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24226"/>
  <mc:AlternateContent xmlns:mc="http://schemas.openxmlformats.org/markup-compatibility/2006">
    <mc:Choice Requires="x15">
      <x15ac:absPath xmlns:x15ac="http://schemas.microsoft.com/office/spreadsheetml/2010/11/ac" url="C:\Users\Liceul I.S\Downloads\2025_Tana _Lascu_Examen_Promovare\"/>
    </mc:Choice>
  </mc:AlternateContent>
  <xr:revisionPtr revIDLastSave="0" documentId="13_ncr:1_{A1E12972-EA8C-44A5-856F-CE7ABFEF00ED}" xr6:coauthVersionLast="47" xr6:coauthVersionMax="47" xr10:uidLastSave="{00000000-0000-0000-0000-000000000000}"/>
  <bookViews>
    <workbookView xWindow="-108" yWindow="-108" windowWidth="23256" windowHeight="13896" tabRatio="928" firstSheet="2" activeTab="17"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18" r:id="rId24"/>
    <sheet name="I16" sheetId="19" r:id="rId25"/>
    <sheet name="I17" sheetId="20" r:id="rId26"/>
    <sheet name="I18" sheetId="21" r:id="rId27"/>
    <sheet name="I19" sheetId="22" r:id="rId28"/>
    <sheet name="I20" sheetId="23" r:id="rId29"/>
    <sheet name="I21" sheetId="24" r:id="rId30"/>
    <sheet name="I22" sheetId="25" r:id="rId31"/>
    <sheet name="I23" sheetId="26" r:id="rId32"/>
    <sheet name="liste" sheetId="33" state="hidden" r:id="rId33"/>
  </sheets>
  <externalReferences>
    <externalReference r:id="rId34"/>
    <externalReference r:id="rId35"/>
  </externalReferences>
  <definedNames>
    <definedName name="NUME">'[1]Date initiale'!$B$6</definedName>
    <definedName name="PER_EVAL">'[2]Date initiale'!$B$18</definedName>
    <definedName name="_xlnm.Print_Area" localSheetId="1">'Date initiale'!$B$1:$C$10</definedName>
    <definedName name="_xlnm.Print_Area" localSheetId="3">'Descriere indicatori'!$A$1:$D$43</definedName>
    <definedName name="_xlnm.Print_Area" localSheetId="2">'Fisa verificare'!$A$1:$C$47</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I11c!$A$1:$G$34</definedName>
    <definedName name="_xlnm.Print_Area" localSheetId="18">'I12'!$A$1:$H$22</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'I15'!$A$1:$D$20</definedName>
    <definedName name="_xlnm.Print_Area" localSheetId="24">'I16'!$A$1:$D$20</definedName>
    <definedName name="_xlnm.Print_Area" localSheetId="25">'I17'!$A$1:$D$22</definedName>
    <definedName name="_xlnm.Print_Area" localSheetId="26">'I18'!$A$1:$E$20</definedName>
    <definedName name="_xlnm.Print_Area" localSheetId="27">'I19'!$A$1:$E$20</definedName>
    <definedName name="_xlnm.Print_Area" localSheetId="6">'I2'!$A$1:$I$22</definedName>
    <definedName name="_xlnm.Print_Area" localSheetId="28">'I20'!$A$1:$D$21</definedName>
    <definedName name="_xlnm.Print_Area" localSheetId="29">'I21'!$A$1:$D$20</definedName>
    <definedName name="_xlnm.Print_Area" localSheetId="30">'I22'!$A$1:$D$31</definedName>
    <definedName name="_xlnm.Print_Area" localSheetId="31">'I23'!$A$1:$F$20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4" i="25" l="1"/>
  <c r="A25" i="25" s="1"/>
  <c r="A26" i="25" s="1"/>
  <c r="A27" i="25" s="1"/>
  <c r="A28" i="25" s="1"/>
  <c r="A19" i="24"/>
  <c r="A14" i="24"/>
  <c r="A15" i="24" s="1"/>
  <c r="A16" i="24" s="1"/>
  <c r="A17" i="24" s="1"/>
  <c r="A13" i="24"/>
  <c r="A12" i="24"/>
  <c r="A11" i="24"/>
  <c r="A16" i="23"/>
  <c r="A17" i="23" s="1"/>
  <c r="A18" i="23" s="1"/>
  <c r="A19" i="23" s="1"/>
  <c r="E20" i="22"/>
  <c r="A11" i="20"/>
  <c r="A16" i="15"/>
  <c r="A15" i="16"/>
  <c r="A14" i="16"/>
  <c r="A13" i="16"/>
  <c r="A12" i="16"/>
  <c r="A11" i="16"/>
  <c r="H20" i="16"/>
  <c r="A15" i="15"/>
  <c r="A14" i="15"/>
  <c r="A13" i="15"/>
  <c r="A16" i="16" l="1"/>
  <c r="A17" i="16" s="1"/>
  <c r="A18" i="16" s="1"/>
  <c r="A19" i="16" s="1"/>
  <c r="A2" i="36" l="1"/>
  <c r="A4" i="36"/>
  <c r="A6" i="36"/>
  <c r="A5" i="36" l="1"/>
  <c r="A3" i="36"/>
  <c r="A46" i="36"/>
  <c r="C33" i="36"/>
  <c r="F20" i="26"/>
  <c r="C37" i="36" s="1"/>
  <c r="A11" i="26"/>
  <c r="A12" i="26" s="1"/>
  <c r="A13" i="26" s="1"/>
  <c r="A14" i="26" s="1"/>
  <c r="A15" i="26" s="1"/>
  <c r="A16" i="26" s="1"/>
  <c r="A17" i="26" s="1"/>
  <c r="A18" i="26" s="1"/>
  <c r="A19" i="26" s="1"/>
  <c r="A7" i="26"/>
  <c r="E20" i="26" s="1"/>
  <c r="D31" i="25"/>
  <c r="C36" i="36" s="1"/>
  <c r="A7" i="25"/>
  <c r="C31" i="25" s="1"/>
  <c r="D21" i="23"/>
  <c r="A7" i="24"/>
  <c r="C20" i="24" s="1"/>
  <c r="A20" i="23"/>
  <c r="A7" i="23"/>
  <c r="C21" i="23" s="1"/>
  <c r="A7" i="22"/>
  <c r="D20" i="22" s="1"/>
  <c r="E20" i="21"/>
  <c r="C32" i="36" s="1"/>
  <c r="A14" i="21"/>
  <c r="A15" i="21" s="1"/>
  <c r="A16" i="21" s="1"/>
  <c r="A17" i="21" s="1"/>
  <c r="A18" i="21" s="1"/>
  <c r="A19" i="21" s="1"/>
  <c r="A7" i="21"/>
  <c r="D20" i="21"/>
  <c r="A22" i="20"/>
  <c r="A12" i="20"/>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C16" i="36" s="1"/>
  <c r="I20" i="7"/>
  <c r="C14" i="36" s="1"/>
  <c r="I20" i="8"/>
  <c r="C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C28" i="36" s="1"/>
  <c r="A13" i="34"/>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C26" i="36" s="1"/>
  <c r="A11" i="17"/>
  <c r="A12" i="17"/>
  <c r="A13" i="17" s="1"/>
  <c r="A14" i="17" s="1"/>
  <c r="A15" i="17" s="1"/>
  <c r="A16" i="17" s="1"/>
  <c r="A17" i="17" s="1"/>
  <c r="A18" i="17" s="1"/>
  <c r="A19" i="17" s="1"/>
  <c r="A22" i="16"/>
  <c r="A7" i="16"/>
  <c r="G20" i="16" s="1"/>
  <c r="A22" i="15"/>
  <c r="A11" i="15"/>
  <c r="A12" i="15" s="1"/>
  <c r="A17" i="15" s="1"/>
  <c r="A18" i="15" s="1"/>
  <c r="A19" i="15" s="1"/>
  <c r="A7" i="15"/>
  <c r="G20" i="15" s="1"/>
  <c r="A11" i="28"/>
  <c r="A12" i="28" s="1"/>
  <c r="A13" i="28" s="1"/>
  <c r="A7" i="28"/>
  <c r="F34" i="28" s="1"/>
  <c r="A11" i="29"/>
  <c r="A12" i="29" s="1"/>
  <c r="A13" i="29" s="1"/>
  <c r="A14" i="29" s="1"/>
  <c r="A15" i="29" s="1"/>
  <c r="A16" i="29" s="1"/>
  <c r="A17" i="29" s="1"/>
  <c r="A18" i="29" s="1"/>
  <c r="A19" i="29" s="1"/>
  <c r="A7" i="29"/>
  <c r="G20" i="29" s="1"/>
  <c r="A11" i="14"/>
  <c r="A12" i="14" s="1"/>
  <c r="A13" i="14" s="1"/>
  <c r="A14" i="14" s="1"/>
  <c r="A15" i="14" s="1"/>
  <c r="A16" i="14" s="1"/>
  <c r="A17" i="14" s="1"/>
  <c r="A18" i="14" s="1"/>
  <c r="A19" i="14" s="1"/>
  <c r="A7" i="14"/>
  <c r="H20" i="14"/>
  <c r="A11" i="13"/>
  <c r="A12" i="13" s="1"/>
  <c r="A13" i="13" s="1"/>
  <c r="A14" i="13" s="1"/>
  <c r="A15" i="13" s="1"/>
  <c r="A16" i="13" s="1"/>
  <c r="A17" i="13" s="1"/>
  <c r="A18" i="13" s="1"/>
  <c r="A19" i="13" s="1"/>
  <c r="A7" i="13"/>
  <c r="H20" i="13" s="1"/>
  <c r="A11" i="6"/>
  <c r="A12" i="6" s="1"/>
  <c r="A13" i="6" s="1"/>
  <c r="A14" i="6" s="1"/>
  <c r="A15" i="6" s="1"/>
  <c r="A16" i="6" s="1"/>
  <c r="A17" i="6" s="1"/>
  <c r="A18" i="6" s="1"/>
  <c r="A19" i="6" s="1"/>
  <c r="I20" i="12"/>
  <c r="C19" i="36" s="1"/>
  <c r="A11" i="12"/>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C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C20" i="36" s="1"/>
  <c r="G34" i="28"/>
  <c r="C23" i="36" s="1"/>
  <c r="C25" i="36"/>
  <c r="D20" i="24"/>
  <c r="C35" i="36" s="1"/>
  <c r="D20" i="20"/>
  <c r="C31" i="36" s="1"/>
  <c r="D20" i="18"/>
  <c r="C29" i="36" s="1"/>
  <c r="H20" i="30"/>
  <c r="C27" i="36" s="1"/>
  <c r="H20" i="15"/>
  <c r="C24" i="36" s="1"/>
  <c r="H20" i="29"/>
  <c r="C22" i="36" s="1"/>
  <c r="I20" i="14"/>
  <c r="C21" i="36" s="1"/>
  <c r="I20" i="5"/>
  <c r="C12" i="36" s="1"/>
  <c r="D20" i="19"/>
  <c r="I20" i="10"/>
  <c r="C17" i="36" s="1"/>
  <c r="I20" i="6"/>
  <c r="C13" i="36" s="1"/>
  <c r="I20" i="4"/>
  <c r="A17" i="28" l="1"/>
  <c r="A18" i="28" s="1"/>
  <c r="A19" i="28" s="1"/>
  <c r="A20" i="28" s="1"/>
  <c r="A21" i="28" s="1"/>
  <c r="C42" i="36"/>
  <c r="C30" i="36"/>
  <c r="C41" i="36" s="1"/>
  <c r="C11" i="36"/>
  <c r="C34" i="36"/>
  <c r="C40" i="36" l="1"/>
  <c r="C43" i="36" s="1"/>
</calcChain>
</file>

<file path=xl/sharedStrings.xml><?xml version="1.0" encoding="utf-8"?>
<sst xmlns="http://schemas.openxmlformats.org/spreadsheetml/2006/main" count="892" uniqueCount="547">
  <si>
    <t>I15</t>
  </si>
  <si>
    <t>DENUMIRE CRITERIU</t>
  </si>
  <si>
    <t>CRITERIU</t>
  </si>
  <si>
    <t>STANDARD PENTRU PROFESOR UNIVERSITAR</t>
  </si>
  <si>
    <t>STANDARD PENTRU CONFERENTIAR UNIVERSITAR</t>
  </si>
  <si>
    <t>C1</t>
  </si>
  <si>
    <t>C2</t>
  </si>
  <si>
    <t>C3</t>
  </si>
  <si>
    <t>C4</t>
  </si>
  <si>
    <t>suma punctajului pentru indicatorii I12-I17</t>
  </si>
  <si>
    <t>suma punctajului pentru indicatorul I11</t>
  </si>
  <si>
    <t>suma punctajului pentru indicatorii I1 - I23</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</si>
  <si>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</si>
  <si>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</si>
  <si>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</si>
  <si>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</si>
  <si>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</si>
  <si>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</si>
  <si>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</si>
  <si>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</si>
  <si>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</si>
  <si>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</si>
  <si>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</si>
  <si>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</si>
  <si>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</si>
  <si>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15/n </t>
  </si>
  <si>
    <t xml:space="preserve">I3 </t>
  </si>
  <si>
    <t xml:space="preserve">Capitole de autor cuprinse în cărţi publicate la edituri cu prestigiu naţional* </t>
  </si>
  <si>
    <t xml:space="preserve">10/n </t>
  </si>
  <si>
    <t xml:space="preserve">pe capitol </t>
  </si>
  <si>
    <t xml:space="preserve">I4 </t>
  </si>
  <si>
    <t xml:space="preserve">Articole in extenso în reviste ştiinţifice de specialitate* </t>
  </si>
  <si>
    <t xml:space="preserve">10 x f/n </t>
  </si>
  <si>
    <t xml:space="preserve">pe articol </t>
  </si>
  <si>
    <t xml:space="preserve">I5 </t>
  </si>
  <si>
    <t xml:space="preserve">Articole in extenso în reviste ştiinţifice indexate ISI Arts &amp; Humanities Citation Index, Scopus-Copernicus, ERIH şi clasificate în categoria INT1 sau INT2 în acest index sau echivalente în domeniu* </t>
  </si>
  <si>
    <t xml:space="preserve">I6 </t>
  </si>
  <si>
    <t xml:space="preserve">Articole in extenso în reviste ştiinţifice indexate ERIH şi clasificate în categoria NAT </t>
  </si>
  <si>
    <t xml:space="preserve">5/n </t>
  </si>
  <si>
    <t xml:space="preserve">I7 </t>
  </si>
  <si>
    <t xml:space="preserve">Articole in extenso în reviste ştiinţifice recunoscute în domeniu* </t>
  </si>
  <si>
    <t xml:space="preserve">I8 </t>
  </si>
  <si>
    <t xml:space="preserve">Studii in extenso apărute în volume colective publicate la edituri de prestigiu internaţional* </t>
  </si>
  <si>
    <t xml:space="preserve">pe studiu </t>
  </si>
  <si>
    <t xml:space="preserve">I9 </t>
  </si>
  <si>
    <t xml:space="preserve">Studii in extenso apărute în volume colective publicate la edituri de prestigiu naţional* </t>
  </si>
  <si>
    <t xml:space="preserve">7/n </t>
  </si>
  <si>
    <t xml:space="preserve">I10 </t>
  </si>
  <si>
    <t xml:space="preserve">Studii in extenso apărute în volume colective publicate la edituri recunoscute în domeniu*, precum şi studiile aferente proiectelor* </t>
  </si>
  <si>
    <t xml:space="preserve">pe studiu de cercetare prin proiect/studiu aferent proiect </t>
  </si>
  <si>
    <t xml:space="preserve">I11 </t>
  </si>
  <si>
    <t xml:space="preserve">Publicaţii in extenso în lucrări ale conferinţelor ştiinţifice de arhitectură, urbanism, peisagistică, design şi restaurare, precum şi ale ştiinţelor conexe - pentru specializări transdisciplinare, la nivel internaţional/naţional/local </t>
  </si>
  <si>
    <t xml:space="preserve">pe publicaţie </t>
  </si>
  <si>
    <t xml:space="preserve">Coordonator publicaţie/coordonator de ediţie la publicaţii şi edituri internaţionale/naţional; keynote speaker, rewiev la conferinţe şi comunicări ştiinţifice internaţionale/naţionale </t>
  </si>
  <si>
    <t xml:space="preserve">pe publicaţie/ eveniment </t>
  </si>
  <si>
    <t xml:space="preserve">Susţinere comunicare publică în cadrul conferinţelor, colocviilor, seminarelor internaţionale/naţionale </t>
  </si>
  <si>
    <t xml:space="preserve">pe susţinere </t>
  </si>
  <si>
    <t xml:space="preserve">I12 </t>
  </si>
  <si>
    <t xml:space="preserve">Proiect de arhitectură, restaurare, cu un program de mare complexitate, de importanţă naţională sau regională, edificat/autorizat** </t>
  </si>
  <si>
    <t xml:space="preserve">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</si>
  <si>
    <t xml:space="preserve">pe tip de activitate </t>
  </si>
  <si>
    <t xml:space="preserve">I19 </t>
  </si>
  <si>
    <t xml:space="preserve">Expoziţii organizate la nivel internaţional/naţional sau local în calitate de autor, coautor, curator </t>
  </si>
  <si>
    <t xml:space="preserve">pe expoziţie </t>
  </si>
  <si>
    <t xml:space="preserve">I20 </t>
  </si>
  <si>
    <t xml:space="preserve">Organizator expoziţii la nivel internaţional/naţional </t>
  </si>
  <si>
    <t xml:space="preserve">I21 </t>
  </si>
  <si>
    <t xml:space="preserve">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t>
  </si>
  <si>
    <t xml:space="preserve">pe comisie </t>
  </si>
  <si>
    <t xml:space="preserve">I22 </t>
  </si>
  <si>
    <t xml:space="preserve">Organizator sau coordonator, congrese internaţionale/naţionale, manifestări profesionale cu caracter extracurricular, concursuri de proiecte studenţeşti în străinătate şi/în ţară, workshopuri şi masterclass, în străinătate/în ţară </t>
  </si>
  <si>
    <t xml:space="preserve">I23 </t>
  </si>
  <si>
    <t xml:space="preserve">Îndrumare de doctorat sau în co-tutelă la nivel internaţional/naţional </t>
  </si>
  <si>
    <t xml:space="preserve">10/5 5/3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</si>
  <si>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</si>
  <si>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t>
  </si>
  <si>
    <t>***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t>
  </si>
  <si>
    <t>ARHITECTURA</t>
  </si>
  <si>
    <t>Titlul lucrării</t>
  </si>
  <si>
    <t>Ziua, luna</t>
  </si>
  <si>
    <t>Nr. crt.</t>
  </si>
  <si>
    <t>Titlul lucrarii</t>
  </si>
  <si>
    <t>Revista</t>
  </si>
  <si>
    <t>Vol (Nr)</t>
  </si>
  <si>
    <t xml:space="preserve">pe proiect </t>
  </si>
  <si>
    <t xml:space="preserve">I13 </t>
  </si>
  <si>
    <t xml:space="preserve">Proiect de arhitectură, restaurare, design, de specialitate, de mare complexitate, la nivel zonal sau local, edificat/autorizat** </t>
  </si>
  <si>
    <t xml:space="preserve">I14 </t>
  </si>
  <si>
    <t xml:space="preserve">Proiect de amenajarea teritoriului şi peisaj la nivel macro-teritorial: naţional, transfrontalier, interjudeţean/la nivel mezzo-teritorial: judeţean, periurban, metropolitan/strategii de dezvoltare, studii de fundamentare, planuri de management şi mobilitate) avizate** </t>
  </si>
  <si>
    <t xml:space="preserve">Proiect urbanistic şi peisagistic la nivelul planurilor generale/zonale ale localităţilor (inclusiv studii de fundamentare, de inserţie, de oportunitate) avizate**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</si>
  <si>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</si>
  <si>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</si>
  <si>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</si>
  <si>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Premii/nominalizări/selecţionări obţinute pentru concursuri naţionale de proiecte (organizate potrivit regulamentului UNESCO-UIA, girate de OAR/UAR/RUR, concursuri RUR - Registrul Urbaniştilor din România) </t>
  </si>
  <si>
    <t xml:space="preserve">pe premiu/ nominalizări/ selecţionări </t>
  </si>
  <si>
    <t xml:space="preserve">I17 </t>
  </si>
  <si>
    <t xml:space="preserve">Premii/nominalizări la Bienala, Anuală de Arhitectură Bucureşti ori premii/nominalizări la alte concursuri şi licitaţii publice câştigate la nivel naţional, regional şi/sau local de arhitectură, urbanism, peisagistică şi design***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</si>
  <si>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</si>
  <si>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</si>
  <si>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</si>
  <si>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</si>
  <si>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</si>
  <si>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</si>
  <si>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</si>
  <si>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</si>
  <si>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</si>
  <si>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</si>
  <si>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</si>
  <si>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</si>
  <si>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</si>
  <si>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</si>
  <si>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</si>
  <si>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</si>
  <si>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pe premiu/
nominalizare/
selectionare</t>
  </si>
  <si>
    <t>50/n
30/n
10/n</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</si>
  <si>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</si>
  <si>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</si>
  <si>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</si>
  <si>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</si>
  <si>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</si>
  <si>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</si>
  <si>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</si>
  <si>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</si>
  <si>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</si>
  <si>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</si>
  <si>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</si>
  <si>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</si>
  <si>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</si>
  <si>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</si>
  <si>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</si>
  <si>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</si>
  <si>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7/n 
5/n </t>
  </si>
  <si>
    <t xml:space="preserve">20/n
10/n </t>
  </si>
  <si>
    <t xml:space="preserve">15/n
10/n
5/n </t>
  </si>
  <si>
    <t xml:space="preserve">15/n
10/n </t>
  </si>
  <si>
    <t xml:space="preserve">5/n
3/n </t>
  </si>
  <si>
    <t xml:space="preserve">30/n
20/n </t>
  </si>
  <si>
    <t xml:space="preserve">30/n
15/n
10/n </t>
  </si>
  <si>
    <t xml:space="preserve">20/n
15/n </t>
  </si>
  <si>
    <t xml:space="preserve">20/n
15/n
10/n </t>
  </si>
  <si>
    <t xml:space="preserve">30/n
20/n
10/n </t>
  </si>
  <si>
    <t xml:space="preserve">10/n
5/n </t>
  </si>
  <si>
    <t xml:space="preserve">5
5
10
20 </t>
  </si>
  <si>
    <t xml:space="preserve">10/5/n
5/3/n
3/1/n </t>
  </si>
  <si>
    <t xml:space="preserve">15/10
10/5
10/5
20 </t>
  </si>
  <si>
    <t xml:space="preserve">10/n-5/n
5/n-3/n
3/n-1/n </t>
  </si>
  <si>
    <t>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t>
  </si>
  <si>
    <t>INFORMATII GENERALE</t>
  </si>
  <si>
    <t>Universitatea de Arhitectură și Urbanism "Ion Mincu" București</t>
  </si>
  <si>
    <t>PUNCTAJE MINIME NECESARE</t>
  </si>
  <si>
    <t>suma punctajului pentru indicatorii I1-I10; I18 –I23</t>
  </si>
  <si>
    <t>Proiect de arhitectură, restaurare, design, de specialitate, de mare complexitate, la nivel zonal sau local, edificat/autorizat**</t>
  </si>
  <si>
    <t>DENUMIREA CRITERIULUI</t>
  </si>
  <si>
    <t>suma punctajului pentru indicatorii I1-I10; I18 –I 23</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</si>
  <si>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</si>
  <si>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</si>
  <si>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</si>
  <si>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</si>
  <si>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</si>
  <si>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</si>
  <si>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</si>
  <si>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</si>
  <si>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</si>
  <si>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</si>
  <si>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</si>
  <si>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</si>
  <si>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</si>
  <si>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</si>
  <si>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</si>
  <si>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</si>
  <si>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</si>
  <si>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</si>
  <si>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</si>
  <si>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</si>
  <si>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</si>
  <si>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</si>
  <si>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</si>
  <si>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</si>
  <si>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</si>
  <si>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</si>
  <si>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</si>
  <si>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</si>
  <si>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</si>
  <si>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</si>
  <si>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</si>
  <si>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</si>
  <si>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</si>
  <si>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</si>
  <si>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</si>
  <si>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</si>
  <si>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</si>
  <si>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</si>
  <si>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</si>
  <si>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</si>
  <si>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</si>
  <si>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</si>
  <si>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</si>
  <si>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</si>
  <si>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</si>
  <si>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</si>
  <si>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</si>
  <si>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</si>
  <si>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</si>
  <si>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</si>
  <si>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</si>
  <si>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</si>
  <si>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</si>
  <si>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</si>
  <si>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</si>
  <si>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10 x f</t>
  </si>
  <si>
    <t xml:space="preserve"> (f = factorul de impact al revistei)</t>
  </si>
  <si>
    <t>7 | 5</t>
  </si>
  <si>
    <t>15 |10 | 5</t>
  </si>
  <si>
    <t>15 |10</t>
  </si>
  <si>
    <t>5 |3</t>
  </si>
  <si>
    <t>30 |20</t>
  </si>
  <si>
    <t>30 |15 | 10</t>
  </si>
  <si>
    <t>20 |15</t>
  </si>
  <si>
    <t>20 |15 | 10</t>
  </si>
  <si>
    <t>50 |30 | 10</t>
  </si>
  <si>
    <t>30 |20 | 10</t>
  </si>
  <si>
    <t>10 | 5</t>
  </si>
  <si>
    <t>5 | 5 | 10 | 20</t>
  </si>
  <si>
    <t>5 | 3</t>
  </si>
  <si>
    <t>3 | 1</t>
  </si>
  <si>
    <t>15 | 10</t>
  </si>
  <si>
    <t>DESCRIERE INDICATORI conform Anexei 14 a OM 4204/2013</t>
  </si>
  <si>
    <t>Titlul cărţii / Titlul capitolului</t>
  </si>
  <si>
    <t>Post concurs</t>
  </si>
  <si>
    <t xml:space="preserve">Tipul activităților </t>
  </si>
  <si>
    <t xml:space="preserve">Cărți de autor/capitole publicate la edituri cu prestigiu internațional* </t>
  </si>
  <si>
    <t xml:space="preserve">Cărți de autor publicate la edituri cu prestigiu național* </t>
  </si>
  <si>
    <t>Capitole de autor cuprinse în cărți publicate la edituri cu prestigiu național*</t>
  </si>
  <si>
    <t xml:space="preserve">Studii in extenso apărute în volume colective publicate la edituri de prestigiu internațional* </t>
  </si>
  <si>
    <t xml:space="preserve">Studii in extenso apărute în volume colective publicate la edituri de prestigiu național* </t>
  </si>
  <si>
    <t xml:space="preserve">Susținere comunicare publică în cadrul conferințelor, colocviilor, seminarelor internaționale/naționale </t>
  </si>
  <si>
    <t>Proiect de arhitectură, restaurare, cu un program de mare complexitate, de importanță națională sau regională, edificat/autorizat**</t>
  </si>
  <si>
    <t>Profesor asociat, visiting/cadru didactic asociat la o universitate din străinătate pentru o perioadă de cel puțin o săptămână/efectuarea unui stagiu postdoctoral cu durată de cel puțin un semestru sau obținerea unei diplome de master/absolvirea unui curs de specialitate la o universitate din străinătate/obținerea unei diplome de doctor la o universitate din străinătate recunoscută/acreditată</t>
  </si>
  <si>
    <t>Expoziții organizate la nivel internațional/național sau local în calitate de autor, coautor, curator</t>
  </si>
  <si>
    <t xml:space="preserve">Organizator expoziții la nivel internațional/național </t>
  </si>
  <si>
    <t>Îndrumare de doctorat sau în co-tutelă la nivel internațional/național</t>
  </si>
  <si>
    <t xml:space="preserve">Articole in extenso în reviste științifice de specialitate* </t>
  </si>
  <si>
    <t>Articole in extenso în reviste științifice indexate ISI Arts &amp; Humanities Citation Index, Scopus-Copernicus, ERIH și clasificate în categoria INT1 sau INT2 în acest index sau echivalente în domeniu*</t>
  </si>
  <si>
    <t>Articole in extenso în reviste științifice indexate ERIH și clasificate în categoria NAT</t>
  </si>
  <si>
    <t>Articole in extenso în reviste științifice recunoscute în domeniu*</t>
  </si>
  <si>
    <t>Studii in extenso apărute în volume colective publicate la edituri recunoscute în domeniu*, precum și studiile aferente proiectelor*</t>
  </si>
  <si>
    <t>Publicații in extenso în lucrări ale conferințelor științifice de arhitectură, urbanism, peisagistică, design și restaurare, precum și ale științelor conexe - pentru specializări transdisciplinare, la nivel internațional/național/local</t>
  </si>
  <si>
    <t>Coordonator publicație/coordonator de ediție la publicații și edituri internaționale/național; keynote speaker, rewiev la conferințe și comunicări științifice internaționale/naționale</t>
  </si>
  <si>
    <t>Proiect de amenajarea teritoriului și peisaj la nivel macro-teritorial: național, transfrontalier, interjudețean/la nivel mezzo-teritorial: județean, periurban, metropolitan/strategii de dezvoltare, studii de fundamentare, planuri de management și mobilitate) avizate**</t>
  </si>
  <si>
    <t>Proiect urbanistic și peisagistic la nivelul planurilor generale/zonale ale localităților (inclusiv studii de fundamentare, de inserție, de oportunitate) avizate**</t>
  </si>
  <si>
    <t>Studii de cercetare, granturi și proiecte de cercetare internaționale/ naționale/locale (MEN, CNCS, CEEX, MDRL), realizate prin centrele de cercetare ale universității/alte centre universitare și/academice)**</t>
  </si>
  <si>
    <t>Premii / nominalizări / selecționări obținute la concursuri internaționale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și de alta instituție de profil de nivel mondial sau european, in breasla arhitecților, urbaniștilor, planificatorilor urbani, peisagiștilor și designerilor</t>
  </si>
  <si>
    <t>Premii/nominalizări/selecționări obținute pentru concursuri naționale de proiecte (organizate potrivit regulamentului UNESCO-UIA, girate de OAR/UAR/RUR, concursuri RUR - Registrul Urbaniștilor din România)</t>
  </si>
  <si>
    <t>Premii/nominalizări la Bienala, Anuală de Arhitectură București ori premii/nominalizări la alte concursuri și licitații publice câștigate la nivel național, regional și/sau local de arhitectură, urbanism, peisagistică și design***</t>
  </si>
  <si>
    <t>Membru în structuri de conducere ale unor asociații și organizații profesionale, internaționale/naționale (OAR, UAR, RUR)/membru în comisii de specialitate internaționale/naționale (MDRAP, MEN, CNCS, ARACIS)/membru în jurii internaționale, naționale, locale de arhitectură, urbanism, peisagistică, design, expert internațional/național, membru al academiilor</t>
  </si>
  <si>
    <t>Organizator sau coordonator, congrese internaționale/naționale, manifestări profesionale cu caracter extracurricular, concursuri de proiecte studențești în străinătate și/în țară, workshopuri și masterclass, în străinătate/în țară</t>
  </si>
  <si>
    <t>aprobate prin Ordinul nr. 6560 din 20 decembrie 2012 potrivit art.219 alin. (1) lit. a din  Legea educației naționale nr.1/2011 și Ordinul ministrului educației naționale și al ministrului delegat pentru învățământ superior, cercetare științifică și dezvoltare tehnologică nr. 4204, publicat în Monitorul Oficial nr. 440/18.07.2013, pentru ocuparea posturilor de conferențiar/profesor universitar</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</si>
  <si>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</si>
  <si>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</si>
  <si>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 paginile I1...I23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I1...I23 se vor printa ca anexă a Fișei de verificare.</t>
  </si>
  <si>
    <t>Instrucțiuni de completare a Fișei de verificare a punctajului pentru îndeplinirea standardelor naționale</t>
  </si>
  <si>
    <t>Pagina "Descriere indicatori" este informativă. Aceasta conține informațiile preluate direct din Ordinele nr. 6560 și nr. 4204 prezentate sintetic. Pentru fiecare indicator informațiile se regăsesc în paginile I1...I23.</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</si>
  <si>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</si>
  <si>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</si>
  <si>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</si>
  <si>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</si>
  <si>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</si>
  <si>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Număr de    pagini</t>
  </si>
  <si>
    <t>1992-2025</t>
  </si>
  <si>
    <t>IUNIE 2025</t>
  </si>
  <si>
    <t>LASCU TANA NICOLETA</t>
  </si>
  <si>
    <t>Springer Nature, Switzerland</t>
  </si>
  <si>
    <t xml:space="preserve"> 978-3031331435</t>
  </si>
  <si>
    <t>Tana Nicoleta Lascu</t>
  </si>
  <si>
    <r>
      <rPr>
        <b/>
        <sz val="11"/>
        <color rgb="FF000000"/>
        <rFont val="Calibri"/>
        <family val="2"/>
        <charset val="238"/>
      </rPr>
      <t>Peisajul, concept şi proces în sustenabilitatea integrată</t>
    </r>
    <r>
      <rPr>
        <sz val="11"/>
        <color indexed="8"/>
        <rFont val="Calibri"/>
        <family val="2"/>
        <charset val="238"/>
      </rPr>
      <t xml:space="preserve">, reprezentând conţinutul tezei de doctorat, Proiect CULTADISER, finanţat prin Consiliul Naţional pentru Finanţarea Învăţământului Superior – FDI 2022, Domeniul Strategic de Finanţare D6 – „Dezvoltarea capacităţii instituţionale pentru cercetare în universităţi” </t>
    </r>
  </si>
  <si>
    <t>Editura Universitară „Ion Mincu”</t>
  </si>
  <si>
    <t>978-606-638-272-4</t>
  </si>
  <si>
    <t xml:space="preserve"> Editura Universitară „Ion Mincu”</t>
  </si>
  <si>
    <t xml:space="preserve"> 978-606-638-238-0</t>
  </si>
  <si>
    <t>Tana Nicoleta Lascu, Ion Dan Teodorescu</t>
  </si>
  <si>
    <t>Editura Pedagogică</t>
  </si>
  <si>
    <t xml:space="preserve">ISBN 978-973-0-04817-9      </t>
  </si>
  <si>
    <t>171</t>
  </si>
  <si>
    <t>120</t>
  </si>
  <si>
    <r>
      <t>BAZELE PROIECT</t>
    </r>
    <r>
      <rPr>
        <sz val="12"/>
        <color indexed="8"/>
        <rFont val="Calibri"/>
        <family val="2"/>
      </rPr>
      <t>Ă</t>
    </r>
    <r>
      <rPr>
        <sz val="12"/>
        <color indexed="8"/>
        <rFont val="Calibri"/>
        <family val="2"/>
        <charset val="238"/>
      </rPr>
      <t>RII DE ARHITECTURĂ</t>
    </r>
  </si>
  <si>
    <t>Tana Nicoleta Lascu, Cristina- Victoria Ochinciuc</t>
  </si>
  <si>
    <t>Sustainable Mediterranean Construction Journal, Special Issue: landscape at Risk, SCOPUS indexed</t>
  </si>
  <si>
    <t>ISSN: 240-8213</t>
  </si>
  <si>
    <t xml:space="preserve">Viitor pentru peisaj scufundat  </t>
  </si>
  <si>
    <t>Revista Arhitectura, DUNĂREA -1075, Editor coordonator: arh. Ileana Tureanu, Master Print, 2023</t>
  </si>
  <si>
    <t>1220-3254</t>
  </si>
  <si>
    <t>nr.1-2 / 2023</t>
  </si>
  <si>
    <t xml:space="preserve">Bogdan-Andrei Fezi şi Tana-Nicoleta Lascu </t>
  </si>
  <si>
    <t>Arhive de Atelier, Studii şi Cercetări în proiectarea de arhitectură – 2020 – 2022,  Mihaela Pelteacu (Editor), Mihai Duţescu (Editor), Alexandra Afrăsinei (Editor), Editura Universitară „Ion Mincu”, 2022, Proiect CULTADISER (indexat ERIH+)</t>
  </si>
  <si>
    <t xml:space="preserve">978-606-638-251-9 </t>
  </si>
  <si>
    <t xml:space="preserve"> Tana Nicoleta Lascu</t>
  </si>
  <si>
    <t>ISSN 2067-4252,</t>
  </si>
  <si>
    <t>Dana Chirvai, Tana Lascu, Vlad Balosin</t>
  </si>
  <si>
    <t>Arhitectura recentă intre realitate şi configurare capricioasă</t>
  </si>
  <si>
    <t>ISSN 2067-4252</t>
  </si>
  <si>
    <t>Gândirea bionică în arhitectură. Principii și modele structurale - workshop experimental/ El pensamiento biónico en arquitectura. Principios y modelos estructurales - taller experimental / Bionic Thinking in Architecture. Principles and structural models - experimental workshop</t>
  </si>
  <si>
    <t>Gândirea bionică în arhitectură - Modele experimentale / El Peinsamiento biónico en arquitectura - Modelos experimentales / Bionic Thinking in Architecture - Experimental models</t>
  </si>
  <si>
    <t>ISBN 978-606-638-360-8</t>
  </si>
  <si>
    <t>Atelierele biocreative româno-spaniole, modele și sinergii în cercetarea transdisciplinară / Los talleres biocreativos rumano-espanoles, modelos y sinergias en la investigacion transdisciplinar / Romanian-Spanish bio-creative workshops, models and sinergies in transdisciplinary research</t>
  </si>
  <si>
    <t>978-606-638-360-8</t>
  </si>
  <si>
    <t>Vernacular Architecture as Resource for Resilient Communities</t>
  </si>
  <si>
    <t>Proceedings of the International Conference on Energising of the SDGs through appropriate technology and governance, Institute of Energy and Sustainable Development, De montfort University, Leicester, Marea Britanie</t>
  </si>
  <si>
    <t>4-5 iulie 2019</t>
  </si>
  <si>
    <t>978-1-85721-441-3</t>
  </si>
  <si>
    <t xml:space="preserve">Recovering River Landscapes, Riappropriasi dei paesaggi fluviali”, editor Elvira Petroncelli, Liguore Editore, 2016 </t>
  </si>
  <si>
    <t>ISBN 9788820766962</t>
  </si>
  <si>
    <t xml:space="preserve"> Tana Nicoleta Lascu, Marius Solon</t>
  </si>
  <si>
    <t>978-1-908358-43-1</t>
  </si>
  <si>
    <t>Newman C, Nussaume Y, Pedroli B (Editors)2013,Landscape and Imagination, - Towards a New Baseline for Education in a Changing world, UNISCAPE, Florence, Bandecchi e Vivaldi Editori e Stampatori,</t>
  </si>
  <si>
    <t>978-88-8341-548-7</t>
  </si>
  <si>
    <t>Lascu Tana Nicoleta</t>
  </si>
  <si>
    <t xml:space="preserve">WESEAS World Scientific and Engineering Academy and Society, Proceedings of the International Conference, 2nd International Conference on Sustainable Tourism and Cultural Heritage STACH 2013 </t>
  </si>
  <si>
    <t>3-5 iunie</t>
  </si>
  <si>
    <t xml:space="preserve">ISBN 978-1-61804-196-8 </t>
  </si>
  <si>
    <t xml:space="preserve">ICAR 2012, (RE)writing History </t>
  </si>
  <si>
    <t>ISBN 978-606-638-023-2</t>
  </si>
  <si>
    <t>Cristina Ochinciuc and Tana Nicoleta Lascu</t>
  </si>
  <si>
    <t>Codina Duşoiu, Tana Nicoleta Lascu</t>
  </si>
  <si>
    <t>Rosa Cervera, Codina Dusoiu, Tana Nicoleta Lascu</t>
  </si>
  <si>
    <t>www.borderscapes.ro</t>
  </si>
  <si>
    <t>23-26 mai 2024</t>
  </si>
  <si>
    <t>Rosa Cervera, Codina Dușoiu, Tana Lascu (Editori coordonatori)</t>
  </si>
  <si>
    <t>Architecture Inspired by Nature: Experimenting Bionics</t>
  </si>
  <si>
    <t>978-3031331435</t>
  </si>
  <si>
    <t>Tana Nicoleta Lascu, Claudia Cosentino, Dario Felice, Antonio Rizzo / Analogique (Editori coordonatori)</t>
  </si>
  <si>
    <t xml:space="preserve">The Never Never Island – Ada Kaleh – Cyraunis </t>
  </si>
  <si>
    <t>978-606-638-238-0</t>
  </si>
  <si>
    <t>Seminarul International Seminar UNISCAPE En-Route “Landscape at Risk”, Napole</t>
  </si>
  <si>
    <t>ISSN 2420-8213</t>
  </si>
  <si>
    <t>Bogdan Andrei Fezi, Tana Nicoleta Lascu</t>
  </si>
  <si>
    <t>Borderless echoes - Re-inhabiting as Gesture Reviving Lost Landscapes and Legacies</t>
  </si>
  <si>
    <r>
      <rPr>
        <i/>
        <sz val="11"/>
        <color rgb="FF000000"/>
        <rFont val="Calibri"/>
        <family val="2"/>
      </rPr>
      <t>At the Borders of the Planet</t>
    </r>
    <r>
      <rPr>
        <sz val="11"/>
        <color indexed="8"/>
        <rFont val="Calibri"/>
        <family val="2"/>
      </rPr>
      <t xml:space="preserve"> - Landscape Festival, Gorizia &amp; Nova Gorica</t>
    </r>
  </si>
  <si>
    <t>23-25 iunie</t>
  </si>
  <si>
    <t>9 decembrie</t>
  </si>
  <si>
    <t>Seminar international Bionica, Universitatea din Alcala</t>
  </si>
  <si>
    <t>10 decembrie</t>
  </si>
  <si>
    <t>Co-Housing Principles as Strategy for Sustainable Communities</t>
  </si>
  <si>
    <t>Masterclass - Giner de los Rios</t>
  </si>
  <si>
    <t>8 nov.2021</t>
  </si>
  <si>
    <t>Tana Nicoleta Lascu, Codina Duşoiu</t>
  </si>
  <si>
    <t xml:space="preserve"> EURAU / Multiple Identities. Reflections on the European City, 8-12 septembrie 2021, Conferința Internațională organizată de Birmingham School of Architecture and Design, UK</t>
  </si>
  <si>
    <t>sept.</t>
  </si>
  <si>
    <t>Atelier W.A.Ve, 2021, The Never Never Island</t>
  </si>
  <si>
    <r>
      <rPr>
        <i/>
        <sz val="11"/>
        <color rgb="FF000000"/>
        <rFont val="Calibri"/>
        <family val="2"/>
        <charset val="238"/>
      </rPr>
      <t>Cultivating Continuity of the European Landscapes - New Challenges, Innovative Perspectives</t>
    </r>
    <r>
      <rPr>
        <sz val="11"/>
        <color indexed="8"/>
        <rFont val="Calibri"/>
        <family val="2"/>
      </rPr>
      <t>, Florența, 16-17 octombrie 2020, Conferința Internațională aniversară a 20 de ani de la semnarea Convenției Europene a Peisajului, organizată de UNISCAPE - Rețeaua Universităților Europene pentru Implementarea Convenției Europene a Peisajului</t>
    </r>
  </si>
  <si>
    <t>Universitatea Alcala de Henares, Master Universitario En Proyecto Avanzado de Arquitectura Y Ciudad , VI Taller de Arquitectura</t>
  </si>
  <si>
    <t xml:space="preserve"> Elena Codina Dusoiu, Tana Lascu</t>
  </si>
  <si>
    <r>
      <t xml:space="preserve">Conferinţa Internatională, </t>
    </r>
    <r>
      <rPr>
        <i/>
        <sz val="11"/>
        <color rgb="FF000000"/>
        <rFont val="Calibri"/>
        <family val="2"/>
        <charset val="238"/>
      </rPr>
      <t>Energising the Sustainable Development Goals through Appropriate Technology and Goverment</t>
    </r>
    <r>
      <rPr>
        <sz val="11"/>
        <color indexed="8"/>
        <rFont val="Calibri"/>
        <family val="2"/>
      </rPr>
      <t>, De Montfort University, Leicester, Marea Britanie</t>
    </r>
  </si>
  <si>
    <t>Universitatea Alcala de Henares, Master Universitario En Proyecto Avanzado de Arquitectura Y Ciudad , Taller de Arquitectura</t>
  </si>
  <si>
    <t>1-3 aprilie 2019</t>
  </si>
  <si>
    <t xml:space="preserve">Arquitectura Bionica Taller – Mobiliario y Arquitectura Bionica,  Universitatea din Alcala de Henares, Master Universitario En Proyecto Avanzado de Arquitectura Y Ciudad </t>
  </si>
  <si>
    <t>22-24 Mai</t>
  </si>
  <si>
    <t>16-18 octombrie</t>
  </si>
  <si>
    <t xml:space="preserve">Workshop Internaţional Câmpulung Muscel Nature. History. Architecture. Tradition. / Aniversarea a 15 ani a Facultăţii de Arhitectură de Interior – </t>
  </si>
  <si>
    <t>V Arquitectura Bionica Taller –  Universitatea din Alcala de Henares, Master Universitario En Proyecto Avanzado de Arquitectura Y Ciudad ,</t>
  </si>
  <si>
    <t>1-3 aprilie 2017</t>
  </si>
  <si>
    <t xml:space="preserve">prof.dr.arh. Dana Chirvai, lect.dr.arh.Tana Lascu , asist.dr.arh.Marius Solon </t>
  </si>
  <si>
    <t>Simpozion UAUIM – Arhitecturi contemporane – de la obiect  la teritoriu</t>
  </si>
  <si>
    <t xml:space="preserve">Reconexiuni in Peisaj, Al 6-lea Seminar UNISCAPE  En- Route, </t>
  </si>
  <si>
    <t>12-14 oct.2016</t>
  </si>
  <si>
    <t>Lascu Tana Nicoleta, Marius Solon</t>
  </si>
  <si>
    <t>Landscape Values – Place and Praxis, Conferinţa Internaţională organizată de Centre for Landscape Studies, NUI Galway,</t>
  </si>
  <si>
    <t>29 iunie -2 iulie 2</t>
  </si>
  <si>
    <t>The Interpretative Reading from Chorographic Perspective as Project Strategy</t>
  </si>
  <si>
    <t>Conferinţa In Between Scales - EURAU</t>
  </si>
  <si>
    <t>28-30sept.</t>
  </si>
  <si>
    <t>Atelierul Româno-Spaniol, Giurgiu</t>
  </si>
  <si>
    <t>14-21 iulie</t>
  </si>
  <si>
    <t>Re(search) through Architecture - ICAR, UAUIM</t>
  </si>
  <si>
    <t>26-29 martie</t>
  </si>
  <si>
    <t>Resilient Landscapes for Cities of the Future, Seminar International UNISCAPE En - Route , School of Architecture and Design of University of Camerino, Ascoli Piceno, Italia</t>
  </si>
  <si>
    <t>13-14 aprilie</t>
  </si>
  <si>
    <t>Transdisciplinarity as Rsearch Method for the Landscape as an Integrated Concept in the Sustainability</t>
  </si>
  <si>
    <t>(Re)writing History - ICAR, UAUIM</t>
  </si>
  <si>
    <t xml:space="preserve">Conference Landscape and Imagination Paris, 2013, Universitatea Naţională de Arhitectură La Vilette, Paris, ENSAPLV  </t>
  </si>
  <si>
    <t xml:space="preserve">2-4 mai </t>
  </si>
  <si>
    <t>17-lea Seminar internaţional Bionic Architecture - Innovation and Sustenabile Urban Development, organizat la Cuenca,  Spania</t>
  </si>
  <si>
    <t>7- 9 Aprilie</t>
  </si>
  <si>
    <t>Gara Europeană Sighişoara</t>
  </si>
  <si>
    <t>executat</t>
  </si>
  <si>
    <t>colaborator</t>
  </si>
  <si>
    <t>Primaria Urk</t>
  </si>
  <si>
    <t>coautor</t>
  </si>
  <si>
    <t>Clădire de birouri Str. Mihai Eminescu</t>
  </si>
  <si>
    <t>particular</t>
  </si>
  <si>
    <t>Imobil cu 5 apartamente de lux şi două magazine, Koemarkt nr.36-38, Purmerend, Olanda, 2001</t>
  </si>
  <si>
    <t>Hotel pentru persoane cu dizabilităţi, De Rijp</t>
  </si>
  <si>
    <t>Primaria De Rijp, Olanda</t>
  </si>
  <si>
    <t>Muzeul Zaanse Schans</t>
  </si>
  <si>
    <t>Restaurare locuinţe Muzeu Zaanse Schans, Olanda</t>
  </si>
  <si>
    <t>Reabilitare locuinţe pescari Urk, Olanda</t>
  </si>
  <si>
    <t>Primăria Sighișoara</t>
  </si>
  <si>
    <t>Renovare Locuinţă Drumul Sării nr.53, Bucureşti</t>
  </si>
  <si>
    <t>Restaurare Stolpboerderij pentru familia Buijnk, Spanbroekerweg 220, Spanbroek</t>
  </si>
  <si>
    <t>Locuinta Bellefleur, ansamblu Uilen Hoeve, amenajare interioară, Middenbeemster</t>
  </si>
  <si>
    <t>membru echipă</t>
  </si>
  <si>
    <t>autor</t>
  </si>
  <si>
    <t>Restaurare Biserica mânăstirii Plătăreşti, Ilfov, 1994, Şef proiect conf.dr.arh. Mihai Opreanu, LUMS srl Birou de arhitectură, Premiul Revistei “Arhitext” în 1996</t>
  </si>
  <si>
    <t>Catedrala din Troyes, proiect restaurare, Troyes,    Franţa</t>
  </si>
  <si>
    <t>Primaria Câmpulung</t>
  </si>
  <si>
    <t>avizat</t>
  </si>
  <si>
    <t>UAUIM-FFCSU-2024-020</t>
  </si>
  <si>
    <t>„ Gândirea Bionică în Arhitectură. Principii și Modele 
Structurale” (BIONICSTARCH: UAUIM-FFCSU-2024-020)</t>
  </si>
  <si>
    <t>UAUIM</t>
  </si>
  <si>
    <t>membru in echipa de implementare a proiectului</t>
  </si>
  <si>
    <t xml:space="preserve">”Strategii pentru Arhitectura peisajelor insulare – cercetarea prin proiectul de arhitectură si peisaj”, acronim proiect STARINS, -  – Fondul pentru Finanţarea Cercetării Ştiinţifice Universitare, Domeniu vizat H – Cercetarea strategică şi dezvoltarea cercetării în UAUIM. </t>
  </si>
  <si>
    <t>Universitatea de Arhitectură şi Urbanism "Ion Mincu", Bucureşti</t>
  </si>
  <si>
    <t>Director proiect</t>
  </si>
  <si>
    <t>UAUIM-FFCSU-2021-23</t>
  </si>
  <si>
    <t>FFCSU–2022-013</t>
  </si>
  <si>
    <t>Membru în echipa de implementare a proiectului Comunitatea academică a Școlii de Arhitectură (CASA) - 130 de ani de existență – Dascăli și discipoli, opinii, reflecții, mărturii – CASA, director proiect: Prof.emerit dr.arh. Cristina Olga GOCIMAN</t>
  </si>
  <si>
    <t>membru în echipă</t>
  </si>
  <si>
    <t>Golden Cube Award - premiul III OAR</t>
  </si>
  <si>
    <t xml:space="preserve">Premiu Gara Europeană Sighişoara- nominalizare Bienala Naţională de Arhitectură </t>
  </si>
  <si>
    <t>Premiul Revistei "Arhitext" pentru proiectul de restaurare al Bisericii Mănăstirii Plătăreşti</t>
  </si>
  <si>
    <t>Universitatea din Alcalá de Henares, Spania</t>
  </si>
  <si>
    <t>8-12 decembrie 2024</t>
  </si>
  <si>
    <t>Stagiu postdoctoral Giner de los Rios</t>
  </si>
  <si>
    <t>1 -14 nov.2021</t>
  </si>
  <si>
    <t>Universitatea IUAV din Veneţia</t>
  </si>
  <si>
    <t>Atelierul Water.Architecture. Venice</t>
  </si>
  <si>
    <t>1-16 iulie 2021</t>
  </si>
  <si>
    <t>Universitatea din Liege, Belgia</t>
  </si>
  <si>
    <t>3-8 octombrie</t>
  </si>
  <si>
    <t xml:space="preserve">Comunitatea Academică a Şcolii de Arhitectură, CASA - Expohup sediul OAR - Bucureşti, 21-28 febr.2023, coord. prof.emerit dr.arh. Cristina Olga GOCIMAN, autor două panouri în cadrul expoziţiei </t>
  </si>
  <si>
    <t>Ateliere Deschise – expoziţie de proiecte şi machete, Grupa 10, anul I, 15 iunie 2022, UAUIM</t>
  </si>
  <si>
    <t>curator</t>
  </si>
  <si>
    <t>Stilul neoromânesc în arhitectură, Expoziție Muzeul Școlii de Arhitectură, Noaptea Muzeelor, 21 mai 2018  realizat cu elevii Colegiului Tehnic de Arhitectură și Lucrări Publice ”Ioan N. Socolescu”, în cadrul concursului ”Ion Socolescu”, ediția 2018</t>
  </si>
  <si>
    <t>2024 - 2025</t>
  </si>
  <si>
    <t>2024-2027</t>
  </si>
  <si>
    <t>2009-2020</t>
  </si>
  <si>
    <t>2006 - 2009</t>
  </si>
  <si>
    <t>2006, 2020</t>
  </si>
  <si>
    <t>13/06/2013</t>
  </si>
  <si>
    <t>20/06/2014</t>
  </si>
  <si>
    <t>17-18 noiembrie 2022</t>
  </si>
  <si>
    <t>14.10.2021 - 18.10. 2021</t>
  </si>
  <si>
    <t>28 iunie 2021 - 16 iulie 2021</t>
  </si>
  <si>
    <t>10-12 dec. 2024</t>
  </si>
  <si>
    <t>18-22 nov. 2024</t>
  </si>
  <si>
    <t>1 - 4 nov. 2018</t>
  </si>
  <si>
    <t>28-31 mai 2019</t>
  </si>
  <si>
    <t>14-16 oct.2016</t>
  </si>
  <si>
    <t>26-28 sept.2021</t>
  </si>
  <si>
    <t>7-9 dec. 2017</t>
  </si>
  <si>
    <t>iulie 2014</t>
  </si>
  <si>
    <t>5-11 august 2013</t>
  </si>
  <si>
    <t>3-12 sept.2013</t>
  </si>
  <si>
    <t>20-25 ianuarie 2011</t>
  </si>
  <si>
    <t>oct.2012</t>
  </si>
  <si>
    <t>01.08.2009 - 12.08.2009</t>
  </si>
  <si>
    <r>
      <rPr>
        <b/>
        <sz val="11"/>
        <color rgb="FF000000"/>
        <rFont val="Calibri"/>
        <family val="2"/>
        <charset val="238"/>
      </rPr>
      <t>Landscape as Process</t>
    </r>
    <r>
      <rPr>
        <sz val="11"/>
        <color indexed="8"/>
        <rFont val="Calibri"/>
        <family val="2"/>
        <charset val="238"/>
      </rPr>
      <t xml:space="preserve">, </t>
    </r>
    <r>
      <rPr>
        <b/>
        <sz val="11"/>
        <color rgb="FF000000"/>
        <rFont val="Calibri"/>
        <family val="2"/>
      </rPr>
      <t>an Integrated Transdisciplinary Approach</t>
    </r>
    <r>
      <rPr>
        <sz val="11"/>
        <color indexed="8"/>
        <rFont val="Calibri"/>
        <family val="2"/>
        <charset val="238"/>
      </rPr>
      <t xml:space="preserve"> în volumul "Architecture Inspired by Nature: Experimenting Bionics", Editori: Maria Rosa Cervera Sard</t>
    </r>
    <r>
      <rPr>
        <sz val="11"/>
        <color indexed="8"/>
        <rFont val="Calibri"/>
        <family val="2"/>
      </rPr>
      <t>á</t>
    </r>
    <r>
      <rPr>
        <sz val="11"/>
        <color indexed="8"/>
        <rFont val="Calibri"/>
        <family val="2"/>
        <charset val="238"/>
      </rPr>
      <t>, Elena-Codina Dușoiu, Tana Nicoleta Lascu</t>
    </r>
  </si>
  <si>
    <r>
      <rPr>
        <b/>
        <sz val="11"/>
        <color rgb="FF000000"/>
        <rFont val="Calibri"/>
        <family val="2"/>
      </rPr>
      <t>Organizarea mediului construit</t>
    </r>
    <r>
      <rPr>
        <sz val="11"/>
        <color indexed="8"/>
        <rFont val="Calibri"/>
        <family val="2"/>
      </rPr>
      <t xml:space="preserve">, program postuniversitar de conversie profesională pentru cadrele didactice din mediul rural, cofinanţat de Guvernul Romaniei, Banca Mondială și comunităţile rurale          </t>
    </r>
  </si>
  <si>
    <r>
      <rPr>
        <b/>
        <sz val="11"/>
        <color rgb="FF000000"/>
        <rFont val="Calibri"/>
        <family val="2"/>
      </rPr>
      <t>Post-Communist Urban Landscapes at Risk, Challenge and Innovation</t>
    </r>
    <r>
      <rPr>
        <sz val="11"/>
        <color indexed="8"/>
        <rFont val="Calibri"/>
        <family val="2"/>
        <charset val="238"/>
      </rPr>
      <t xml:space="preserve">,   </t>
    </r>
    <r>
      <rPr>
        <sz val="11"/>
        <color indexed="8"/>
        <rFont val="Calibri"/>
        <family val="2"/>
      </rPr>
      <t>î</t>
    </r>
    <r>
      <rPr>
        <sz val="11"/>
        <color indexed="8"/>
        <rFont val="Calibri"/>
        <family val="2"/>
        <charset val="238"/>
      </rPr>
      <t>n volumul Sustainable Mediteranean Construction,  lucrare prezentată la International UNISCAPE En-Route Seminar "Landscape at Risk", organizat de UNISCAPE si Universitatea FEDERICO II din Napoli, Italia</t>
    </r>
  </si>
  <si>
    <r>
      <rPr>
        <b/>
        <sz val="11"/>
        <color rgb="FF000000"/>
        <rFont val="Calibri"/>
        <family val="2"/>
        <charset val="238"/>
      </rPr>
      <t>Ada - Kaleh, un viitor pentru un peisaj scufundat / Ada Kaleh, a Future for a Submerged Landscape / Ada - Kaleh, un futuro per un paesaggio sommerso</t>
    </r>
    <r>
      <rPr>
        <sz val="11"/>
        <color indexed="8"/>
        <rFont val="Calibri"/>
        <family val="2"/>
        <charset val="238"/>
      </rPr>
      <t>, în volumul trilingv "The Never Never  Island - Ada Kaleh - Cyraunis", Editori coordonatori: Tana Lascu, Claudia Cosentino, Dario Felice, Antonio Rizzo / Analogique, Italia</t>
    </r>
  </si>
  <si>
    <t>De la Zoom la Poiana Stânei – coordonate pentru o strategie a proiectului de arhitectură</t>
  </si>
  <si>
    <t>Aspecte ale dinamicii peisajului rural olandez</t>
  </si>
  <si>
    <t>Thinking about Sarno</t>
  </si>
  <si>
    <r>
      <rPr>
        <b/>
        <sz val="12"/>
        <color rgb="FF000000"/>
        <rFont val="Calibri"/>
        <family val="2"/>
      </rPr>
      <t>Chorography Approach as Strategy in Architectural Design</t>
    </r>
    <r>
      <rPr>
        <sz val="12"/>
        <color indexed="8"/>
        <rFont val="Calibri"/>
        <family val="2"/>
      </rPr>
      <t>”, în volumul editat de Centre for Landscape Studies, NUI Galway</t>
    </r>
  </si>
  <si>
    <t>Landscape Values, Place and Praxis</t>
  </si>
  <si>
    <r>
      <t xml:space="preserve"> </t>
    </r>
    <r>
      <rPr>
        <b/>
        <sz val="12"/>
        <color rgb="FF000000"/>
        <rFont val="Calibri"/>
        <family val="2"/>
      </rPr>
      <t>Aspecte ale dinamicii peisajului rural olandez</t>
    </r>
    <r>
      <rPr>
        <sz val="12"/>
        <color indexed="8"/>
        <rFont val="Calibri"/>
        <family val="2"/>
      </rPr>
      <t xml:space="preserve">  </t>
    </r>
  </si>
  <si>
    <t>Landscape as a Resource for a Sustainable Tourism Strategy</t>
  </si>
  <si>
    <t>Revista Argument nr.6/2014 - Studii şi cercetări știinţifice de arhitectură și urbanism</t>
  </si>
  <si>
    <t>Transdisciplinarity in Relation between Spatial Policy and Historical-Cultural Policy</t>
  </si>
  <si>
    <r>
      <t xml:space="preserve">Membru în comitetul știinţific al Seminarului Internaţional UNISCAPE En-Route </t>
    </r>
    <r>
      <rPr>
        <b/>
        <sz val="11"/>
        <color rgb="FF000000"/>
        <rFont val="Calibri"/>
        <family val="2"/>
      </rPr>
      <t>Bridging the Limits. Borderscapes as Continuities and Contexts</t>
    </r>
  </si>
  <si>
    <r>
      <t xml:space="preserve">Membru în comitetul științific al Seminarului Internaţional UNISCAPE En Route, </t>
    </r>
    <r>
      <rPr>
        <b/>
        <sz val="11"/>
        <rFont val="Calibri"/>
        <family val="2"/>
      </rPr>
      <t>Landscape at Risk</t>
    </r>
    <r>
      <rPr>
        <sz val="11"/>
        <rFont val="Calibri"/>
        <family val="2"/>
      </rPr>
      <t>, organizat de Universitatea din Napole, Italia - peer reviewer Special Issue Landscape at Risk, Sustainable Mediterranean Construction Journal</t>
    </r>
  </si>
  <si>
    <t>From Nature to Architecture - A Transdisciplinary Path</t>
  </si>
  <si>
    <r>
      <t xml:space="preserve">Lansarea cărţii </t>
    </r>
    <r>
      <rPr>
        <i/>
        <sz val="11"/>
        <color rgb="FF000000"/>
        <rFont val="Calibri"/>
        <family val="2"/>
      </rPr>
      <t>Di</t>
    </r>
    <r>
      <rPr>
        <sz val="11"/>
        <color rgb="FF000000"/>
        <rFont val="Calibri"/>
        <family val="2"/>
      </rPr>
      <t>á</t>
    </r>
    <r>
      <rPr>
        <i/>
        <sz val="11"/>
        <color rgb="FF000000"/>
        <rFont val="Calibri"/>
        <family val="2"/>
      </rPr>
      <t>logo Arquitectura - Naturaleza</t>
    </r>
    <r>
      <rPr>
        <sz val="11"/>
        <color indexed="8"/>
        <rFont val="Calibri"/>
        <family val="2"/>
      </rPr>
      <t>, autor Rosa Cervera, Colegiul Arhitecţilor din Madrid - COAM</t>
    </r>
  </si>
  <si>
    <t>Ars omologica
within Biomimetic Processes</t>
  </si>
  <si>
    <t>Câmpulung Muscel - A Complex Model Of Heritage System for Interdisciplinary Research</t>
  </si>
  <si>
    <r>
      <rPr>
        <b/>
        <sz val="11"/>
        <color theme="1"/>
        <rFont val="Calibri"/>
        <family val="2"/>
        <scheme val="minor"/>
      </rPr>
      <t>Ada Kaleh – A Future for a Submerged Landscape</t>
    </r>
    <r>
      <rPr>
        <sz val="11"/>
        <color theme="1"/>
        <rFont val="Calibri"/>
        <family val="2"/>
        <scheme val="minor"/>
      </rPr>
      <t xml:space="preserve"> </t>
    </r>
  </si>
  <si>
    <t>The Landscapes of Heterotopias</t>
  </si>
  <si>
    <r>
      <t xml:space="preserve"> </t>
    </r>
    <r>
      <rPr>
        <b/>
        <sz val="11"/>
        <color rgb="FF000000"/>
        <rFont val="Calibri"/>
        <family val="2"/>
      </rPr>
      <t>The Forest Heritage System as Integrated Identity in the Urban Landscape of Câmpulung</t>
    </r>
    <r>
      <rPr>
        <sz val="11"/>
        <color indexed="8"/>
        <rFont val="Calibri"/>
        <family val="2"/>
      </rPr>
      <t xml:space="preserve">, "Governance and Restoration of Forest Heritage System" Session
</t>
    </r>
  </si>
  <si>
    <t>Integrating Nature in Urban Design – Biophilia and Bionics for Resilient Cities Strategy</t>
  </si>
  <si>
    <r>
      <t>V</t>
    </r>
    <r>
      <rPr>
        <b/>
        <sz val="11"/>
        <color rgb="FF000000"/>
        <rFont val="Calibri"/>
        <family val="2"/>
      </rPr>
      <t>ernacular Architecture as Resource for Resilient Communities</t>
    </r>
    <r>
      <rPr>
        <sz val="11"/>
        <color indexed="8"/>
        <rFont val="Calibri"/>
        <family val="2"/>
      </rPr>
      <t xml:space="preserve">  </t>
    </r>
  </si>
  <si>
    <r>
      <rPr>
        <b/>
        <sz val="11"/>
        <color rgb="FF000000"/>
        <rFont val="Calibri"/>
        <family val="2"/>
      </rPr>
      <t>Landscape and Bionics</t>
    </r>
    <r>
      <rPr>
        <sz val="11"/>
        <color indexed="8"/>
        <rFont val="Calibri"/>
        <family val="2"/>
      </rPr>
      <t xml:space="preserve"> </t>
    </r>
  </si>
  <si>
    <r>
      <t xml:space="preserve"> </t>
    </r>
    <r>
      <rPr>
        <b/>
        <sz val="11"/>
        <color theme="1"/>
        <rFont val="Calibri"/>
        <family val="2"/>
        <scheme val="minor"/>
      </rPr>
      <t>Innovative Landscape Systems for Public Spaces</t>
    </r>
    <r>
      <rPr>
        <sz val="11"/>
        <color theme="1"/>
        <rFont val="Calibri"/>
        <family val="2"/>
        <scheme val="minor"/>
      </rPr>
      <t xml:space="preserve">
</t>
    </r>
  </si>
  <si>
    <t>Landscape and Perception – an Integrated Approach</t>
  </si>
  <si>
    <t>Interviniendo con el Paysage</t>
  </si>
  <si>
    <t>De la locuinta la locuire</t>
  </si>
  <si>
    <t xml:space="preserve"> Perceperea, calitate a peisajului</t>
  </si>
  <si>
    <r>
      <t xml:space="preserve">  </t>
    </r>
    <r>
      <rPr>
        <b/>
        <sz val="11"/>
        <color rgb="FF000000"/>
        <rFont val="Calibri"/>
        <family val="2"/>
      </rPr>
      <t>Chorography Approach as Strategy in the Architectural Design</t>
    </r>
  </si>
  <si>
    <t>Evoluţia Conceptului de Ruină</t>
  </si>
  <si>
    <t>Monastries Pilgrim Routes - Significances and Opportunities</t>
  </si>
  <si>
    <r>
      <t xml:space="preserve"> </t>
    </r>
    <r>
      <rPr>
        <b/>
        <sz val="11"/>
        <color rgb="FF000000"/>
        <rFont val="Calibri"/>
        <family val="2"/>
      </rPr>
      <t>The Potential of Historical Monuments in the (Re)-Considering Process of  the  Residual Landscape</t>
    </r>
  </si>
  <si>
    <t>Landscape, an Approach Related to Time and Context</t>
  </si>
  <si>
    <t>Extindere și reabilitare cafenea - Lunchroom De Walvis, Jan Boonplein 6, De Rijp, Olanda, 1997</t>
  </si>
  <si>
    <t xml:space="preserve">Restaurare Stolpboerderij Tijdverblijf, Middenweg 161, Middenbeemster
</t>
  </si>
  <si>
    <t>Restaurare Stolpboerderij – locuinţa traditională olandeză – pentru familia Knipp, Middenweg 187, Middenbeemster</t>
  </si>
  <si>
    <t>Extindere Solpboerderij familia Zevenbergen, Zuiderweg 28, Wijdenes</t>
  </si>
  <si>
    <t>Restaurare Stolpboerderij fam. S.W.van Dijk, dr. Nuyenstraat 21, Westwoud</t>
  </si>
  <si>
    <t>Restaurare Turn clopotniţă și biserica mănăstirii Floresti – Vaslui, Şef proiect prof.dr.arh. Marius Smighelschi, LUMS srl Birou de arhitectură</t>
  </si>
  <si>
    <t>Studiu de prefezabilitate - Amenajarea Complexă a Râului Târgului, Câmpulung</t>
  </si>
  <si>
    <t>Visiting profesor la Facultatea de Arhitectură, 8-12 decembrie 2024, în cadrul Programului ERASMUS +</t>
  </si>
  <si>
    <r>
      <t xml:space="preserve">Expoziţie </t>
    </r>
    <r>
      <rPr>
        <b/>
        <sz val="11"/>
        <color rgb="FF000000"/>
        <rFont val="Calibri"/>
        <family val="2"/>
      </rPr>
      <t>Dutch Sustainable Architecture</t>
    </r>
    <r>
      <rPr>
        <sz val="11"/>
        <color indexed="8"/>
        <rFont val="Calibri"/>
        <family val="2"/>
        <charset val="238"/>
      </rPr>
      <t xml:space="preserve"> Ambasada Olandei şi Nederlandse Architectuur Instituut</t>
    </r>
  </si>
  <si>
    <r>
      <t xml:space="preserve">Expoziţie în cadrul workshop-ului </t>
    </r>
    <r>
      <rPr>
        <b/>
        <sz val="11"/>
        <color rgb="FF000000"/>
        <rFont val="Calibri"/>
        <family val="2"/>
      </rPr>
      <t>Ada - Kaleh - A Waterscape for Future</t>
    </r>
    <r>
      <rPr>
        <sz val="11"/>
        <color indexed="8"/>
        <rFont val="Calibri"/>
        <family val="2"/>
        <charset val="238"/>
      </rPr>
      <t>, UAUIM</t>
    </r>
  </si>
  <si>
    <t>Membru în Executive Board UNISCAPE - European Universities Network for Implementation of Landscape Convention</t>
  </si>
  <si>
    <r>
      <t>membru Comisie Evaluare</t>
    </r>
    <r>
      <rPr>
        <b/>
        <sz val="11"/>
        <color rgb="FF000000"/>
        <rFont val="Calibri"/>
        <family val="2"/>
      </rPr>
      <t xml:space="preserve"> COST</t>
    </r>
  </si>
  <si>
    <r>
      <t xml:space="preserve">membru Comisie Evaluare </t>
    </r>
    <r>
      <rPr>
        <b/>
        <sz val="11"/>
        <color rgb="FF000000"/>
        <rFont val="Calibri"/>
        <family val="2"/>
      </rPr>
      <t>COST</t>
    </r>
  </si>
  <si>
    <r>
      <t xml:space="preserve">membru </t>
    </r>
    <r>
      <rPr>
        <sz val="11"/>
        <color indexed="8"/>
        <rFont val="Calibri"/>
        <family val="2"/>
      </rPr>
      <t>î</t>
    </r>
    <r>
      <rPr>
        <sz val="11"/>
        <color indexed="8"/>
        <rFont val="Calibri"/>
        <family val="2"/>
        <charset val="238"/>
      </rPr>
      <t>n juriul concursului interna</t>
    </r>
    <r>
      <rPr>
        <sz val="11"/>
        <color indexed="8"/>
        <rFont val="Calibri"/>
        <family val="2"/>
      </rPr>
      <t>ţ</t>
    </r>
    <r>
      <rPr>
        <sz val="11"/>
        <color indexed="8"/>
        <rFont val="Calibri"/>
        <family val="2"/>
        <charset val="238"/>
      </rPr>
      <t xml:space="preserve">ional organizat de </t>
    </r>
    <r>
      <rPr>
        <b/>
        <sz val="11"/>
        <color rgb="FF000000"/>
        <rFont val="Calibri"/>
        <family val="2"/>
      </rPr>
      <t>UNISCAPE</t>
    </r>
    <r>
      <rPr>
        <sz val="11"/>
        <color indexed="8"/>
        <rFont val="Calibri"/>
        <family val="2"/>
        <charset val="238"/>
      </rPr>
      <t xml:space="preserve"> - Reteaua Universit</t>
    </r>
    <r>
      <rPr>
        <sz val="11"/>
        <color indexed="8"/>
        <rFont val="Calibri"/>
        <family val="2"/>
      </rPr>
      <t>ăţ</t>
    </r>
    <r>
      <rPr>
        <sz val="11"/>
        <color indexed="8"/>
        <rFont val="Calibri"/>
        <family val="2"/>
        <charset val="238"/>
      </rPr>
      <t>ilor Europene pentru Implementarea Conventiei Europene a Peisajului de la Floren</t>
    </r>
    <r>
      <rPr>
        <sz val="11"/>
        <color indexed="8"/>
        <rFont val="Calibri"/>
        <family val="2"/>
      </rPr>
      <t>ţ</t>
    </r>
    <r>
      <rPr>
        <sz val="11"/>
        <color indexed="8"/>
        <rFont val="Calibri"/>
        <family val="2"/>
        <charset val="238"/>
      </rPr>
      <t xml:space="preserve">a, </t>
    </r>
    <r>
      <rPr>
        <b/>
        <sz val="11"/>
        <color rgb="FF000000"/>
        <rFont val="Calibri"/>
        <family val="2"/>
      </rPr>
      <t>People's Landscapes</t>
    </r>
    <r>
      <rPr>
        <sz val="11"/>
        <color indexed="8"/>
        <rFont val="Calibri"/>
        <family val="2"/>
        <charset val="238"/>
      </rPr>
      <t>, edi</t>
    </r>
    <r>
      <rPr>
        <sz val="11"/>
        <color indexed="8"/>
        <rFont val="Calibri"/>
        <family val="2"/>
      </rPr>
      <t>ţ</t>
    </r>
    <r>
      <rPr>
        <sz val="11"/>
        <color indexed="8"/>
        <rFont val="Calibri"/>
        <family val="2"/>
        <charset val="238"/>
      </rPr>
      <t xml:space="preserve">ia a 4-a                                                                                                                                  </t>
    </r>
  </si>
  <si>
    <r>
      <t xml:space="preserve">membru </t>
    </r>
    <r>
      <rPr>
        <sz val="11"/>
        <color indexed="8"/>
        <rFont val="Calibri"/>
        <family val="2"/>
      </rPr>
      <t>î</t>
    </r>
    <r>
      <rPr>
        <sz val="11"/>
        <color indexed="8"/>
        <rFont val="Calibri"/>
        <family val="2"/>
        <charset val="238"/>
      </rPr>
      <t>n juriul concursului interna</t>
    </r>
    <r>
      <rPr>
        <sz val="11"/>
        <color indexed="8"/>
        <rFont val="Calibri"/>
        <family val="2"/>
      </rPr>
      <t>ţ</t>
    </r>
    <r>
      <rPr>
        <sz val="11"/>
        <color indexed="8"/>
        <rFont val="Calibri"/>
        <family val="2"/>
        <charset val="238"/>
      </rPr>
      <t xml:space="preserve">ional </t>
    </r>
    <r>
      <rPr>
        <b/>
        <sz val="11"/>
        <color rgb="FF000000"/>
        <rFont val="Calibri"/>
        <family val="2"/>
      </rPr>
      <t>UNISCAPE</t>
    </r>
    <r>
      <rPr>
        <sz val="11"/>
        <color indexed="8"/>
        <rFont val="Calibri"/>
        <family val="2"/>
        <charset val="238"/>
      </rPr>
      <t xml:space="preserve"> </t>
    </r>
    <r>
      <rPr>
        <b/>
        <sz val="11"/>
        <color rgb="FF000000"/>
        <rFont val="Calibri"/>
        <family val="2"/>
      </rPr>
      <t>People'Landscapes</t>
    </r>
    <r>
      <rPr>
        <sz val="11"/>
        <color indexed="8"/>
        <rFont val="Calibri"/>
        <family val="2"/>
        <charset val="238"/>
      </rPr>
      <t>, edi</t>
    </r>
    <r>
      <rPr>
        <sz val="11"/>
        <color indexed="8"/>
        <rFont val="Calibri"/>
        <family val="2"/>
      </rPr>
      <t>ţ</t>
    </r>
    <r>
      <rPr>
        <sz val="11"/>
        <color indexed="8"/>
        <rFont val="Calibri"/>
        <family val="2"/>
        <charset val="238"/>
      </rPr>
      <t xml:space="preserve">ia a 5-a </t>
    </r>
  </si>
  <si>
    <r>
      <t xml:space="preserve">Workshop şi seminar internaţional </t>
    </r>
    <r>
      <rPr>
        <b/>
        <sz val="11"/>
        <color rgb="FF000000"/>
        <rFont val="Calibri"/>
        <family val="2"/>
      </rPr>
      <t>Câmpulung Muscel. Nature. History. Architecture. Tradition.</t>
    </r>
    <r>
      <rPr>
        <sz val="11"/>
        <color indexed="8"/>
        <rFont val="Calibri"/>
        <family val="2"/>
        <charset val="238"/>
      </rPr>
      <t xml:space="preserve">  </t>
    </r>
  </si>
  <si>
    <r>
      <rPr>
        <b/>
        <sz val="11"/>
        <color rgb="FF000000"/>
        <rFont val="Calibri"/>
        <family val="2"/>
      </rPr>
      <t>RoCAD Romanian Convention for Architecture and Design,</t>
    </r>
    <r>
      <rPr>
        <sz val="11"/>
        <color indexed="8"/>
        <rFont val="Calibri"/>
        <family val="2"/>
        <charset val="238"/>
      </rPr>
      <t xml:space="preserve"> 2013, membru în echipa de organizare   </t>
    </r>
  </si>
  <si>
    <r>
      <t xml:space="preserve">Workshop </t>
    </r>
    <r>
      <rPr>
        <b/>
        <sz val="11"/>
        <color rgb="FF000000"/>
        <rFont val="Calibri"/>
        <family val="2"/>
      </rPr>
      <t>Revitalizarea patrimoniului arhitectural din cadrul Geoparcului Dinozaurilor - Tara Haţegului</t>
    </r>
    <r>
      <rPr>
        <sz val="11"/>
        <color indexed="8"/>
        <rFont val="Calibri"/>
        <family val="2"/>
        <charset val="238"/>
      </rPr>
      <t xml:space="preserve">, Sarmisegetusa, 3-12 septembrie 2013, UAUIM,  organizator şi coordonator                                                  </t>
    </r>
  </si>
  <si>
    <r>
      <t xml:space="preserve">membru </t>
    </r>
    <r>
      <rPr>
        <b/>
        <sz val="11"/>
        <color rgb="FF000000"/>
        <rFont val="Calibri"/>
        <family val="2"/>
      </rPr>
      <t xml:space="preserve">Grupul de lucru </t>
    </r>
    <r>
      <rPr>
        <sz val="11"/>
        <color indexed="8"/>
        <rFont val="Calibri"/>
        <family val="2"/>
        <charset val="238"/>
      </rPr>
      <t xml:space="preserve">pentru elaborare subiecte examen naţioanl de definitivat şi titularizare, Centrul Naţional pentru Politici în Educaţie şi Evaluare, 12 comisii, </t>
    </r>
    <r>
      <rPr>
        <b/>
        <sz val="11"/>
        <color rgb="FF000000"/>
        <rFont val="Calibri"/>
        <family val="2"/>
      </rPr>
      <t>MEN</t>
    </r>
  </si>
  <si>
    <r>
      <t xml:space="preserve">membru </t>
    </r>
    <r>
      <rPr>
        <b/>
        <sz val="11"/>
        <color rgb="FF000000"/>
        <rFont val="Calibri"/>
        <family val="2"/>
      </rPr>
      <t>Comisia de specialitate</t>
    </r>
    <r>
      <rPr>
        <sz val="11"/>
        <color indexed="8"/>
        <rFont val="Calibri"/>
        <family val="2"/>
        <charset val="238"/>
      </rPr>
      <t xml:space="preserve"> elaborare programă examen definitivat şi titularizare, </t>
    </r>
    <r>
      <rPr>
        <b/>
        <sz val="11"/>
        <color rgb="FF000000"/>
        <rFont val="Calibri"/>
        <family val="2"/>
      </rPr>
      <t>MEN</t>
    </r>
  </si>
  <si>
    <r>
      <t xml:space="preserve">membru în </t>
    </r>
    <r>
      <rPr>
        <b/>
        <sz val="11"/>
        <color rgb="FF000000"/>
        <rFont val="Calibri"/>
        <family val="2"/>
      </rPr>
      <t xml:space="preserve">Comisia de specialitate </t>
    </r>
    <r>
      <rPr>
        <sz val="11"/>
        <color rgb="FF000000"/>
        <rFont val="Calibri"/>
        <family val="2"/>
      </rPr>
      <t xml:space="preserve">elaborare subiecte </t>
    </r>
    <r>
      <rPr>
        <sz val="11"/>
        <color indexed="8"/>
        <rFont val="Calibri"/>
        <family val="2"/>
        <charset val="238"/>
      </rPr>
      <t xml:space="preserve">pentru Bacalaureat Istoria Arhitecturii - 4 comisii, </t>
    </r>
    <r>
      <rPr>
        <b/>
        <sz val="11"/>
        <color rgb="FF000000"/>
        <rFont val="Calibri"/>
        <family val="2"/>
      </rPr>
      <t>MEN</t>
    </r>
  </si>
  <si>
    <r>
      <t xml:space="preserve">membru în </t>
    </r>
    <r>
      <rPr>
        <b/>
        <sz val="11"/>
        <color rgb="FF000000"/>
        <rFont val="Calibri"/>
        <family val="2"/>
      </rPr>
      <t xml:space="preserve">Grupul de lucru </t>
    </r>
    <r>
      <rPr>
        <sz val="11"/>
        <color rgb="FF000000"/>
        <rFont val="Calibri"/>
        <family val="2"/>
      </rPr>
      <t>pentru Planul cadru pentru învăţământ preuniversitar de arhitectură</t>
    </r>
    <r>
      <rPr>
        <b/>
        <sz val="11"/>
        <color rgb="FF000000"/>
        <rFont val="Calibri"/>
        <family val="2"/>
      </rPr>
      <t>, MEN</t>
    </r>
  </si>
  <si>
    <r>
      <rPr>
        <b/>
        <sz val="12"/>
        <color rgb="FF000000"/>
        <rFont val="Calibri"/>
        <family val="2"/>
      </rPr>
      <t>Transdisciplinarity - research method for the landscape as an integrated concept in the sustainable development</t>
    </r>
    <r>
      <rPr>
        <sz val="12"/>
        <color indexed="8"/>
        <rFont val="Calibri"/>
        <family val="2"/>
      </rPr>
      <t xml:space="preserve">" </t>
    </r>
  </si>
  <si>
    <t>Visiting Professor la Facultatea de Architectură a Universităţii din Liége, Belgia, 3-8 octombrie 2014, în cadrul Programului ERASMUS +</t>
  </si>
  <si>
    <r>
      <rPr>
        <b/>
        <sz val="10"/>
        <color rgb="FF3F3A38"/>
        <rFont val="Arial"/>
        <family val="2"/>
      </rPr>
      <t>Mărturii bizantine – Portice și pridvoare ca spaţii intermediare ale arhitecturii bizantine</t>
    </r>
    <r>
      <rPr>
        <b/>
        <i/>
        <sz val="10"/>
        <color rgb="FF3F3A38"/>
        <rFont val="Arial"/>
        <family val="2"/>
      </rPr>
      <t xml:space="preserve"> – </t>
    </r>
    <r>
      <rPr>
        <sz val="10"/>
        <color rgb="FF3F3A38"/>
        <rFont val="Arial"/>
        <family val="2"/>
      </rPr>
      <t>expoziţie Foaier Sala Frescelor, UAUIM, 6-12 iunie 2024</t>
    </r>
  </si>
  <si>
    <r>
      <rPr>
        <b/>
        <sz val="11"/>
        <color rgb="FF000000"/>
        <rFont val="Calibri"/>
        <family val="2"/>
      </rPr>
      <t>El Pensamiento biónico en arquitectura - Modelos experimentales</t>
    </r>
    <r>
      <rPr>
        <sz val="11"/>
        <color indexed="8"/>
        <rFont val="Calibri"/>
        <family val="2"/>
        <charset val="238"/>
      </rPr>
      <t>, expozi</t>
    </r>
    <r>
      <rPr>
        <sz val="11"/>
        <color indexed="8"/>
        <rFont val="Calibri"/>
        <family val="2"/>
      </rPr>
      <t>ţ</t>
    </r>
    <r>
      <rPr>
        <sz val="11"/>
        <color indexed="8"/>
        <rFont val="Calibri"/>
        <family val="2"/>
        <charset val="238"/>
      </rPr>
      <t xml:space="preserve">e cu machete </t>
    </r>
    <r>
      <rPr>
        <sz val="11"/>
        <color indexed="8"/>
        <rFont val="Calibri"/>
        <family val="2"/>
      </rPr>
      <t>ș</t>
    </r>
    <r>
      <rPr>
        <sz val="11"/>
        <color indexed="8"/>
        <rFont val="Calibri"/>
        <family val="2"/>
        <charset val="238"/>
      </rPr>
      <t>i proiecte ale studen</t>
    </r>
    <r>
      <rPr>
        <sz val="11"/>
        <color indexed="8"/>
        <rFont val="Calibri"/>
        <family val="2"/>
      </rPr>
      <t>ţ</t>
    </r>
    <r>
      <rPr>
        <sz val="11"/>
        <color indexed="8"/>
        <rFont val="Calibri"/>
        <family val="2"/>
        <charset val="238"/>
      </rPr>
      <t xml:space="preserve">ilor UAUIM </t>
    </r>
    <r>
      <rPr>
        <sz val="11"/>
        <color indexed="8"/>
        <rFont val="Calibri"/>
        <family val="2"/>
      </rPr>
      <t>ș</t>
    </r>
    <r>
      <rPr>
        <sz val="11"/>
        <color indexed="8"/>
        <rFont val="Calibri"/>
        <family val="2"/>
        <charset val="238"/>
      </rPr>
      <t>i UAH la Facultatea de Arhitectur</t>
    </r>
    <r>
      <rPr>
        <sz val="11"/>
        <color indexed="8"/>
        <rFont val="Calibri"/>
        <family val="2"/>
      </rPr>
      <t>ă</t>
    </r>
    <r>
      <rPr>
        <sz val="11"/>
        <color indexed="8"/>
        <rFont val="Calibri"/>
        <family val="2"/>
        <charset val="238"/>
      </rPr>
      <t xml:space="preserve"> a Universit</t>
    </r>
    <r>
      <rPr>
        <sz val="11"/>
        <color indexed="8"/>
        <rFont val="Calibri"/>
        <family val="2"/>
      </rPr>
      <t>ăţ</t>
    </r>
    <r>
      <rPr>
        <sz val="11"/>
        <color indexed="8"/>
        <rFont val="Calibri"/>
        <family val="2"/>
        <charset val="238"/>
      </rPr>
      <t>ii din Alcal</t>
    </r>
    <r>
      <rPr>
        <sz val="11"/>
        <color indexed="8"/>
        <rFont val="Calibri"/>
        <family val="2"/>
      </rPr>
      <t>á</t>
    </r>
    <r>
      <rPr>
        <sz val="11"/>
        <color indexed="8"/>
        <rFont val="Calibri"/>
        <family val="2"/>
        <charset val="238"/>
      </rPr>
      <t>, Spania, 9 dec. 2024 - 30 ian. 2025</t>
    </r>
  </si>
  <si>
    <r>
      <rPr>
        <b/>
        <sz val="11"/>
        <color rgb="FF000000"/>
        <rFont val="Calibri"/>
        <family val="2"/>
      </rPr>
      <t>Sulina – Întâlnirea Dunării cu Pontul Euxin – Perspective istorice şi vizionare</t>
    </r>
    <r>
      <rPr>
        <sz val="11"/>
        <color indexed="8"/>
        <rFont val="Calibri"/>
        <family val="2"/>
        <charset val="238"/>
      </rPr>
      <t xml:space="preserve">- Expoziţie cu proiecte ale studenţilor UAUIM </t>
    </r>
    <r>
      <rPr>
        <sz val="11"/>
        <color indexed="8"/>
        <rFont val="Calibri"/>
        <family val="2"/>
      </rPr>
      <t>în</t>
    </r>
    <r>
      <rPr>
        <sz val="11"/>
        <color indexed="8"/>
        <rFont val="Calibri"/>
        <family val="2"/>
        <charset val="238"/>
      </rPr>
      <t xml:space="preserve"> parteneriat cu Institutul Român de Cultură şi Cercetare Umanistică Veneţia, 14-21 iulie 2022, curator expoziţie </t>
    </r>
  </si>
  <si>
    <r>
      <t xml:space="preserve">Expoziţie </t>
    </r>
    <r>
      <rPr>
        <b/>
        <sz val="11"/>
        <color rgb="FF000000"/>
        <rFont val="Calibri"/>
        <family val="2"/>
      </rPr>
      <t xml:space="preserve"> Geoparcul Dinozaurilor din Ţara Haţegului </t>
    </r>
    <r>
      <rPr>
        <sz val="11"/>
        <color rgb="FF000000"/>
        <rFont val="Calibri"/>
        <family val="2"/>
      </rPr>
      <t>pentru  reacreditarea geoparcului</t>
    </r>
    <r>
      <rPr>
        <b/>
        <sz val="11"/>
        <color rgb="FF000000"/>
        <rFont val="Calibri"/>
        <family val="2"/>
      </rPr>
      <t xml:space="preserve"> </t>
    </r>
    <r>
      <rPr>
        <sz val="11"/>
        <color indexed="8"/>
        <rFont val="Calibri"/>
        <family val="2"/>
        <charset val="238"/>
      </rPr>
      <t>de către Reţeaua European</t>
    </r>
    <r>
      <rPr>
        <sz val="11"/>
        <color indexed="8"/>
        <rFont val="Calibri"/>
        <family val="2"/>
      </rPr>
      <t>ă</t>
    </r>
    <r>
      <rPr>
        <sz val="11"/>
        <color indexed="8"/>
        <rFont val="Calibri"/>
        <family val="2"/>
        <charset val="238"/>
      </rPr>
      <t xml:space="preserve"> a Geoparcurilor, la Primăria Sarmisegetusa</t>
    </r>
  </si>
  <si>
    <r>
      <t xml:space="preserve">Expoziţie </t>
    </r>
    <r>
      <rPr>
        <b/>
        <sz val="11"/>
        <color rgb="FF000000"/>
        <rFont val="Calibri"/>
        <family val="2"/>
      </rPr>
      <t>Tabăra Stejarul - valorizare sustenabilă</t>
    </r>
    <r>
      <rPr>
        <sz val="11"/>
        <color indexed="8"/>
        <rFont val="Calibri"/>
        <family val="2"/>
        <charset val="238"/>
      </rPr>
      <t xml:space="preserve"> - expozi</t>
    </r>
    <r>
      <rPr>
        <sz val="11"/>
        <color indexed="8"/>
        <rFont val="Calibri"/>
        <family val="2"/>
      </rPr>
      <t>ţ</t>
    </r>
    <r>
      <rPr>
        <sz val="11"/>
        <color indexed="8"/>
        <rFont val="Calibri"/>
        <family val="2"/>
        <charset val="238"/>
      </rPr>
      <t>ie cu proiecte ale studen</t>
    </r>
    <r>
      <rPr>
        <sz val="11"/>
        <color indexed="8"/>
        <rFont val="Calibri"/>
        <family val="2"/>
      </rPr>
      <t>ţ</t>
    </r>
    <r>
      <rPr>
        <sz val="11"/>
        <color indexed="8"/>
        <rFont val="Calibri"/>
        <family val="2"/>
        <charset val="238"/>
      </rPr>
      <t>ilor UAUIM la Primăria Giurgiu</t>
    </r>
  </si>
  <si>
    <r>
      <t>Expozi</t>
    </r>
    <r>
      <rPr>
        <sz val="11"/>
        <color theme="1"/>
        <rFont val="Calibri"/>
        <family val="2"/>
      </rPr>
      <t>ţ</t>
    </r>
    <r>
      <rPr>
        <sz val="11"/>
        <color theme="1"/>
        <rFont val="Calibri"/>
        <family val="2"/>
        <charset val="238"/>
        <scheme val="minor"/>
      </rPr>
      <t xml:space="preserve">ie </t>
    </r>
    <r>
      <rPr>
        <b/>
        <sz val="11"/>
        <color theme="1"/>
        <rFont val="Calibri"/>
        <family val="2"/>
      </rPr>
      <t>Î</t>
    </r>
    <r>
      <rPr>
        <b/>
        <sz val="11"/>
        <color theme="1"/>
        <rFont val="Calibri"/>
        <family val="2"/>
        <scheme val="minor"/>
      </rPr>
      <t>nv</t>
    </r>
    <r>
      <rPr>
        <b/>
        <sz val="11"/>
        <color theme="1"/>
        <rFont val="Calibri"/>
        <family val="2"/>
      </rPr>
      <t>ăţă</t>
    </r>
    <r>
      <rPr>
        <b/>
        <sz val="11"/>
        <color theme="1"/>
        <rFont val="Calibri"/>
        <family val="2"/>
        <scheme val="minor"/>
      </rPr>
      <t>m</t>
    </r>
    <r>
      <rPr>
        <b/>
        <sz val="11"/>
        <color theme="1"/>
        <rFont val="Calibri"/>
        <family val="2"/>
      </rPr>
      <t>â</t>
    </r>
    <r>
      <rPr>
        <b/>
        <sz val="11"/>
        <color theme="1"/>
        <rFont val="Calibri"/>
        <family val="2"/>
        <scheme val="minor"/>
      </rPr>
      <t>nt Preuniversitar de Arhitectur</t>
    </r>
    <r>
      <rPr>
        <b/>
        <sz val="11"/>
        <color theme="1"/>
        <rFont val="Calibri"/>
        <family val="2"/>
      </rPr>
      <t>ă</t>
    </r>
    <r>
      <rPr>
        <b/>
        <sz val="11"/>
        <color theme="1"/>
        <rFont val="Calibri"/>
        <family val="2"/>
        <scheme val="minor"/>
      </rPr>
      <t xml:space="preserve"> </t>
    </r>
    <r>
      <rPr>
        <b/>
        <sz val="11"/>
        <color theme="1"/>
        <rFont val="Calibri"/>
        <family val="2"/>
      </rPr>
      <t>î</t>
    </r>
    <r>
      <rPr>
        <b/>
        <sz val="11"/>
        <color theme="1"/>
        <rFont val="Calibri"/>
        <family val="2"/>
        <scheme val="minor"/>
      </rPr>
      <t>n Rom</t>
    </r>
    <r>
      <rPr>
        <b/>
        <sz val="11"/>
        <color theme="1"/>
        <rFont val="Calibri"/>
        <family val="2"/>
      </rPr>
      <t>â</t>
    </r>
    <r>
      <rPr>
        <b/>
        <sz val="11"/>
        <color theme="1"/>
        <rFont val="Calibri"/>
        <family val="2"/>
        <scheme val="minor"/>
      </rPr>
      <t>nia</t>
    </r>
    <r>
      <rPr>
        <sz val="11"/>
        <color theme="1"/>
        <rFont val="Calibri"/>
        <family val="2"/>
        <charset val="238"/>
        <scheme val="minor"/>
      </rPr>
      <t xml:space="preserve">, </t>
    </r>
    <r>
      <rPr>
        <sz val="11"/>
        <color theme="1"/>
        <rFont val="Calibri"/>
        <family val="2"/>
      </rPr>
      <t>î</t>
    </r>
    <r>
      <rPr>
        <sz val="11"/>
        <color theme="1"/>
        <rFont val="Calibri"/>
        <family val="2"/>
        <charset val="238"/>
        <scheme val="minor"/>
      </rPr>
      <t xml:space="preserve">n cadrul Zilei </t>
    </r>
    <r>
      <rPr>
        <sz val="11"/>
        <color theme="1"/>
        <rFont val="Calibri"/>
        <family val="2"/>
      </rPr>
      <t>Î</t>
    </r>
    <r>
      <rPr>
        <sz val="11"/>
        <color theme="1"/>
        <rFont val="Calibri"/>
        <family val="2"/>
        <charset val="238"/>
        <scheme val="minor"/>
      </rPr>
      <t>nvăţământului Preuniversitar de Arhitectură , Bienala Na</t>
    </r>
    <r>
      <rPr>
        <sz val="11"/>
        <color theme="1"/>
        <rFont val="Calibri"/>
        <family val="2"/>
      </rPr>
      <t>ţ</t>
    </r>
    <r>
      <rPr>
        <sz val="11"/>
        <color theme="1"/>
        <rFont val="Calibri"/>
        <family val="2"/>
        <charset val="238"/>
        <scheme val="minor"/>
      </rPr>
      <t>ional</t>
    </r>
    <r>
      <rPr>
        <sz val="11"/>
        <color theme="1"/>
        <rFont val="Calibri"/>
        <family val="2"/>
      </rPr>
      <t>ă</t>
    </r>
    <r>
      <rPr>
        <sz val="11"/>
        <color theme="1"/>
        <rFont val="Calibri"/>
        <family val="2"/>
        <charset val="238"/>
        <scheme val="minor"/>
      </rPr>
      <t xml:space="preserve"> de Arhitectur</t>
    </r>
    <r>
      <rPr>
        <sz val="11"/>
        <color theme="1"/>
        <rFont val="Calibri"/>
        <family val="2"/>
      </rPr>
      <t>ă</t>
    </r>
    <r>
      <rPr>
        <sz val="11"/>
        <color theme="1"/>
        <rFont val="Calibri"/>
        <family val="2"/>
        <charset val="238"/>
        <scheme val="minor"/>
      </rPr>
      <t xml:space="preserve">, comisar bienală Prof.dr.arh. Georgică Mitrache </t>
    </r>
  </si>
  <si>
    <r>
      <t xml:space="preserve"> </t>
    </r>
    <r>
      <rPr>
        <b/>
        <sz val="11"/>
        <color theme="1"/>
        <rFont val="Calibri"/>
        <family val="2"/>
        <scheme val="minor"/>
      </rPr>
      <t>Ada -Kaleh, un viitor pentru un peisaj scufundat</t>
    </r>
    <r>
      <rPr>
        <sz val="11"/>
        <color theme="1"/>
        <rFont val="Calibri"/>
        <family val="2"/>
        <charset val="238"/>
        <scheme val="minor"/>
      </rPr>
      <t>, curator expoziţie internaţională cu proiecte ale studenţilor UAUIM şi studii de peisaj1 -14 iulie 2021, în parteneriat cu Institutul Român de Ceracetare şi Cultură Umanistică din Veneţia, Universit</t>
    </r>
    <r>
      <rPr>
        <sz val="11"/>
        <color theme="1"/>
        <rFont val="Calibri"/>
        <family val="2"/>
        <charset val="238"/>
      </rPr>
      <t>à</t>
    </r>
    <r>
      <rPr>
        <sz val="11"/>
        <color theme="1"/>
        <rFont val="Calibri"/>
        <family val="2"/>
        <charset val="238"/>
        <scheme val="minor"/>
      </rPr>
      <t xml:space="preserve"> Iuav di Venezia, UNISCAPE -Reţeaua Universităţilor Europene pentru Implementarea Convenţiei Europene a Peisajului, eveniment conex Atelierului "Water. Architecture. Venice" - W.A.Ve, organizat de IUAV şi UNISCAPE, 28 iunie-16 iulie 2021</t>
    </r>
  </si>
  <si>
    <r>
      <rPr>
        <b/>
        <sz val="11"/>
        <color rgb="FF000000"/>
        <rFont val="Calibri"/>
        <family val="2"/>
      </rPr>
      <t>Be Bionic! Modele experimentale în arhitectură</t>
    </r>
    <r>
      <rPr>
        <sz val="11"/>
        <color indexed="8"/>
        <rFont val="Calibri"/>
        <family val="2"/>
      </rPr>
      <t>, expoziţie internaţională cu proiecte şi machete ale studenţilor UAUIM și UAH, la Muzeul Naţional al Tehnicii "Dimitrie Leonida", Bucureşti</t>
    </r>
  </si>
  <si>
    <r>
      <t>Interferen</t>
    </r>
    <r>
      <rPr>
        <sz val="11"/>
        <color theme="1"/>
        <rFont val="Calibri"/>
        <family val="2"/>
      </rPr>
      <t>ţ</t>
    </r>
    <r>
      <rPr>
        <sz val="11"/>
        <color theme="1"/>
        <rFont val="Calibri"/>
        <family val="2"/>
        <charset val="238"/>
        <scheme val="minor"/>
      </rPr>
      <t xml:space="preserve">e </t>
    </r>
    <r>
      <rPr>
        <sz val="11"/>
        <color theme="1"/>
        <rFont val="Calibri"/>
        <family val="2"/>
      </rPr>
      <t>ş</t>
    </r>
    <r>
      <rPr>
        <sz val="11"/>
        <color theme="1"/>
        <rFont val="Calibri"/>
        <family val="2"/>
        <charset val="238"/>
        <scheme val="minor"/>
      </rPr>
      <t xml:space="preserve">i inedit </t>
    </r>
    <r>
      <rPr>
        <sz val="11"/>
        <color theme="1"/>
        <rFont val="Calibri"/>
        <family val="2"/>
      </rPr>
      <t>î</t>
    </r>
    <r>
      <rPr>
        <sz val="11"/>
        <color theme="1"/>
        <rFont val="Calibri"/>
        <family val="2"/>
        <charset val="238"/>
        <scheme val="minor"/>
      </rPr>
      <t>n Peisajul Dalma</t>
    </r>
    <r>
      <rPr>
        <sz val="11"/>
        <color theme="1"/>
        <rFont val="Calibri"/>
        <family val="2"/>
      </rPr>
      <t>ţ</t>
    </r>
    <r>
      <rPr>
        <sz val="11"/>
        <color theme="1"/>
        <rFont val="Calibri"/>
        <family val="2"/>
        <charset val="238"/>
        <scheme val="minor"/>
      </rPr>
      <t>iei, Centrul de Cultură Arhitecturală UAR, cu participare internaţională</t>
    </r>
  </si>
  <si>
    <t>Comunitatea Academică a Şcolii de Arhitectură, CASA –  Galeria„In Honoris”,  etajul 1 al Școlii vechi a Universității de Arhitectură și Urbanism „Ion Mincu”</t>
  </si>
  <si>
    <r>
      <t>Expozi</t>
    </r>
    <r>
      <rPr>
        <sz val="11"/>
        <color theme="1"/>
        <rFont val="Calibri"/>
        <family val="2"/>
      </rPr>
      <t>ţ</t>
    </r>
    <r>
      <rPr>
        <sz val="11"/>
        <color theme="1"/>
        <rFont val="Calibri"/>
        <family val="2"/>
        <charset val="238"/>
        <scheme val="minor"/>
      </rPr>
      <t xml:space="preserve">ia ATELIER / STUDIO Exhibition, UAUIM, coord.conf.dr.arh. Dragos Dordea, autori: lect.dr.arh. Tana Lascu </t>
    </r>
    <r>
      <rPr>
        <sz val="11"/>
        <color theme="1"/>
        <rFont val="Calibri"/>
        <family val="2"/>
      </rPr>
      <t>ș</t>
    </r>
    <r>
      <rPr>
        <sz val="11"/>
        <color theme="1"/>
        <rFont val="Calibri"/>
        <family val="2"/>
        <charset val="238"/>
        <scheme val="minor"/>
      </rPr>
      <t>i prof.dr.arh. Habil. Bogdan Fezi,  panoul Grupei 10, Facultatea de Arhitectur</t>
    </r>
    <r>
      <rPr>
        <sz val="11"/>
        <color theme="1"/>
        <rFont val="Calibri"/>
        <family val="2"/>
      </rPr>
      <t>ă</t>
    </r>
    <r>
      <rPr>
        <sz val="11"/>
        <color theme="1"/>
        <rFont val="Calibri"/>
        <family val="2"/>
        <charset val="238"/>
        <scheme val="minor"/>
      </rPr>
      <t xml:space="preserve">, în cadrul expoziţiei </t>
    </r>
  </si>
  <si>
    <t xml:space="preserve">Revista Argument Studii şi cercetări ştiinţifice de arhitectură și urbanism, nr.6/2014 </t>
  </si>
  <si>
    <r>
      <t xml:space="preserve">Revista Argument, Studii </t>
    </r>
    <r>
      <rPr>
        <sz val="11"/>
        <color indexed="8"/>
        <rFont val="Calibri"/>
        <family val="2"/>
      </rPr>
      <t>ş</t>
    </r>
    <r>
      <rPr>
        <sz val="11"/>
        <color indexed="8"/>
        <rFont val="Calibri"/>
        <family val="2"/>
        <charset val="238"/>
      </rPr>
      <t>i cercet</t>
    </r>
    <r>
      <rPr>
        <sz val="11"/>
        <color indexed="8"/>
        <rFont val="Calibri"/>
        <family val="2"/>
      </rPr>
      <t>ă</t>
    </r>
    <r>
      <rPr>
        <sz val="11"/>
        <color indexed="8"/>
        <rFont val="Calibri"/>
        <family val="2"/>
        <charset val="238"/>
      </rPr>
      <t xml:space="preserve">ri </t>
    </r>
    <r>
      <rPr>
        <sz val="11"/>
        <color indexed="8"/>
        <rFont val="Calibri"/>
        <family val="2"/>
      </rPr>
      <t>ş</t>
    </r>
    <r>
      <rPr>
        <sz val="11"/>
        <color indexed="8"/>
        <rFont val="Calibri"/>
        <family val="2"/>
        <charset val="238"/>
      </rPr>
      <t>tiin</t>
    </r>
    <r>
      <rPr>
        <sz val="11"/>
        <color indexed="8"/>
        <rFont val="Calibri"/>
        <family val="2"/>
      </rPr>
      <t>ţ</t>
    </r>
    <r>
      <rPr>
        <sz val="11"/>
        <color indexed="8"/>
        <rFont val="Calibri"/>
        <family val="2"/>
        <charset val="238"/>
      </rPr>
      <t xml:space="preserve">ifice de arhitectură </t>
    </r>
    <r>
      <rPr>
        <sz val="11"/>
        <color indexed="8"/>
        <rFont val="Calibri"/>
        <family val="2"/>
      </rPr>
      <t>ș</t>
    </r>
    <r>
      <rPr>
        <sz val="11"/>
        <color indexed="8"/>
        <rFont val="Calibri"/>
        <family val="2"/>
        <charset val="238"/>
      </rPr>
      <t xml:space="preserve">i urbanism, nr.9/2017 </t>
    </r>
  </si>
  <si>
    <r>
      <t xml:space="preserve"> </t>
    </r>
    <r>
      <rPr>
        <b/>
        <sz val="11"/>
        <color rgb="FF000000"/>
        <rFont val="Calibri"/>
        <family val="2"/>
      </rPr>
      <t>Ada Kaleh - A Waterscape for Future</t>
    </r>
    <r>
      <rPr>
        <sz val="11"/>
        <color indexed="8"/>
        <rFont val="Calibri"/>
        <family val="2"/>
        <charset val="238"/>
      </rPr>
      <t>, Workshop Internaţional în cadrul proiectului de cercetare Strategii pentru Arhitectura Peisajelor Insulare - Cercetarea prin proiectul de Arhitectură şi Peisaj - STARINS, FFCSU, UAUIM, 2021</t>
    </r>
  </si>
  <si>
    <r>
      <rPr>
        <b/>
        <sz val="11"/>
        <color rgb="FF000000"/>
        <rFont val="Calibri"/>
        <family val="2"/>
      </rPr>
      <t xml:space="preserve">Ada - Kaleh, The Never Never Island - </t>
    </r>
    <r>
      <rPr>
        <sz val="11"/>
        <color rgb="FF000000"/>
        <rFont val="Calibri"/>
        <family val="2"/>
      </rPr>
      <t>promotor UAUIM al workshop-ului</t>
    </r>
    <r>
      <rPr>
        <b/>
        <sz val="11"/>
        <color rgb="FF000000"/>
        <rFont val="Calibri"/>
        <family val="2"/>
      </rPr>
      <t xml:space="preserve"> </t>
    </r>
    <r>
      <rPr>
        <sz val="11"/>
        <color indexed="8"/>
        <rFont val="Calibri"/>
        <family val="2"/>
        <charset val="238"/>
      </rPr>
      <t xml:space="preserve"> în cadrul Atelierelor "WATER. ARCHITECTURE. VENICE", W.A.Ve, ediţia 2021, organizator Universitatea IUAV din Veneţia şi UNISCAPE, https://www.iuavwave.it/2021/promoters/</t>
    </r>
  </si>
  <si>
    <r>
      <t xml:space="preserve">Workshop internaţional </t>
    </r>
    <r>
      <rPr>
        <b/>
        <sz val="11"/>
        <color rgb="FF000000"/>
        <rFont val="Calibri"/>
        <family val="2"/>
      </rPr>
      <t>Be Bionic!</t>
    </r>
    <r>
      <rPr>
        <sz val="11"/>
        <color indexed="8"/>
        <rFont val="Calibri"/>
        <family val="2"/>
        <charset val="238"/>
      </rPr>
      <t>, Sarmisegetusa, Haţeg, invitaţi speciali prof.dr.arh. Rosa Cervera -Universitatea din Alcalá și prof.dr.arh.Javier Pióz  - ETSAM - Madrid, Spania</t>
    </r>
  </si>
  <si>
    <r>
      <rPr>
        <b/>
        <sz val="11"/>
        <color rgb="FF000000"/>
        <rFont val="Calibri"/>
        <family val="2"/>
      </rPr>
      <t>Bienala Internaţională de Arhitectură</t>
    </r>
    <r>
      <rPr>
        <sz val="11"/>
        <color indexed="8"/>
        <rFont val="Calibri"/>
        <family val="2"/>
        <charset val="238"/>
      </rPr>
      <t xml:space="preserve"> - Bucureşti,  membru în echipa de organizare  </t>
    </r>
  </si>
  <si>
    <r>
      <rPr>
        <b/>
        <sz val="11"/>
        <color rgb="FF000000"/>
        <rFont val="Calibri"/>
        <family val="2"/>
      </rPr>
      <t>Los Carriles - Alcobendas, Ciudad Monte Valdelatas</t>
    </r>
    <r>
      <rPr>
        <sz val="11"/>
        <color indexed="8"/>
        <rFont val="Calibri"/>
        <family val="2"/>
        <charset val="238"/>
      </rPr>
      <t>, Taller Avanzado de Diseño Arquitectónico Sostenible - workshop de proiectare de arhitectură sustenabil</t>
    </r>
    <r>
      <rPr>
        <sz val="11"/>
        <color indexed="8"/>
        <rFont val="Calibri"/>
        <family val="2"/>
      </rPr>
      <t>ă</t>
    </r>
    <r>
      <rPr>
        <sz val="11"/>
        <color indexed="8"/>
        <rFont val="Calibri"/>
        <family val="2"/>
        <charset val="238"/>
      </rPr>
      <t>, Master Universitar pentru Proiectare Avansat</t>
    </r>
    <r>
      <rPr>
        <sz val="11"/>
        <color indexed="8"/>
        <rFont val="Calibri"/>
        <family val="2"/>
      </rPr>
      <t>ă</t>
    </r>
    <r>
      <rPr>
        <sz val="11"/>
        <color indexed="8"/>
        <rFont val="Calibri"/>
        <family val="2"/>
        <charset val="238"/>
      </rPr>
      <t xml:space="preserve"> de Arhitectur</t>
    </r>
    <r>
      <rPr>
        <sz val="11"/>
        <color indexed="8"/>
        <rFont val="Calibri"/>
        <family val="2"/>
      </rPr>
      <t>ă</t>
    </r>
    <r>
      <rPr>
        <sz val="11"/>
        <color indexed="8"/>
        <rFont val="Calibri"/>
        <family val="2"/>
        <charset val="238"/>
      </rPr>
      <t xml:space="preserve"> </t>
    </r>
    <r>
      <rPr>
        <sz val="11"/>
        <color indexed="8"/>
        <rFont val="Calibri"/>
        <family val="2"/>
      </rPr>
      <t>ş</t>
    </r>
    <r>
      <rPr>
        <sz val="11"/>
        <color indexed="8"/>
        <rFont val="Calibri"/>
        <family val="2"/>
        <charset val="238"/>
      </rPr>
      <t xml:space="preserve">i Urbanism - MUPAAC, </t>
    </r>
    <r>
      <rPr>
        <sz val="11"/>
        <color indexed="8"/>
        <rFont val="Calibri"/>
        <family val="2"/>
      </rPr>
      <t>Ş</t>
    </r>
    <r>
      <rPr>
        <sz val="11"/>
        <color indexed="8"/>
        <rFont val="Calibri"/>
        <family val="2"/>
        <charset val="238"/>
      </rPr>
      <t>coala de Arhitectur</t>
    </r>
    <r>
      <rPr>
        <sz val="11"/>
        <color indexed="8"/>
        <rFont val="Calibri"/>
        <family val="2"/>
      </rPr>
      <t>ă</t>
    </r>
    <r>
      <rPr>
        <sz val="11"/>
        <color indexed="8"/>
        <rFont val="Calibri"/>
        <family val="2"/>
        <charset val="238"/>
      </rPr>
      <t>, Universitatea din Alcalá de Henares, Spania</t>
    </r>
  </si>
  <si>
    <r>
      <rPr>
        <b/>
        <sz val="11"/>
        <color rgb="FF000000"/>
        <rFont val="Calibri"/>
        <family val="2"/>
      </rPr>
      <t>Reconversia Taberei Stejaru</t>
    </r>
    <r>
      <rPr>
        <sz val="11"/>
        <color indexed="8"/>
        <rFont val="Calibri"/>
        <family val="2"/>
        <charset val="238"/>
      </rPr>
      <t xml:space="preserve">l, Workshop Pădurea Bălănoaia, Giurgiu, 5-11 august 2013 </t>
    </r>
  </si>
  <si>
    <r>
      <rPr>
        <b/>
        <sz val="11"/>
        <color rgb="FF000000"/>
        <rFont val="Calibri"/>
        <family val="2"/>
      </rPr>
      <t>Cultivating Continuity of European Landscapes</t>
    </r>
    <r>
      <rPr>
        <sz val="11"/>
        <color indexed="8"/>
        <rFont val="Calibri"/>
        <family val="2"/>
        <charset val="238"/>
      </rPr>
      <t>, Seminar Internaţional, participare Masă rotundă UNISCAPE, Florenţa</t>
    </r>
  </si>
  <si>
    <r>
      <t xml:space="preserve">Seminar Internaţional </t>
    </r>
    <r>
      <rPr>
        <b/>
        <sz val="11"/>
        <color rgb="FF000000"/>
        <rFont val="Calibri"/>
        <family val="2"/>
      </rPr>
      <t>Context for Humanity - Bionics as a Solution for Sustainable Living</t>
    </r>
    <r>
      <rPr>
        <sz val="11"/>
        <color indexed="8"/>
        <rFont val="Calibri"/>
        <family val="2"/>
        <charset val="238"/>
      </rPr>
      <t>, Şcoala Doctorală a UAUIM, invitat prof. Rosa Cervera, Universitatea din Alcal</t>
    </r>
    <r>
      <rPr>
        <sz val="11"/>
        <color indexed="8"/>
        <rFont val="Calibri"/>
        <family val="2"/>
      </rPr>
      <t>á</t>
    </r>
    <r>
      <rPr>
        <sz val="11"/>
        <color indexed="8"/>
        <rFont val="Calibri"/>
        <family val="2"/>
        <charset val="238"/>
      </rPr>
      <t xml:space="preserve"> de Henares, Bucureşti şi Delta Dunării</t>
    </r>
  </si>
  <si>
    <r>
      <t xml:space="preserve"> </t>
    </r>
    <r>
      <rPr>
        <b/>
        <sz val="11"/>
        <color rgb="FF000000"/>
        <rFont val="Calibri"/>
        <family val="2"/>
      </rPr>
      <t>Repere și simboluri între peisajul Dunării și al Veneției</t>
    </r>
    <r>
      <rPr>
        <sz val="11"/>
        <color indexed="8"/>
        <rFont val="Calibri"/>
        <family val="2"/>
        <charset val="238"/>
      </rPr>
      <t xml:space="preserve">, Masterclass Institutul Român de Cultură şi Cercetare Umanistică, Veneţia </t>
    </r>
  </si>
  <si>
    <r>
      <rPr>
        <b/>
        <sz val="11"/>
        <color rgb="FF000000"/>
        <rFont val="Calibri"/>
        <family val="2"/>
      </rPr>
      <t>Al 9-lea Atelier Româno-Spaniol</t>
    </r>
    <r>
      <rPr>
        <sz val="11"/>
        <color indexed="8"/>
        <rFont val="Calibri"/>
        <family val="2"/>
        <charset val="238"/>
      </rPr>
      <t xml:space="preserve"> - Giurgiu, iulie 2014 - workshop interna</t>
    </r>
    <r>
      <rPr>
        <sz val="11"/>
        <color indexed="8"/>
        <rFont val="Calibri"/>
        <family val="2"/>
      </rPr>
      <t>ţ</t>
    </r>
    <r>
      <rPr>
        <sz val="11"/>
        <color indexed="8"/>
        <rFont val="Calibri"/>
        <family val="2"/>
        <charset val="238"/>
      </rPr>
      <t xml:space="preserve">ional      </t>
    </r>
  </si>
  <si>
    <r>
      <rPr>
        <b/>
        <sz val="11"/>
        <color rgb="FF000000"/>
        <rFont val="Calibri"/>
        <family val="2"/>
      </rPr>
      <t>Gândirea bionică in arhitectură</t>
    </r>
    <r>
      <rPr>
        <sz val="11"/>
        <color indexed="8"/>
        <rFont val="Calibri"/>
        <family val="2"/>
        <charset val="238"/>
      </rPr>
      <t>, seminar și workshop internaţional, UAUIM, invitat special: prof. dr.arh. Maria Rosa Cervera, director MUPAAC / UAH</t>
    </r>
  </si>
  <si>
    <r>
      <rPr>
        <b/>
        <sz val="11"/>
        <color rgb="FF000000"/>
        <rFont val="Calibri"/>
        <family val="2"/>
      </rPr>
      <t>Sustainable Thinking - Learning from Nature</t>
    </r>
    <r>
      <rPr>
        <sz val="11"/>
        <color indexed="8"/>
        <rFont val="Calibri"/>
        <family val="2"/>
        <charset val="238"/>
      </rPr>
      <t>, seminar şi workshop internaţional, UAUIM, invitat special: prof. dr.arh. Maria Rosa Cervera,  director MUPAAC, UAH</t>
    </r>
  </si>
  <si>
    <r>
      <t xml:space="preserve"> </t>
    </r>
    <r>
      <rPr>
        <b/>
        <sz val="11"/>
        <color rgb="FF000000"/>
        <rFont val="Calibri"/>
        <family val="2"/>
      </rPr>
      <t>Arhitectură şi gândire ecologică</t>
    </r>
    <r>
      <rPr>
        <sz val="11"/>
        <color indexed="8"/>
        <rFont val="Calibri"/>
        <family val="2"/>
        <charset val="238"/>
      </rPr>
      <t>, conferinţă online UAUIM, Departamentul Bazele Proiectării de Arhitectură, invitat: prof.dr.arh. Rosa Cervera, director MUPAAC, UAH</t>
    </r>
  </si>
  <si>
    <t>1-14 nov.2021</t>
  </si>
  <si>
    <t>25-28 mai 2024</t>
  </si>
  <si>
    <r>
      <t xml:space="preserve"> </t>
    </r>
    <r>
      <rPr>
        <b/>
        <sz val="11"/>
        <color rgb="FF000000"/>
        <rFont val="Calibri"/>
        <family val="2"/>
      </rPr>
      <t>Bionic Architecture -</t>
    </r>
    <r>
      <rPr>
        <sz val="11"/>
        <color indexed="8"/>
        <rFont val="Calibri"/>
        <family val="2"/>
        <charset val="238"/>
      </rPr>
      <t xml:space="preserve"> workshop internaţional, invita</t>
    </r>
    <r>
      <rPr>
        <sz val="11"/>
        <color indexed="8"/>
        <rFont val="Calibri"/>
        <family val="2"/>
      </rPr>
      <t>ţ</t>
    </r>
    <r>
      <rPr>
        <sz val="11"/>
        <color indexed="8"/>
        <rFont val="Calibri"/>
        <family val="2"/>
        <charset val="238"/>
      </rPr>
      <t>i speciali prof.dr.arh. Rosa Cervera - Universitatea din Alcal</t>
    </r>
    <r>
      <rPr>
        <sz val="11"/>
        <color indexed="8"/>
        <rFont val="Calibri"/>
        <family val="2"/>
      </rPr>
      <t>á</t>
    </r>
    <r>
      <rPr>
        <sz val="11"/>
        <color indexed="8"/>
        <rFont val="Calibri"/>
        <family val="2"/>
        <charset val="238"/>
      </rPr>
      <t xml:space="preserve"> </t>
    </r>
    <r>
      <rPr>
        <sz val="11"/>
        <color indexed="8"/>
        <rFont val="Calibri"/>
        <family val="2"/>
      </rPr>
      <t>ș</t>
    </r>
    <r>
      <rPr>
        <sz val="11"/>
        <color indexed="8"/>
        <rFont val="Calibri"/>
        <family val="2"/>
        <charset val="238"/>
      </rPr>
      <t>i prof.dr.arh.Javier Pi</t>
    </r>
    <r>
      <rPr>
        <sz val="11"/>
        <color indexed="8"/>
        <rFont val="Calibri"/>
        <family val="2"/>
      </rPr>
      <t>ó</t>
    </r>
    <r>
      <rPr>
        <sz val="11"/>
        <color indexed="8"/>
        <rFont val="Calibri"/>
        <family val="2"/>
        <charset val="238"/>
      </rPr>
      <t>z  - ETSAM - Madrid, Spania</t>
    </r>
  </si>
  <si>
    <r>
      <rPr>
        <b/>
        <sz val="11"/>
        <color rgb="FF000000"/>
        <rFont val="Calibri"/>
        <family val="2"/>
      </rPr>
      <t xml:space="preserve">    Pliul - El Pliegue - Foldings</t>
    </r>
    <r>
      <rPr>
        <sz val="11"/>
        <color indexed="8"/>
        <rFont val="Calibri"/>
        <family val="2"/>
        <charset val="238"/>
      </rPr>
      <t xml:space="preserve"> - seminar </t>
    </r>
    <r>
      <rPr>
        <sz val="11"/>
        <color indexed="8"/>
        <rFont val="Calibri"/>
        <family val="2"/>
      </rPr>
      <t>ș</t>
    </r>
    <r>
      <rPr>
        <sz val="11"/>
        <color indexed="8"/>
        <rFont val="Calibri"/>
        <family val="2"/>
        <charset val="238"/>
      </rPr>
      <t>i workshop interna</t>
    </r>
    <r>
      <rPr>
        <sz val="11"/>
        <color indexed="8"/>
        <rFont val="Calibri"/>
        <family val="2"/>
      </rPr>
      <t>ţ</t>
    </r>
    <r>
      <rPr>
        <sz val="11"/>
        <color indexed="8"/>
        <rFont val="Calibri"/>
        <family val="2"/>
        <charset val="238"/>
      </rPr>
      <t>ional Universitatea din Alcal</t>
    </r>
    <r>
      <rPr>
        <sz val="11"/>
        <color indexed="8"/>
        <rFont val="Calibri"/>
        <family val="2"/>
      </rPr>
      <t>á</t>
    </r>
    <r>
      <rPr>
        <sz val="11"/>
        <color indexed="8"/>
        <rFont val="Calibri"/>
        <family val="2"/>
        <charset val="238"/>
      </rPr>
      <t xml:space="preserve"> de Henares, Spania</t>
    </r>
  </si>
  <si>
    <r>
      <rPr>
        <b/>
        <sz val="11"/>
        <color rgb="FF000000"/>
        <rFont val="Calibri"/>
        <family val="2"/>
      </rPr>
      <t xml:space="preserve">     Bridging the Limits. Borderscapes as Continuities and Contexts</t>
    </r>
    <r>
      <rPr>
        <sz val="11"/>
        <color indexed="8"/>
        <rFont val="Calibri"/>
        <family val="2"/>
      </rPr>
      <t xml:space="preserve"> - Seminar Internaţional UNISCAPE En Route, Bucureşti, Drobeta Turnu Severin şi Donj Milanovac, cu participarea Analogique, Italia și prof.dr.arh. Branislav Antonic, Universitatea din Belgrad</t>
    </r>
  </si>
  <si>
    <r>
      <t xml:space="preserve">        A6-lea Seminar Interna</t>
    </r>
    <r>
      <rPr>
        <sz val="11"/>
        <color indexed="8"/>
        <rFont val="Calibri"/>
        <family val="2"/>
      </rPr>
      <t>ţ</t>
    </r>
    <r>
      <rPr>
        <sz val="11"/>
        <color indexed="8"/>
        <rFont val="Calibri"/>
        <family val="2"/>
        <charset val="238"/>
      </rPr>
      <t xml:space="preserve">ional UNISCAPE En Route, </t>
    </r>
    <r>
      <rPr>
        <b/>
        <sz val="11"/>
        <color rgb="FF000000"/>
        <rFont val="Calibri"/>
        <family val="2"/>
      </rPr>
      <t>Re-Conexiuni în Peisaj</t>
    </r>
    <r>
      <rPr>
        <sz val="11"/>
        <color indexed="8"/>
        <rFont val="Calibri"/>
        <family val="2"/>
        <charset val="238"/>
      </rPr>
      <t>, Bucure</t>
    </r>
    <r>
      <rPr>
        <sz val="11"/>
        <color indexed="8"/>
        <rFont val="Calibri"/>
        <family val="2"/>
      </rPr>
      <t>ș</t>
    </r>
    <r>
      <rPr>
        <sz val="11"/>
        <color indexed="8"/>
        <rFont val="Calibri"/>
        <family val="2"/>
        <charset val="238"/>
      </rPr>
      <t>ti şi Câmpulung</t>
    </r>
  </si>
  <si>
    <r>
      <rPr>
        <b/>
        <sz val="11"/>
        <color rgb="FF000000"/>
        <rFont val="Calibri"/>
        <family val="2"/>
      </rPr>
      <t xml:space="preserve">         Re-Naturing the City</t>
    </r>
    <r>
      <rPr>
        <sz val="11"/>
        <color indexed="8"/>
        <rFont val="Calibri"/>
        <family val="2"/>
        <charset val="238"/>
      </rPr>
      <t>, Seminar interna</t>
    </r>
    <r>
      <rPr>
        <sz val="11"/>
        <color indexed="8"/>
        <rFont val="Calibri"/>
        <family val="2"/>
      </rPr>
      <t>ţ</t>
    </r>
    <r>
      <rPr>
        <sz val="11"/>
        <color indexed="8"/>
        <rFont val="Calibri"/>
        <family val="2"/>
        <charset val="238"/>
      </rPr>
      <t>ional - Şcoala Doctorală a UAUIM, invitat special: prof. dr.arh. Maria Rosa Cervera, director MUPAAC, Universitatea Alcal</t>
    </r>
    <r>
      <rPr>
        <sz val="11"/>
        <color indexed="8"/>
        <rFont val="Calibri"/>
        <family val="2"/>
      </rPr>
      <t>á</t>
    </r>
    <r>
      <rPr>
        <sz val="11"/>
        <color indexed="8"/>
        <rFont val="Calibri"/>
        <family val="2"/>
        <charset val="238"/>
      </rPr>
      <t>, Spania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</si>
</sst>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0" x14ac:knownFonts="1">
    <font>
      <sz val="11"/>
      <color theme="1"/>
      <name val="Calibri"/>
      <family val="2"/>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sz val="12"/>
      <color theme="1"/>
      <name val="Calibri"/>
      <family val="2"/>
      <charset val="238"/>
      <scheme val="minor"/>
    </font>
    <font>
      <b/>
      <sz val="11"/>
      <color rgb="FF000000"/>
      <name val="Calibri"/>
      <family val="2"/>
      <charset val="238"/>
    </font>
    <font>
      <sz val="10"/>
      <color theme="1"/>
      <name val="Arial"/>
      <family val="2"/>
      <charset val="238"/>
    </font>
    <font>
      <i/>
      <sz val="11"/>
      <color rgb="FF000000"/>
      <name val="Calibri"/>
      <family val="2"/>
    </font>
    <font>
      <i/>
      <sz val="11"/>
      <color rgb="FF000000"/>
      <name val="Calibri"/>
      <family val="2"/>
      <charset val="238"/>
    </font>
    <font>
      <sz val="11"/>
      <color theme="1"/>
      <name val="Calibri"/>
      <family val="2"/>
      <charset val="238"/>
    </font>
    <font>
      <b/>
      <sz val="11"/>
      <color rgb="FF000000"/>
      <name val="Calibri"/>
      <family val="2"/>
    </font>
    <font>
      <sz val="11"/>
      <color rgb="FF000000"/>
      <name val="Calibri"/>
      <family val="2"/>
    </font>
    <font>
      <b/>
      <sz val="12"/>
      <color rgb="FF000000"/>
      <name val="Calibri"/>
      <family val="2"/>
    </font>
    <font>
      <b/>
      <sz val="10"/>
      <color theme="1"/>
      <name val="Arial"/>
      <family val="2"/>
    </font>
    <font>
      <b/>
      <sz val="11"/>
      <name val="Calibri"/>
      <family val="2"/>
    </font>
    <font>
      <sz val="11"/>
      <color theme="1"/>
      <name val="Calibri"/>
      <family val="2"/>
    </font>
    <font>
      <b/>
      <sz val="11"/>
      <color theme="1"/>
      <name val="Calibri"/>
      <family val="2"/>
    </font>
    <font>
      <b/>
      <i/>
      <sz val="10"/>
      <color rgb="FF3F3A38"/>
      <name val="Arial"/>
      <family val="2"/>
    </font>
    <font>
      <sz val="10"/>
      <color rgb="FF3F3A38"/>
      <name val="Arial"/>
      <family val="2"/>
    </font>
    <font>
      <b/>
      <sz val="10"/>
      <color rgb="FF3F3A38"/>
      <name val="Arial"/>
      <family val="2"/>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8">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top style="thin">
        <color indexed="8"/>
      </top>
      <bottom/>
      <diagonal/>
    </border>
    <border>
      <left style="thin">
        <color indexed="64"/>
      </left>
      <right/>
      <top style="thin">
        <color indexed="64"/>
      </top>
      <bottom/>
      <diagonal/>
    </border>
    <border>
      <left style="thin">
        <color indexed="8"/>
      </left>
      <right/>
      <top/>
      <bottom/>
      <diagonal/>
    </border>
    <border>
      <left style="thin">
        <color indexed="8"/>
      </left>
      <right style="thin">
        <color indexed="8"/>
      </right>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s>
  <cellStyleXfs count="2">
    <xf numFmtId="0" fontId="0" fillId="0" borderId="0"/>
    <xf numFmtId="0" fontId="14" fillId="0" borderId="0" applyNumberFormat="0" applyFill="0" applyBorder="0" applyAlignment="0" applyProtection="0">
      <alignment vertical="top"/>
      <protection locked="0"/>
    </xf>
  </cellStyleXfs>
  <cellXfs count="482">
    <xf numFmtId="0" fontId="0" fillId="0" borderId="0" xfId="0"/>
    <xf numFmtId="0" fontId="5" fillId="0" borderId="0" xfId="0" applyFont="1"/>
    <xf numFmtId="0" fontId="3" fillId="0" borderId="0" xfId="0" applyFont="1" applyAlignment="1" applyProtection="1">
      <alignment horizontal="center" vertical="center"/>
      <protection hidden="1"/>
    </xf>
    <xf numFmtId="1" fontId="3" fillId="0" borderId="0" xfId="0" applyNumberFormat="1" applyFont="1" applyAlignment="1" applyProtection="1">
      <alignment horizontal="center" vertical="center"/>
      <protection hidden="1"/>
    </xf>
    <xf numFmtId="0" fontId="3" fillId="0" borderId="0"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xf numFmtId="2" fontId="4" fillId="0" borderId="0" xfId="0" applyNumberFormat="1" applyFont="1" applyBorder="1" applyAlignment="1" applyProtection="1">
      <alignment horizontal="center" vertical="center" wrapText="1"/>
      <protection hidden="1"/>
    </xf>
    <xf numFmtId="2" fontId="3" fillId="0" borderId="0" xfId="0" applyNumberFormat="1" applyFont="1" applyBorder="1" applyAlignment="1" applyProtection="1">
      <alignment horizontal="center" vertical="center" wrapText="1"/>
      <protection hidden="1"/>
    </xf>
    <xf numFmtId="0" fontId="3" fillId="0" borderId="0" xfId="0" quotePrefix="1" applyFont="1" applyBorder="1" applyProtection="1">
      <protection hidden="1"/>
    </xf>
    <xf numFmtId="0" fontId="3" fillId="0" borderId="0" xfId="0" applyFont="1" applyBorder="1" applyProtection="1">
      <protection hidden="1"/>
    </xf>
    <xf numFmtId="0" fontId="0" fillId="0" borderId="1" xfId="0" applyBorder="1" applyAlignment="1">
      <alignment wrapText="1"/>
    </xf>
    <xf numFmtId="0" fontId="5" fillId="0" borderId="1" xfId="0" applyFont="1" applyBorder="1" applyAlignment="1">
      <alignment wrapText="1"/>
    </xf>
    <xf numFmtId="0" fontId="0" fillId="0" borderId="2" xfId="0" applyBorder="1"/>
    <xf numFmtId="0" fontId="0" fillId="0" borderId="3" xfId="0" applyBorder="1"/>
    <xf numFmtId="0" fontId="2" fillId="0" borderId="1" xfId="0" applyFont="1" applyBorder="1" applyAlignment="1">
      <alignment wrapText="1"/>
    </xf>
    <xf numFmtId="0" fontId="2" fillId="0" borderId="0" xfId="0" applyFont="1" applyBorder="1" applyAlignment="1">
      <alignment wrapText="1"/>
    </xf>
    <xf numFmtId="0" fontId="3"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0" fillId="0" borderId="2" xfId="0" applyFont="1" applyBorder="1" applyAlignment="1">
      <alignment horizontal="center" vertical="center"/>
    </xf>
    <xf numFmtId="0" fontId="10" fillId="0" borderId="2" xfId="0" applyFont="1" applyBorder="1" applyAlignment="1">
      <alignment horizontal="center" vertical="center" wrapText="1"/>
    </xf>
    <xf numFmtId="0" fontId="0" fillId="0" borderId="0" xfId="0" applyBorder="1"/>
    <xf numFmtId="0" fontId="10" fillId="0" borderId="2" xfId="0" applyFont="1" applyBorder="1" applyAlignment="1">
      <alignment wrapText="1"/>
    </xf>
    <xf numFmtId="0" fontId="10" fillId="0" borderId="2" xfId="0" quotePrefix="1" applyFont="1" applyBorder="1" applyAlignment="1">
      <alignment horizontal="center" vertical="center"/>
    </xf>
    <xf numFmtId="0" fontId="10" fillId="0" borderId="0" xfId="0" applyFont="1" applyBorder="1" applyAlignment="1">
      <alignment horizontal="center" vertical="center" wrapText="1"/>
    </xf>
    <xf numFmtId="0" fontId="10" fillId="0" borderId="0" xfId="0" applyFont="1" applyFill="1" applyBorder="1" applyAlignment="1">
      <alignment horizontal="center" vertical="center" wrapText="1"/>
    </xf>
    <xf numFmtId="0" fontId="7" fillId="0" borderId="0" xfId="0" applyFont="1" applyBorder="1" applyAlignment="1">
      <alignment wrapText="1"/>
    </xf>
    <xf numFmtId="0" fontId="8" fillId="0" borderId="0" xfId="0" applyFont="1" applyBorder="1" applyAlignment="1">
      <alignment wrapText="1"/>
    </xf>
    <xf numFmtId="0" fontId="10" fillId="0" borderId="2" xfId="0" quotePrefix="1" applyFont="1" applyBorder="1" applyAlignment="1">
      <alignment horizontal="center" vertical="center" wrapText="1"/>
    </xf>
    <xf numFmtId="0" fontId="10" fillId="0" borderId="0" xfId="0" applyFont="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wrapText="1"/>
    </xf>
    <xf numFmtId="0" fontId="10"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2" fillId="0" borderId="5" xfId="0" applyFont="1" applyBorder="1" applyAlignment="1">
      <alignment wrapText="1"/>
    </xf>
    <xf numFmtId="0" fontId="10" fillId="0" borderId="0" xfId="0" applyFont="1" applyBorder="1"/>
    <xf numFmtId="0" fontId="0" fillId="0" borderId="0" xfId="0" applyAlignment="1">
      <alignment horizontal="left"/>
    </xf>
    <xf numFmtId="0" fontId="9" fillId="0" borderId="0" xfId="0" applyFont="1" applyAlignment="1" applyProtection="1">
      <alignment horizontal="center" vertical="center"/>
      <protection hidden="1"/>
    </xf>
    <xf numFmtId="0" fontId="9" fillId="0" borderId="0" xfId="0" applyFont="1" applyAlignment="1" applyProtection="1">
      <alignment vertical="center"/>
      <protection hidden="1"/>
    </xf>
    <xf numFmtId="0" fontId="9" fillId="0" borderId="0" xfId="0" applyFont="1" applyAlignment="1">
      <alignment wrapText="1"/>
    </xf>
    <xf numFmtId="0" fontId="13" fillId="0" borderId="2" xfId="0" applyFont="1" applyBorder="1" applyAlignment="1">
      <alignment horizontal="center" vertical="center" wrapText="1"/>
    </xf>
    <xf numFmtId="0" fontId="3" fillId="0" borderId="0" xfId="0" applyFont="1" applyAlignment="1" applyProtection="1">
      <alignment vertical="center"/>
      <protection hidden="1"/>
    </xf>
    <xf numFmtId="0" fontId="0" fillId="0" borderId="0" xfId="0" applyBorder="1" applyAlignment="1">
      <alignment horizontal="center" vertical="center"/>
    </xf>
    <xf numFmtId="2" fontId="5" fillId="0" borderId="0" xfId="0" applyNumberFormat="1" applyFont="1" applyBorder="1" applyAlignment="1">
      <alignment horizontal="center" vertical="center"/>
    </xf>
    <xf numFmtId="0" fontId="0" fillId="0" borderId="0" xfId="0" applyFill="1" applyBorder="1" applyAlignment="1">
      <alignment horizontal="center" vertical="center"/>
    </xf>
    <xf numFmtId="0" fontId="10" fillId="0" borderId="0" xfId="0" applyFont="1"/>
    <xf numFmtId="0" fontId="10" fillId="0" borderId="0" xfId="0" applyFont="1" applyBorder="1" applyAlignment="1">
      <alignment wrapText="1"/>
    </xf>
    <xf numFmtId="0" fontId="11" fillId="0" borderId="0" xfId="0" applyFont="1" applyBorder="1" applyAlignment="1">
      <alignment wrapText="1"/>
    </xf>
    <xf numFmtId="0" fontId="10" fillId="0" borderId="0" xfId="0" applyFont="1" applyFill="1" applyBorder="1" applyAlignment="1">
      <alignment wrapText="1"/>
    </xf>
    <xf numFmtId="0" fontId="3" fillId="0" borderId="0" xfId="0" applyFont="1" applyAlignment="1">
      <alignment horizontal="center"/>
    </xf>
    <xf numFmtId="0" fontId="10" fillId="0" borderId="6" xfId="0" applyFont="1" applyBorder="1" applyAlignment="1">
      <alignment horizontal="center" vertical="center" wrapText="1"/>
    </xf>
    <xf numFmtId="0" fontId="10" fillId="0" borderId="4" xfId="0" applyFont="1" applyBorder="1" applyAlignment="1">
      <alignment horizontal="center" wrapText="1"/>
    </xf>
    <xf numFmtId="0" fontId="3" fillId="0" borderId="0" xfId="0" applyNumberFormat="1" applyFont="1" applyFill="1" applyBorder="1" applyAlignment="1" applyProtection="1">
      <alignment horizontal="center" vertical="center" wrapText="1"/>
      <protection locked="0"/>
    </xf>
    <xf numFmtId="0" fontId="9" fillId="0" borderId="0" xfId="0" applyFont="1" applyAlignment="1">
      <alignment horizontal="center" vertical="center" wrapText="1"/>
    </xf>
    <xf numFmtId="0" fontId="10"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9" fillId="0" borderId="0" xfId="0" applyFont="1" applyBorder="1" applyAlignment="1">
      <alignment horizontal="center" vertical="center" wrapText="1"/>
    </xf>
    <xf numFmtId="0" fontId="9" fillId="0" borderId="0" xfId="0" applyFont="1" applyBorder="1" applyAlignment="1">
      <alignment horizontal="center" wrapText="1"/>
    </xf>
    <xf numFmtId="0" fontId="5" fillId="0" borderId="0" xfId="0" applyFont="1" applyAlignment="1">
      <alignment horizontal="center" vertical="center" wrapText="1"/>
    </xf>
    <xf numFmtId="0" fontId="6" fillId="0" borderId="0" xfId="0" applyFont="1"/>
    <xf numFmtId="0" fontId="9" fillId="0" borderId="0" xfId="0" applyFont="1" applyBorder="1" applyAlignment="1" applyProtection="1">
      <alignment horizontal="center" vertical="center" wrapText="1"/>
      <protection hidden="1"/>
    </xf>
    <xf numFmtId="0" fontId="10" fillId="0" borderId="4" xfId="0" applyFont="1" applyBorder="1" applyAlignment="1">
      <alignment horizontal="center" vertical="center"/>
    </xf>
    <xf numFmtId="0" fontId="10" fillId="0" borderId="4" xfId="0" quotePrefix="1"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6" xfId="0" applyFont="1" applyBorder="1" applyAlignment="1">
      <alignment horizontal="center" vertical="center"/>
    </xf>
    <xf numFmtId="0" fontId="9" fillId="0" borderId="0" xfId="0" applyFont="1" applyBorder="1" applyAlignment="1">
      <alignment wrapText="1"/>
    </xf>
    <xf numFmtId="0" fontId="7" fillId="0" borderId="6" xfId="0" applyFont="1" applyBorder="1"/>
    <xf numFmtId="0" fontId="0" fillId="0" borderId="10" xfId="0" applyBorder="1" applyAlignment="1">
      <alignment wrapText="1"/>
    </xf>
    <xf numFmtId="0" fontId="5" fillId="0" borderId="0" xfId="0" applyFont="1" applyBorder="1" applyAlignment="1">
      <alignment horizontal="center" wrapText="1"/>
    </xf>
    <xf numFmtId="0" fontId="3" fillId="0" borderId="2" xfId="0" applyFont="1" applyFill="1" applyBorder="1" applyAlignment="1" applyProtection="1">
      <alignment horizontal="left" vertical="center" wrapText="1"/>
    </xf>
    <xf numFmtId="0" fontId="9" fillId="0" borderId="11" xfId="0" applyFont="1" applyBorder="1" applyAlignment="1">
      <alignment horizontal="center" vertical="center" wrapText="1"/>
    </xf>
    <xf numFmtId="0" fontId="5" fillId="0" borderId="1" xfId="0" applyFont="1" applyBorder="1" applyAlignment="1">
      <alignment horizontal="center" wrapText="1"/>
    </xf>
    <xf numFmtId="0" fontId="0" fillId="0" borderId="0" xfId="0" applyAlignment="1">
      <alignment horizontal="center"/>
    </xf>
    <xf numFmtId="0" fontId="2"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2" fillId="0" borderId="14" xfId="0" applyFont="1" applyBorder="1" applyAlignment="1">
      <alignment vertical="top" wrapText="1"/>
    </xf>
    <xf numFmtId="0" fontId="2" fillId="0" borderId="10" xfId="0" applyFont="1" applyBorder="1" applyAlignment="1">
      <alignment vertical="top" wrapText="1"/>
    </xf>
    <xf numFmtId="0" fontId="17" fillId="0" borderId="0" xfId="0" applyFont="1"/>
    <xf numFmtId="0" fontId="5" fillId="0" borderId="2" xfId="0" applyFont="1" applyBorder="1"/>
    <xf numFmtId="0" fontId="5" fillId="0" borderId="2" xfId="0" applyFont="1" applyBorder="1" applyAlignment="1">
      <alignment horizontal="center"/>
    </xf>
    <xf numFmtId="0" fontId="5" fillId="0" borderId="2" xfId="0" applyFont="1" applyBorder="1" applyAlignment="1">
      <alignment horizontal="center" wrapText="1"/>
    </xf>
    <xf numFmtId="0" fontId="5" fillId="0" borderId="1" xfId="0" applyFont="1" applyBorder="1" applyAlignment="1">
      <alignment horizontal="center" vertical="top" wrapText="1"/>
    </xf>
    <xf numFmtId="0" fontId="2" fillId="0" borderId="10"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12" xfId="0" applyFont="1" applyBorder="1" applyAlignment="1">
      <alignment horizontal="center" vertical="top" wrapText="1"/>
    </xf>
    <xf numFmtId="0" fontId="2" fillId="0" borderId="2" xfId="0" applyFont="1" applyBorder="1" applyAlignment="1">
      <alignment horizontal="center" vertical="top" wrapText="1"/>
    </xf>
    <xf numFmtId="0" fontId="2" fillId="0" borderId="15" xfId="0" applyFont="1" applyBorder="1" applyAlignment="1">
      <alignment horizontal="center" vertical="top" wrapText="1"/>
    </xf>
    <xf numFmtId="0" fontId="2" fillId="0" borderId="16" xfId="0" applyFont="1" applyBorder="1" applyAlignment="1">
      <alignment horizontal="left" vertical="top" wrapText="1"/>
    </xf>
    <xf numFmtId="0" fontId="2" fillId="0" borderId="15" xfId="0" applyFont="1" applyBorder="1" applyAlignment="1">
      <alignment horizontal="left" vertical="top" wrapText="1"/>
    </xf>
    <xf numFmtId="0" fontId="7" fillId="0" borderId="15"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2" xfId="0" applyFont="1" applyBorder="1" applyAlignment="1">
      <alignment horizontal="left" vertical="top" wrapText="1"/>
    </xf>
    <xf numFmtId="0" fontId="2" fillId="0" borderId="19" xfId="0" applyFont="1" applyBorder="1" applyAlignment="1">
      <alignment horizontal="left" vertical="top" wrapText="1"/>
    </xf>
    <xf numFmtId="0" fontId="0" fillId="0" borderId="3" xfId="0" applyBorder="1" applyAlignment="1">
      <alignment horizontal="center"/>
    </xf>
    <xf numFmtId="0" fontId="0" fillId="0" borderId="21" xfId="0" applyBorder="1" applyAlignment="1">
      <alignment horizontal="center"/>
    </xf>
    <xf numFmtId="0" fontId="0" fillId="0" borderId="21"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7" fillId="0" borderId="21" xfId="0" applyNumberFormat="1" applyFont="1" applyBorder="1" applyAlignment="1">
      <alignment horizontal="center"/>
    </xf>
    <xf numFmtId="0" fontId="13" fillId="0" borderId="22" xfId="0" applyNumberFormat="1" applyFont="1" applyBorder="1" applyAlignment="1" applyProtection="1">
      <alignment horizontal="center" vertical="center" wrapText="1"/>
      <protection locked="0"/>
    </xf>
    <xf numFmtId="49" fontId="13" fillId="0" borderId="23" xfId="0" applyNumberFormat="1" applyFont="1" applyBorder="1" applyAlignment="1" applyProtection="1">
      <alignment horizontal="left" vertical="center" wrapText="1"/>
      <protection locked="0"/>
    </xf>
    <xf numFmtId="49" fontId="13" fillId="0" borderId="23" xfId="0" applyNumberFormat="1" applyFont="1" applyBorder="1" applyAlignment="1" applyProtection="1">
      <alignment horizontal="center" vertical="center" wrapText="1"/>
      <protection locked="0"/>
    </xf>
    <xf numFmtId="1" fontId="13" fillId="0" borderId="23" xfId="0" applyNumberFormat="1" applyFont="1" applyBorder="1" applyAlignment="1" applyProtection="1">
      <alignment horizontal="center" vertical="center" wrapText="1"/>
      <protection locked="0"/>
    </xf>
    <xf numFmtId="0" fontId="13" fillId="0" borderId="7" xfId="0" applyNumberFormat="1" applyFont="1" applyBorder="1" applyAlignment="1" applyProtection="1">
      <alignment horizontal="center" vertical="center" wrapText="1"/>
      <protection locked="0"/>
    </xf>
    <xf numFmtId="49" fontId="13" fillId="0" borderId="4" xfId="0" applyNumberFormat="1"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13" fillId="0" borderId="2" xfId="0" applyFont="1" applyBorder="1" applyAlignment="1" applyProtection="1">
      <alignment horizontal="center" vertical="center" wrapText="1"/>
      <protection locked="0"/>
    </xf>
    <xf numFmtId="1" fontId="13" fillId="0" borderId="2" xfId="0" applyNumberFormat="1" applyFont="1" applyBorder="1" applyAlignment="1" applyProtection="1">
      <alignment horizontal="center" vertical="center" wrapText="1"/>
      <protection locked="0"/>
    </xf>
    <xf numFmtId="1" fontId="13" fillId="0" borderId="4" xfId="0" applyNumberFormat="1" applyFont="1" applyBorder="1" applyAlignment="1" applyProtection="1">
      <alignment horizontal="center" vertical="center" wrapText="1"/>
      <protection locked="0"/>
    </xf>
    <xf numFmtId="0" fontId="13" fillId="0" borderId="24" xfId="0" applyNumberFormat="1" applyFont="1" applyBorder="1" applyAlignment="1" applyProtection="1">
      <alignment horizontal="center" vertical="center" wrapText="1"/>
      <protection locked="0"/>
    </xf>
    <xf numFmtId="0" fontId="13" fillId="0" borderId="6" xfId="0" applyFont="1" applyBorder="1" applyAlignment="1" applyProtection="1">
      <alignment horizontal="left" vertical="center" wrapText="1"/>
      <protection locked="0"/>
    </xf>
    <xf numFmtId="0" fontId="13" fillId="0" borderId="6" xfId="0" applyFont="1" applyBorder="1" applyAlignment="1" applyProtection="1">
      <alignment horizontal="center" vertical="center" wrapText="1"/>
      <protection locked="0"/>
    </xf>
    <xf numFmtId="1" fontId="13" fillId="0" borderId="6" xfId="0" applyNumberFormat="1" applyFont="1" applyBorder="1" applyAlignment="1" applyProtection="1">
      <alignment horizontal="center" vertical="center" wrapText="1"/>
      <protection locked="0"/>
    </xf>
    <xf numFmtId="1" fontId="13" fillId="0" borderId="25" xfId="0" applyNumberFormat="1" applyFont="1" applyBorder="1" applyAlignment="1" applyProtection="1">
      <alignment horizontal="center" vertical="center" wrapText="1"/>
      <protection locked="0"/>
    </xf>
    <xf numFmtId="0" fontId="19" fillId="0" borderId="0" xfId="0" applyFont="1"/>
    <xf numFmtId="0" fontId="13" fillId="0" borderId="4" xfId="0" applyFont="1" applyBorder="1" applyAlignment="1" applyProtection="1">
      <alignment horizontal="left" vertical="center" wrapText="1"/>
      <protection locked="0"/>
    </xf>
    <xf numFmtId="0" fontId="13" fillId="0" borderId="9" xfId="0" applyNumberFormat="1" applyFont="1" applyBorder="1" applyAlignment="1" applyProtection="1">
      <alignment horizontal="center" vertical="center" wrapText="1"/>
      <protection locked="0"/>
    </xf>
    <xf numFmtId="0" fontId="16" fillId="0" borderId="26" xfId="0" applyFont="1" applyBorder="1"/>
    <xf numFmtId="165" fontId="16" fillId="0" borderId="27" xfId="0" applyNumberFormat="1" applyFont="1" applyBorder="1" applyAlignment="1">
      <alignment horizontal="center"/>
    </xf>
    <xf numFmtId="0" fontId="2" fillId="0" borderId="7" xfId="0" applyNumberFormat="1" applyFont="1" applyBorder="1" applyAlignment="1" applyProtection="1">
      <alignment horizontal="center" vertical="center" wrapText="1"/>
      <protection locked="0"/>
    </xf>
    <xf numFmtId="49" fontId="2"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xf numFmtId="1" fontId="2" fillId="0" borderId="4" xfId="0" applyNumberFormat="1" applyFont="1" applyBorder="1" applyAlignment="1">
      <alignment horizontal="center" vertical="center" wrapText="1"/>
    </xf>
    <xf numFmtId="0" fontId="2" fillId="0" borderId="8" xfId="0" applyNumberFormat="1" applyFont="1" applyBorder="1" applyAlignment="1" applyProtection="1">
      <alignment horizontal="center" vertical="center" wrapText="1"/>
      <protection locked="0"/>
    </xf>
    <xf numFmtId="49"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1" fontId="2" fillId="0" borderId="2"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49" fontId="2" fillId="0" borderId="2" xfId="0" applyNumberFormat="1" applyFont="1" applyBorder="1" applyAlignment="1" applyProtection="1">
      <alignment horizontal="center" vertical="center" wrapText="1"/>
      <protection locked="0"/>
    </xf>
    <xf numFmtId="0" fontId="2" fillId="0" borderId="2" xfId="0" applyFont="1" applyBorder="1" applyAlignment="1">
      <alignment horizontal="center" vertical="center"/>
    </xf>
    <xf numFmtId="0" fontId="2" fillId="0" borderId="9" xfId="0" applyNumberFormat="1" applyFont="1" applyBorder="1" applyAlignment="1" applyProtection="1">
      <alignment horizontal="center" vertical="center" wrapText="1"/>
      <protection locked="0"/>
    </xf>
    <xf numFmtId="49" fontId="2" fillId="0" borderId="6" xfId="0" applyNumberFormat="1" applyFont="1" applyBorder="1" applyAlignment="1" applyProtection="1">
      <alignment horizontal="center" vertical="center" wrapText="1"/>
      <protection locked="0"/>
    </xf>
    <xf numFmtId="0" fontId="2" fillId="0" borderId="6" xfId="0" applyFont="1" applyBorder="1" applyAlignment="1">
      <alignment horizontal="center" vertical="center" wrapText="1"/>
    </xf>
    <xf numFmtId="1" fontId="2" fillId="0" borderId="6" xfId="0" applyNumberFormat="1" applyFont="1" applyBorder="1" applyAlignment="1" applyProtection="1">
      <alignment horizontal="center" vertical="center" wrapText="1"/>
      <protection locked="0"/>
    </xf>
    <xf numFmtId="0" fontId="2" fillId="0" borderId="0" xfId="0" quotePrefix="1" applyFont="1" applyBorder="1" applyProtection="1">
      <protection hidden="1"/>
    </xf>
    <xf numFmtId="0" fontId="13" fillId="0" borderId="4" xfId="0" applyFont="1" applyBorder="1" applyAlignment="1">
      <alignment horizontal="center" vertical="center" wrapText="1"/>
    </xf>
    <xf numFmtId="49" fontId="13" fillId="0" borderId="4" xfId="0" applyNumberFormat="1" applyFont="1" applyBorder="1" applyAlignment="1" applyProtection="1">
      <alignment horizontal="center" vertical="center" wrapText="1"/>
      <protection locked="0"/>
    </xf>
    <xf numFmtId="0" fontId="13" fillId="0" borderId="4" xfId="0" applyFont="1" applyBorder="1" applyAlignment="1">
      <alignment horizontal="center" wrapText="1"/>
    </xf>
    <xf numFmtId="49" fontId="13" fillId="0" borderId="2" xfId="0" applyNumberFormat="1" applyFont="1" applyBorder="1" applyAlignment="1" applyProtection="1">
      <alignment horizontal="center" vertical="center" wrapText="1"/>
      <protection locked="0"/>
    </xf>
    <xf numFmtId="165" fontId="5" fillId="0" borderId="27" xfId="0" quotePrefix="1" applyNumberFormat="1" applyFont="1" applyBorder="1" applyAlignment="1" applyProtection="1">
      <alignment horizontal="center"/>
      <protection hidden="1"/>
    </xf>
    <xf numFmtId="0" fontId="15" fillId="0" borderId="2" xfId="1" applyFont="1" applyBorder="1" applyAlignment="1" applyProtection="1">
      <alignment horizontal="center" vertical="center" wrapText="1"/>
    </xf>
    <xf numFmtId="49" fontId="13" fillId="0" borderId="23" xfId="0" applyNumberFormat="1" applyFont="1" applyBorder="1" applyAlignment="1">
      <alignment horizontal="center" vertical="center" wrapText="1"/>
    </xf>
    <xf numFmtId="1" fontId="13" fillId="0" borderId="23" xfId="0" applyNumberFormat="1" applyFont="1" applyBorder="1" applyAlignment="1">
      <alignment horizontal="center" vertical="center" wrapText="1"/>
    </xf>
    <xf numFmtId="0" fontId="13" fillId="0" borderId="23" xfId="0" applyNumberFormat="1" applyFont="1" applyBorder="1" applyAlignment="1">
      <alignment horizontal="center" vertical="center" wrapText="1"/>
    </xf>
    <xf numFmtId="49" fontId="13" fillId="0" borderId="7" xfId="0" applyNumberFormat="1" applyFont="1" applyBorder="1" applyAlignment="1" applyProtection="1">
      <alignment horizontal="center" vertical="center" wrapText="1"/>
      <protection locked="0"/>
    </xf>
    <xf numFmtId="0" fontId="13" fillId="0" borderId="0" xfId="0" applyFont="1" applyBorder="1" applyAlignment="1">
      <alignment horizontal="center" vertical="center" wrapText="1"/>
    </xf>
    <xf numFmtId="49" fontId="13" fillId="0" borderId="9" xfId="0" applyNumberFormat="1" applyFont="1" applyBorder="1" applyAlignment="1" applyProtection="1">
      <alignment horizontal="center" vertical="center" wrapText="1"/>
      <protection locked="0"/>
    </xf>
    <xf numFmtId="49" fontId="13" fillId="0" borderId="6" xfId="0" applyNumberFormat="1" applyFont="1" applyBorder="1" applyAlignment="1" applyProtection="1">
      <alignment horizontal="center" vertical="center" wrapText="1"/>
      <protection locked="0"/>
    </xf>
    <xf numFmtId="0" fontId="13" fillId="0" borderId="6" xfId="0" applyFont="1" applyBorder="1" applyAlignment="1">
      <alignment horizontal="center" vertical="center" wrapText="1"/>
    </xf>
    <xf numFmtId="0" fontId="5" fillId="0" borderId="0" xfId="0" applyFont="1" applyBorder="1" applyAlignment="1">
      <alignment horizontal="center"/>
    </xf>
    <xf numFmtId="1" fontId="13" fillId="0" borderId="2" xfId="0" applyNumberFormat="1" applyFont="1" applyBorder="1" applyAlignment="1">
      <alignment horizontal="center" vertical="center" wrapText="1"/>
    </xf>
    <xf numFmtId="0" fontId="13" fillId="0" borderId="29" xfId="0" applyFont="1" applyBorder="1" applyAlignment="1">
      <alignment horizontal="center" vertical="center" wrapText="1"/>
    </xf>
    <xf numFmtId="0" fontId="13" fillId="0" borderId="30" xfId="0" applyFont="1" applyBorder="1" applyAlignment="1">
      <alignment horizontal="center" vertical="center" wrapText="1"/>
    </xf>
    <xf numFmtId="1" fontId="13" fillId="0" borderId="30" xfId="0" applyNumberFormat="1" applyFont="1" applyBorder="1" applyAlignment="1">
      <alignment horizontal="center" vertical="center" wrapText="1"/>
    </xf>
    <xf numFmtId="0" fontId="13" fillId="0" borderId="31" xfId="0" applyFont="1" applyBorder="1" applyAlignment="1" applyProtection="1">
      <alignment horizontal="center" vertical="center" wrapText="1"/>
      <protection hidden="1"/>
    </xf>
    <xf numFmtId="0" fontId="5" fillId="0" borderId="26" xfId="0" applyFont="1" applyBorder="1"/>
    <xf numFmtId="165" fontId="5" fillId="0" borderId="27" xfId="0" applyNumberFormat="1" applyFont="1" applyBorder="1" applyAlignment="1">
      <alignment horizontal="center"/>
    </xf>
    <xf numFmtId="0" fontId="13" fillId="0" borderId="22"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8" xfId="0" applyFont="1" applyBorder="1" applyAlignment="1">
      <alignment horizontal="center" vertical="center" wrapText="1"/>
    </xf>
    <xf numFmtId="49" fontId="13" fillId="0" borderId="8" xfId="0" applyNumberFormat="1" applyFont="1" applyBorder="1" applyAlignment="1">
      <alignment horizontal="center" vertical="center" wrapText="1"/>
    </xf>
    <xf numFmtId="49" fontId="13" fillId="0" borderId="2" xfId="0" applyNumberFormat="1" applyFont="1" applyBorder="1" applyAlignment="1" applyProtection="1">
      <alignment horizontal="left" vertical="center" wrapText="1"/>
      <protection locked="0"/>
    </xf>
    <xf numFmtId="49" fontId="13" fillId="0" borderId="2" xfId="0" applyNumberFormat="1" applyFont="1" applyBorder="1" applyAlignment="1">
      <alignment horizontal="center" vertical="center" wrapText="1"/>
    </xf>
    <xf numFmtId="0" fontId="13" fillId="0" borderId="8" xfId="0" applyNumberFormat="1" applyFont="1" applyBorder="1" applyAlignment="1" applyProtection="1">
      <alignment horizontal="center" vertical="center" wrapText="1"/>
      <protection locked="0"/>
    </xf>
    <xf numFmtId="0" fontId="13" fillId="0" borderId="9" xfId="0" applyNumberFormat="1" applyFont="1" applyFill="1" applyBorder="1" applyAlignment="1" applyProtection="1">
      <alignment horizontal="center" vertical="center" wrapText="1"/>
      <protection locked="0"/>
    </xf>
    <xf numFmtId="0" fontId="13" fillId="0" borderId="6" xfId="0" applyFont="1" applyBorder="1"/>
    <xf numFmtId="0" fontId="13" fillId="0" borderId="6" xfId="0" applyFont="1" applyBorder="1" applyAlignment="1">
      <alignment horizontal="center"/>
    </xf>
    <xf numFmtId="2" fontId="13" fillId="0" borderId="32" xfId="0" applyNumberFormat="1" applyFont="1" applyBorder="1" applyAlignment="1" applyProtection="1">
      <alignment horizontal="center" vertical="center" wrapText="1"/>
      <protection hidden="1"/>
    </xf>
    <xf numFmtId="0" fontId="0" fillId="0" borderId="0" xfId="0" applyBorder="1" applyAlignment="1">
      <alignment horizontal="center"/>
    </xf>
    <xf numFmtId="2" fontId="9" fillId="0" borderId="27" xfId="0" applyNumberFormat="1" applyFont="1" applyBorder="1"/>
    <xf numFmtId="0" fontId="4" fillId="0" borderId="0" xfId="0" applyFont="1" applyBorder="1" applyAlignment="1">
      <alignment horizontal="center"/>
    </xf>
    <xf numFmtId="1" fontId="13" fillId="0" borderId="22" xfId="0" applyNumberFormat="1" applyFont="1" applyBorder="1" applyAlignment="1" applyProtection="1">
      <alignment horizontal="center" vertical="center" wrapText="1"/>
      <protection locked="0"/>
    </xf>
    <xf numFmtId="1" fontId="13" fillId="0" borderId="7" xfId="0" applyNumberFormat="1" applyFont="1" applyBorder="1" applyAlignment="1" applyProtection="1">
      <alignment horizontal="center" vertical="center" wrapText="1"/>
      <protection locked="0"/>
    </xf>
    <xf numFmtId="1" fontId="13" fillId="0" borderId="24" xfId="0" applyNumberFormat="1" applyFont="1" applyBorder="1" applyAlignment="1" applyProtection="1">
      <alignment horizontal="center" vertical="center" wrapText="1"/>
      <protection locked="0"/>
    </xf>
    <xf numFmtId="49" fontId="13" fillId="0" borderId="24" xfId="0" applyNumberFormat="1" applyFont="1" applyBorder="1" applyAlignment="1" applyProtection="1">
      <alignment horizontal="center" vertical="center" wrapText="1"/>
      <protection locked="0"/>
    </xf>
    <xf numFmtId="0" fontId="13" fillId="0" borderId="33" xfId="0" applyNumberFormat="1" applyFont="1" applyBorder="1" applyAlignment="1">
      <alignment horizontal="center" vertical="center" wrapText="1"/>
    </xf>
    <xf numFmtId="49" fontId="13" fillId="0" borderId="23" xfId="0" applyNumberFormat="1" applyFont="1" applyBorder="1" applyAlignment="1">
      <alignment horizontal="left" vertical="center" wrapText="1"/>
    </xf>
    <xf numFmtId="1" fontId="13" fillId="0" borderId="34" xfId="0" applyNumberFormat="1" applyFont="1" applyBorder="1" applyAlignment="1">
      <alignment horizontal="center" vertical="center" wrapText="1"/>
    </xf>
    <xf numFmtId="0" fontId="13" fillId="0" borderId="2" xfId="0" applyFont="1" applyBorder="1" applyAlignment="1">
      <alignment horizontal="center" vertical="center"/>
    </xf>
    <xf numFmtId="0" fontId="13" fillId="0" borderId="2" xfId="0" applyFont="1" applyFill="1" applyBorder="1" applyAlignment="1">
      <alignment horizontal="center" vertical="center" wrapText="1"/>
    </xf>
    <xf numFmtId="2" fontId="13" fillId="0" borderId="2" xfId="0" applyNumberFormat="1" applyFont="1" applyBorder="1" applyAlignment="1">
      <alignment horizontal="center" vertical="center" wrapText="1"/>
    </xf>
    <xf numFmtId="0" fontId="13" fillId="0" borderId="6" xfId="0" applyFont="1" applyBorder="1" applyAlignment="1">
      <alignment horizontal="center" vertical="center"/>
    </xf>
    <xf numFmtId="0" fontId="13" fillId="0" borderId="0" xfId="0" applyFont="1" applyBorder="1" applyAlignment="1">
      <alignment horizontal="center" vertical="center"/>
    </xf>
    <xf numFmtId="0" fontId="9" fillId="0" borderId="0" xfId="0" applyFont="1" applyAlignment="1" applyProtection="1">
      <alignment horizontal="center" vertical="center" wrapText="1"/>
      <protection hidden="1"/>
    </xf>
    <xf numFmtId="0" fontId="0" fillId="0" borderId="0" xfId="0"/>
    <xf numFmtId="0" fontId="9" fillId="0" borderId="0" xfId="0" applyFont="1" applyAlignment="1" applyProtection="1">
      <alignment vertical="center" wrapText="1"/>
      <protection hidden="1"/>
    </xf>
    <xf numFmtId="0" fontId="13" fillId="0" borderId="22" xfId="0" applyNumberFormat="1" applyFont="1" applyBorder="1" applyAlignment="1">
      <alignment horizontal="center" vertical="center" wrapText="1"/>
    </xf>
    <xf numFmtId="49" fontId="13" fillId="0" borderId="8" xfId="0" applyNumberFormat="1" applyFont="1" applyBorder="1" applyAlignment="1" applyProtection="1">
      <alignment horizontal="center" vertical="center" wrapText="1"/>
      <protection locked="0"/>
    </xf>
    <xf numFmtId="0" fontId="19" fillId="0" borderId="2" xfId="0" applyFont="1" applyBorder="1"/>
    <xf numFmtId="0" fontId="19" fillId="0" borderId="6" xfId="0" applyFont="1" applyBorder="1"/>
    <xf numFmtId="0" fontId="13" fillId="0" borderId="35" xfId="0" applyFont="1" applyBorder="1" applyAlignment="1">
      <alignment horizontal="center" vertical="center" wrapText="1"/>
    </xf>
    <xf numFmtId="0" fontId="13" fillId="0" borderId="36" xfId="0" applyFont="1" applyBorder="1" applyAlignment="1">
      <alignment horizontal="center" vertical="center" wrapText="1"/>
    </xf>
    <xf numFmtId="1" fontId="13" fillId="0" borderId="36" xfId="0" applyNumberFormat="1" applyFont="1" applyBorder="1" applyAlignment="1">
      <alignment horizontal="center" vertical="center" wrapText="1"/>
    </xf>
    <xf numFmtId="0" fontId="13" fillId="0" borderId="37" xfId="0" applyFont="1" applyBorder="1" applyAlignment="1" applyProtection="1">
      <alignment horizontal="center" vertical="center" wrapText="1"/>
      <protection hidden="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1" fontId="7" fillId="0" borderId="30" xfId="0" applyNumberFormat="1" applyFont="1" applyBorder="1" applyAlignment="1">
      <alignment horizontal="center" vertical="center" wrapText="1"/>
    </xf>
    <xf numFmtId="0" fontId="7" fillId="0" borderId="31" xfId="0" applyFont="1" applyBorder="1" applyAlignment="1" applyProtection="1">
      <alignment horizontal="center" vertical="center" wrapText="1"/>
      <protection hidden="1"/>
    </xf>
    <xf numFmtId="49" fontId="3" fillId="0" borderId="0" xfId="0" applyNumberFormat="1" applyFont="1" applyFill="1" applyBorder="1" applyAlignment="1">
      <alignment horizontal="center" vertical="center" wrapText="1"/>
    </xf>
    <xf numFmtId="0" fontId="2" fillId="0" borderId="7" xfId="0" applyFont="1" applyBorder="1" applyAlignment="1">
      <alignment horizontal="center"/>
    </xf>
    <xf numFmtId="0" fontId="2" fillId="0" borderId="4" xfId="0" applyFont="1" applyBorder="1" applyAlignment="1">
      <alignment horizontal="center" vertical="center"/>
    </xf>
    <xf numFmtId="0" fontId="2" fillId="0" borderId="4" xfId="0" applyFont="1" applyBorder="1" applyAlignment="1">
      <alignment horizontal="center" wrapText="1"/>
    </xf>
    <xf numFmtId="0" fontId="2" fillId="0" borderId="4" xfId="0" applyFont="1" applyBorder="1" applyAlignment="1">
      <alignment horizontal="center"/>
    </xf>
    <xf numFmtId="16" fontId="2" fillId="0" borderId="4" xfId="0" quotePrefix="1" applyNumberFormat="1" applyFont="1" applyBorder="1" applyAlignment="1">
      <alignment horizontal="center"/>
    </xf>
    <xf numFmtId="0" fontId="2" fillId="0" borderId="8" xfId="0" applyFont="1" applyBorder="1" applyAlignment="1">
      <alignment horizontal="center" vertical="center" wrapText="1"/>
    </xf>
    <xf numFmtId="0" fontId="2" fillId="0" borderId="2" xfId="0" quotePrefix="1" applyFont="1" applyBorder="1" applyAlignment="1">
      <alignment horizontal="center" vertical="center" wrapText="1"/>
    </xf>
    <xf numFmtId="0" fontId="2" fillId="0" borderId="38" xfId="0" quotePrefix="1" applyFont="1" applyBorder="1" applyAlignment="1">
      <alignment horizontal="center" vertical="center" wrapText="1"/>
    </xf>
    <xf numFmtId="2" fontId="5" fillId="0" borderId="28"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quotePrefix="1" applyFont="1" applyBorder="1" applyAlignment="1">
      <alignment horizontal="center" vertical="center" wrapText="1"/>
    </xf>
    <xf numFmtId="0" fontId="7" fillId="0" borderId="38" xfId="0" quotePrefix="1" applyFont="1" applyBorder="1" applyAlignment="1">
      <alignment horizontal="center" vertical="center" wrapText="1"/>
    </xf>
    <xf numFmtId="0" fontId="2" fillId="0" borderId="9" xfId="0" applyFont="1" applyBorder="1" applyAlignment="1">
      <alignment horizontal="center" vertical="center" wrapText="1"/>
    </xf>
    <xf numFmtId="16" fontId="2" fillId="0" borderId="6" xfId="0" applyNumberFormat="1" applyFont="1" applyBorder="1" applyAlignment="1">
      <alignment horizontal="center" vertical="center" wrapText="1"/>
    </xf>
    <xf numFmtId="16" fontId="2" fillId="0" borderId="39" xfId="0" applyNumberFormat="1" applyFont="1" applyBorder="1" applyAlignment="1">
      <alignment horizontal="center" vertical="center" wrapText="1"/>
    </xf>
    <xf numFmtId="2" fontId="5" fillId="0" borderId="40" xfId="0" applyNumberFormat="1" applyFont="1" applyBorder="1" applyAlignment="1">
      <alignment horizontal="center" vertical="center" wrapText="1"/>
    </xf>
    <xf numFmtId="0" fontId="2" fillId="0" borderId="0" xfId="0" applyFont="1" applyBorder="1" applyAlignment="1">
      <alignment horizontal="center" vertical="center" wrapText="1"/>
    </xf>
    <xf numFmtId="0" fontId="0" fillId="0" borderId="0" xfId="0" applyFont="1"/>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2" xfId="0" applyFont="1" applyBorder="1" applyAlignment="1">
      <alignment horizontal="center" wrapText="1"/>
    </xf>
    <xf numFmtId="0" fontId="2" fillId="0" borderId="2" xfId="0" applyFont="1" applyBorder="1" applyAlignment="1">
      <alignment horizontal="center"/>
    </xf>
    <xf numFmtId="16" fontId="2" fillId="0" borderId="2" xfId="0" applyNumberFormat="1" applyFont="1" applyBorder="1" applyAlignment="1">
      <alignment horizontal="center"/>
    </xf>
    <xf numFmtId="16" fontId="2" fillId="0" borderId="2" xfId="0" quotePrefix="1" applyNumberFormat="1" applyFont="1" applyBorder="1" applyAlignment="1">
      <alignment horizontal="center" vertical="center" wrapText="1"/>
    </xf>
    <xf numFmtId="0" fontId="2" fillId="0" borderId="9" xfId="0" applyFont="1" applyBorder="1" applyAlignment="1">
      <alignment horizontal="center" vertical="center"/>
    </xf>
    <xf numFmtId="0" fontId="7" fillId="0" borderId="6" xfId="0" applyFont="1" applyBorder="1" applyAlignment="1">
      <alignment horizontal="center" vertical="center" wrapText="1"/>
    </xf>
    <xf numFmtId="0" fontId="2" fillId="0" borderId="6" xfId="0" quotePrefix="1" applyFont="1" applyBorder="1" applyAlignment="1">
      <alignment horizontal="center" vertical="center" wrapText="1"/>
    </xf>
    <xf numFmtId="0" fontId="0" fillId="0" borderId="0" xfId="0" applyFont="1" applyFill="1" applyBorder="1" applyAlignment="1">
      <alignment wrapText="1"/>
    </xf>
    <xf numFmtId="0" fontId="10" fillId="0" borderId="29" xfId="0" applyFont="1" applyBorder="1" applyAlignment="1" applyProtection="1">
      <alignment horizontal="center" vertical="center" wrapText="1"/>
      <protection hidden="1"/>
    </xf>
    <xf numFmtId="0" fontId="10" fillId="0" borderId="30" xfId="0" applyFont="1" applyBorder="1" applyAlignment="1" applyProtection="1">
      <alignment horizontal="center" vertical="center"/>
      <protection hidden="1"/>
    </xf>
    <xf numFmtId="0" fontId="10" fillId="0" borderId="30" xfId="0" applyFont="1" applyBorder="1" applyAlignment="1" applyProtection="1">
      <alignment horizontal="center" vertical="center" wrapText="1"/>
      <protection hidden="1"/>
    </xf>
    <xf numFmtId="0" fontId="2" fillId="0" borderId="30"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2" fillId="0" borderId="8" xfId="0" applyFont="1" applyBorder="1" applyAlignment="1">
      <alignment horizontal="center"/>
    </xf>
    <xf numFmtId="0" fontId="0" fillId="0" borderId="8" xfId="0" applyFont="1" applyBorder="1" applyAlignment="1">
      <alignment horizontal="center" vertical="center" wrapText="1"/>
    </xf>
    <xf numFmtId="0" fontId="2" fillId="0" borderId="30" xfId="0" applyFont="1" applyBorder="1" applyAlignment="1">
      <alignment horizontal="center" vertical="center"/>
    </xf>
    <xf numFmtId="0" fontId="2" fillId="0" borderId="31" xfId="0" applyFont="1" applyFill="1" applyBorder="1" applyAlignment="1">
      <alignment horizontal="center" vertical="center" wrapText="1"/>
    </xf>
    <xf numFmtId="0" fontId="13" fillId="0" borderId="23" xfId="0" applyFont="1" applyBorder="1" applyAlignment="1" applyProtection="1">
      <alignment horizontal="center" vertical="center" wrapText="1"/>
      <protection locked="0"/>
    </xf>
    <xf numFmtId="0" fontId="13" fillId="0" borderId="23" xfId="0" applyFont="1" applyBorder="1" applyAlignment="1">
      <alignment horizontal="center" vertical="center"/>
    </xf>
    <xf numFmtId="0" fontId="13" fillId="0" borderId="8" xfId="0" applyNumberFormat="1" applyFont="1" applyBorder="1" applyAlignment="1">
      <alignment horizontal="center" vertical="center" wrapText="1"/>
    </xf>
    <xf numFmtId="0" fontId="13" fillId="0" borderId="9" xfId="0" applyNumberFormat="1" applyFont="1" applyBorder="1" applyAlignment="1">
      <alignment horizontal="center" vertical="center" wrapText="1"/>
    </xf>
    <xf numFmtId="0" fontId="13" fillId="0" borderId="0" xfId="0" applyFont="1" applyFill="1" applyBorder="1" applyAlignment="1">
      <alignment horizontal="center" vertical="center" wrapText="1"/>
    </xf>
    <xf numFmtId="165" fontId="16" fillId="0" borderId="27" xfId="0" applyNumberFormat="1" applyFont="1" applyBorder="1" applyAlignment="1">
      <alignment horizontal="center" vertical="center"/>
    </xf>
    <xf numFmtId="0" fontId="2" fillId="0" borderId="2" xfId="0" applyFont="1" applyBorder="1" applyAlignment="1">
      <alignment horizontal="left" vertical="center" wrapText="1"/>
    </xf>
    <xf numFmtId="0" fontId="0" fillId="0" borderId="0" xfId="0" applyFont="1" applyBorder="1"/>
    <xf numFmtId="0" fontId="7" fillId="0" borderId="9" xfId="0" applyFont="1" applyBorder="1" applyAlignment="1">
      <alignment horizontal="center"/>
    </xf>
    <xf numFmtId="0" fontId="0"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 xfId="0" quotePrefix="1" applyFont="1" applyBorder="1" applyAlignment="1">
      <alignment horizontal="center"/>
    </xf>
    <xf numFmtId="0" fontId="2" fillId="0" borderId="2" xfId="0" applyFont="1" applyBorder="1"/>
    <xf numFmtId="0" fontId="2" fillId="0" borderId="22" xfId="0" applyFont="1" applyBorder="1" applyAlignment="1">
      <alignment horizontal="center"/>
    </xf>
    <xf numFmtId="0" fontId="2" fillId="0" borderId="9" xfId="0" applyFont="1" applyBorder="1" applyAlignment="1">
      <alignment horizontal="center"/>
    </xf>
    <xf numFmtId="0" fontId="2" fillId="0" borderId="7" xfId="0" applyFont="1" applyBorder="1" applyAlignment="1">
      <alignment horizontal="center" vertical="center" wrapText="1"/>
    </xf>
    <xf numFmtId="0" fontId="2" fillId="0" borderId="4" xfId="0" quotePrefix="1" applyFont="1" applyBorder="1" applyAlignment="1">
      <alignment horizontal="center"/>
    </xf>
    <xf numFmtId="0" fontId="2" fillId="0" borderId="4" xfId="0" applyFont="1" applyBorder="1" applyAlignment="1">
      <alignment horizontal="left"/>
    </xf>
    <xf numFmtId="0" fontId="2" fillId="0" borderId="2" xfId="0" applyFont="1" applyBorder="1" applyAlignment="1">
      <alignment horizontal="left"/>
    </xf>
    <xf numFmtId="0" fontId="2" fillId="0" borderId="41" xfId="0" applyFont="1" applyBorder="1" applyAlignment="1">
      <alignment horizontal="center" vertical="center" wrapText="1"/>
    </xf>
    <xf numFmtId="0" fontId="2" fillId="0" borderId="6" xfId="0" applyFont="1" applyBorder="1" applyAlignment="1">
      <alignment horizontal="left" vertical="center"/>
    </xf>
    <xf numFmtId="0" fontId="13" fillId="0" borderId="0" xfId="0" applyFont="1" applyAlignment="1" applyProtection="1">
      <alignment vertical="center"/>
      <protection hidden="1"/>
    </xf>
    <xf numFmtId="0" fontId="13" fillId="0" borderId="0" xfId="0" applyFont="1" applyAlignment="1" applyProtection="1">
      <alignment horizontal="left" vertical="center"/>
      <protection hidden="1"/>
    </xf>
    <xf numFmtId="0" fontId="19" fillId="0" borderId="0" xfId="0" applyFont="1" applyAlignment="1"/>
    <xf numFmtId="0" fontId="13" fillId="0" borderId="0" xfId="0" applyFont="1" applyAlignment="1"/>
    <xf numFmtId="0" fontId="13"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2" fillId="0" borderId="2" xfId="0" applyFont="1" applyBorder="1" applyAlignment="1">
      <alignment wrapText="1"/>
    </xf>
    <xf numFmtId="0" fontId="0" fillId="0" borderId="2" xfId="0" applyFont="1" applyBorder="1" applyAlignment="1">
      <alignment wrapText="1"/>
    </xf>
    <xf numFmtId="0" fontId="2" fillId="0" borderId="23" xfId="0" applyFont="1" applyBorder="1" applyAlignment="1">
      <alignment wrapText="1"/>
    </xf>
    <xf numFmtId="0" fontId="2" fillId="0" borderId="23" xfId="0" applyFont="1" applyBorder="1" applyAlignment="1">
      <alignment horizontal="center"/>
    </xf>
    <xf numFmtId="0" fontId="0" fillId="0" borderId="6" xfId="0" applyFont="1" applyBorder="1" applyAlignment="1">
      <alignment wrapText="1"/>
    </xf>
    <xf numFmtId="165" fontId="5" fillId="0" borderId="27" xfId="0" applyNumberFormat="1" applyFont="1" applyBorder="1" applyAlignment="1">
      <alignment horizontal="center" vertical="center" wrapText="1"/>
    </xf>
    <xf numFmtId="0" fontId="5" fillId="0" borderId="42" xfId="0" applyFont="1" applyBorder="1" applyAlignment="1">
      <alignment horizontal="center"/>
    </xf>
    <xf numFmtId="0" fontId="0" fillId="0" borderId="0" xfId="0" applyFill="1" applyBorder="1" applyAlignment="1">
      <alignment horizontal="center"/>
    </xf>
    <xf numFmtId="165" fontId="9" fillId="0" borderId="27" xfId="0" applyNumberFormat="1" applyFont="1" applyBorder="1" applyAlignment="1">
      <alignment horizontal="center"/>
    </xf>
    <xf numFmtId="0" fontId="20" fillId="0" borderId="0" xfId="0" applyFont="1"/>
    <xf numFmtId="0" fontId="9" fillId="0" borderId="0" xfId="0" applyFont="1" applyBorder="1" applyAlignment="1" applyProtection="1">
      <alignment vertical="center" wrapText="1"/>
      <protection hidden="1"/>
    </xf>
    <xf numFmtId="0" fontId="2" fillId="0" borderId="2" xfId="0" applyNumberFormat="1" applyFont="1" applyBorder="1" applyAlignment="1">
      <alignment wrapText="1"/>
    </xf>
    <xf numFmtId="0" fontId="0" fillId="0" borderId="0" xfId="0" applyFont="1" applyAlignment="1">
      <alignment horizontal="right"/>
    </xf>
    <xf numFmtId="0" fontId="2" fillId="0" borderId="22" xfId="0" applyFont="1" applyBorder="1" applyAlignment="1">
      <alignment horizontal="center" vertical="center" wrapText="1"/>
    </xf>
    <xf numFmtId="0" fontId="2" fillId="0" borderId="23"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NumberFormat="1" applyFont="1" applyBorder="1" applyAlignment="1">
      <alignment wrapText="1"/>
    </xf>
    <xf numFmtId="0" fontId="13" fillId="0" borderId="43"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0" xfId="0" applyFont="1" applyBorder="1" applyAlignment="1">
      <alignment wrapText="1"/>
    </xf>
    <xf numFmtId="0" fontId="16" fillId="0" borderId="0" xfId="0" applyFont="1"/>
    <xf numFmtId="0" fontId="19" fillId="0" borderId="8" xfId="0" applyFont="1" applyBorder="1" applyAlignment="1">
      <alignment horizontal="center"/>
    </xf>
    <xf numFmtId="0" fontId="16" fillId="0" borderId="28" xfId="0" applyFont="1" applyBorder="1" applyAlignment="1">
      <alignment horizontal="center"/>
    </xf>
    <xf numFmtId="0" fontId="13" fillId="0" borderId="2" xfId="0" applyFont="1" applyBorder="1" applyAlignment="1">
      <alignment horizontal="left" vertical="center" wrapText="1"/>
    </xf>
    <xf numFmtId="0" fontId="16" fillId="0" borderId="28" xfId="0" applyFont="1" applyBorder="1" applyAlignment="1">
      <alignment horizontal="center" vertical="center" wrapText="1"/>
    </xf>
    <xf numFmtId="0" fontId="13" fillId="0" borderId="2" xfId="0" applyFont="1" applyFill="1" applyBorder="1" applyAlignment="1">
      <alignment horizontal="left" vertical="center" wrapText="1"/>
    </xf>
    <xf numFmtId="0" fontId="19" fillId="0" borderId="9" xfId="0" applyFont="1" applyBorder="1" applyAlignment="1">
      <alignment horizontal="center"/>
    </xf>
    <xf numFmtId="0" fontId="13" fillId="0" borderId="6"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16" fillId="0" borderId="40" xfId="0" applyFont="1" applyFill="1" applyBorder="1" applyAlignment="1">
      <alignment horizontal="center" vertical="center" wrapText="1"/>
    </xf>
    <xf numFmtId="17" fontId="13" fillId="0" borderId="2" xfId="0" quotePrefix="1" applyNumberFormat="1" applyFont="1" applyBorder="1" applyAlignment="1">
      <alignment horizontal="center" vertical="center" wrapText="1"/>
    </xf>
    <xf numFmtId="0" fontId="19" fillId="0" borderId="30" xfId="0" applyFont="1" applyBorder="1" applyAlignment="1">
      <alignment horizontal="center" vertical="center" wrapText="1"/>
    </xf>
    <xf numFmtId="0" fontId="19" fillId="0" borderId="31" xfId="0" applyFont="1" applyBorder="1" applyAlignment="1">
      <alignment horizontal="center" vertical="center" wrapText="1"/>
    </xf>
    <xf numFmtId="0" fontId="13" fillId="0" borderId="23" xfId="0" applyFont="1" applyBorder="1" applyAlignment="1">
      <alignment horizontal="left" vertical="center" wrapText="1"/>
    </xf>
    <xf numFmtId="14" fontId="13" fillId="0" borderId="23" xfId="0" applyNumberFormat="1" applyFont="1" applyBorder="1" applyAlignment="1">
      <alignment horizontal="center" vertical="center" wrapText="1"/>
    </xf>
    <xf numFmtId="0" fontId="13" fillId="0" borderId="9" xfId="0" applyFont="1" applyBorder="1" applyAlignment="1">
      <alignment horizontal="center" vertical="center" wrapText="1"/>
    </xf>
    <xf numFmtId="0" fontId="13" fillId="0" borderId="6" xfId="0" applyFont="1" applyBorder="1" applyAlignment="1">
      <alignment horizontal="left" vertical="center" wrapText="1"/>
    </xf>
    <xf numFmtId="165" fontId="13" fillId="0" borderId="27" xfId="0" applyNumberFormat="1" applyFont="1" applyBorder="1" applyAlignment="1">
      <alignment horizontal="center"/>
    </xf>
    <xf numFmtId="166" fontId="16" fillId="0" borderId="27" xfId="0" applyNumberFormat="1" applyFont="1" applyBorder="1" applyAlignment="1">
      <alignment horizontal="center"/>
    </xf>
    <xf numFmtId="49" fontId="0" fillId="0" borderId="0" xfId="0" applyNumberFormat="1"/>
    <xf numFmtId="0" fontId="18" fillId="0" borderId="0" xfId="0" applyFont="1"/>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3" fillId="0" borderId="44" xfId="0" applyFont="1" applyBorder="1" applyAlignment="1">
      <alignment horizontal="left" vertical="center" wrapText="1"/>
    </xf>
    <xf numFmtId="0" fontId="19" fillId="0" borderId="0" xfId="0" applyFont="1" applyBorder="1" applyAlignment="1">
      <alignment horizontal="left" vertical="center" wrapText="1"/>
    </xf>
    <xf numFmtId="165" fontId="16" fillId="0" borderId="27" xfId="0" applyNumberFormat="1" applyFont="1" applyBorder="1" applyAlignment="1">
      <alignment horizontal="center" vertical="center" wrapText="1"/>
    </xf>
    <xf numFmtId="2" fontId="7"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pplyProtection="1">
      <alignment horizontal="center" vertical="center" wrapText="1"/>
      <protection hidden="1"/>
    </xf>
    <xf numFmtId="2" fontId="2" fillId="0" borderId="40" xfId="0" applyNumberFormat="1" applyFont="1" applyBorder="1" applyAlignment="1" applyProtection="1">
      <alignment horizontal="center" vertical="center" wrapText="1"/>
      <protection hidden="1"/>
    </xf>
    <xf numFmtId="2" fontId="2" fillId="0" borderId="45" xfId="0" applyNumberFormat="1" applyFont="1" applyBorder="1" applyAlignment="1" applyProtection="1">
      <alignment horizontal="center" vertical="center"/>
      <protection hidden="1"/>
    </xf>
    <xf numFmtId="2" fontId="2" fillId="0" borderId="28" xfId="0" applyNumberFormat="1" applyFont="1" applyBorder="1" applyAlignment="1" applyProtection="1">
      <alignment horizontal="center" vertical="center"/>
      <protection hidden="1"/>
    </xf>
    <xf numFmtId="2" fontId="2" fillId="0" borderId="40" xfId="0" applyNumberFormat="1" applyFont="1" applyBorder="1" applyAlignment="1" applyProtection="1">
      <alignment horizontal="center" vertical="center"/>
      <protection hidden="1"/>
    </xf>
    <xf numFmtId="2" fontId="2"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lignment horizontal="center" vertical="center" wrapText="1"/>
    </xf>
    <xf numFmtId="2" fontId="7" fillId="0" borderId="45" xfId="0" applyNumberFormat="1" applyFont="1" applyBorder="1" applyAlignment="1" applyProtection="1">
      <alignment horizontal="center" vertical="center" wrapText="1"/>
      <protection hidden="1"/>
    </xf>
    <xf numFmtId="2" fontId="7" fillId="0" borderId="28" xfId="0" applyNumberFormat="1" applyFont="1" applyBorder="1" applyAlignment="1" applyProtection="1">
      <alignment horizontal="center" vertical="center" wrapText="1"/>
      <protection hidden="1"/>
    </xf>
    <xf numFmtId="2" fontId="2" fillId="0" borderId="32" xfId="0" applyNumberFormat="1" applyFont="1" applyBorder="1" applyAlignment="1" applyProtection="1">
      <alignment horizontal="center" vertical="center"/>
      <protection hidden="1"/>
    </xf>
    <xf numFmtId="2" fontId="2" fillId="0" borderId="40" xfId="0" applyNumberFormat="1" applyFont="1" applyBorder="1" applyAlignment="1">
      <alignment horizontal="center"/>
    </xf>
    <xf numFmtId="2" fontId="2" fillId="0" borderId="28" xfId="0" applyNumberFormat="1" applyFont="1" applyBorder="1" applyAlignment="1">
      <alignment horizontal="center" vertical="center"/>
    </xf>
    <xf numFmtId="0" fontId="0" fillId="0" borderId="28" xfId="0" applyFont="1" applyBorder="1"/>
    <xf numFmtId="0" fontId="0" fillId="0" borderId="40" xfId="0" applyFont="1" applyBorder="1"/>
    <xf numFmtId="2" fontId="2" fillId="0" borderId="32" xfId="0" applyNumberFormat="1" applyFont="1" applyBorder="1" applyAlignment="1">
      <alignment horizontal="center" vertical="center" wrapText="1"/>
    </xf>
    <xf numFmtId="2" fontId="10" fillId="0" borderId="45" xfId="0" applyNumberFormat="1" applyFont="1" applyBorder="1" applyAlignment="1">
      <alignment horizontal="center" vertical="center"/>
    </xf>
    <xf numFmtId="2" fontId="10" fillId="0" borderId="28" xfId="0" applyNumberFormat="1" applyFont="1" applyBorder="1" applyAlignment="1">
      <alignment horizontal="center" vertical="center"/>
    </xf>
    <xf numFmtId="2" fontId="10" fillId="0" borderId="28" xfId="0" applyNumberFormat="1" applyFont="1" applyBorder="1" applyAlignment="1">
      <alignment horizontal="center" vertical="center" wrapText="1"/>
    </xf>
    <xf numFmtId="2" fontId="10" fillId="0" borderId="40" xfId="0" applyNumberFormat="1" applyFont="1" applyBorder="1" applyAlignment="1">
      <alignment horizontal="center" vertical="center"/>
    </xf>
    <xf numFmtId="2" fontId="2" fillId="0" borderId="45" xfId="0" applyNumberFormat="1" applyFont="1" applyBorder="1" applyAlignment="1">
      <alignment horizontal="center"/>
    </xf>
    <xf numFmtId="2" fontId="7" fillId="0" borderId="28" xfId="0" applyNumberFormat="1" applyFont="1" applyBorder="1" applyAlignment="1">
      <alignment horizontal="center" vertical="center" wrapText="1"/>
    </xf>
    <xf numFmtId="2" fontId="2" fillId="0" borderId="40" xfId="0" applyNumberFormat="1" applyFont="1" applyBorder="1" applyAlignment="1">
      <alignment horizontal="center" vertical="center" wrapText="1"/>
    </xf>
    <xf numFmtId="2" fontId="2" fillId="0" borderId="28" xfId="0" applyNumberFormat="1" applyFont="1" applyBorder="1" applyAlignment="1">
      <alignment horizontal="center"/>
    </xf>
    <xf numFmtId="2" fontId="2" fillId="0" borderId="45" xfId="0" applyNumberFormat="1" applyFont="1" applyBorder="1" applyAlignment="1">
      <alignment horizontal="center" vertical="center" wrapText="1"/>
    </xf>
    <xf numFmtId="2" fontId="2" fillId="0" borderId="32" xfId="0" applyNumberFormat="1" applyFont="1" applyBorder="1" applyAlignment="1">
      <alignment horizontal="center" vertical="center"/>
    </xf>
    <xf numFmtId="2" fontId="7" fillId="0" borderId="40" xfId="0" applyNumberFormat="1" applyFont="1" applyBorder="1" applyAlignment="1">
      <alignment horizontal="center" vertical="center" wrapText="1"/>
    </xf>
    <xf numFmtId="2" fontId="2" fillId="0" borderId="32" xfId="0" applyNumberFormat="1" applyFont="1" applyBorder="1" applyAlignment="1">
      <alignment horizontal="center"/>
    </xf>
    <xf numFmtId="2" fontId="7" fillId="0" borderId="32" xfId="0" applyNumberFormat="1" applyFont="1" applyBorder="1" applyAlignment="1">
      <alignment horizontal="center" vertical="center" wrapText="1"/>
    </xf>
    <xf numFmtId="0" fontId="2" fillId="0" borderId="28" xfId="0" applyFont="1" applyBorder="1" applyAlignment="1">
      <alignment horizontal="center" vertical="center" wrapText="1"/>
    </xf>
    <xf numFmtId="0" fontId="2" fillId="0" borderId="28" xfId="0" applyFont="1" applyFill="1" applyBorder="1" applyAlignment="1">
      <alignment horizontal="center" vertical="center" wrapText="1"/>
    </xf>
    <xf numFmtId="0" fontId="2" fillId="0" borderId="40" xfId="0" applyFont="1" applyFill="1" applyBorder="1" applyAlignment="1">
      <alignment horizontal="center" vertical="center" wrapText="1"/>
    </xf>
    <xf numFmtId="164" fontId="2" fillId="0" borderId="28" xfId="0" applyNumberFormat="1" applyFont="1" applyBorder="1" applyAlignment="1">
      <alignment horizontal="center" vertical="center" wrapText="1"/>
    </xf>
    <xf numFmtId="4" fontId="2" fillId="0" borderId="32" xfId="0" applyNumberFormat="1" applyFont="1" applyBorder="1" applyAlignment="1">
      <alignment horizontal="center" vertical="center" wrapText="1"/>
    </xf>
    <xf numFmtId="4" fontId="2" fillId="0" borderId="28" xfId="0" applyNumberFormat="1" applyFont="1" applyBorder="1" applyAlignment="1">
      <alignment horizontal="center" vertical="center" wrapText="1"/>
    </xf>
    <xf numFmtId="4" fontId="2" fillId="0" borderId="40" xfId="0" applyNumberFormat="1" applyFont="1" applyBorder="1" applyAlignment="1">
      <alignment horizontal="center" vertical="center" wrapText="1"/>
    </xf>
    <xf numFmtId="0" fontId="19" fillId="0" borderId="46" xfId="0" applyFont="1" applyBorder="1"/>
    <xf numFmtId="0" fontId="13" fillId="0" borderId="46" xfId="0" applyFont="1" applyBorder="1"/>
    <xf numFmtId="0" fontId="0" fillId="0" borderId="46" xfId="0" applyFont="1" applyBorder="1"/>
    <xf numFmtId="0" fontId="19" fillId="0" borderId="46" xfId="0" applyFont="1" applyBorder="1" applyAlignment="1">
      <alignment horizontal="center" vertical="center" wrapText="1"/>
    </xf>
    <xf numFmtId="0" fontId="2" fillId="0" borderId="46" xfId="0" applyFont="1" applyBorder="1"/>
    <xf numFmtId="0" fontId="0" fillId="0" borderId="46" xfId="0" applyFont="1" applyFill="1" applyBorder="1" applyAlignment="1">
      <alignment horizontal="center" vertical="center" wrapText="1"/>
    </xf>
    <xf numFmtId="0" fontId="0" fillId="0" borderId="46" xfId="0" applyBorder="1"/>
    <xf numFmtId="0" fontId="2" fillId="0" borderId="46" xfId="0" applyFont="1" applyBorder="1" applyAlignment="1">
      <alignment horizontal="center" vertical="center" wrapText="1"/>
    </xf>
    <xf numFmtId="0" fontId="10" fillId="0" borderId="46" xfId="0" applyFont="1" applyFill="1" applyBorder="1" applyAlignment="1">
      <alignment horizontal="center" vertical="center"/>
    </xf>
    <xf numFmtId="0" fontId="13" fillId="0" borderId="46" xfId="0" applyFont="1" applyBorder="1" applyAlignment="1">
      <alignment horizontal="center" vertical="center"/>
    </xf>
    <xf numFmtId="0" fontId="13" fillId="0" borderId="46" xfId="0" applyNumberFormat="1" applyFont="1" applyFill="1" applyBorder="1" applyAlignment="1" applyProtection="1">
      <alignment horizontal="center" vertical="center" wrapText="1"/>
      <protection locked="0"/>
    </xf>
    <xf numFmtId="0" fontId="3" fillId="0" borderId="46" xfId="0" applyNumberFormat="1" applyFont="1" applyFill="1" applyBorder="1" applyAlignment="1" applyProtection="1">
      <alignment horizontal="center" vertical="center" wrapText="1"/>
      <protection locked="0"/>
    </xf>
    <xf numFmtId="2" fontId="2" fillId="0" borderId="46" xfId="0" applyNumberFormat="1" applyFont="1" applyBorder="1" applyAlignment="1" applyProtection="1">
      <alignment horizontal="center" vertical="center" wrapText="1"/>
      <protection hidden="1"/>
    </xf>
    <xf numFmtId="0" fontId="3" fillId="3" borderId="2" xfId="0" applyFont="1" applyFill="1" applyBorder="1" applyAlignment="1" applyProtection="1">
      <alignment horizontal="left" vertical="top"/>
      <protection hidden="1"/>
    </xf>
    <xf numFmtId="0" fontId="3" fillId="3" borderId="2" xfId="0" applyFont="1" applyFill="1" applyBorder="1" applyAlignment="1" applyProtection="1">
      <alignment horizontal="left" vertical="center"/>
      <protection hidden="1"/>
    </xf>
    <xf numFmtId="0" fontId="3" fillId="3" borderId="2" xfId="0" applyFont="1" applyFill="1" applyBorder="1" applyAlignment="1" applyProtection="1">
      <alignment vertical="center"/>
      <protection hidden="1"/>
    </xf>
    <xf numFmtId="0" fontId="22" fillId="0" borderId="0" xfId="0" applyFont="1"/>
    <xf numFmtId="0" fontId="23" fillId="0" borderId="0" xfId="0" applyFont="1" applyAlignment="1" applyProtection="1">
      <alignment horizontal="left" vertical="center"/>
      <protection hidden="1"/>
    </xf>
    <xf numFmtId="0" fontId="3" fillId="5" borderId="2" xfId="0" applyFont="1" applyFill="1" applyBorder="1" applyAlignment="1" applyProtection="1">
      <alignment horizontal="left" vertical="center"/>
      <protection locked="0"/>
    </xf>
    <xf numFmtId="49" fontId="3" fillId="5" borderId="2" xfId="0" applyNumberFormat="1" applyFont="1" applyFill="1" applyBorder="1" applyAlignment="1" applyProtection="1">
      <alignment horizontal="left" vertical="center"/>
      <protection locked="0"/>
    </xf>
    <xf numFmtId="0" fontId="3" fillId="5" borderId="2" xfId="0" applyFont="1" applyFill="1" applyBorder="1" applyAlignment="1" applyProtection="1">
      <alignment vertical="center"/>
      <protection locked="0"/>
    </xf>
    <xf numFmtId="0" fontId="24" fillId="0" borderId="0" xfId="0" applyFont="1"/>
    <xf numFmtId="0" fontId="2" fillId="0" borderId="49" xfId="0" applyFont="1" applyBorder="1" applyAlignment="1">
      <alignment horizontal="center" vertical="top"/>
    </xf>
    <xf numFmtId="0" fontId="14" fillId="0" borderId="2" xfId="1" applyBorder="1" applyAlignment="1" applyProtection="1">
      <alignment horizontal="center" vertical="center" wrapText="1"/>
    </xf>
    <xf numFmtId="0" fontId="26" fillId="0" borderId="0" xfId="0" applyFont="1"/>
    <xf numFmtId="0" fontId="2" fillId="0" borderId="49" xfId="0" applyFont="1" applyBorder="1" applyAlignment="1">
      <alignment horizontal="center" vertical="center" wrapText="1"/>
    </xf>
    <xf numFmtId="0" fontId="2" fillId="0" borderId="0" xfId="0" applyFont="1" applyAlignment="1">
      <alignment horizontal="center" vertical="center" wrapText="1"/>
    </xf>
    <xf numFmtId="0" fontId="2" fillId="0" borderId="51" xfId="0" applyFont="1" applyBorder="1" applyAlignment="1">
      <alignment horizontal="center" vertical="center" wrapText="1"/>
    </xf>
    <xf numFmtId="0" fontId="2" fillId="0" borderId="0" xfId="0" applyFont="1" applyAlignment="1">
      <alignment horizontal="center" vertical="center"/>
    </xf>
    <xf numFmtId="15" fontId="2" fillId="0" borderId="2" xfId="0" quotePrefix="1" applyNumberFormat="1" applyFont="1" applyBorder="1" applyAlignment="1">
      <alignment horizontal="center" vertical="center" wrapText="1"/>
    </xf>
    <xf numFmtId="14" fontId="2" fillId="0" borderId="2" xfId="0" quotePrefix="1" applyNumberFormat="1" applyFont="1" applyBorder="1" applyAlignment="1">
      <alignment horizontal="center" vertical="center" wrapText="1"/>
    </xf>
    <xf numFmtId="0" fontId="0" fillId="0" borderId="2" xfId="0" applyBorder="1" applyAlignment="1">
      <alignment horizontal="center" vertical="center" wrapText="1"/>
    </xf>
    <xf numFmtId="15" fontId="2" fillId="0" borderId="4" xfId="0" applyNumberFormat="1" applyFont="1" applyBorder="1" applyAlignment="1">
      <alignment horizontal="center"/>
    </xf>
    <xf numFmtId="14" fontId="2" fillId="0" borderId="4" xfId="0" applyNumberFormat="1" applyFont="1" applyBorder="1" applyAlignment="1">
      <alignment horizontal="center"/>
    </xf>
    <xf numFmtId="16" fontId="2" fillId="0" borderId="2" xfId="0" applyNumberFormat="1" applyFont="1" applyBorder="1" applyAlignment="1">
      <alignment horizontal="center" vertical="center" wrapText="1"/>
    </xf>
    <xf numFmtId="0" fontId="2" fillId="0" borderId="36" xfId="0" applyFont="1" applyBorder="1" applyAlignment="1">
      <alignment horizontal="center" vertical="center" wrapText="1"/>
    </xf>
    <xf numFmtId="0" fontId="2" fillId="0" borderId="36" xfId="0" applyFont="1" applyBorder="1" applyAlignment="1">
      <alignment horizontal="center" vertical="center"/>
    </xf>
    <xf numFmtId="0" fontId="2" fillId="0" borderId="37" xfId="0" applyFont="1" applyBorder="1" applyAlignment="1">
      <alignment horizontal="center" vertical="center" wrapText="1"/>
    </xf>
    <xf numFmtId="0" fontId="0" fillId="0" borderId="8" xfId="0" applyBorder="1" applyAlignment="1">
      <alignment horizontal="center" vertical="center" wrapText="1"/>
    </xf>
    <xf numFmtId="0" fontId="7" fillId="0" borderId="6" xfId="0" applyFont="1" applyBorder="1" applyAlignment="1">
      <alignment horizontal="left" vertical="center" wrapText="1"/>
    </xf>
    <xf numFmtId="0" fontId="2" fillId="0" borderId="23" xfId="0" applyFont="1" applyBorder="1"/>
    <xf numFmtId="0" fontId="2" fillId="0" borderId="32" xfId="0" applyFont="1" applyBorder="1"/>
    <xf numFmtId="0" fontId="1" fillId="0" borderId="22" xfId="0" applyFont="1" applyBorder="1" applyAlignment="1">
      <alignment horizontal="center" vertical="center"/>
    </xf>
    <xf numFmtId="0" fontId="1" fillId="0" borderId="22" xfId="0" applyFont="1" applyBorder="1" applyAlignment="1">
      <alignment horizontal="center"/>
    </xf>
    <xf numFmtId="0" fontId="1" fillId="0" borderId="23" xfId="0" applyFont="1" applyBorder="1"/>
    <xf numFmtId="0" fontId="0" fillId="0" borderId="32" xfId="0" applyBorder="1"/>
    <xf numFmtId="0" fontId="13" fillId="0" borderId="37" xfId="0" applyFont="1" applyBorder="1" applyAlignment="1">
      <alignment horizontal="center" vertical="center" wrapText="1"/>
    </xf>
    <xf numFmtId="0" fontId="1" fillId="0" borderId="23" xfId="0" applyFont="1" applyBorder="1" applyAlignment="1">
      <alignment horizontal="center"/>
    </xf>
    <xf numFmtId="0" fontId="1" fillId="0" borderId="32" xfId="0" applyFont="1" applyBorder="1" applyAlignment="1">
      <alignment horizontal="center"/>
    </xf>
    <xf numFmtId="0" fontId="1" fillId="0" borderId="8" xfId="0" applyFont="1" applyBorder="1" applyAlignment="1">
      <alignment horizontal="center"/>
    </xf>
    <xf numFmtId="0" fontId="13" fillId="0" borderId="2" xfId="0" applyFont="1" applyBorder="1"/>
    <xf numFmtId="0" fontId="13" fillId="0" borderId="0" xfId="0" applyFont="1" applyAlignment="1">
      <alignment wrapText="1"/>
    </xf>
    <xf numFmtId="15" fontId="13" fillId="0" borderId="36" xfId="0" applyNumberFormat="1" applyFont="1" applyBorder="1" applyAlignment="1">
      <alignment horizontal="center" vertical="center" wrapText="1"/>
    </xf>
    <xf numFmtId="17" fontId="13" fillId="0" borderId="36" xfId="0" applyNumberFormat="1" applyFont="1" applyBorder="1" applyAlignment="1">
      <alignment horizontal="center" vertical="center" wrapText="1"/>
    </xf>
    <xf numFmtId="0" fontId="13" fillId="0" borderId="52" xfId="0" applyFont="1" applyBorder="1" applyAlignment="1">
      <alignment horizontal="center" vertical="center" wrapText="1"/>
    </xf>
    <xf numFmtId="17" fontId="13" fillId="0" borderId="3" xfId="0" applyNumberFormat="1" applyFont="1" applyBorder="1" applyAlignment="1">
      <alignment horizontal="center" vertical="center" wrapText="1"/>
    </xf>
    <xf numFmtId="4" fontId="2" fillId="0" borderId="53" xfId="0" applyNumberFormat="1" applyFont="1" applyBorder="1" applyAlignment="1">
      <alignment horizontal="center" vertical="center" wrapText="1"/>
    </xf>
    <xf numFmtId="0" fontId="13" fillId="0" borderId="0" xfId="0" applyFont="1" applyAlignment="1">
      <alignment horizontal="center" vertical="center" wrapText="1"/>
    </xf>
    <xf numFmtId="17" fontId="13" fillId="0" borderId="55" xfId="0" applyNumberFormat="1" applyFont="1" applyBorder="1" applyAlignment="1">
      <alignment horizontal="center" vertical="center" wrapText="1"/>
    </xf>
    <xf numFmtId="4" fontId="2" fillId="0" borderId="56" xfId="0" applyNumberFormat="1" applyFont="1" applyBorder="1" applyAlignment="1">
      <alignment horizontal="center" vertical="center" wrapText="1"/>
    </xf>
    <xf numFmtId="49" fontId="30" fillId="0" borderId="23" xfId="0" applyNumberFormat="1" applyFont="1" applyBorder="1" applyAlignment="1">
      <alignment horizontal="center" vertical="center" wrapText="1"/>
    </xf>
    <xf numFmtId="49" fontId="30" fillId="0" borderId="23" xfId="0" applyNumberFormat="1" applyFont="1" applyBorder="1" applyAlignment="1" applyProtection="1">
      <alignment horizontal="left" vertical="center" wrapText="1"/>
      <protection locked="0"/>
    </xf>
    <xf numFmtId="49" fontId="30" fillId="0" borderId="23" xfId="0" applyNumberFormat="1" applyFont="1" applyBorder="1" applyAlignment="1">
      <alignment horizontal="left" vertical="center" wrapText="1"/>
    </xf>
    <xf numFmtId="49" fontId="30" fillId="0" borderId="2" xfId="0" applyNumberFormat="1" applyFont="1" applyBorder="1" applyAlignment="1" applyProtection="1">
      <alignment horizontal="left" vertical="center" wrapText="1"/>
      <protection locked="0"/>
    </xf>
    <xf numFmtId="0" fontId="32" fillId="0" borderId="2" xfId="0" applyFont="1" applyBorder="1" applyAlignment="1">
      <alignment horizontal="center" vertical="center" wrapText="1"/>
    </xf>
    <xf numFmtId="0" fontId="32" fillId="0" borderId="2" xfId="0" applyFont="1" applyBorder="1" applyAlignment="1">
      <alignment horizontal="center" vertical="center"/>
    </xf>
    <xf numFmtId="0" fontId="32" fillId="0" borderId="4" xfId="0" applyFont="1" applyBorder="1" applyAlignment="1">
      <alignment horizontal="center" wrapText="1"/>
    </xf>
    <xf numFmtId="0" fontId="30" fillId="0" borderId="2" xfId="0" applyFont="1" applyBorder="1" applyAlignment="1">
      <alignment horizontal="center" vertical="center" wrapText="1"/>
    </xf>
    <xf numFmtId="0" fontId="33" fillId="0" borderId="0" xfId="0" applyFont="1" applyAlignment="1">
      <alignment horizontal="justify" vertical="center"/>
    </xf>
    <xf numFmtId="0" fontId="30" fillId="0" borderId="49" xfId="0" applyFont="1" applyBorder="1" applyAlignment="1">
      <alignment horizontal="center" vertical="center" wrapText="1"/>
    </xf>
    <xf numFmtId="0" fontId="17" fillId="0" borderId="4" xfId="0" applyFont="1" applyBorder="1" applyAlignment="1">
      <alignment horizontal="center" wrapText="1"/>
    </xf>
    <xf numFmtId="0" fontId="17" fillId="0" borderId="0" xfId="0" applyFont="1" applyAlignment="1">
      <alignment horizontal="center" wrapText="1"/>
    </xf>
    <xf numFmtId="0" fontId="17" fillId="0" borderId="2" xfId="0" applyFont="1" applyBorder="1" applyAlignment="1">
      <alignment horizontal="center" wrapText="1"/>
    </xf>
    <xf numFmtId="15" fontId="17" fillId="0" borderId="4" xfId="0" applyNumberFormat="1" applyFont="1" applyBorder="1" applyAlignment="1">
      <alignment horizontal="center" wrapText="1"/>
    </xf>
    <xf numFmtId="0" fontId="34" fillId="0" borderId="6" xfId="0" applyFont="1" applyBorder="1" applyAlignment="1">
      <alignment horizontal="center" vertical="center" wrapText="1"/>
    </xf>
    <xf numFmtId="0" fontId="2" fillId="0" borderId="54" xfId="0" applyFont="1" applyBorder="1" applyAlignment="1">
      <alignment horizontal="center" vertical="center" wrapText="1"/>
    </xf>
    <xf numFmtId="0" fontId="30" fillId="0" borderId="23" xfId="0" applyFont="1" applyBorder="1" applyAlignment="1">
      <alignment horizontal="left" vertical="center" wrapText="1"/>
    </xf>
    <xf numFmtId="0" fontId="2" fillId="0" borderId="3" xfId="0" applyFont="1" applyBorder="1" applyAlignment="1">
      <alignment horizontal="left" vertical="center" wrapText="1"/>
    </xf>
    <xf numFmtId="0" fontId="37" fillId="0" borderId="0" xfId="0" applyFont="1" applyAlignment="1">
      <alignment vertical="center"/>
    </xf>
    <xf numFmtId="0" fontId="0" fillId="2" borderId="0" xfId="0" applyFill="1" applyBorder="1" applyAlignment="1">
      <alignment horizontal="center"/>
    </xf>
    <xf numFmtId="0" fontId="13" fillId="0" borderId="57" xfId="0" applyFont="1" applyBorder="1" applyAlignment="1">
      <alignment horizontal="center" vertical="center" wrapText="1"/>
    </xf>
    <xf numFmtId="0" fontId="24" fillId="7" borderId="0" xfId="0" applyFont="1" applyFill="1" applyAlignment="1">
      <alignment horizontal="left" vertical="top" wrapText="1"/>
    </xf>
    <xf numFmtId="0" fontId="24" fillId="4" borderId="0" xfId="0" applyFont="1" applyFill="1" applyAlignment="1">
      <alignment horizontal="left" vertical="top" wrapText="1"/>
    </xf>
    <xf numFmtId="0" fontId="24" fillId="6" borderId="0" xfId="0" applyFont="1" applyFill="1" applyAlignment="1">
      <alignment horizontal="left" vertical="top" wrapText="1"/>
    </xf>
    <xf numFmtId="0" fontId="24" fillId="8" borderId="0" xfId="0" applyFont="1" applyFill="1" applyAlignment="1">
      <alignment horizontal="left" vertical="top" wrapText="1"/>
    </xf>
    <xf numFmtId="0" fontId="23" fillId="0" borderId="0" xfId="0" applyFont="1" applyAlignment="1" applyProtection="1">
      <alignment horizontal="left" vertical="center"/>
      <protection hidden="1"/>
    </xf>
    <xf numFmtId="0" fontId="1" fillId="0" borderId="47" xfId="0" applyFont="1" applyBorder="1" applyAlignment="1">
      <alignment horizontal="center" vertical="top" wrapText="1"/>
    </xf>
    <xf numFmtId="0" fontId="0" fillId="0" borderId="47" xfId="0" applyBorder="1" applyAlignment="1">
      <alignment horizontal="center" vertical="top" wrapText="1"/>
    </xf>
    <xf numFmtId="0" fontId="22" fillId="0" borderId="0" xfId="0" applyFont="1" applyAlignment="1">
      <alignment horizontal="center" vertical="center"/>
    </xf>
    <xf numFmtId="0" fontId="0" fillId="0" borderId="0" xfId="0" applyNumberFormat="1" applyAlignment="1">
      <alignment horizontal="left" wrapText="1"/>
    </xf>
    <xf numFmtId="0" fontId="1"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20" xfId="0" applyBorder="1" applyAlignment="1">
      <alignment horizontal="center" vertical="top" wrapText="1"/>
    </xf>
    <xf numFmtId="0" fontId="9" fillId="0" borderId="0" xfId="0" applyFont="1" applyAlignment="1" applyProtection="1">
      <alignment horizontal="center" vertical="center"/>
      <protection hidden="1"/>
    </xf>
    <xf numFmtId="0" fontId="13" fillId="0" borderId="0" xfId="0" applyFont="1" applyAlignment="1" applyProtection="1">
      <alignment horizontal="left" vertical="center"/>
      <protection hidden="1"/>
    </xf>
    <xf numFmtId="0" fontId="0" fillId="0" borderId="0" xfId="0" applyAlignment="1">
      <alignment horizontal="left" vertical="top" wrapText="1"/>
    </xf>
    <xf numFmtId="0" fontId="9"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9" fillId="0" borderId="0" xfId="0" applyFont="1" applyAlignment="1">
      <alignment horizontal="center" wrapText="1"/>
    </xf>
    <xf numFmtId="0" fontId="20"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center" wrapText="1"/>
    </xf>
    <xf numFmtId="0" fontId="5" fillId="0" borderId="0" xfId="0" applyFont="1" applyBorder="1" applyAlignment="1">
      <alignment horizontal="center" wrapText="1"/>
    </xf>
    <xf numFmtId="0" fontId="9" fillId="0" borderId="0" xfId="0" applyFont="1" applyBorder="1" applyAlignment="1" applyProtection="1">
      <alignment horizontal="center" vertical="center" wrapText="1"/>
      <protection hidden="1"/>
    </xf>
    <xf numFmtId="0" fontId="3" fillId="0" borderId="0" xfId="0" applyFont="1" applyAlignment="1" applyProtection="1">
      <alignment horizontal="left" vertical="center"/>
      <protection hidden="1"/>
    </xf>
    <xf numFmtId="0" fontId="9" fillId="0" borderId="48" xfId="0" applyFont="1" applyBorder="1" applyAlignment="1">
      <alignment horizontal="center" vertical="center" wrapText="1"/>
    </xf>
    <xf numFmtId="0" fontId="9" fillId="0" borderId="49" xfId="0" applyFont="1" applyBorder="1" applyAlignment="1">
      <alignment horizontal="center" vertical="center" wrapText="1"/>
    </xf>
    <xf numFmtId="0" fontId="9" fillId="0" borderId="50"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hyperlink" Target="http://www.borderscapes.ro/" TargetMode="Externa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L12"/>
  <sheetViews>
    <sheetView showGridLines="0" showRowColHeaders="0" topLeftCell="A10" zoomScale="120" zoomScaleNormal="120" workbookViewId="0">
      <selection activeCell="I18" sqref="I18"/>
    </sheetView>
  </sheetViews>
  <sheetFormatPr defaultRowHeight="14.4" x14ac:dyDescent="0.3"/>
  <cols>
    <col min="1" max="1" width="9.109375" style="205"/>
  </cols>
  <sheetData>
    <row r="1" spans="2:12" ht="15.6" x14ac:dyDescent="0.3">
      <c r="B1" s="389" t="s">
        <v>260</v>
      </c>
      <c r="C1" s="394"/>
      <c r="D1" s="394"/>
      <c r="E1" s="394"/>
      <c r="F1" s="394"/>
      <c r="G1" s="394"/>
      <c r="H1" s="394"/>
      <c r="I1" s="394"/>
      <c r="J1" s="394"/>
      <c r="K1" s="394"/>
    </row>
    <row r="2" spans="2:12" ht="15.6" x14ac:dyDescent="0.3">
      <c r="B2" s="394"/>
      <c r="C2" s="394"/>
      <c r="D2" s="394"/>
      <c r="E2" s="394"/>
      <c r="F2" s="394"/>
      <c r="G2" s="394"/>
      <c r="H2" s="394"/>
      <c r="I2" s="394"/>
      <c r="J2" s="394"/>
      <c r="K2" s="394"/>
    </row>
    <row r="3" spans="2:12" ht="90" customHeight="1" x14ac:dyDescent="0.3">
      <c r="B3" s="455" t="s">
        <v>265</v>
      </c>
      <c r="C3" s="455"/>
      <c r="D3" s="455"/>
      <c r="E3" s="455"/>
      <c r="F3" s="455"/>
      <c r="G3" s="455"/>
      <c r="H3" s="455"/>
      <c r="I3" s="455"/>
      <c r="J3" s="455"/>
      <c r="K3" s="455"/>
      <c r="L3" s="455"/>
    </row>
    <row r="4" spans="2:12" ht="135" customHeight="1" x14ac:dyDescent="0.3">
      <c r="B4" s="456" t="s">
        <v>259</v>
      </c>
      <c r="C4" s="456"/>
      <c r="D4" s="456"/>
      <c r="E4" s="456"/>
      <c r="F4" s="456"/>
      <c r="G4" s="456"/>
      <c r="H4" s="456"/>
      <c r="I4" s="456"/>
      <c r="J4" s="456"/>
      <c r="K4" s="456"/>
      <c r="L4" s="456"/>
    </row>
    <row r="5" spans="2:12" ht="60" customHeight="1" x14ac:dyDescent="0.3">
      <c r="B5" s="457" t="s">
        <v>261</v>
      </c>
      <c r="C5" s="457"/>
      <c r="D5" s="457"/>
      <c r="E5" s="457"/>
      <c r="F5" s="457"/>
      <c r="G5" s="457"/>
      <c r="H5" s="457"/>
      <c r="I5" s="457"/>
      <c r="J5" s="457"/>
      <c r="K5" s="457"/>
      <c r="L5" s="457"/>
    </row>
    <row r="6" spans="2:12" ht="60" customHeight="1" x14ac:dyDescent="0.3">
      <c r="B6" s="457" t="s">
        <v>262</v>
      </c>
      <c r="C6" s="457"/>
      <c r="D6" s="457"/>
      <c r="E6" s="457"/>
      <c r="F6" s="457"/>
      <c r="G6" s="457"/>
      <c r="H6" s="457"/>
      <c r="I6" s="457"/>
      <c r="J6" s="457"/>
      <c r="K6" s="457"/>
      <c r="L6" s="457"/>
    </row>
    <row r="7" spans="2:12" ht="60" customHeight="1" x14ac:dyDescent="0.3">
      <c r="B7" s="454" t="s">
        <v>266</v>
      </c>
      <c r="C7" s="454"/>
      <c r="D7" s="454"/>
      <c r="E7" s="454"/>
      <c r="F7" s="454"/>
      <c r="G7" s="454"/>
      <c r="H7" s="454"/>
      <c r="I7" s="454"/>
      <c r="J7" s="454"/>
      <c r="K7" s="454"/>
      <c r="L7" s="454"/>
    </row>
    <row r="8" spans="2:12" ht="15.6" x14ac:dyDescent="0.3">
      <c r="B8" s="394"/>
      <c r="C8" s="394"/>
      <c r="D8" s="394"/>
      <c r="E8" s="394"/>
      <c r="F8" s="394"/>
      <c r="G8" s="394"/>
      <c r="H8" s="394"/>
      <c r="I8" s="394"/>
      <c r="J8" s="394"/>
      <c r="K8" s="394"/>
    </row>
    <row r="9" spans="2:12" ht="15.6" x14ac:dyDescent="0.3">
      <c r="B9" s="394"/>
      <c r="C9" s="394"/>
      <c r="D9" s="394"/>
      <c r="E9" s="394"/>
      <c r="F9" s="394"/>
      <c r="G9" s="394"/>
      <c r="H9" s="394"/>
      <c r="I9" s="394"/>
      <c r="J9" s="394"/>
      <c r="K9" s="394"/>
    </row>
    <row r="10" spans="2:12" ht="15.6" x14ac:dyDescent="0.3">
      <c r="B10" s="394"/>
      <c r="C10" s="394"/>
      <c r="D10" s="394"/>
      <c r="E10" s="394"/>
      <c r="F10" s="394"/>
      <c r="G10" s="394"/>
      <c r="H10" s="394"/>
      <c r="I10" s="394"/>
      <c r="J10" s="394"/>
      <c r="K10" s="394"/>
    </row>
    <row r="11" spans="2:12" ht="15.6" x14ac:dyDescent="0.3">
      <c r="B11" s="394"/>
      <c r="C11" s="394"/>
      <c r="D11" s="394"/>
      <c r="E11" s="394"/>
      <c r="F11" s="394"/>
      <c r="G11" s="394"/>
      <c r="H11" s="394"/>
      <c r="I11" s="394"/>
      <c r="J11" s="394"/>
      <c r="K11" s="394"/>
    </row>
    <row r="12" spans="2:12" ht="15.6" x14ac:dyDescent="0.3">
      <c r="B12" s="394"/>
      <c r="C12" s="394"/>
      <c r="D12" s="394"/>
      <c r="E12" s="394"/>
      <c r="F12" s="394"/>
      <c r="G12" s="394"/>
      <c r="H12" s="394"/>
      <c r="I12" s="394"/>
      <c r="J12" s="394"/>
      <c r="K12" s="394"/>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K22"/>
  <sheetViews>
    <sheetView workbookViewId="0">
      <selection activeCell="C10" sqref="C10"/>
    </sheetView>
  </sheetViews>
  <sheetFormatPr defaultRowHeight="14.4" x14ac:dyDescent="0.3"/>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1" x14ac:dyDescent="0.3">
      <c r="A1" s="281" t="str">
        <f>'Date initiale'!C3</f>
        <v>Universitatea de Arhitectură și Urbanism "Ion Mincu" București</v>
      </c>
      <c r="B1" s="281"/>
      <c r="C1" s="281"/>
    </row>
    <row r="2" spans="1:11" x14ac:dyDescent="0.3">
      <c r="A2" s="281" t="str">
        <f>'Date initiale'!B4&amp;" "&amp;'Date initiale'!C4</f>
        <v>Facultatea ARHITECTURA</v>
      </c>
      <c r="B2" s="281"/>
      <c r="C2" s="281"/>
    </row>
    <row r="3" spans="1:11" x14ac:dyDescent="0.3">
      <c r="A3" s="281" t="str">
        <f>'Date initiale'!B5&amp;" "&amp;'Date initiale'!C5</f>
        <v>Departamentul BAZELE PROIECTĂRII DE ARHITECTURĂ</v>
      </c>
      <c r="B3" s="281"/>
      <c r="C3" s="281"/>
    </row>
    <row r="4" spans="1:11" x14ac:dyDescent="0.3">
      <c r="A4" s="134" t="str">
        <f>'Date initiale'!C6&amp;", "&amp;'Date initiale'!C7</f>
        <v>LASCU TANA NICOLETA, 25</v>
      </c>
      <c r="B4" s="134"/>
      <c r="C4" s="134"/>
    </row>
    <row r="5" spans="1:11" s="205" customFormat="1" x14ac:dyDescent="0.3">
      <c r="A5" s="134"/>
      <c r="B5" s="134"/>
      <c r="C5" s="134"/>
    </row>
    <row r="6" spans="1:11" ht="15.6" x14ac:dyDescent="0.3">
      <c r="A6" s="467" t="s">
        <v>159</v>
      </c>
      <c r="B6" s="467"/>
      <c r="C6" s="467"/>
      <c r="D6" s="467"/>
      <c r="E6" s="467"/>
      <c r="F6" s="467"/>
      <c r="G6" s="467"/>
      <c r="H6" s="467"/>
      <c r="I6" s="467"/>
    </row>
    <row r="7" spans="1:11" ht="35.25" customHeight="1" x14ac:dyDescent="0.3">
      <c r="A7" s="470" t="str">
        <f>'Descriere indicatori'!A8&amp;". "&amp;'Descriere indicatori'!B8</f>
        <v xml:space="preserve">I5. Articole in extenso în reviste ştiinţifice indexate ISI Arts &amp; Humanities Citation Index, Scopus-Copernicus, ERIH şi clasificate în categoria INT1 sau INT2 în acest index sau echivalente în domeniu* </v>
      </c>
      <c r="B7" s="470"/>
      <c r="C7" s="470"/>
      <c r="D7" s="470"/>
      <c r="E7" s="470"/>
      <c r="F7" s="470"/>
      <c r="G7" s="470"/>
      <c r="H7" s="470"/>
      <c r="I7" s="470"/>
    </row>
    <row r="8" spans="1:11" ht="15" thickBot="1" x14ac:dyDescent="0.35">
      <c r="A8" s="74"/>
      <c r="B8" s="74"/>
      <c r="C8" s="74"/>
      <c r="D8" s="74"/>
      <c r="E8" s="74"/>
      <c r="F8" s="74"/>
      <c r="G8" s="74"/>
      <c r="H8" s="74"/>
      <c r="I8" s="74"/>
    </row>
    <row r="9" spans="1:11" ht="29.4" thickBot="1" x14ac:dyDescent="0.35">
      <c r="A9" s="172" t="s">
        <v>80</v>
      </c>
      <c r="B9" s="173" t="s">
        <v>115</v>
      </c>
      <c r="C9" s="173" t="s">
        <v>78</v>
      </c>
      <c r="D9" s="173" t="s">
        <v>82</v>
      </c>
      <c r="E9" s="173" t="s">
        <v>110</v>
      </c>
      <c r="F9" s="174" t="s">
        <v>119</v>
      </c>
      <c r="G9" s="173" t="s">
        <v>83</v>
      </c>
      <c r="H9" s="173" t="s">
        <v>160</v>
      </c>
      <c r="I9" s="175" t="s">
        <v>122</v>
      </c>
      <c r="K9" s="287" t="s">
        <v>157</v>
      </c>
    </row>
    <row r="10" spans="1:11" ht="144" x14ac:dyDescent="0.3">
      <c r="A10" s="178">
        <v>1</v>
      </c>
      <c r="B10" s="179" t="s">
        <v>285</v>
      </c>
      <c r="C10" s="270" t="s">
        <v>457</v>
      </c>
      <c r="D10" s="179" t="s">
        <v>286</v>
      </c>
      <c r="E10" s="179" t="s">
        <v>287</v>
      </c>
      <c r="F10" s="163">
        <v>2021</v>
      </c>
      <c r="G10" s="179"/>
      <c r="H10" s="179">
        <v>7</v>
      </c>
      <c r="I10" s="188">
        <v>10</v>
      </c>
      <c r="K10" s="288">
        <v>10</v>
      </c>
    </row>
    <row r="11" spans="1:11" x14ac:dyDescent="0.3">
      <c r="A11" s="180">
        <f>A10+1</f>
        <v>2</v>
      </c>
      <c r="B11" s="125"/>
      <c r="C11" s="42"/>
      <c r="D11" s="126"/>
      <c r="E11" s="42"/>
      <c r="F11" s="127"/>
      <c r="G11" s="127"/>
      <c r="H11" s="127"/>
      <c r="I11" s="338"/>
      <c r="K11" s="58"/>
    </row>
    <row r="12" spans="1:11" x14ac:dyDescent="0.3">
      <c r="A12" s="181">
        <f t="shared" ref="A12:A19" si="0">A11+1</f>
        <v>3</v>
      </c>
      <c r="B12" s="182"/>
      <c r="C12" s="183"/>
      <c r="D12" s="126"/>
      <c r="E12" s="183"/>
      <c r="F12" s="171"/>
      <c r="G12" s="183"/>
      <c r="H12" s="171"/>
      <c r="I12" s="338"/>
    </row>
    <row r="13" spans="1:11" x14ac:dyDescent="0.3">
      <c r="A13" s="184">
        <f t="shared" si="0"/>
        <v>4</v>
      </c>
      <c r="B13" s="125"/>
      <c r="C13" s="126"/>
      <c r="D13" s="126"/>
      <c r="E13" s="126"/>
      <c r="F13" s="127"/>
      <c r="G13" s="127"/>
      <c r="H13" s="127"/>
      <c r="I13" s="338"/>
    </row>
    <row r="14" spans="1:11" x14ac:dyDescent="0.3">
      <c r="A14" s="180">
        <f t="shared" si="0"/>
        <v>5</v>
      </c>
      <c r="B14" s="125"/>
      <c r="C14" s="42"/>
      <c r="D14" s="126"/>
      <c r="E14" s="42"/>
      <c r="F14" s="127"/>
      <c r="G14" s="127"/>
      <c r="H14" s="127"/>
      <c r="I14" s="338"/>
    </row>
    <row r="15" spans="1:11" x14ac:dyDescent="0.3">
      <c r="A15" s="184">
        <f t="shared" si="0"/>
        <v>6</v>
      </c>
      <c r="B15" s="125"/>
      <c r="C15" s="126"/>
      <c r="D15" s="126"/>
      <c r="E15" s="126"/>
      <c r="F15" s="127"/>
      <c r="G15" s="127"/>
      <c r="H15" s="127"/>
      <c r="I15" s="338"/>
    </row>
    <row r="16" spans="1:11" x14ac:dyDescent="0.3">
      <c r="A16" s="180">
        <f t="shared" si="0"/>
        <v>7</v>
      </c>
      <c r="B16" s="125"/>
      <c r="C16" s="42"/>
      <c r="D16" s="126"/>
      <c r="E16" s="42"/>
      <c r="F16" s="127"/>
      <c r="G16" s="127"/>
      <c r="H16" s="127"/>
      <c r="I16" s="338"/>
    </row>
    <row r="17" spans="1:9" x14ac:dyDescent="0.3">
      <c r="A17" s="181">
        <f t="shared" si="0"/>
        <v>8</v>
      </c>
      <c r="B17" s="182"/>
      <c r="C17" s="183"/>
      <c r="D17" s="126"/>
      <c r="E17" s="183"/>
      <c r="F17" s="171"/>
      <c r="G17" s="183"/>
      <c r="H17" s="171"/>
      <c r="I17" s="338"/>
    </row>
    <row r="18" spans="1:9" x14ac:dyDescent="0.3">
      <c r="A18" s="184">
        <f t="shared" si="0"/>
        <v>9</v>
      </c>
      <c r="B18" s="125"/>
      <c r="C18" s="126"/>
      <c r="D18" s="126"/>
      <c r="E18" s="126"/>
      <c r="F18" s="127"/>
      <c r="G18" s="127"/>
      <c r="H18" s="127"/>
      <c r="I18" s="338"/>
    </row>
    <row r="19" spans="1:9" ht="15" thickBot="1" x14ac:dyDescent="0.35">
      <c r="A19" s="185">
        <f t="shared" si="0"/>
        <v>10</v>
      </c>
      <c r="B19" s="130"/>
      <c r="C19" s="131"/>
      <c r="D19" s="169"/>
      <c r="E19" s="186"/>
      <c r="F19" s="186"/>
      <c r="G19" s="187"/>
      <c r="H19" s="187"/>
      <c r="I19" s="348"/>
    </row>
    <row r="20" spans="1:9" ht="16.2" thickBot="1" x14ac:dyDescent="0.35">
      <c r="A20" s="384"/>
      <c r="H20" s="137" t="str">
        <f>"Total "&amp;LEFT(A7,2)</f>
        <v>Total I5</v>
      </c>
      <c r="I20" s="177">
        <f>SUM(I10:I19)</f>
        <v>10</v>
      </c>
    </row>
    <row r="21" spans="1:9" ht="15.6" x14ac:dyDescent="0.3">
      <c r="A21" s="54"/>
    </row>
    <row r="22" spans="1:9" ht="33.75" customHeight="1" x14ac:dyDescent="0.3">
      <c r="A22" s="469"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9"/>
      <c r="C22" s="469"/>
      <c r="D22" s="469"/>
      <c r="E22" s="469"/>
      <c r="F22" s="469"/>
      <c r="G22" s="469"/>
      <c r="H22" s="469"/>
      <c r="I22" s="469"/>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K20"/>
  <sheetViews>
    <sheetView workbookViewId="0">
      <selection activeCell="A6" sqref="A6:I6"/>
    </sheetView>
  </sheetViews>
  <sheetFormatPr defaultRowHeight="14.4" x14ac:dyDescent="0.3"/>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1" x14ac:dyDescent="0.3">
      <c r="A1" s="281" t="str">
        <f>'Date initiale'!C3</f>
        <v>Universitatea de Arhitectură și Urbanism "Ion Mincu" București</v>
      </c>
      <c r="B1" s="281"/>
      <c r="C1" s="281"/>
    </row>
    <row r="2" spans="1:11" x14ac:dyDescent="0.3">
      <c r="A2" s="281" t="str">
        <f>'Date initiale'!B4&amp;" "&amp;'Date initiale'!C4</f>
        <v>Facultatea ARHITECTURA</v>
      </c>
      <c r="B2" s="281"/>
      <c r="C2" s="281"/>
    </row>
    <row r="3" spans="1:11" x14ac:dyDescent="0.3">
      <c r="A3" s="281" t="str">
        <f>'Date initiale'!B5&amp;" "&amp;'Date initiale'!C5</f>
        <v>Departamentul BAZELE PROIECTĂRII DE ARHITECTURĂ</v>
      </c>
      <c r="B3" s="281"/>
      <c r="C3" s="281"/>
    </row>
    <row r="4" spans="1:11" x14ac:dyDescent="0.3">
      <c r="A4" s="134" t="str">
        <f>'Date initiale'!C6&amp;", "&amp;'Date initiale'!C7</f>
        <v>LASCU TANA NICOLETA, 25</v>
      </c>
      <c r="B4" s="134"/>
      <c r="C4" s="134"/>
    </row>
    <row r="5" spans="1:11" s="205" customFormat="1" x14ac:dyDescent="0.3">
      <c r="A5" s="134"/>
      <c r="B5" s="134"/>
      <c r="C5" s="134"/>
    </row>
    <row r="6" spans="1:11" ht="15.6" x14ac:dyDescent="0.3">
      <c r="A6" s="467" t="s">
        <v>159</v>
      </c>
      <c r="B6" s="467"/>
      <c r="C6" s="467"/>
      <c r="D6" s="467"/>
      <c r="E6" s="467"/>
      <c r="F6" s="467"/>
      <c r="G6" s="467"/>
      <c r="H6" s="467"/>
      <c r="I6" s="467"/>
    </row>
    <row r="7" spans="1:11" ht="15.6" x14ac:dyDescent="0.3">
      <c r="A7" s="470" t="str">
        <f>'Descriere indicatori'!A9&amp;". "&amp;'Descriere indicatori'!B9</f>
        <v xml:space="preserve">I6. Articole in extenso în reviste ştiinţifice indexate ERIH şi clasificate în categoria NAT </v>
      </c>
      <c r="B7" s="470"/>
      <c r="C7" s="470"/>
      <c r="D7" s="470"/>
      <c r="E7" s="470"/>
      <c r="F7" s="470"/>
      <c r="G7" s="470"/>
      <c r="H7" s="470"/>
      <c r="I7" s="470"/>
    </row>
    <row r="8" spans="1:11" ht="15" thickBot="1" x14ac:dyDescent="0.35">
      <c r="A8" s="189"/>
      <c r="B8" s="189"/>
      <c r="C8" s="189"/>
      <c r="D8" s="189"/>
      <c r="E8" s="189"/>
      <c r="F8" s="189"/>
      <c r="G8" s="189"/>
      <c r="H8" s="189"/>
      <c r="I8" s="189"/>
    </row>
    <row r="9" spans="1:11" ht="29.4" thickBot="1" x14ac:dyDescent="0.35">
      <c r="A9" s="172" t="s">
        <v>80</v>
      </c>
      <c r="B9" s="173" t="s">
        <v>115</v>
      </c>
      <c r="C9" s="173" t="s">
        <v>78</v>
      </c>
      <c r="D9" s="173" t="s">
        <v>82</v>
      </c>
      <c r="E9" s="173" t="s">
        <v>110</v>
      </c>
      <c r="F9" s="174" t="s">
        <v>119</v>
      </c>
      <c r="G9" s="173" t="s">
        <v>83</v>
      </c>
      <c r="H9" s="173" t="s">
        <v>160</v>
      </c>
      <c r="I9" s="175" t="s">
        <v>122</v>
      </c>
      <c r="K9" s="287" t="s">
        <v>157</v>
      </c>
    </row>
    <row r="10" spans="1:11" x14ac:dyDescent="0.3">
      <c r="A10" s="192">
        <v>1</v>
      </c>
      <c r="B10" s="120"/>
      <c r="C10" s="120"/>
      <c r="D10" s="120"/>
      <c r="E10" s="121"/>
      <c r="F10" s="122"/>
      <c r="G10" s="122"/>
      <c r="H10" s="122"/>
      <c r="I10" s="343"/>
      <c r="K10" s="288">
        <v>5</v>
      </c>
    </row>
    <row r="11" spans="1:11" x14ac:dyDescent="0.3">
      <c r="A11" s="193">
        <f>A10+1</f>
        <v>2</v>
      </c>
      <c r="B11" s="124"/>
      <c r="C11" s="125"/>
      <c r="D11" s="124"/>
      <c r="E11" s="126"/>
      <c r="F11" s="127"/>
      <c r="G11" s="128"/>
      <c r="H11" s="128"/>
      <c r="I11" s="338"/>
      <c r="K11" s="58"/>
    </row>
    <row r="12" spans="1:11" x14ac:dyDescent="0.3">
      <c r="A12" s="193">
        <f t="shared" ref="A12:A19" si="0">A11+1</f>
        <v>3</v>
      </c>
      <c r="B12" s="125"/>
      <c r="C12" s="125"/>
      <c r="D12" s="125"/>
      <c r="E12" s="126"/>
      <c r="F12" s="127"/>
      <c r="G12" s="128"/>
      <c r="H12" s="128"/>
      <c r="I12" s="338"/>
    </row>
    <row r="13" spans="1:11" x14ac:dyDescent="0.3">
      <c r="A13" s="193">
        <f t="shared" si="0"/>
        <v>4</v>
      </c>
      <c r="B13" s="125"/>
      <c r="C13" s="125"/>
      <c r="D13" s="125"/>
      <c r="E13" s="126"/>
      <c r="F13" s="127"/>
      <c r="G13" s="127"/>
      <c r="H13" s="127"/>
      <c r="I13" s="338"/>
    </row>
    <row r="14" spans="1:11" x14ac:dyDescent="0.3">
      <c r="A14" s="193">
        <f t="shared" si="0"/>
        <v>5</v>
      </c>
      <c r="B14" s="125"/>
      <c r="C14" s="125"/>
      <c r="D14" s="125"/>
      <c r="E14" s="126"/>
      <c r="F14" s="127"/>
      <c r="G14" s="127"/>
      <c r="H14" s="127"/>
      <c r="I14" s="338"/>
    </row>
    <row r="15" spans="1:11" x14ac:dyDescent="0.3">
      <c r="A15" s="193">
        <f t="shared" si="0"/>
        <v>6</v>
      </c>
      <c r="B15" s="125"/>
      <c r="C15" s="125"/>
      <c r="D15" s="125"/>
      <c r="E15" s="126"/>
      <c r="F15" s="127"/>
      <c r="G15" s="127"/>
      <c r="H15" s="127"/>
      <c r="I15" s="338"/>
    </row>
    <row r="16" spans="1:11" x14ac:dyDescent="0.3">
      <c r="A16" s="193">
        <f t="shared" si="0"/>
        <v>7</v>
      </c>
      <c r="B16" s="125"/>
      <c r="C16" s="125"/>
      <c r="D16" s="125"/>
      <c r="E16" s="126"/>
      <c r="F16" s="127"/>
      <c r="G16" s="127"/>
      <c r="H16" s="127"/>
      <c r="I16" s="338"/>
    </row>
    <row r="17" spans="1:9" x14ac:dyDescent="0.3">
      <c r="A17" s="193">
        <f t="shared" si="0"/>
        <v>8</v>
      </c>
      <c r="B17" s="125"/>
      <c r="C17" s="125"/>
      <c r="D17" s="125"/>
      <c r="E17" s="126"/>
      <c r="F17" s="127"/>
      <c r="G17" s="127"/>
      <c r="H17" s="127"/>
      <c r="I17" s="338"/>
    </row>
    <row r="18" spans="1:9" x14ac:dyDescent="0.3">
      <c r="A18" s="193">
        <f t="shared" si="0"/>
        <v>9</v>
      </c>
      <c r="B18" s="125"/>
      <c r="C18" s="125"/>
      <c r="D18" s="125"/>
      <c r="E18" s="126"/>
      <c r="F18" s="127"/>
      <c r="G18" s="127"/>
      <c r="H18" s="127"/>
      <c r="I18" s="338"/>
    </row>
    <row r="19" spans="1:9" ht="15" thickBot="1" x14ac:dyDescent="0.35">
      <c r="A19" s="194">
        <f t="shared" si="0"/>
        <v>10</v>
      </c>
      <c r="B19" s="130"/>
      <c r="C19" s="130"/>
      <c r="D19" s="130"/>
      <c r="E19" s="131"/>
      <c r="F19" s="132"/>
      <c r="G19" s="132"/>
      <c r="H19" s="132"/>
      <c r="I19" s="339"/>
    </row>
    <row r="20" spans="1:9" ht="15" thickBot="1" x14ac:dyDescent="0.35">
      <c r="A20" s="383"/>
      <c r="B20" s="134"/>
      <c r="C20" s="134"/>
      <c r="D20" s="134"/>
      <c r="E20" s="134"/>
      <c r="F20" s="134"/>
      <c r="G20" s="134"/>
      <c r="H20" s="137" t="str">
        <f>"Total "&amp;LEFT(A7,2)</f>
        <v>Total I6</v>
      </c>
      <c r="I20" s="138">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K24"/>
  <sheetViews>
    <sheetView workbookViewId="0">
      <selection activeCell="C10" sqref="C10"/>
    </sheetView>
  </sheetViews>
  <sheetFormatPr defaultRowHeight="14.4" x14ac:dyDescent="0.3"/>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1" ht="15.6" x14ac:dyDescent="0.3">
      <c r="A1" s="281" t="str">
        <f>'Date initiale'!C3</f>
        <v>Universitatea de Arhitectură și Urbanism "Ion Mincu" București</v>
      </c>
      <c r="B1" s="281"/>
      <c r="C1" s="281"/>
      <c r="D1" s="6"/>
      <c r="E1" s="6"/>
      <c r="F1" s="6"/>
      <c r="G1" s="6"/>
      <c r="H1" s="6"/>
      <c r="I1" s="6"/>
      <c r="J1" s="6"/>
    </row>
    <row r="2" spans="1:11" ht="15.6" x14ac:dyDescent="0.3">
      <c r="A2" s="281" t="str">
        <f>'Date initiale'!B4&amp;" "&amp;'Date initiale'!C4</f>
        <v>Facultatea ARHITECTURA</v>
      </c>
      <c r="B2" s="281"/>
      <c r="C2" s="281"/>
      <c r="D2" s="6"/>
      <c r="E2" s="6"/>
      <c r="F2" s="6"/>
      <c r="G2" s="6"/>
      <c r="H2" s="6"/>
      <c r="I2" s="6"/>
      <c r="J2" s="6"/>
    </row>
    <row r="3" spans="1:11" ht="15.6" x14ac:dyDescent="0.3">
      <c r="A3" s="281" t="str">
        <f>'Date initiale'!B5&amp;" "&amp;'Date initiale'!C5</f>
        <v>Departamentul BAZELE PROIECTĂRII DE ARHITECTURĂ</v>
      </c>
      <c r="B3" s="281"/>
      <c r="C3" s="281"/>
      <c r="D3" s="6"/>
      <c r="E3" s="6"/>
      <c r="F3" s="6"/>
      <c r="G3" s="6"/>
      <c r="H3" s="6"/>
      <c r="I3" s="6"/>
      <c r="J3" s="6"/>
    </row>
    <row r="4" spans="1:11" ht="15.6" x14ac:dyDescent="0.3">
      <c r="A4" s="285" t="str">
        <f>'Date initiale'!C6&amp;", "&amp;'Date initiale'!C7</f>
        <v>LASCU TANA NICOLETA, 25</v>
      </c>
      <c r="B4" s="285"/>
      <c r="C4" s="285"/>
      <c r="D4" s="6"/>
      <c r="E4" s="6"/>
      <c r="F4" s="6"/>
      <c r="G4" s="6"/>
      <c r="H4" s="6"/>
      <c r="I4" s="6"/>
      <c r="J4" s="6"/>
    </row>
    <row r="5" spans="1:11" s="205" customFormat="1" ht="15.6" x14ac:dyDescent="0.3">
      <c r="A5" s="285"/>
      <c r="B5" s="285"/>
      <c r="C5" s="285"/>
      <c r="D5" s="6"/>
      <c r="E5" s="6"/>
      <c r="F5" s="6"/>
      <c r="G5" s="6"/>
      <c r="H5" s="6"/>
      <c r="I5" s="6"/>
      <c r="J5" s="6"/>
    </row>
    <row r="6" spans="1:11" ht="15.6" x14ac:dyDescent="0.3">
      <c r="A6" s="471" t="s">
        <v>159</v>
      </c>
      <c r="B6" s="471"/>
      <c r="C6" s="471"/>
      <c r="D6" s="471"/>
      <c r="E6" s="471"/>
      <c r="F6" s="471"/>
      <c r="G6" s="471"/>
      <c r="H6" s="471"/>
      <c r="I6" s="471"/>
      <c r="J6" s="6"/>
    </row>
    <row r="7" spans="1:11" ht="15.6" x14ac:dyDescent="0.3">
      <c r="A7" s="470" t="str">
        <f>'Descriere indicatori'!A10&amp;". "&amp;'Descriere indicatori'!B10</f>
        <v xml:space="preserve">I7. Articole in extenso în reviste ştiinţifice recunoscute în domeniu* </v>
      </c>
      <c r="B7" s="470"/>
      <c r="C7" s="470"/>
      <c r="D7" s="470"/>
      <c r="E7" s="470"/>
      <c r="F7" s="470"/>
      <c r="G7" s="470"/>
      <c r="H7" s="470"/>
      <c r="I7" s="470"/>
      <c r="J7" s="6"/>
    </row>
    <row r="8" spans="1:11" ht="16.2" thickBot="1" x14ac:dyDescent="0.35">
      <c r="A8" s="191"/>
      <c r="B8" s="191"/>
      <c r="C8" s="191"/>
      <c r="D8" s="191"/>
      <c r="E8" s="191"/>
      <c r="F8" s="191"/>
      <c r="G8" s="191"/>
      <c r="H8" s="191"/>
      <c r="I8" s="191"/>
      <c r="J8" s="6"/>
    </row>
    <row r="9" spans="1:11" ht="29.4" thickBot="1" x14ac:dyDescent="0.35">
      <c r="A9" s="172" t="s">
        <v>80</v>
      </c>
      <c r="B9" s="173" t="s">
        <v>115</v>
      </c>
      <c r="C9" s="173" t="s">
        <v>78</v>
      </c>
      <c r="D9" s="173" t="s">
        <v>82</v>
      </c>
      <c r="E9" s="173" t="s">
        <v>110</v>
      </c>
      <c r="F9" s="174" t="s">
        <v>119</v>
      </c>
      <c r="G9" s="173" t="s">
        <v>83</v>
      </c>
      <c r="H9" s="173" t="s">
        <v>160</v>
      </c>
      <c r="I9" s="175" t="s">
        <v>122</v>
      </c>
      <c r="J9" s="6"/>
      <c r="K9" s="287" t="s">
        <v>157</v>
      </c>
    </row>
    <row r="10" spans="1:11" ht="72" x14ac:dyDescent="0.3">
      <c r="A10" s="196">
        <v>1</v>
      </c>
      <c r="B10" s="197" t="s">
        <v>273</v>
      </c>
      <c r="C10" s="433" t="s">
        <v>288</v>
      </c>
      <c r="D10" s="162" t="s">
        <v>289</v>
      </c>
      <c r="E10" s="162" t="s">
        <v>290</v>
      </c>
      <c r="F10" s="163">
        <v>2023</v>
      </c>
      <c r="G10" s="162" t="s">
        <v>291</v>
      </c>
      <c r="H10" s="198">
        <v>4</v>
      </c>
      <c r="I10" s="343">
        <v>5</v>
      </c>
      <c r="J10" s="6"/>
      <c r="K10" s="288">
        <v>5</v>
      </c>
    </row>
    <row r="11" spans="1:11" ht="15.6" x14ac:dyDescent="0.3">
      <c r="A11" s="165">
        <f>A10+1</f>
        <v>2</v>
      </c>
      <c r="B11" s="157"/>
      <c r="C11" s="157"/>
      <c r="D11" s="157"/>
      <c r="E11" s="42"/>
      <c r="F11" s="128"/>
      <c r="G11" s="128"/>
      <c r="H11" s="128"/>
      <c r="I11" s="338"/>
      <c r="J11" s="51"/>
      <c r="K11" s="58"/>
    </row>
    <row r="12" spans="1:11" ht="15.6" x14ac:dyDescent="0.3">
      <c r="A12" s="165">
        <f t="shared" ref="A12:A19" si="0">A11+1</f>
        <v>3</v>
      </c>
      <c r="B12" s="157"/>
      <c r="C12" s="126"/>
      <c r="D12" s="157"/>
      <c r="E12" s="199"/>
      <c r="F12" s="127"/>
      <c r="G12" s="128"/>
      <c r="H12" s="128"/>
      <c r="I12" s="338"/>
      <c r="J12" s="51"/>
    </row>
    <row r="13" spans="1:11" ht="15.6" x14ac:dyDescent="0.3">
      <c r="A13" s="165">
        <f t="shared" si="0"/>
        <v>4</v>
      </c>
      <c r="B13" s="126"/>
      <c r="C13" s="126"/>
      <c r="D13" s="126"/>
      <c r="E13" s="199"/>
      <c r="F13" s="127"/>
      <c r="G13" s="128"/>
      <c r="H13" s="128"/>
      <c r="I13" s="338"/>
      <c r="J13" s="6"/>
    </row>
    <row r="14" spans="1:11" ht="15.6" x14ac:dyDescent="0.3">
      <c r="A14" s="165">
        <f t="shared" si="0"/>
        <v>5</v>
      </c>
      <c r="B14" s="126"/>
      <c r="C14" s="126"/>
      <c r="D14" s="126"/>
      <c r="E14" s="199"/>
      <c r="F14" s="127"/>
      <c r="G14" s="127"/>
      <c r="H14" s="127"/>
      <c r="I14" s="338"/>
      <c r="J14" s="6"/>
    </row>
    <row r="15" spans="1:11" ht="15.6" x14ac:dyDescent="0.3">
      <c r="A15" s="165">
        <f t="shared" si="0"/>
        <v>6</v>
      </c>
      <c r="B15" s="126"/>
      <c r="C15" s="126"/>
      <c r="D15" s="126"/>
      <c r="E15" s="199"/>
      <c r="F15" s="127"/>
      <c r="G15" s="127"/>
      <c r="H15" s="127"/>
      <c r="I15" s="338"/>
      <c r="J15" s="6"/>
    </row>
    <row r="16" spans="1:11" ht="15.6" x14ac:dyDescent="0.3">
      <c r="A16" s="165">
        <f t="shared" si="0"/>
        <v>7</v>
      </c>
      <c r="B16" s="126"/>
      <c r="C16" s="126"/>
      <c r="D16" s="126"/>
      <c r="E16" s="42"/>
      <c r="F16" s="127"/>
      <c r="G16" s="127"/>
      <c r="H16" s="127"/>
      <c r="I16" s="338"/>
      <c r="J16" s="6"/>
    </row>
    <row r="17" spans="1:10" ht="15.6" x14ac:dyDescent="0.3">
      <c r="A17" s="165">
        <f t="shared" si="0"/>
        <v>8</v>
      </c>
      <c r="B17" s="126"/>
      <c r="C17" s="126"/>
      <c r="D17" s="126"/>
      <c r="E17" s="199"/>
      <c r="F17" s="127"/>
      <c r="G17" s="127"/>
      <c r="H17" s="127"/>
      <c r="I17" s="338"/>
      <c r="J17" s="6"/>
    </row>
    <row r="18" spans="1:10" ht="15.6" x14ac:dyDescent="0.3">
      <c r="A18" s="165">
        <f t="shared" si="0"/>
        <v>9</v>
      </c>
      <c r="B18" s="200"/>
      <c r="C18" s="201"/>
      <c r="D18" s="126"/>
      <c r="E18" s="199"/>
      <c r="F18" s="199"/>
      <c r="G18" s="199"/>
      <c r="H18" s="199"/>
      <c r="I18" s="349"/>
      <c r="J18" s="6"/>
    </row>
    <row r="19" spans="1:10" ht="16.2" thickBot="1" x14ac:dyDescent="0.35">
      <c r="A19" s="195">
        <f t="shared" si="0"/>
        <v>10</v>
      </c>
      <c r="B19" s="131"/>
      <c r="C19" s="131"/>
      <c r="D19" s="131"/>
      <c r="E19" s="202"/>
      <c r="F19" s="132"/>
      <c r="G19" s="132"/>
      <c r="H19" s="132"/>
      <c r="I19" s="339"/>
      <c r="J19" s="6"/>
    </row>
    <row r="20" spans="1:10" ht="16.2" thickBot="1" x14ac:dyDescent="0.35">
      <c r="A20" s="382"/>
      <c r="B20" s="134"/>
      <c r="C20" s="134"/>
      <c r="D20" s="134"/>
      <c r="E20" s="134"/>
      <c r="F20" s="134"/>
      <c r="G20" s="134"/>
      <c r="H20" s="137" t="str">
        <f>"Total "&amp;LEFT(A7,2)</f>
        <v>Total I7</v>
      </c>
      <c r="I20" s="138">
        <f>SUM(I10:I19)</f>
        <v>5</v>
      </c>
      <c r="J20" s="6"/>
    </row>
    <row r="21" spans="1:10" x14ac:dyDescent="0.3">
      <c r="A21" s="44"/>
      <c r="B21" s="44"/>
      <c r="C21" s="44"/>
      <c r="D21" s="44"/>
      <c r="E21" s="44"/>
      <c r="F21" s="44"/>
      <c r="G21" s="44"/>
      <c r="H21" s="44"/>
      <c r="I21" s="45"/>
    </row>
    <row r="22" spans="1:10" ht="33.75" customHeight="1" x14ac:dyDescent="0.3">
      <c r="A22" s="469"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9"/>
      <c r="C22" s="469"/>
      <c r="D22" s="469"/>
      <c r="E22" s="469"/>
      <c r="F22" s="469"/>
      <c r="G22" s="469"/>
      <c r="H22" s="469"/>
      <c r="I22" s="469"/>
    </row>
    <row r="23" spans="1:10" x14ac:dyDescent="0.3">
      <c r="A23" s="46"/>
    </row>
    <row r="24" spans="1:10" x14ac:dyDescent="0.3">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K22"/>
  <sheetViews>
    <sheetView workbookViewId="0">
      <selection activeCell="D10" sqref="D10"/>
    </sheetView>
  </sheetViews>
  <sheetFormatPr defaultRowHeight="14.4" x14ac:dyDescent="0.3"/>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1" x14ac:dyDescent="0.3">
      <c r="A1" s="281" t="str">
        <f>'Date initiale'!C3</f>
        <v>Universitatea de Arhitectură și Urbanism "Ion Mincu" București</v>
      </c>
      <c r="B1" s="281"/>
      <c r="C1" s="281"/>
    </row>
    <row r="2" spans="1:11" x14ac:dyDescent="0.3">
      <c r="A2" s="281" t="str">
        <f>'Date initiale'!B4&amp;" "&amp;'Date initiale'!C4</f>
        <v>Facultatea ARHITECTURA</v>
      </c>
      <c r="B2" s="281"/>
      <c r="C2" s="281"/>
    </row>
    <row r="3" spans="1:11" x14ac:dyDescent="0.3">
      <c r="A3" s="281" t="str">
        <f>'Date initiale'!B5&amp;" "&amp;'Date initiale'!C5</f>
        <v>Departamentul BAZELE PROIECTĂRII DE ARHITECTURĂ</v>
      </c>
      <c r="B3" s="281"/>
      <c r="C3" s="281"/>
    </row>
    <row r="4" spans="1:11" x14ac:dyDescent="0.3">
      <c r="A4" s="134" t="str">
        <f>'Date initiale'!C6&amp;", "&amp;'Date initiale'!C7</f>
        <v>LASCU TANA NICOLETA, 25</v>
      </c>
      <c r="B4" s="134"/>
      <c r="C4" s="134"/>
    </row>
    <row r="5" spans="1:11" s="205" customFormat="1" x14ac:dyDescent="0.3">
      <c r="A5" s="134"/>
      <c r="B5" s="134"/>
      <c r="C5" s="134"/>
    </row>
    <row r="6" spans="1:11" ht="15.6" x14ac:dyDescent="0.3">
      <c r="A6" s="467" t="s">
        <v>159</v>
      </c>
      <c r="B6" s="467"/>
      <c r="C6" s="467"/>
      <c r="D6" s="467"/>
      <c r="E6" s="467"/>
      <c r="F6" s="467"/>
      <c r="G6" s="467"/>
      <c r="H6" s="467"/>
      <c r="I6" s="467"/>
    </row>
    <row r="7" spans="1:11" ht="15.6" x14ac:dyDescent="0.3">
      <c r="A7" s="470" t="str">
        <f>'Descriere indicatori'!A11&amp;". "&amp;'Descriere indicatori'!B11</f>
        <v xml:space="preserve">I8. Studii in extenso apărute în volume colective publicate la edituri de prestigiu internaţional* </v>
      </c>
      <c r="B7" s="470"/>
      <c r="C7" s="470"/>
      <c r="D7" s="470"/>
      <c r="E7" s="470"/>
      <c r="F7" s="470"/>
      <c r="G7" s="470"/>
      <c r="H7" s="470"/>
      <c r="I7" s="470"/>
    </row>
    <row r="8" spans="1:11" ht="15" thickBot="1" x14ac:dyDescent="0.35">
      <c r="A8" s="189"/>
      <c r="B8" s="189"/>
      <c r="C8" s="189"/>
      <c r="D8" s="189"/>
      <c r="E8" s="189"/>
      <c r="F8" s="189"/>
      <c r="G8" s="189"/>
      <c r="H8" s="189"/>
      <c r="I8" s="189"/>
    </row>
    <row r="9" spans="1:11" ht="29.4" thickBot="1" x14ac:dyDescent="0.35">
      <c r="A9" s="172" t="s">
        <v>80</v>
      </c>
      <c r="B9" s="173" t="s">
        <v>115</v>
      </c>
      <c r="C9" s="173" t="s">
        <v>78</v>
      </c>
      <c r="D9" s="173" t="s">
        <v>82</v>
      </c>
      <c r="E9" s="173" t="s">
        <v>110</v>
      </c>
      <c r="F9" s="174" t="s">
        <v>119</v>
      </c>
      <c r="G9" s="173" t="s">
        <v>83</v>
      </c>
      <c r="H9" s="173" t="s">
        <v>160</v>
      </c>
      <c r="I9" s="175" t="s">
        <v>122</v>
      </c>
      <c r="K9" s="287" t="s">
        <v>157</v>
      </c>
    </row>
    <row r="10" spans="1:11" ht="172.8" x14ac:dyDescent="0.3">
      <c r="A10" s="119">
        <v>1</v>
      </c>
      <c r="B10" s="120" t="s">
        <v>292</v>
      </c>
      <c r="C10" s="434" t="s">
        <v>459</v>
      </c>
      <c r="D10" s="120" t="s">
        <v>293</v>
      </c>
      <c r="E10" s="121" t="s">
        <v>294</v>
      </c>
      <c r="F10" s="122">
        <v>2022</v>
      </c>
      <c r="G10" s="122">
        <v>1</v>
      </c>
      <c r="H10" s="122">
        <v>6</v>
      </c>
      <c r="I10" s="343">
        <v>5</v>
      </c>
      <c r="K10" s="288">
        <v>10</v>
      </c>
    </row>
    <row r="11" spans="1:11" x14ac:dyDescent="0.3">
      <c r="A11" s="184">
        <f>A10+1</f>
        <v>2</v>
      </c>
      <c r="B11" s="182"/>
      <c r="C11" s="125"/>
      <c r="D11" s="182"/>
      <c r="E11" s="126"/>
      <c r="F11" s="127"/>
      <c r="G11" s="127"/>
      <c r="H11" s="127"/>
      <c r="I11" s="338"/>
      <c r="K11" s="58"/>
    </row>
    <row r="12" spans="1:11" x14ac:dyDescent="0.3">
      <c r="A12" s="184">
        <f t="shared" ref="A12:A18" si="0">A11+1</f>
        <v>3</v>
      </c>
      <c r="B12" s="125"/>
      <c r="C12" s="125"/>
      <c r="D12" s="125"/>
      <c r="E12" s="126"/>
      <c r="F12" s="127"/>
      <c r="G12" s="127"/>
      <c r="H12" s="127"/>
      <c r="I12" s="338"/>
    </row>
    <row r="13" spans="1:11" x14ac:dyDescent="0.3">
      <c r="A13" s="184">
        <f t="shared" si="0"/>
        <v>4</v>
      </c>
      <c r="B13" s="125"/>
      <c r="C13" s="125"/>
      <c r="D13" s="125"/>
      <c r="E13" s="126"/>
      <c r="F13" s="127"/>
      <c r="G13" s="127"/>
      <c r="H13" s="127"/>
      <c r="I13" s="338"/>
    </row>
    <row r="14" spans="1:11" x14ac:dyDescent="0.3">
      <c r="A14" s="184">
        <f t="shared" si="0"/>
        <v>5</v>
      </c>
      <c r="B14" s="125"/>
      <c r="C14" s="125"/>
      <c r="D14" s="125"/>
      <c r="E14" s="126"/>
      <c r="F14" s="127"/>
      <c r="G14" s="127"/>
      <c r="H14" s="127"/>
      <c r="I14" s="338"/>
    </row>
    <row r="15" spans="1:11" x14ac:dyDescent="0.3">
      <c r="A15" s="184">
        <f t="shared" si="0"/>
        <v>6</v>
      </c>
      <c r="B15" s="125"/>
      <c r="C15" s="125"/>
      <c r="D15" s="125"/>
      <c r="E15" s="126"/>
      <c r="F15" s="127"/>
      <c r="G15" s="127"/>
      <c r="H15" s="127"/>
      <c r="I15" s="338"/>
    </row>
    <row r="16" spans="1:11" x14ac:dyDescent="0.3">
      <c r="A16" s="184">
        <f t="shared" si="0"/>
        <v>7</v>
      </c>
      <c r="B16" s="125"/>
      <c r="C16" s="125"/>
      <c r="D16" s="125"/>
      <c r="E16" s="126"/>
      <c r="F16" s="127"/>
      <c r="G16" s="127"/>
      <c r="H16" s="127"/>
      <c r="I16" s="338"/>
    </row>
    <row r="17" spans="1:10" x14ac:dyDescent="0.3">
      <c r="A17" s="184">
        <f t="shared" si="0"/>
        <v>8</v>
      </c>
      <c r="B17" s="125"/>
      <c r="C17" s="125"/>
      <c r="D17" s="125"/>
      <c r="E17" s="126"/>
      <c r="F17" s="127"/>
      <c r="G17" s="127"/>
      <c r="H17" s="127"/>
      <c r="I17" s="338"/>
    </row>
    <row r="18" spans="1:10" x14ac:dyDescent="0.3">
      <c r="A18" s="184">
        <f t="shared" si="0"/>
        <v>9</v>
      </c>
      <c r="B18" s="125"/>
      <c r="C18" s="125"/>
      <c r="D18" s="125"/>
      <c r="E18" s="126"/>
      <c r="F18" s="127"/>
      <c r="G18" s="127"/>
      <c r="H18" s="127"/>
      <c r="I18" s="338"/>
    </row>
    <row r="19" spans="1:10" ht="15" thickBot="1" x14ac:dyDescent="0.35">
      <c r="A19" s="136">
        <f>A18+1</f>
        <v>10</v>
      </c>
      <c r="B19" s="130"/>
      <c r="C19" s="130"/>
      <c r="D19" s="130"/>
      <c r="E19" s="131"/>
      <c r="F19" s="132"/>
      <c r="G19" s="132"/>
      <c r="H19" s="132"/>
      <c r="I19" s="339"/>
    </row>
    <row r="20" spans="1:10" ht="16.2" thickBot="1" x14ac:dyDescent="0.35">
      <c r="A20" s="382"/>
      <c r="B20" s="134"/>
      <c r="C20" s="134"/>
      <c r="D20" s="134"/>
      <c r="E20" s="134"/>
      <c r="F20" s="134"/>
      <c r="G20" s="134"/>
      <c r="H20" s="137" t="str">
        <f>"Total "&amp;LEFT(A7,2)</f>
        <v>Total I8</v>
      </c>
      <c r="I20" s="138">
        <f>SUM(I10:I19)</f>
        <v>5</v>
      </c>
      <c r="J20" s="6"/>
    </row>
    <row r="22" spans="1:10" ht="33.75" customHeight="1" x14ac:dyDescent="0.3">
      <c r="A22" s="469"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9"/>
      <c r="C22" s="469"/>
      <c r="D22" s="469"/>
      <c r="E22" s="469"/>
      <c r="F22" s="469"/>
      <c r="G22" s="469"/>
      <c r="H22" s="469"/>
      <c r="I22" s="469"/>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K22"/>
  <sheetViews>
    <sheetView workbookViewId="0">
      <selection activeCell="E10" sqref="E10"/>
    </sheetView>
  </sheetViews>
  <sheetFormatPr defaultRowHeight="14.4" x14ac:dyDescent="0.3"/>
  <cols>
    <col min="1" max="1" width="5.109375" customWidth="1"/>
    <col min="2" max="2" width="22.109375" customWidth="1"/>
    <col min="3" max="3" width="27.109375" customWidth="1"/>
    <col min="4" max="4" width="21.44140625" customWidth="1"/>
    <col min="5" max="5" width="16" customWidth="1"/>
    <col min="6" max="6" width="6.88671875" customWidth="1"/>
    <col min="7" max="7" width="10.5546875" style="205" customWidth="1"/>
    <col min="8" max="8" width="10" customWidth="1"/>
    <col min="9" max="10" width="9.6640625" customWidth="1"/>
  </cols>
  <sheetData>
    <row r="1" spans="1:11" x14ac:dyDescent="0.3">
      <c r="A1" s="281" t="str">
        <f>'Date initiale'!C3</f>
        <v>Universitatea de Arhitectură și Urbanism "Ion Mincu" București</v>
      </c>
      <c r="B1" s="281"/>
      <c r="C1" s="281"/>
    </row>
    <row r="2" spans="1:11" x14ac:dyDescent="0.3">
      <c r="A2" s="281" t="str">
        <f>'Date initiale'!B4&amp;" "&amp;'Date initiale'!C4</f>
        <v>Facultatea ARHITECTURA</v>
      </c>
      <c r="B2" s="281"/>
      <c r="C2" s="281"/>
    </row>
    <row r="3" spans="1:11" x14ac:dyDescent="0.3">
      <c r="A3" s="281" t="str">
        <f>'Date initiale'!B5&amp;" "&amp;'Date initiale'!C5</f>
        <v>Departamentul BAZELE PROIECTĂRII DE ARHITECTURĂ</v>
      </c>
      <c r="B3" s="281"/>
      <c r="C3" s="281"/>
    </row>
    <row r="4" spans="1:11" x14ac:dyDescent="0.3">
      <c r="A4" s="134" t="str">
        <f>'Date initiale'!C6&amp;", "&amp;'Date initiale'!C7</f>
        <v>LASCU TANA NICOLETA, 25</v>
      </c>
      <c r="B4" s="134"/>
      <c r="C4" s="134"/>
    </row>
    <row r="5" spans="1:11" s="205" customFormat="1" x14ac:dyDescent="0.3">
      <c r="A5" s="134"/>
      <c r="B5" s="134"/>
      <c r="C5" s="134"/>
    </row>
    <row r="6" spans="1:11" ht="15.6" x14ac:dyDescent="0.3">
      <c r="A6" s="467" t="s">
        <v>159</v>
      </c>
      <c r="B6" s="467"/>
      <c r="C6" s="467"/>
      <c r="D6" s="467"/>
      <c r="E6" s="467"/>
      <c r="F6" s="467"/>
      <c r="G6" s="467"/>
      <c r="H6" s="467"/>
      <c r="I6" s="467"/>
    </row>
    <row r="7" spans="1:11" ht="15.75" customHeight="1" x14ac:dyDescent="0.3">
      <c r="A7" s="470" t="str">
        <f>'Descriere indicatori'!A12&amp;". "&amp;'Descriere indicatori'!B12</f>
        <v xml:space="preserve">I9. Studii in extenso apărute în volume colective publicate la edituri de prestigiu naţional* </v>
      </c>
      <c r="B7" s="470"/>
      <c r="C7" s="470"/>
      <c r="D7" s="470"/>
      <c r="E7" s="470"/>
      <c r="F7" s="470"/>
      <c r="G7" s="470"/>
      <c r="H7" s="470"/>
      <c r="I7" s="470"/>
      <c r="J7" s="206"/>
    </row>
    <row r="8" spans="1:11" ht="16.2" thickBot="1" x14ac:dyDescent="0.35">
      <c r="A8" s="204"/>
      <c r="B8" s="204"/>
      <c r="C8" s="204"/>
      <c r="D8" s="204"/>
      <c r="E8" s="204"/>
      <c r="F8" s="204"/>
      <c r="G8" s="189"/>
      <c r="H8" s="204"/>
      <c r="I8" s="204"/>
      <c r="J8" s="204"/>
    </row>
    <row r="9" spans="1:11" ht="29.4" thickBot="1" x14ac:dyDescent="0.35">
      <c r="A9" s="172" t="s">
        <v>80</v>
      </c>
      <c r="B9" s="173" t="s">
        <v>115</v>
      </c>
      <c r="C9" s="173" t="s">
        <v>81</v>
      </c>
      <c r="D9" s="173" t="s">
        <v>82</v>
      </c>
      <c r="E9" s="173" t="s">
        <v>110</v>
      </c>
      <c r="F9" s="174" t="s">
        <v>119</v>
      </c>
      <c r="G9" s="173" t="s">
        <v>83</v>
      </c>
      <c r="H9" s="173" t="s">
        <v>160</v>
      </c>
      <c r="I9" s="175" t="s">
        <v>122</v>
      </c>
      <c r="K9" s="287" t="s">
        <v>157</v>
      </c>
    </row>
    <row r="10" spans="1:11" ht="57.6" x14ac:dyDescent="0.3">
      <c r="A10" s="207">
        <v>1</v>
      </c>
      <c r="B10" s="197" t="s">
        <v>295</v>
      </c>
      <c r="C10" s="435" t="s">
        <v>460</v>
      </c>
      <c r="D10" s="197" t="s">
        <v>525</v>
      </c>
      <c r="E10" s="162" t="s">
        <v>296</v>
      </c>
      <c r="F10" s="163">
        <v>2014</v>
      </c>
      <c r="G10" s="122">
        <v>6</v>
      </c>
      <c r="H10" s="163">
        <v>8</v>
      </c>
      <c r="I10" s="343">
        <v>7</v>
      </c>
      <c r="K10" s="288">
        <v>7</v>
      </c>
    </row>
    <row r="11" spans="1:11" ht="57.6" x14ac:dyDescent="0.3">
      <c r="A11" s="208">
        <f>A10+1</f>
        <v>2</v>
      </c>
      <c r="B11" s="182" t="s">
        <v>297</v>
      </c>
      <c r="C11" s="436" t="s">
        <v>298</v>
      </c>
      <c r="D11" s="182" t="s">
        <v>526</v>
      </c>
      <c r="E11" s="199" t="s">
        <v>299</v>
      </c>
      <c r="F11" s="127">
        <v>2017</v>
      </c>
      <c r="G11" s="127">
        <v>9</v>
      </c>
      <c r="H11" s="127">
        <v>20</v>
      </c>
      <c r="I11" s="338">
        <v>7</v>
      </c>
      <c r="K11" s="58"/>
    </row>
    <row r="12" spans="1:11" x14ac:dyDescent="0.3">
      <c r="A12" s="208">
        <f t="shared" ref="A12:A19" si="0">A11+1</f>
        <v>3</v>
      </c>
      <c r="B12" s="182"/>
      <c r="C12" s="125"/>
      <c r="D12" s="182"/>
      <c r="E12" s="199"/>
      <c r="F12" s="127"/>
      <c r="G12" s="127"/>
      <c r="H12" s="127"/>
      <c r="I12" s="338"/>
    </row>
    <row r="13" spans="1:11" x14ac:dyDescent="0.3">
      <c r="A13" s="208">
        <f t="shared" si="0"/>
        <v>4</v>
      </c>
      <c r="B13" s="182"/>
      <c r="C13" s="125"/>
      <c r="D13" s="182"/>
      <c r="E13" s="199"/>
      <c r="F13" s="127"/>
      <c r="G13" s="127"/>
      <c r="H13" s="127"/>
      <c r="I13" s="338"/>
    </row>
    <row r="14" spans="1:11" x14ac:dyDescent="0.3">
      <c r="A14" s="208">
        <f t="shared" si="0"/>
        <v>5</v>
      </c>
      <c r="B14" s="209"/>
      <c r="C14" s="209"/>
      <c r="D14" s="209"/>
      <c r="E14" s="209"/>
      <c r="F14" s="209"/>
      <c r="G14" s="127"/>
      <c r="H14" s="209"/>
      <c r="I14" s="350"/>
    </row>
    <row r="15" spans="1:11" x14ac:dyDescent="0.3">
      <c r="A15" s="208">
        <f t="shared" si="0"/>
        <v>6</v>
      </c>
      <c r="B15" s="209"/>
      <c r="C15" s="209"/>
      <c r="D15" s="209"/>
      <c r="E15" s="209"/>
      <c r="F15" s="209"/>
      <c r="G15" s="127"/>
      <c r="H15" s="209"/>
      <c r="I15" s="350"/>
    </row>
    <row r="16" spans="1:11" x14ac:dyDescent="0.3">
      <c r="A16" s="208">
        <f t="shared" si="0"/>
        <v>7</v>
      </c>
      <c r="B16" s="209"/>
      <c r="C16" s="209"/>
      <c r="D16" s="209"/>
      <c r="E16" s="209"/>
      <c r="F16" s="209"/>
      <c r="G16" s="127"/>
      <c r="H16" s="209"/>
      <c r="I16" s="350"/>
    </row>
    <row r="17" spans="1:10" x14ac:dyDescent="0.3">
      <c r="A17" s="208">
        <f t="shared" si="0"/>
        <v>8</v>
      </c>
      <c r="B17" s="209"/>
      <c r="C17" s="209"/>
      <c r="D17" s="209"/>
      <c r="E17" s="209"/>
      <c r="F17" s="209"/>
      <c r="G17" s="127"/>
      <c r="H17" s="209"/>
      <c r="I17" s="350"/>
    </row>
    <row r="18" spans="1:10" x14ac:dyDescent="0.3">
      <c r="A18" s="208">
        <f t="shared" si="0"/>
        <v>9</v>
      </c>
      <c r="B18" s="209"/>
      <c r="C18" s="209"/>
      <c r="D18" s="209"/>
      <c r="E18" s="209"/>
      <c r="F18" s="209"/>
      <c r="G18" s="127"/>
      <c r="H18" s="209"/>
      <c r="I18" s="350"/>
    </row>
    <row r="19" spans="1:10" ht="15" thickBot="1" x14ac:dyDescent="0.35">
      <c r="A19" s="167">
        <f t="shared" si="0"/>
        <v>10</v>
      </c>
      <c r="B19" s="210"/>
      <c r="C19" s="210"/>
      <c r="D19" s="210"/>
      <c r="E19" s="210"/>
      <c r="F19" s="210"/>
      <c r="G19" s="132"/>
      <c r="H19" s="210"/>
      <c r="I19" s="351"/>
    </row>
    <row r="20" spans="1:10" s="205" customFormat="1" ht="16.2" thickBot="1" x14ac:dyDescent="0.35">
      <c r="A20" s="382"/>
      <c r="B20" s="134"/>
      <c r="C20" s="134"/>
      <c r="D20" s="134"/>
      <c r="E20" s="134"/>
      <c r="F20" s="134"/>
      <c r="G20" s="134"/>
      <c r="H20" s="137" t="str">
        <f>"Total "&amp;LEFT(A7,2)</f>
        <v>Total I9</v>
      </c>
      <c r="I20" s="138">
        <f>SUM(I10:I19)</f>
        <v>14</v>
      </c>
      <c r="J20" s="6"/>
    </row>
    <row r="22" spans="1:10" ht="33.75" customHeight="1" x14ac:dyDescent="0.3">
      <c r="A22" s="469"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9"/>
      <c r="C22" s="469"/>
      <c r="D22" s="469"/>
      <c r="E22" s="469"/>
      <c r="F22" s="469"/>
      <c r="G22" s="469"/>
      <c r="H22" s="469"/>
      <c r="I22" s="469"/>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K25"/>
  <sheetViews>
    <sheetView workbookViewId="0">
      <selection activeCell="A6" sqref="A6:I6"/>
    </sheetView>
  </sheetViews>
  <sheetFormatPr defaultRowHeight="14.4" x14ac:dyDescent="0.3"/>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1" x14ac:dyDescent="0.3">
      <c r="A1" s="281" t="str">
        <f>'Date initiale'!C3</f>
        <v>Universitatea de Arhitectură și Urbanism "Ion Mincu" București</v>
      </c>
      <c r="B1" s="281"/>
      <c r="C1" s="281"/>
    </row>
    <row r="2" spans="1:11" x14ac:dyDescent="0.3">
      <c r="A2" s="281" t="str">
        <f>'Date initiale'!B4&amp;" "&amp;'Date initiale'!C4</f>
        <v>Facultatea ARHITECTURA</v>
      </c>
      <c r="B2" s="281"/>
      <c r="C2" s="281"/>
    </row>
    <row r="3" spans="1:11" x14ac:dyDescent="0.3">
      <c r="A3" s="281" t="str">
        <f>'Date initiale'!B5&amp;" "&amp;'Date initiale'!C5</f>
        <v>Departamentul BAZELE PROIECTĂRII DE ARHITECTURĂ</v>
      </c>
      <c r="B3" s="281"/>
      <c r="C3" s="281"/>
    </row>
    <row r="4" spans="1:11" x14ac:dyDescent="0.3">
      <c r="A4" s="134" t="str">
        <f>'Date initiale'!C6&amp;", "&amp;'Date initiale'!C7</f>
        <v>LASCU TANA NICOLETA, 25</v>
      </c>
      <c r="B4" s="134"/>
      <c r="C4" s="134"/>
    </row>
    <row r="5" spans="1:11" s="205" customFormat="1" x14ac:dyDescent="0.3">
      <c r="A5" s="134"/>
      <c r="B5" s="134"/>
      <c r="C5" s="134"/>
    </row>
    <row r="6" spans="1:11" ht="15.6" x14ac:dyDescent="0.3">
      <c r="A6" s="467" t="s">
        <v>159</v>
      </c>
      <c r="B6" s="467"/>
      <c r="C6" s="467"/>
      <c r="D6" s="467"/>
      <c r="E6" s="467"/>
      <c r="F6" s="467"/>
      <c r="G6" s="467"/>
      <c r="H6" s="467"/>
      <c r="I6" s="467"/>
    </row>
    <row r="7" spans="1:11" ht="39" customHeight="1" x14ac:dyDescent="0.3">
      <c r="A7" s="470" t="str">
        <f>'Descriere indicatori'!A13&amp;". "&amp;'Descriere indicatori'!B13</f>
        <v xml:space="preserve">I10. Studii in extenso apărute în volume colective publicate la edituri recunoscute în domeniu*, precum şi studiile aferente proiectelor* </v>
      </c>
      <c r="B7" s="470"/>
      <c r="C7" s="470"/>
      <c r="D7" s="470"/>
      <c r="E7" s="470"/>
      <c r="F7" s="470"/>
      <c r="G7" s="470"/>
      <c r="H7" s="470"/>
      <c r="I7" s="470"/>
    </row>
    <row r="8" spans="1:11" s="205" customFormat="1" ht="17.25" customHeight="1" thickBot="1" x14ac:dyDescent="0.35">
      <c r="A8" s="39"/>
      <c r="B8" s="204"/>
      <c r="C8" s="204"/>
      <c r="D8" s="204"/>
      <c r="E8" s="204"/>
      <c r="F8" s="204"/>
      <c r="G8" s="204"/>
      <c r="H8" s="204"/>
      <c r="I8" s="204"/>
    </row>
    <row r="9" spans="1:11" ht="29.4" thickBot="1" x14ac:dyDescent="0.35">
      <c r="A9" s="172" t="s">
        <v>80</v>
      </c>
      <c r="B9" s="173" t="s">
        <v>115</v>
      </c>
      <c r="C9" s="173" t="s">
        <v>81</v>
      </c>
      <c r="D9" s="173" t="s">
        <v>82</v>
      </c>
      <c r="E9" s="173" t="s">
        <v>110</v>
      </c>
      <c r="F9" s="174" t="s">
        <v>119</v>
      </c>
      <c r="G9" s="173" t="s">
        <v>83</v>
      </c>
      <c r="H9" s="173" t="s">
        <v>160</v>
      </c>
      <c r="I9" s="175" t="s">
        <v>122</v>
      </c>
      <c r="K9" s="287" t="s">
        <v>157</v>
      </c>
    </row>
    <row r="10" spans="1:11" ht="15.6" x14ac:dyDescent="0.3">
      <c r="A10" s="207">
        <v>1</v>
      </c>
      <c r="B10" s="121"/>
      <c r="C10" s="162"/>
      <c r="D10" s="260"/>
      <c r="E10" s="261"/>
      <c r="F10" s="162"/>
      <c r="G10" s="162"/>
      <c r="H10" s="162"/>
      <c r="I10" s="352"/>
      <c r="J10" s="219"/>
      <c r="K10" s="288" t="s">
        <v>211</v>
      </c>
    </row>
    <row r="11" spans="1:11" ht="15.6" x14ac:dyDescent="0.3">
      <c r="A11" s="262">
        <f>A10+1</f>
        <v>2</v>
      </c>
      <c r="B11" s="159"/>
      <c r="C11" s="183"/>
      <c r="D11" s="126"/>
      <c r="E11" s="199"/>
      <c r="F11" s="183"/>
      <c r="G11" s="183"/>
      <c r="H11" s="183"/>
      <c r="I11" s="344"/>
      <c r="J11" s="219"/>
      <c r="K11" s="58"/>
    </row>
    <row r="12" spans="1:11" x14ac:dyDescent="0.3">
      <c r="A12" s="262">
        <f t="shared" ref="A12:A19" si="0">A11+1</f>
        <v>3</v>
      </c>
      <c r="B12" s="159"/>
      <c r="C12" s="159"/>
      <c r="D12" s="159"/>
      <c r="E12" s="42"/>
      <c r="F12" s="127"/>
      <c r="G12" s="127"/>
      <c r="H12" s="127"/>
      <c r="I12" s="338"/>
    </row>
    <row r="13" spans="1:11" x14ac:dyDescent="0.3">
      <c r="A13" s="262">
        <f t="shared" si="0"/>
        <v>4</v>
      </c>
      <c r="B13" s="126"/>
      <c r="C13" s="126"/>
      <c r="D13" s="159"/>
      <c r="E13" s="42"/>
      <c r="F13" s="127"/>
      <c r="G13" s="127"/>
      <c r="H13" s="127"/>
      <c r="I13" s="338"/>
    </row>
    <row r="14" spans="1:11" x14ac:dyDescent="0.3">
      <c r="A14" s="262">
        <f t="shared" si="0"/>
        <v>5</v>
      </c>
      <c r="B14" s="159"/>
      <c r="C14" s="126"/>
      <c r="D14" s="126"/>
      <c r="E14" s="199"/>
      <c r="F14" s="127"/>
      <c r="G14" s="127"/>
      <c r="H14" s="127"/>
      <c r="I14" s="338"/>
    </row>
    <row r="15" spans="1:11" x14ac:dyDescent="0.3">
      <c r="A15" s="262">
        <f t="shared" si="0"/>
        <v>6</v>
      </c>
      <c r="B15" s="182"/>
      <c r="C15" s="182"/>
      <c r="D15" s="182"/>
      <c r="E15" s="199"/>
      <c r="F15" s="127"/>
      <c r="G15" s="127"/>
      <c r="H15" s="127"/>
      <c r="I15" s="338"/>
    </row>
    <row r="16" spans="1:11" x14ac:dyDescent="0.3">
      <c r="A16" s="262">
        <f t="shared" si="0"/>
        <v>7</v>
      </c>
      <c r="B16" s="182"/>
      <c r="C16" s="125"/>
      <c r="D16" s="182"/>
      <c r="E16" s="199"/>
      <c r="F16" s="127"/>
      <c r="G16" s="127"/>
      <c r="H16" s="127"/>
      <c r="I16" s="338"/>
    </row>
    <row r="17" spans="1:9" x14ac:dyDescent="0.3">
      <c r="A17" s="262">
        <f t="shared" si="0"/>
        <v>8</v>
      </c>
      <c r="B17" s="182"/>
      <c r="C17" s="125"/>
      <c r="D17" s="182"/>
      <c r="E17" s="199"/>
      <c r="F17" s="127"/>
      <c r="G17" s="127"/>
      <c r="H17" s="127"/>
      <c r="I17" s="338"/>
    </row>
    <row r="18" spans="1:9" x14ac:dyDescent="0.3">
      <c r="A18" s="262">
        <f t="shared" si="0"/>
        <v>9</v>
      </c>
      <c r="B18" s="199"/>
      <c r="C18" s="42"/>
      <c r="D18" s="42"/>
      <c r="E18" s="42"/>
      <c r="F18" s="127"/>
      <c r="G18" s="127"/>
      <c r="H18" s="127"/>
      <c r="I18" s="338"/>
    </row>
    <row r="19" spans="1:9" ht="15" thickBot="1" x14ac:dyDescent="0.35">
      <c r="A19" s="263">
        <f t="shared" si="0"/>
        <v>10</v>
      </c>
      <c r="B19" s="168"/>
      <c r="C19" s="131"/>
      <c r="D19" s="131"/>
      <c r="E19" s="202"/>
      <c r="F19" s="132"/>
      <c r="G19" s="132"/>
      <c r="H19" s="132"/>
      <c r="I19" s="339"/>
    </row>
    <row r="20" spans="1:9" ht="15" thickBot="1" x14ac:dyDescent="0.35">
      <c r="A20" s="382"/>
      <c r="B20" s="264"/>
      <c r="C20" s="166"/>
      <c r="D20" s="203"/>
      <c r="E20" s="203"/>
      <c r="F20" s="203"/>
      <c r="G20" s="203"/>
      <c r="H20" s="137" t="str">
        <f>"Total "&amp;LEFT(A7,3)</f>
        <v>Total I10</v>
      </c>
      <c r="I20" s="265">
        <f>SUM(I10:I19)</f>
        <v>0</v>
      </c>
    </row>
    <row r="21" spans="1:9" x14ac:dyDescent="0.3">
      <c r="A21" s="22"/>
      <c r="B21" s="16"/>
      <c r="C21" s="18"/>
      <c r="D21" s="22"/>
    </row>
    <row r="22" spans="1:9" ht="33.75" customHeight="1" x14ac:dyDescent="0.3">
      <c r="A22" s="469"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9"/>
      <c r="C22" s="469"/>
      <c r="D22" s="469"/>
      <c r="E22" s="469"/>
      <c r="F22" s="469"/>
      <c r="G22" s="469"/>
      <c r="H22" s="469"/>
      <c r="I22" s="469"/>
    </row>
    <row r="23" spans="1:9" x14ac:dyDescent="0.3">
      <c r="A23" s="22"/>
      <c r="B23" s="18"/>
      <c r="C23" s="18"/>
      <c r="D23" s="22"/>
    </row>
    <row r="24" spans="1:9" x14ac:dyDescent="0.3">
      <c r="A24" s="22"/>
      <c r="B24" s="18"/>
      <c r="C24" s="18"/>
      <c r="D24" s="22"/>
    </row>
    <row r="25" spans="1:9" x14ac:dyDescent="0.3">
      <c r="A25" s="22"/>
      <c r="B25" s="18"/>
      <c r="C25" s="1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K26"/>
  <sheetViews>
    <sheetView topLeftCell="A12" workbookViewId="0">
      <selection activeCell="C18" sqref="C18"/>
    </sheetView>
  </sheetViews>
  <sheetFormatPr defaultRowHeight="14.4" x14ac:dyDescent="0.3"/>
  <cols>
    <col min="1" max="1" width="5.109375" customWidth="1"/>
    <col min="2" max="2" width="22.109375" customWidth="1"/>
    <col min="3" max="3" width="27.109375" customWidth="1"/>
    <col min="4" max="4" width="21.44140625" customWidth="1"/>
    <col min="5" max="5" width="6.88671875" customWidth="1"/>
    <col min="6" max="6" width="10.5546875" customWidth="1"/>
    <col min="7" max="7" width="16" customWidth="1"/>
    <col min="8" max="8" width="10" customWidth="1"/>
    <col min="9" max="9" width="9.6640625" customWidth="1"/>
  </cols>
  <sheetData>
    <row r="1" spans="1:11" x14ac:dyDescent="0.3">
      <c r="A1" s="281" t="str">
        <f>'Date initiale'!C3</f>
        <v>Universitatea de Arhitectură și Urbanism "Ion Mincu" București</v>
      </c>
      <c r="B1" s="281"/>
      <c r="C1" s="281"/>
    </row>
    <row r="2" spans="1:11" x14ac:dyDescent="0.3">
      <c r="A2" s="281" t="str">
        <f>'Date initiale'!B4&amp;" "&amp;'Date initiale'!C4</f>
        <v>Facultatea ARHITECTURA</v>
      </c>
      <c r="B2" s="281"/>
      <c r="C2" s="281"/>
    </row>
    <row r="3" spans="1:11" x14ac:dyDescent="0.3">
      <c r="A3" s="281" t="str">
        <f>'Date initiale'!B5&amp;" "&amp;'Date initiale'!C5</f>
        <v>Departamentul BAZELE PROIECTĂRII DE ARHITECTURĂ</v>
      </c>
      <c r="B3" s="281"/>
      <c r="C3" s="281"/>
    </row>
    <row r="4" spans="1:11" x14ac:dyDescent="0.3">
      <c r="A4" s="134" t="str">
        <f>'Date initiale'!C6&amp;", "&amp;'Date initiale'!C7</f>
        <v>LASCU TANA NICOLETA, 25</v>
      </c>
      <c r="B4" s="134"/>
      <c r="C4" s="134"/>
    </row>
    <row r="5" spans="1:11" s="205" customFormat="1" x14ac:dyDescent="0.3">
      <c r="A5" s="134"/>
      <c r="B5" s="134"/>
      <c r="C5" s="134"/>
    </row>
    <row r="6" spans="1:11" ht="15.6" x14ac:dyDescent="0.3">
      <c r="A6" s="467" t="s">
        <v>159</v>
      </c>
      <c r="B6" s="467"/>
      <c r="C6" s="467"/>
      <c r="D6" s="467"/>
      <c r="E6" s="467"/>
      <c r="F6" s="467"/>
      <c r="G6" s="467"/>
      <c r="H6" s="467"/>
      <c r="I6" s="467"/>
      <c r="J6" s="40"/>
    </row>
    <row r="7" spans="1:11" ht="39" customHeight="1" x14ac:dyDescent="0.3">
      <c r="A7" s="470" t="str">
        <f>'Descriere indicatori'!A14&amp;"a. "&amp;'Descriere indicatori'!B14</f>
        <v xml:space="preserve">I11a. Publicaţii in extenso în lucrări ale conferinţelor ştiinţifice de arhitectură, urbanism, peisagistică, design şi restaurare, precum şi ale ştiinţelor conexe - pentru specializări transdisciplinare, la nivel internaţional/naţional/local </v>
      </c>
      <c r="B7" s="470"/>
      <c r="C7" s="470"/>
      <c r="D7" s="470"/>
      <c r="E7" s="470"/>
      <c r="F7" s="470"/>
      <c r="G7" s="470"/>
      <c r="H7" s="470"/>
      <c r="I7" s="470"/>
      <c r="J7" s="39"/>
    </row>
    <row r="8" spans="1:11" ht="19.5" customHeight="1" thickBot="1" x14ac:dyDescent="0.35">
      <c r="A8" s="64"/>
      <c r="B8" s="64"/>
      <c r="C8" s="64"/>
      <c r="D8" s="64"/>
      <c r="E8" s="64"/>
      <c r="F8" s="64"/>
      <c r="G8" s="64"/>
      <c r="H8" s="64"/>
      <c r="I8" s="64"/>
      <c r="J8" s="39"/>
    </row>
    <row r="9" spans="1:11" ht="63" customHeight="1" thickBot="1" x14ac:dyDescent="0.35">
      <c r="A9" s="251" t="s">
        <v>80</v>
      </c>
      <c r="B9" s="252" t="s">
        <v>115</v>
      </c>
      <c r="C9" s="253" t="s">
        <v>78</v>
      </c>
      <c r="D9" s="253" t="s">
        <v>183</v>
      </c>
      <c r="E9" s="252" t="s">
        <v>119</v>
      </c>
      <c r="F9" s="253" t="s">
        <v>79</v>
      </c>
      <c r="G9" s="253" t="s">
        <v>109</v>
      </c>
      <c r="H9" s="253" t="s">
        <v>267</v>
      </c>
      <c r="I9" s="259" t="s">
        <v>196</v>
      </c>
      <c r="J9" s="2"/>
      <c r="K9" s="287" t="s">
        <v>157</v>
      </c>
    </row>
    <row r="10" spans="1:11" ht="187.2" x14ac:dyDescent="0.3">
      <c r="A10" s="67">
        <v>1</v>
      </c>
      <c r="B10" s="21" t="s">
        <v>273</v>
      </c>
      <c r="C10" s="437" t="s">
        <v>300</v>
      </c>
      <c r="D10" s="21" t="s">
        <v>301</v>
      </c>
      <c r="E10" s="21">
        <v>2024</v>
      </c>
      <c r="F10" s="29"/>
      <c r="G10" s="23" t="s">
        <v>302</v>
      </c>
      <c r="H10" s="21">
        <v>3</v>
      </c>
      <c r="I10" s="355">
        <v>15</v>
      </c>
      <c r="K10" s="288" t="s">
        <v>212</v>
      </c>
    </row>
    <row r="11" spans="1:11" ht="202.8" x14ac:dyDescent="0.3">
      <c r="A11" s="68">
        <f>A10+1</f>
        <v>2</v>
      </c>
      <c r="B11" s="21" t="s">
        <v>273</v>
      </c>
      <c r="C11" s="437" t="s">
        <v>303</v>
      </c>
      <c r="D11" s="21" t="s">
        <v>301</v>
      </c>
      <c r="E11" s="20">
        <v>2024</v>
      </c>
      <c r="F11" s="20"/>
      <c r="G11" s="21" t="s">
        <v>304</v>
      </c>
      <c r="H11" s="20">
        <v>11</v>
      </c>
      <c r="I11" s="354">
        <v>15</v>
      </c>
      <c r="K11" s="58"/>
    </row>
    <row r="12" spans="1:11" ht="218.4" x14ac:dyDescent="0.3">
      <c r="A12" s="68">
        <f t="shared" ref="A12:A19" si="0">A11+1</f>
        <v>3</v>
      </c>
      <c r="B12" s="20" t="s">
        <v>322</v>
      </c>
      <c r="C12" s="438" t="s">
        <v>305</v>
      </c>
      <c r="D12" s="21" t="s">
        <v>306</v>
      </c>
      <c r="E12" s="20">
        <v>2019</v>
      </c>
      <c r="F12" s="20" t="s">
        <v>307</v>
      </c>
      <c r="G12" s="21" t="s">
        <v>308</v>
      </c>
      <c r="H12" s="20">
        <v>15</v>
      </c>
      <c r="I12" s="354">
        <v>15</v>
      </c>
    </row>
    <row r="13" spans="1:11" ht="109.2" x14ac:dyDescent="0.3">
      <c r="A13" s="68">
        <f t="shared" si="0"/>
        <v>4</v>
      </c>
      <c r="B13" s="31" t="s">
        <v>273</v>
      </c>
      <c r="C13" s="439" t="s">
        <v>461</v>
      </c>
      <c r="D13" s="53" t="s">
        <v>309</v>
      </c>
      <c r="E13" s="65">
        <v>2016</v>
      </c>
      <c r="F13" s="66"/>
      <c r="G13" s="31" t="s">
        <v>310</v>
      </c>
      <c r="H13" s="31">
        <v>4</v>
      </c>
      <c r="I13" s="353">
        <v>15</v>
      </c>
    </row>
    <row r="14" spans="1:11" ht="78" x14ac:dyDescent="0.3">
      <c r="A14" s="68">
        <f t="shared" si="0"/>
        <v>5</v>
      </c>
      <c r="B14" s="21" t="s">
        <v>311</v>
      </c>
      <c r="C14" s="21" t="s">
        <v>462</v>
      </c>
      <c r="D14" s="21" t="s">
        <v>463</v>
      </c>
      <c r="E14" s="20">
        <v>2016</v>
      </c>
      <c r="F14" s="29"/>
      <c r="G14" s="21" t="s">
        <v>312</v>
      </c>
      <c r="H14" s="20">
        <v>6</v>
      </c>
      <c r="I14" s="354">
        <v>7.5</v>
      </c>
    </row>
    <row r="15" spans="1:11" ht="78" x14ac:dyDescent="0.3">
      <c r="A15" s="68">
        <f t="shared" si="0"/>
        <v>6</v>
      </c>
      <c r="B15" s="20" t="s">
        <v>273</v>
      </c>
      <c r="C15" s="21" t="s">
        <v>464</v>
      </c>
      <c r="D15" s="21" t="s">
        <v>466</v>
      </c>
      <c r="E15" s="20">
        <v>2014</v>
      </c>
      <c r="F15" s="20"/>
      <c r="G15" s="20" t="s">
        <v>296</v>
      </c>
      <c r="H15" s="20"/>
      <c r="I15" s="354">
        <v>10</v>
      </c>
    </row>
    <row r="16" spans="1:11" ht="187.2" x14ac:dyDescent="0.3">
      <c r="A16" s="68">
        <f t="shared" si="0"/>
        <v>7</v>
      </c>
      <c r="B16" s="21" t="s">
        <v>273</v>
      </c>
      <c r="C16" s="437" t="s">
        <v>465</v>
      </c>
      <c r="D16" s="21" t="s">
        <v>316</v>
      </c>
      <c r="E16" s="21">
        <v>2013</v>
      </c>
      <c r="F16" s="21" t="s">
        <v>317</v>
      </c>
      <c r="G16" s="21" t="s">
        <v>318</v>
      </c>
      <c r="H16" s="21"/>
      <c r="I16" s="354">
        <v>15</v>
      </c>
    </row>
    <row r="17" spans="1:10" ht="187.2" x14ac:dyDescent="0.3">
      <c r="A17" s="68">
        <f t="shared" si="0"/>
        <v>8</v>
      </c>
      <c r="B17" s="21" t="s">
        <v>311</v>
      </c>
      <c r="C17" s="437" t="s">
        <v>467</v>
      </c>
      <c r="D17" s="21" t="s">
        <v>313</v>
      </c>
      <c r="E17" s="20">
        <v>2013</v>
      </c>
      <c r="F17" s="24"/>
      <c r="G17" s="21" t="s">
        <v>314</v>
      </c>
      <c r="H17" s="20">
        <v>6</v>
      </c>
      <c r="I17" s="354">
        <v>15</v>
      </c>
    </row>
    <row r="18" spans="1:10" ht="78" x14ac:dyDescent="0.3">
      <c r="A18" s="68">
        <f t="shared" si="0"/>
        <v>9</v>
      </c>
      <c r="B18" s="21" t="s">
        <v>321</v>
      </c>
      <c r="C18" s="21" t="s">
        <v>512</v>
      </c>
      <c r="D18" s="21" t="s">
        <v>319</v>
      </c>
      <c r="E18" s="21">
        <v>2012</v>
      </c>
      <c r="F18" s="24"/>
      <c r="G18" s="21" t="s">
        <v>320</v>
      </c>
      <c r="H18" s="21"/>
      <c r="I18" s="354">
        <v>7.5</v>
      </c>
      <c r="J18" s="25"/>
    </row>
    <row r="19" spans="1:10" ht="16.2" thickBot="1" x14ac:dyDescent="0.35">
      <c r="A19" s="69">
        <f t="shared" si="0"/>
        <v>10</v>
      </c>
      <c r="B19" s="52"/>
      <c r="C19" s="70"/>
      <c r="D19" s="52"/>
      <c r="E19" s="52"/>
      <c r="F19" s="70"/>
      <c r="G19" s="70"/>
      <c r="H19" s="70"/>
      <c r="I19" s="356"/>
    </row>
    <row r="20" spans="1:10" ht="16.2" thickBot="1" x14ac:dyDescent="0.35">
      <c r="A20" s="381"/>
      <c r="C20" s="22"/>
      <c r="D20" s="27"/>
      <c r="E20" s="18"/>
      <c r="H20" s="137" t="str">
        <f>"Total "&amp;LEFT(A7,4)</f>
        <v>Total I11a</v>
      </c>
      <c r="I20" s="190">
        <f>SUM(I10:I19)</f>
        <v>115</v>
      </c>
    </row>
    <row r="21" spans="1:10" ht="15.6" x14ac:dyDescent="0.3">
      <c r="A21" s="56"/>
      <c r="C21" s="22"/>
      <c r="D21" s="28"/>
      <c r="E21" s="18"/>
    </row>
    <row r="22" spans="1:10" x14ac:dyDescent="0.3">
      <c r="C22" s="22"/>
      <c r="D22" s="28"/>
      <c r="E22" s="18"/>
      <c r="F22" s="22"/>
      <c r="G22" s="22"/>
    </row>
    <row r="23" spans="1:10" x14ac:dyDescent="0.3">
      <c r="C23" s="22"/>
      <c r="D23" s="27"/>
      <c r="E23" s="18"/>
      <c r="F23" s="22"/>
      <c r="G23" s="22"/>
    </row>
    <row r="24" spans="1:10" x14ac:dyDescent="0.3">
      <c r="C24" s="22"/>
      <c r="D24" s="27"/>
      <c r="E24" s="18"/>
      <c r="F24" s="22"/>
      <c r="G24" s="22"/>
    </row>
    <row r="25" spans="1:10" x14ac:dyDescent="0.3">
      <c r="C25" s="22"/>
      <c r="D25" s="27"/>
      <c r="E25" s="18"/>
      <c r="F25" s="22"/>
      <c r="G25" s="22"/>
    </row>
    <row r="26" spans="1:10" x14ac:dyDescent="0.3">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J21"/>
  <sheetViews>
    <sheetView topLeftCell="A7" workbookViewId="0">
      <selection activeCell="C14" sqref="C14"/>
    </sheetView>
  </sheetViews>
  <sheetFormatPr defaultRowHeight="14.4" x14ac:dyDescent="0.3"/>
  <cols>
    <col min="1" max="1" width="5.109375" customWidth="1"/>
    <col min="2" max="2" width="21.44140625" customWidth="1"/>
    <col min="3" max="3" width="31.44140625" customWidth="1"/>
    <col min="4" max="4" width="27.44140625" customWidth="1"/>
    <col min="5" max="5" width="6.88671875" customWidth="1"/>
    <col min="6" max="6" width="10.5546875" customWidth="1"/>
    <col min="7" max="7" width="16" style="205" customWidth="1"/>
    <col min="8" max="8" width="9.6640625" customWidth="1"/>
  </cols>
  <sheetData>
    <row r="1" spans="1:10" ht="15.6" x14ac:dyDescent="0.3">
      <c r="A1" s="281" t="str">
        <f>'Date initiale'!C3</f>
        <v>Universitatea de Arhitectură și Urbanism "Ion Mincu" București</v>
      </c>
      <c r="B1" s="281"/>
      <c r="C1" s="281"/>
      <c r="D1" s="17"/>
    </row>
    <row r="2" spans="1:10" ht="15.6" x14ac:dyDescent="0.3">
      <c r="A2" s="281" t="str">
        <f>'Date initiale'!B4&amp;" "&amp;'Date initiale'!C4</f>
        <v>Facultatea ARHITECTURA</v>
      </c>
      <c r="B2" s="281"/>
      <c r="C2" s="281"/>
      <c r="D2" s="17"/>
    </row>
    <row r="3" spans="1:10" ht="15.6" x14ac:dyDescent="0.3">
      <c r="A3" s="281" t="str">
        <f>'Date initiale'!B5&amp;" "&amp;'Date initiale'!C5</f>
        <v>Departamentul BAZELE PROIECTĂRII DE ARHITECTURĂ</v>
      </c>
      <c r="B3" s="281"/>
      <c r="C3" s="281"/>
      <c r="D3" s="17"/>
    </row>
    <row r="4" spans="1:10" x14ac:dyDescent="0.3">
      <c r="A4" s="134" t="str">
        <f>'Date initiale'!C6&amp;", "&amp;'Date initiale'!C7</f>
        <v>LASCU TANA NICOLETA, 25</v>
      </c>
      <c r="B4" s="134"/>
      <c r="C4" s="134"/>
    </row>
    <row r="5" spans="1:10" s="205" customFormat="1" x14ac:dyDescent="0.3">
      <c r="A5" s="134"/>
      <c r="B5" s="134"/>
      <c r="C5" s="134"/>
    </row>
    <row r="6" spans="1:10" ht="15.6" x14ac:dyDescent="0.3">
      <c r="A6" s="467" t="s">
        <v>159</v>
      </c>
      <c r="B6" s="467"/>
      <c r="C6" s="467"/>
      <c r="D6" s="467"/>
      <c r="E6" s="467"/>
      <c r="F6" s="467"/>
      <c r="G6" s="467"/>
      <c r="H6" s="467"/>
      <c r="I6" s="40"/>
      <c r="J6" s="40"/>
    </row>
    <row r="7" spans="1:10" ht="39" customHeight="1" x14ac:dyDescent="0.3">
      <c r="A7" s="470" t="str">
        <f>'Descriere indicatori'!A14&amp;"b. "&amp;'Descriere indicatori'!B15</f>
        <v xml:space="preserve">I11b. Coordonator publicaţie/coordonator de ediţie la publicaţii şi edituri internaţionale/naţional; keynote speaker, rewiev la conferinţe şi comunicări ştiinţifice internaţionale/naţionale </v>
      </c>
      <c r="B7" s="470"/>
      <c r="C7" s="470"/>
      <c r="D7" s="470"/>
      <c r="E7" s="470"/>
      <c r="F7" s="470"/>
      <c r="G7" s="470"/>
      <c r="H7" s="470"/>
      <c r="I7" s="206"/>
      <c r="J7" s="206"/>
    </row>
    <row r="8" spans="1:10" ht="21.75" customHeight="1" thickBot="1" x14ac:dyDescent="0.35">
      <c r="A8" s="62"/>
      <c r="B8" s="62"/>
      <c r="C8" s="62"/>
      <c r="D8" s="62"/>
      <c r="E8" s="62"/>
      <c r="F8" s="62"/>
      <c r="G8" s="62"/>
      <c r="H8" s="62"/>
    </row>
    <row r="9" spans="1:10" ht="29.4" thickBot="1" x14ac:dyDescent="0.35">
      <c r="A9" s="172" t="s">
        <v>80</v>
      </c>
      <c r="B9" s="239" t="s">
        <v>115</v>
      </c>
      <c r="C9" s="239" t="s">
        <v>185</v>
      </c>
      <c r="D9" s="239" t="s">
        <v>186</v>
      </c>
      <c r="E9" s="239" t="s">
        <v>105</v>
      </c>
      <c r="F9" s="239" t="s">
        <v>106</v>
      </c>
      <c r="G9" s="254" t="s">
        <v>184</v>
      </c>
      <c r="H9" s="259" t="s">
        <v>196</v>
      </c>
      <c r="J9" s="287" t="s">
        <v>157</v>
      </c>
    </row>
    <row r="10" spans="1:10" ht="86.4" x14ac:dyDescent="0.3">
      <c r="A10" s="220">
        <v>1</v>
      </c>
      <c r="B10" s="146" t="s">
        <v>323</v>
      </c>
      <c r="C10" s="440" t="s">
        <v>301</v>
      </c>
      <c r="D10" s="146" t="s">
        <v>275</v>
      </c>
      <c r="E10" s="146">
        <v>2024</v>
      </c>
      <c r="F10" s="226"/>
      <c r="G10" s="227" t="s">
        <v>304</v>
      </c>
      <c r="H10" s="344">
        <v>15</v>
      </c>
      <c r="J10" s="288" t="s">
        <v>213</v>
      </c>
    </row>
    <row r="11" spans="1:10" ht="72" x14ac:dyDescent="0.3">
      <c r="A11" s="225">
        <f>A10+1</f>
        <v>2</v>
      </c>
      <c r="B11" s="146" t="s">
        <v>273</v>
      </c>
      <c r="C11" s="146" t="s">
        <v>468</v>
      </c>
      <c r="D11" s="396" t="s">
        <v>324</v>
      </c>
      <c r="E11" s="146">
        <v>2024</v>
      </c>
      <c r="F11" s="226" t="s">
        <v>325</v>
      </c>
      <c r="G11" s="227"/>
      <c r="H11" s="344">
        <v>15</v>
      </c>
    </row>
    <row r="12" spans="1:10" ht="43.2" x14ac:dyDescent="0.3">
      <c r="A12" s="225">
        <f t="shared" ref="A12:A19" si="0">A11+1</f>
        <v>3</v>
      </c>
      <c r="B12" s="141" t="s">
        <v>326</v>
      </c>
      <c r="C12" s="441" t="s">
        <v>327</v>
      </c>
      <c r="D12" s="222" t="s">
        <v>271</v>
      </c>
      <c r="E12" s="223">
        <v>2023</v>
      </c>
      <c r="F12" s="224"/>
      <c r="G12" s="397" t="s">
        <v>328</v>
      </c>
      <c r="H12" s="357">
        <v>15</v>
      </c>
      <c r="I12" s="26"/>
    </row>
    <row r="13" spans="1:10" ht="72" x14ac:dyDescent="0.3">
      <c r="A13" s="225">
        <f t="shared" si="0"/>
        <v>4</v>
      </c>
      <c r="B13" s="146" t="s">
        <v>329</v>
      </c>
      <c r="C13" s="440" t="s">
        <v>330</v>
      </c>
      <c r="D13" s="146" t="s">
        <v>275</v>
      </c>
      <c r="E13" s="146">
        <v>2021</v>
      </c>
      <c r="F13" s="226"/>
      <c r="G13" s="227" t="s">
        <v>331</v>
      </c>
      <c r="H13" s="344">
        <v>10</v>
      </c>
      <c r="I13" s="26"/>
    </row>
    <row r="14" spans="1:10" s="205" customFormat="1" ht="100.8" x14ac:dyDescent="0.3">
      <c r="A14" s="225">
        <f t="shared" si="0"/>
        <v>5</v>
      </c>
      <c r="B14" s="229" t="s">
        <v>273</v>
      </c>
      <c r="C14" s="229" t="s">
        <v>469</v>
      </c>
      <c r="D14" s="229" t="s">
        <v>332</v>
      </c>
      <c r="E14" s="229">
        <v>2021</v>
      </c>
      <c r="F14" s="230"/>
      <c r="G14" s="231" t="s">
        <v>333</v>
      </c>
      <c r="H14" s="358">
        <v>15</v>
      </c>
    </row>
    <row r="15" spans="1:10" s="205" customFormat="1" ht="15.6" x14ac:dyDescent="0.3">
      <c r="A15" s="225">
        <f t="shared" si="0"/>
        <v>6</v>
      </c>
      <c r="B15" s="146"/>
      <c r="C15" s="146"/>
      <c r="D15" s="146"/>
      <c r="E15" s="146"/>
      <c r="F15" s="226"/>
      <c r="G15" s="227"/>
      <c r="H15" s="344"/>
      <c r="I15" s="26"/>
    </row>
    <row r="16" spans="1:10" s="205" customFormat="1" x14ac:dyDescent="0.3">
      <c r="A16" s="225">
        <f t="shared" si="0"/>
        <v>7</v>
      </c>
      <c r="B16" s="146"/>
      <c r="C16" s="146"/>
      <c r="D16" s="146"/>
      <c r="E16" s="146"/>
      <c r="F16" s="226"/>
      <c r="G16" s="227"/>
      <c r="H16" s="344"/>
    </row>
    <row r="17" spans="1:9" s="205" customFormat="1" ht="15.6" x14ac:dyDescent="0.3">
      <c r="A17" s="225">
        <f t="shared" si="0"/>
        <v>8</v>
      </c>
      <c r="B17" s="229"/>
      <c r="C17" s="229"/>
      <c r="D17" s="229"/>
      <c r="E17" s="229"/>
      <c r="F17" s="230"/>
      <c r="G17" s="231"/>
      <c r="H17" s="358"/>
      <c r="I17" s="26"/>
    </row>
    <row r="18" spans="1:9" s="205" customFormat="1" ht="15.6" x14ac:dyDescent="0.3">
      <c r="A18" s="225">
        <f t="shared" si="0"/>
        <v>9</v>
      </c>
      <c r="B18" s="146"/>
      <c r="C18" s="146"/>
      <c r="D18" s="146"/>
      <c r="E18" s="146"/>
      <c r="F18" s="226"/>
      <c r="G18" s="227"/>
      <c r="H18" s="344"/>
      <c r="I18" s="26"/>
    </row>
    <row r="19" spans="1:9" ht="15" thickBot="1" x14ac:dyDescent="0.35">
      <c r="A19" s="232">
        <f t="shared" si="0"/>
        <v>10</v>
      </c>
      <c r="B19" s="153"/>
      <c r="C19" s="153"/>
      <c r="D19" s="153"/>
      <c r="E19" s="153"/>
      <c r="F19" s="233"/>
      <c r="G19" s="234"/>
      <c r="H19" s="359"/>
    </row>
    <row r="20" spans="1:9" ht="15" thickBot="1" x14ac:dyDescent="0.35">
      <c r="A20" s="380"/>
      <c r="B20" s="236"/>
      <c r="C20" s="236"/>
      <c r="D20" s="236"/>
      <c r="E20" s="236"/>
      <c r="F20" s="237"/>
      <c r="G20" s="176" t="str">
        <f>"Total "&amp;LEFT(A7,4)</f>
        <v>Total I11b</v>
      </c>
      <c r="H20" s="296">
        <f>SUM(H10:H19)</f>
        <v>70</v>
      </c>
    </row>
    <row r="21" spans="1:9" ht="15.6" x14ac:dyDescent="0.3">
      <c r="A21" s="30"/>
      <c r="B21" s="30"/>
      <c r="C21" s="30"/>
      <c r="D21" s="30"/>
      <c r="E21" s="30"/>
      <c r="F21" s="30"/>
      <c r="G21" s="30"/>
      <c r="H21" s="30"/>
    </row>
  </sheetData>
  <mergeCells count="2">
    <mergeCell ref="A6:H6"/>
    <mergeCell ref="A7:H7"/>
  </mergeCells>
  <phoneticPr fontId="0" type="noConversion"/>
  <hyperlinks>
    <hyperlink ref="D11" r:id="rId1" xr:uid="{88347FA4-9062-4315-B2FF-571F818EC0DE}"/>
  </hyperlinks>
  <printOptions horizontalCentered="1"/>
  <pageMargins left="0.74803149606299213" right="0.74803149606299213" top="0.78740157480314965" bottom="0.59055118110236227" header="0.31496062992125984" footer="0.31496062992125984"/>
  <pageSetup paperSize="9" orientation="landscape"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I40"/>
  <sheetViews>
    <sheetView tabSelected="1" topLeftCell="A6" workbookViewId="0">
      <selection activeCell="C10" sqref="C10"/>
    </sheetView>
  </sheetViews>
  <sheetFormatPr defaultRowHeight="14.4" x14ac:dyDescent="0.3"/>
  <cols>
    <col min="1" max="1" width="5.109375" customWidth="1"/>
    <col min="2" max="2" width="22.109375" customWidth="1"/>
    <col min="3" max="3" width="35.6640625" customWidth="1"/>
    <col min="4" max="4" width="38.88671875" customWidth="1"/>
    <col min="5" max="5" width="6.88671875" customWidth="1"/>
    <col min="6" max="6" width="10.5546875" customWidth="1"/>
    <col min="7" max="7" width="9.6640625" customWidth="1"/>
  </cols>
  <sheetData>
    <row r="1" spans="1:9" x14ac:dyDescent="0.3">
      <c r="A1" s="281" t="str">
        <f>'Date initiale'!C3</f>
        <v>Universitatea de Arhitectură și Urbanism "Ion Mincu" București</v>
      </c>
      <c r="B1" s="281"/>
      <c r="C1" s="281"/>
    </row>
    <row r="2" spans="1:9" x14ac:dyDescent="0.3">
      <c r="A2" s="281" t="str">
        <f>'Date initiale'!B4&amp;" "&amp;'Date initiale'!C4</f>
        <v>Facultatea ARHITECTURA</v>
      </c>
      <c r="B2" s="281"/>
      <c r="C2" s="281"/>
    </row>
    <row r="3" spans="1:9" x14ac:dyDescent="0.3">
      <c r="A3" s="281" t="str">
        <f>'Date initiale'!B5&amp;" "&amp;'Date initiale'!C5</f>
        <v>Departamentul BAZELE PROIECTĂRII DE ARHITECTURĂ</v>
      </c>
      <c r="B3" s="281"/>
      <c r="C3" s="281"/>
    </row>
    <row r="4" spans="1:9" x14ac:dyDescent="0.3">
      <c r="A4" s="134" t="str">
        <f>'Date initiale'!C6&amp;", "&amp;'Date initiale'!C7</f>
        <v>LASCU TANA NICOLETA, 25</v>
      </c>
      <c r="B4" s="134"/>
      <c r="C4" s="134"/>
    </row>
    <row r="5" spans="1:9" s="205" customFormat="1" x14ac:dyDescent="0.3">
      <c r="A5" s="134"/>
      <c r="B5" s="134"/>
      <c r="C5" s="134"/>
    </row>
    <row r="6" spans="1:9" ht="15.6" x14ac:dyDescent="0.3">
      <c r="A6" s="472" t="s">
        <v>159</v>
      </c>
      <c r="B6" s="472"/>
      <c r="C6" s="472"/>
      <c r="D6" s="472"/>
      <c r="E6" s="472"/>
      <c r="F6" s="472"/>
      <c r="G6" s="472"/>
    </row>
    <row r="7" spans="1:9" ht="15.6" x14ac:dyDescent="0.3">
      <c r="A7" s="470" t="str">
        <f>'Descriere indicatori'!A14&amp;"c. "&amp;'Descriere indicatori'!B16</f>
        <v xml:space="preserve">I11c. Susţinere comunicare publică în cadrul conferinţelor, colocviilor, seminarelor internaţionale/naţionale </v>
      </c>
      <c r="B7" s="470"/>
      <c r="C7" s="470"/>
      <c r="D7" s="470"/>
      <c r="E7" s="470"/>
      <c r="F7" s="470"/>
      <c r="G7" s="470"/>
      <c r="H7" s="206"/>
    </row>
    <row r="8" spans="1:9" s="205" customFormat="1" ht="16.2" thickBot="1" x14ac:dyDescent="0.35">
      <c r="A8" s="204"/>
      <c r="B8" s="204"/>
      <c r="C8" s="204"/>
      <c r="D8" s="204"/>
      <c r="E8" s="204"/>
      <c r="F8" s="204"/>
      <c r="G8" s="204"/>
      <c r="H8" s="204"/>
    </row>
    <row r="9" spans="1:9" ht="29.4" thickBot="1" x14ac:dyDescent="0.35">
      <c r="A9" s="172" t="s">
        <v>80</v>
      </c>
      <c r="B9" s="239" t="s">
        <v>115</v>
      </c>
      <c r="C9" s="239" t="s">
        <v>103</v>
      </c>
      <c r="D9" s="239" t="s">
        <v>104</v>
      </c>
      <c r="E9" s="239" t="s">
        <v>105</v>
      </c>
      <c r="F9" s="239" t="s">
        <v>106</v>
      </c>
      <c r="G9" s="259" t="s">
        <v>196</v>
      </c>
      <c r="I9" s="287" t="s">
        <v>157</v>
      </c>
    </row>
    <row r="10" spans="1:9" ht="43.2" x14ac:dyDescent="0.3">
      <c r="A10" s="241">
        <v>1</v>
      </c>
      <c r="B10" s="398" t="s">
        <v>334</v>
      </c>
      <c r="C10" s="442" t="s">
        <v>335</v>
      </c>
      <c r="D10" s="399" t="s">
        <v>336</v>
      </c>
      <c r="E10" s="398">
        <v>2025</v>
      </c>
      <c r="F10" s="398" t="s">
        <v>337</v>
      </c>
      <c r="G10" s="400">
        <v>5</v>
      </c>
      <c r="I10" s="288" t="s">
        <v>214</v>
      </c>
    </row>
    <row r="11" spans="1:9" ht="43.2" x14ac:dyDescent="0.3">
      <c r="A11" s="242">
        <f>A10+1</f>
        <v>2</v>
      </c>
      <c r="B11" s="398" t="s">
        <v>273</v>
      </c>
      <c r="C11" s="442" t="s">
        <v>470</v>
      </c>
      <c r="D11" s="399" t="s">
        <v>471</v>
      </c>
      <c r="E11" s="398">
        <v>2024</v>
      </c>
      <c r="F11" s="398" t="s">
        <v>338</v>
      </c>
      <c r="G11" s="400">
        <v>5</v>
      </c>
    </row>
    <row r="12" spans="1:9" ht="28.8" x14ac:dyDescent="0.3">
      <c r="A12" s="242">
        <f t="shared" ref="A12:A13" si="0">A11+1</f>
        <v>3</v>
      </c>
      <c r="B12" s="398" t="s">
        <v>273</v>
      </c>
      <c r="C12" s="442" t="s">
        <v>472</v>
      </c>
      <c r="D12" s="399" t="s">
        <v>339</v>
      </c>
      <c r="E12" s="398">
        <v>2024</v>
      </c>
      <c r="F12" s="398" t="s">
        <v>340</v>
      </c>
      <c r="G12" s="400">
        <v>5</v>
      </c>
    </row>
    <row r="13" spans="1:9" ht="28.8" x14ac:dyDescent="0.3">
      <c r="A13" s="242">
        <f t="shared" si="0"/>
        <v>4</v>
      </c>
      <c r="B13" s="221" t="s">
        <v>273</v>
      </c>
      <c r="C13" s="443" t="s">
        <v>341</v>
      </c>
      <c r="D13" s="401" t="s">
        <v>342</v>
      </c>
      <c r="E13" s="223">
        <v>2021</v>
      </c>
      <c r="F13" s="223" t="s">
        <v>343</v>
      </c>
      <c r="G13" s="357">
        <v>5</v>
      </c>
    </row>
    <row r="14" spans="1:9" ht="43.2" x14ac:dyDescent="0.3">
      <c r="A14" s="241">
        <v>5</v>
      </c>
      <c r="B14" s="221" t="s">
        <v>344</v>
      </c>
      <c r="C14" s="444" t="s">
        <v>473</v>
      </c>
      <c r="D14" s="401" t="s">
        <v>345</v>
      </c>
      <c r="E14" s="223">
        <v>2021</v>
      </c>
      <c r="F14" s="223" t="s">
        <v>346</v>
      </c>
      <c r="G14" s="357">
        <v>5</v>
      </c>
    </row>
    <row r="15" spans="1:9" ht="28.8" x14ac:dyDescent="0.3">
      <c r="A15" s="242">
        <v>6</v>
      </c>
      <c r="B15" s="150" t="s">
        <v>273</v>
      </c>
      <c r="C15" s="34" t="s">
        <v>474</v>
      </c>
      <c r="D15" s="243" t="s">
        <v>347</v>
      </c>
      <c r="E15" s="244">
        <v>2021</v>
      </c>
      <c r="F15" s="245">
        <v>44381</v>
      </c>
      <c r="G15" s="360">
        <v>5</v>
      </c>
    </row>
    <row r="16" spans="1:9" x14ac:dyDescent="0.3">
      <c r="A16" s="242">
        <v>7</v>
      </c>
      <c r="B16" s="150" t="s">
        <v>273</v>
      </c>
      <c r="C16" s="445" t="s">
        <v>475</v>
      </c>
      <c r="D16" s="244" t="s">
        <v>347</v>
      </c>
      <c r="E16" s="244">
        <v>2021</v>
      </c>
      <c r="F16" s="245">
        <v>44385</v>
      </c>
      <c r="G16" s="360">
        <v>5</v>
      </c>
    </row>
    <row r="17" spans="1:7" ht="129.6" x14ac:dyDescent="0.3">
      <c r="A17" s="242">
        <f t="shared" ref="A17:A20" si="1">A16+1</f>
        <v>8</v>
      </c>
      <c r="B17" s="146" t="s">
        <v>344</v>
      </c>
      <c r="C17" s="146" t="s">
        <v>476</v>
      </c>
      <c r="D17" s="42" t="s">
        <v>348</v>
      </c>
      <c r="E17" s="146">
        <v>2020</v>
      </c>
      <c r="F17" s="402">
        <v>44105</v>
      </c>
      <c r="G17" s="344">
        <v>5</v>
      </c>
    </row>
    <row r="18" spans="1:7" s="205" customFormat="1" ht="57.6" x14ac:dyDescent="0.3">
      <c r="A18" s="242">
        <f t="shared" si="1"/>
        <v>9</v>
      </c>
      <c r="B18" s="146" t="s">
        <v>273</v>
      </c>
      <c r="C18" s="440" t="s">
        <v>477</v>
      </c>
      <c r="D18" s="146" t="s">
        <v>349</v>
      </c>
      <c r="E18" s="146">
        <v>2020</v>
      </c>
      <c r="F18" s="403">
        <v>44729</v>
      </c>
      <c r="G18" s="344">
        <v>5</v>
      </c>
    </row>
    <row r="19" spans="1:7" s="205" customFormat="1" ht="72" x14ac:dyDescent="0.3">
      <c r="A19" s="242">
        <f t="shared" si="1"/>
        <v>10</v>
      </c>
      <c r="B19" s="146" t="s">
        <v>350</v>
      </c>
      <c r="C19" s="146" t="s">
        <v>478</v>
      </c>
      <c r="D19" s="146" t="s">
        <v>351</v>
      </c>
      <c r="E19" s="146">
        <v>2019</v>
      </c>
      <c r="F19" s="146" t="s">
        <v>307</v>
      </c>
      <c r="G19" s="344">
        <v>5</v>
      </c>
    </row>
    <row r="20" spans="1:7" ht="43.2" x14ac:dyDescent="0.3">
      <c r="A20" s="242">
        <f t="shared" si="1"/>
        <v>11</v>
      </c>
      <c r="B20" s="146" t="s">
        <v>273</v>
      </c>
      <c r="C20" s="146" t="s">
        <v>479</v>
      </c>
      <c r="D20" s="146" t="s">
        <v>352</v>
      </c>
      <c r="E20" s="146">
        <v>2019</v>
      </c>
      <c r="F20" s="146" t="s">
        <v>353</v>
      </c>
      <c r="G20" s="344">
        <v>5</v>
      </c>
    </row>
    <row r="21" spans="1:7" s="205" customFormat="1" ht="57.6" x14ac:dyDescent="0.3">
      <c r="A21" s="242">
        <f>A20+1</f>
        <v>12</v>
      </c>
      <c r="B21" s="150" t="s">
        <v>315</v>
      </c>
      <c r="C21" s="404" t="s">
        <v>480</v>
      </c>
      <c r="D21" s="243" t="s">
        <v>354</v>
      </c>
      <c r="E21" s="244">
        <v>2018</v>
      </c>
      <c r="F21" s="245" t="s">
        <v>355</v>
      </c>
      <c r="G21" s="360">
        <v>5</v>
      </c>
    </row>
    <row r="22" spans="1:7" s="205" customFormat="1" ht="28.8" x14ac:dyDescent="0.3">
      <c r="A22" s="241">
        <v>12</v>
      </c>
      <c r="B22" s="221" t="s">
        <v>273</v>
      </c>
      <c r="C22" s="443" t="s">
        <v>481</v>
      </c>
      <c r="D22" s="150" t="s">
        <v>357</v>
      </c>
      <c r="E22" s="223">
        <v>2018</v>
      </c>
      <c r="F22" s="223" t="s">
        <v>356</v>
      </c>
      <c r="G22" s="357">
        <v>5</v>
      </c>
    </row>
    <row r="23" spans="1:7" s="205" customFormat="1" x14ac:dyDescent="0.3">
      <c r="A23" s="241">
        <v>13</v>
      </c>
      <c r="B23" s="221" t="s">
        <v>273</v>
      </c>
      <c r="C23" s="443" t="s">
        <v>482</v>
      </c>
      <c r="D23" s="401" t="s">
        <v>358</v>
      </c>
      <c r="E23" s="223">
        <v>2017</v>
      </c>
      <c r="F23" s="223" t="s">
        <v>359</v>
      </c>
      <c r="G23" s="357">
        <v>5</v>
      </c>
    </row>
    <row r="24" spans="1:7" s="205" customFormat="1" x14ac:dyDescent="0.3">
      <c r="A24" s="241">
        <v>14</v>
      </c>
      <c r="B24" s="221" t="s">
        <v>360</v>
      </c>
      <c r="C24" s="446" t="s">
        <v>483</v>
      </c>
      <c r="D24" s="401" t="s">
        <v>361</v>
      </c>
      <c r="E24" s="405"/>
      <c r="F24" s="406">
        <v>42821</v>
      </c>
      <c r="G24" s="357">
        <v>3</v>
      </c>
    </row>
    <row r="25" spans="1:7" s="205" customFormat="1" ht="28.8" x14ac:dyDescent="0.3">
      <c r="A25" s="242">
        <v>15</v>
      </c>
      <c r="B25" s="146" t="s">
        <v>315</v>
      </c>
      <c r="C25" s="440" t="s">
        <v>484</v>
      </c>
      <c r="D25" s="146" t="s">
        <v>362</v>
      </c>
      <c r="E25" s="146">
        <v>2016</v>
      </c>
      <c r="F25" s="146" t="s">
        <v>363</v>
      </c>
      <c r="G25" s="344">
        <v>5</v>
      </c>
    </row>
    <row r="26" spans="1:7" s="205" customFormat="1" ht="43.2" x14ac:dyDescent="0.3">
      <c r="A26" s="401">
        <v>16</v>
      </c>
      <c r="B26" s="146" t="s">
        <v>364</v>
      </c>
      <c r="C26" s="146" t="s">
        <v>485</v>
      </c>
      <c r="D26" s="146" t="s">
        <v>365</v>
      </c>
      <c r="E26" s="146">
        <v>2016</v>
      </c>
      <c r="F26" s="246" t="s">
        <v>366</v>
      </c>
      <c r="G26" s="344">
        <v>5</v>
      </c>
    </row>
    <row r="27" spans="1:7" s="205" customFormat="1" ht="43.2" x14ac:dyDescent="0.3">
      <c r="A27" s="401">
        <v>17</v>
      </c>
      <c r="B27" s="146" t="s">
        <v>273</v>
      </c>
      <c r="C27" s="440" t="s">
        <v>367</v>
      </c>
      <c r="D27" s="146" t="s">
        <v>368</v>
      </c>
      <c r="E27" s="146">
        <v>2016</v>
      </c>
      <c r="F27" s="246" t="s">
        <v>369</v>
      </c>
      <c r="G27" s="344">
        <v>5</v>
      </c>
    </row>
    <row r="28" spans="1:7" s="205" customFormat="1" x14ac:dyDescent="0.3">
      <c r="A28" s="401">
        <v>18</v>
      </c>
      <c r="B28" s="146" t="s">
        <v>273</v>
      </c>
      <c r="C28" s="440" t="s">
        <v>486</v>
      </c>
      <c r="D28" s="146" t="s">
        <v>370</v>
      </c>
      <c r="E28" s="146">
        <v>2014</v>
      </c>
      <c r="F28" s="246" t="s">
        <v>371</v>
      </c>
      <c r="G28" s="344">
        <v>5</v>
      </c>
    </row>
    <row r="29" spans="1:7" s="205" customFormat="1" ht="28.8" x14ac:dyDescent="0.3">
      <c r="A29" s="401">
        <v>19</v>
      </c>
      <c r="B29" s="146" t="s">
        <v>273</v>
      </c>
      <c r="C29" s="440" t="s">
        <v>487</v>
      </c>
      <c r="D29" s="146" t="s">
        <v>372</v>
      </c>
      <c r="E29" s="146">
        <v>2015</v>
      </c>
      <c r="F29" s="246" t="s">
        <v>373</v>
      </c>
      <c r="G29" s="344">
        <v>5</v>
      </c>
    </row>
    <row r="30" spans="1:7" s="205" customFormat="1" ht="57.6" x14ac:dyDescent="0.3">
      <c r="A30" s="401">
        <v>20</v>
      </c>
      <c r="B30" s="146" t="s">
        <v>315</v>
      </c>
      <c r="C30" s="146" t="s">
        <v>488</v>
      </c>
      <c r="D30" s="146" t="s">
        <v>374</v>
      </c>
      <c r="E30" s="146">
        <v>2015</v>
      </c>
      <c r="F30" s="146" t="s">
        <v>375</v>
      </c>
      <c r="G30" s="344">
        <v>5</v>
      </c>
    </row>
    <row r="31" spans="1:7" s="205" customFormat="1" ht="43.2" x14ac:dyDescent="0.3">
      <c r="A31" s="401">
        <v>21</v>
      </c>
      <c r="B31" s="146" t="s">
        <v>273</v>
      </c>
      <c r="C31" s="440" t="s">
        <v>376</v>
      </c>
      <c r="D31" s="146" t="s">
        <v>377</v>
      </c>
      <c r="E31" s="146">
        <v>2012</v>
      </c>
      <c r="F31" s="407">
        <v>44701</v>
      </c>
      <c r="G31" s="344">
        <v>5</v>
      </c>
    </row>
    <row r="32" spans="1:7" s="205" customFormat="1" ht="43.2" x14ac:dyDescent="0.3">
      <c r="A32" s="401">
        <v>22</v>
      </c>
      <c r="B32" s="146" t="s">
        <v>315</v>
      </c>
      <c r="C32" s="440" t="s">
        <v>467</v>
      </c>
      <c r="D32" s="146" t="s">
        <v>378</v>
      </c>
      <c r="E32" s="146">
        <v>2013</v>
      </c>
      <c r="F32" s="146" t="s">
        <v>379</v>
      </c>
      <c r="G32" s="344">
        <v>5</v>
      </c>
    </row>
    <row r="33" spans="1:7" ht="58.2" thickBot="1" x14ac:dyDescent="0.35">
      <c r="A33" s="401">
        <v>23</v>
      </c>
      <c r="B33" s="153" t="s">
        <v>315</v>
      </c>
      <c r="C33" s="447" t="s">
        <v>489</v>
      </c>
      <c r="D33" s="153" t="s">
        <v>380</v>
      </c>
      <c r="E33" s="153">
        <v>2011</v>
      </c>
      <c r="F33" s="153" t="s">
        <v>381</v>
      </c>
      <c r="G33" s="359">
        <v>5</v>
      </c>
    </row>
    <row r="34" spans="1:7" ht="15" thickBot="1" x14ac:dyDescent="0.35">
      <c r="A34" s="375"/>
      <c r="B34" s="237"/>
      <c r="C34" s="237"/>
      <c r="D34" s="250"/>
      <c r="E34" s="237"/>
      <c r="F34" s="176" t="str">
        <f>"Total "&amp;LEFT(A7,4)</f>
        <v>Total I11c</v>
      </c>
      <c r="G34" s="177">
        <f>SUM(G10:G33)</f>
        <v>118</v>
      </c>
    </row>
    <row r="35" spans="1:7" x14ac:dyDescent="0.3">
      <c r="D35" s="35"/>
    </row>
    <row r="36" spans="1:7" x14ac:dyDescent="0.3">
      <c r="D36" s="35"/>
    </row>
    <row r="37" spans="1:7" x14ac:dyDescent="0.3">
      <c r="B37" s="35"/>
      <c r="D37" s="35"/>
    </row>
    <row r="38" spans="1:7" x14ac:dyDescent="0.3">
      <c r="B38" s="35"/>
      <c r="D38" s="35"/>
    </row>
    <row r="39" spans="1:7" x14ac:dyDescent="0.3">
      <c r="B39" s="18"/>
      <c r="D39" s="18"/>
    </row>
    <row r="40" spans="1:7" x14ac:dyDescent="0.3">
      <c r="B40"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workbookViewId="0">
      <selection activeCell="C16" sqref="C16"/>
    </sheetView>
  </sheetViews>
  <sheetFormatPr defaultRowHeight="14.4" x14ac:dyDescent="0.3"/>
  <cols>
    <col min="1" max="1" width="5.109375" customWidth="1"/>
    <col min="2" max="2" width="10.5546875" customWidth="1"/>
    <col min="3" max="3" width="43.109375" customWidth="1"/>
    <col min="4" max="4" width="24" customWidth="1"/>
    <col min="5" max="5" width="14.33203125" customWidth="1"/>
    <col min="6" max="6" width="11.88671875" style="205" customWidth="1"/>
    <col min="7" max="7" width="10" customWidth="1"/>
    <col min="8" max="8" width="9.6640625" customWidth="1"/>
  </cols>
  <sheetData>
    <row r="1" spans="1:11" ht="15.6" x14ac:dyDescent="0.3">
      <c r="A1" s="281" t="str">
        <f>'Date initiale'!C3</f>
        <v>Universitatea de Arhitectură și Urbanism "Ion Mincu" București</v>
      </c>
      <c r="B1" s="281"/>
      <c r="C1" s="281"/>
      <c r="D1" s="17"/>
      <c r="E1" s="17"/>
      <c r="F1" s="17"/>
    </row>
    <row r="2" spans="1:11" ht="15.6" x14ac:dyDescent="0.3">
      <c r="A2" s="281" t="str">
        <f>'Date initiale'!B4&amp;" "&amp;'Date initiale'!C4</f>
        <v>Facultatea ARHITECTURA</v>
      </c>
      <c r="B2" s="281"/>
      <c r="C2" s="281"/>
      <c r="D2" s="17"/>
      <c r="E2" s="17"/>
      <c r="F2" s="17"/>
    </row>
    <row r="3" spans="1:11" ht="15.6" x14ac:dyDescent="0.3">
      <c r="A3" s="281" t="str">
        <f>'Date initiale'!B5&amp;" "&amp;'Date initiale'!C5</f>
        <v>Departamentul BAZELE PROIECTĂRII DE ARHITECTURĂ</v>
      </c>
      <c r="B3" s="281"/>
      <c r="C3" s="281"/>
      <c r="D3" s="17"/>
      <c r="E3" s="17"/>
      <c r="F3" s="17"/>
    </row>
    <row r="4" spans="1:11" ht="15.6" x14ac:dyDescent="0.3">
      <c r="A4" s="282" t="str">
        <f>'Date initiale'!C6&amp;", "&amp;'Date initiale'!C7</f>
        <v>LASCU TANA NICOLETA, 25</v>
      </c>
      <c r="B4" s="282"/>
      <c r="C4" s="282"/>
      <c r="D4" s="17"/>
      <c r="E4" s="17"/>
      <c r="F4" s="17"/>
    </row>
    <row r="5" spans="1:11" s="205" customFormat="1" ht="15.6" x14ac:dyDescent="0.3">
      <c r="A5" s="282"/>
      <c r="B5" s="282"/>
      <c r="C5" s="282"/>
      <c r="D5" s="17"/>
      <c r="E5" s="17"/>
      <c r="F5" s="17"/>
    </row>
    <row r="6" spans="1:11" ht="15.6" x14ac:dyDescent="0.3">
      <c r="A6" s="467" t="s">
        <v>159</v>
      </c>
      <c r="B6" s="467"/>
      <c r="C6" s="467"/>
      <c r="D6" s="467"/>
      <c r="E6" s="467"/>
      <c r="F6" s="467"/>
      <c r="G6" s="467"/>
      <c r="H6" s="467"/>
    </row>
    <row r="7" spans="1:11" ht="39" customHeight="1" x14ac:dyDescent="0.3">
      <c r="A7" s="470" t="str">
        <f>'Descriere indicatori'!A17&amp;". "&amp;'Descriere indicatori'!B17</f>
        <v xml:space="preserve">I12. Proiect de arhitectură, restaurare, cu un program de mare complexitate, de importanţă naţională sau regională, edificat/autorizat** </v>
      </c>
      <c r="B7" s="470"/>
      <c r="C7" s="470"/>
      <c r="D7" s="470"/>
      <c r="E7" s="470"/>
      <c r="F7" s="470"/>
      <c r="G7" s="470"/>
      <c r="H7" s="470"/>
      <c r="I7" s="33"/>
      <c r="K7" s="33"/>
    </row>
    <row r="8" spans="1:11" ht="16.2" thickBot="1" x14ac:dyDescent="0.35">
      <c r="A8" s="55"/>
      <c r="B8" s="55"/>
      <c r="C8" s="55"/>
      <c r="D8" s="55"/>
      <c r="E8" s="55"/>
      <c r="F8" s="55"/>
      <c r="G8" s="55"/>
      <c r="H8" s="55"/>
    </row>
    <row r="9" spans="1:11" ht="46.5" customHeight="1" thickBot="1" x14ac:dyDescent="0.35">
      <c r="A9" s="211" t="s">
        <v>80</v>
      </c>
      <c r="B9" s="239" t="s">
        <v>102</v>
      </c>
      <c r="C9" s="258" t="s">
        <v>100</v>
      </c>
      <c r="D9" s="258" t="s">
        <v>101</v>
      </c>
      <c r="E9" s="239" t="s">
        <v>188</v>
      </c>
      <c r="F9" s="239" t="s">
        <v>187</v>
      </c>
      <c r="G9" s="258" t="s">
        <v>119</v>
      </c>
      <c r="H9" s="259" t="s">
        <v>196</v>
      </c>
      <c r="J9" s="287" t="s">
        <v>157</v>
      </c>
    </row>
    <row r="10" spans="1:11" x14ac:dyDescent="0.3">
      <c r="A10" s="220">
        <v>1</v>
      </c>
      <c r="B10" s="141"/>
      <c r="C10" s="141" t="s">
        <v>382</v>
      </c>
      <c r="D10" s="141" t="s">
        <v>395</v>
      </c>
      <c r="E10" s="141" t="s">
        <v>383</v>
      </c>
      <c r="F10" s="141" t="s">
        <v>384</v>
      </c>
      <c r="G10" s="141">
        <v>2005</v>
      </c>
      <c r="H10" s="361">
        <v>20</v>
      </c>
      <c r="J10" s="288" t="s">
        <v>215</v>
      </c>
    </row>
    <row r="11" spans="1:11" x14ac:dyDescent="0.3">
      <c r="A11" s="256">
        <f>A10+1</f>
        <v>2</v>
      </c>
      <c r="B11" s="226"/>
      <c r="C11" s="146" t="s">
        <v>387</v>
      </c>
      <c r="D11" s="146" t="s">
        <v>388</v>
      </c>
      <c r="E11" s="146" t="s">
        <v>383</v>
      </c>
      <c r="F11" s="146" t="s">
        <v>386</v>
      </c>
      <c r="G11" s="146">
        <v>2008</v>
      </c>
      <c r="H11" s="344">
        <v>20</v>
      </c>
      <c r="J11" s="58"/>
    </row>
    <row r="12" spans="1:11" x14ac:dyDescent="0.3">
      <c r="A12" s="256">
        <f t="shared" ref="A12:A19" si="0">A11+1</f>
        <v>3</v>
      </c>
      <c r="B12" s="146"/>
      <c r="C12" s="146" t="s">
        <v>394</v>
      </c>
      <c r="D12" s="146" t="s">
        <v>385</v>
      </c>
      <c r="E12" s="146" t="s">
        <v>383</v>
      </c>
      <c r="F12" s="146" t="s">
        <v>386</v>
      </c>
      <c r="G12" s="146">
        <v>1998</v>
      </c>
      <c r="H12" s="344">
        <v>20</v>
      </c>
    </row>
    <row r="13" spans="1:11" s="205" customFormat="1" ht="28.8" x14ac:dyDescent="0.3">
      <c r="A13" s="256">
        <f t="shared" si="0"/>
        <v>4</v>
      </c>
      <c r="B13" s="146"/>
      <c r="C13" s="146" t="s">
        <v>389</v>
      </c>
      <c r="D13" s="146" t="s">
        <v>388</v>
      </c>
      <c r="E13" s="146" t="s">
        <v>383</v>
      </c>
      <c r="F13" s="146" t="s">
        <v>386</v>
      </c>
      <c r="G13" s="146">
        <v>2001</v>
      </c>
      <c r="H13" s="344">
        <v>20</v>
      </c>
    </row>
    <row r="14" spans="1:11" s="205" customFormat="1" x14ac:dyDescent="0.3">
      <c r="A14" s="256">
        <f t="shared" si="0"/>
        <v>5</v>
      </c>
      <c r="B14" s="146"/>
      <c r="C14" s="146" t="s">
        <v>390</v>
      </c>
      <c r="D14" s="146" t="s">
        <v>391</v>
      </c>
      <c r="E14" s="146" t="s">
        <v>383</v>
      </c>
      <c r="F14" s="146" t="s">
        <v>386</v>
      </c>
      <c r="G14" s="146">
        <v>2000</v>
      </c>
      <c r="H14" s="344">
        <v>20</v>
      </c>
    </row>
    <row r="15" spans="1:11" s="205" customFormat="1" x14ac:dyDescent="0.3">
      <c r="A15" s="256">
        <f t="shared" si="0"/>
        <v>6</v>
      </c>
      <c r="B15" s="226"/>
      <c r="C15" s="146" t="s">
        <v>393</v>
      </c>
      <c r="D15" s="146" t="s">
        <v>392</v>
      </c>
      <c r="E15" s="146" t="s">
        <v>383</v>
      </c>
      <c r="F15" s="146" t="s">
        <v>386</v>
      </c>
      <c r="G15" s="146">
        <v>2000</v>
      </c>
      <c r="H15" s="344">
        <v>20</v>
      </c>
    </row>
    <row r="16" spans="1:11" s="205" customFormat="1" ht="29.4" thickBot="1" x14ac:dyDescent="0.35">
      <c r="A16" s="268">
        <f t="shared" si="0"/>
        <v>7</v>
      </c>
      <c r="B16" s="72"/>
      <c r="C16" s="412" t="s">
        <v>402</v>
      </c>
      <c r="D16" s="248"/>
      <c r="E16" s="248" t="s">
        <v>383</v>
      </c>
      <c r="F16" s="248" t="s">
        <v>399</v>
      </c>
      <c r="G16" s="248">
        <v>1993</v>
      </c>
      <c r="H16" s="363">
        <v>3</v>
      </c>
    </row>
    <row r="17" spans="1:8" s="205" customFormat="1" x14ac:dyDescent="0.3">
      <c r="A17" s="256">
        <f t="shared" si="0"/>
        <v>8</v>
      </c>
      <c r="B17" s="146"/>
      <c r="C17" s="146"/>
      <c r="D17" s="146"/>
      <c r="E17" s="146"/>
      <c r="F17" s="146"/>
      <c r="G17" s="146"/>
      <c r="H17" s="344"/>
    </row>
    <row r="18" spans="1:8" x14ac:dyDescent="0.3">
      <c r="A18" s="257">
        <f t="shared" si="0"/>
        <v>9</v>
      </c>
      <c r="B18" s="226"/>
      <c r="C18" s="146"/>
      <c r="D18" s="146"/>
      <c r="E18" s="146"/>
      <c r="F18" s="146"/>
      <c r="G18" s="146"/>
      <c r="H18" s="349"/>
    </row>
    <row r="19" spans="1:8" ht="15" thickBot="1" x14ac:dyDescent="0.35">
      <c r="A19" s="247">
        <f t="shared" si="0"/>
        <v>10</v>
      </c>
      <c r="B19" s="249"/>
      <c r="C19" s="248"/>
      <c r="D19" s="153"/>
      <c r="E19" s="153"/>
      <c r="F19" s="153"/>
      <c r="G19" s="153"/>
      <c r="H19" s="359"/>
    </row>
    <row r="20" spans="1:8" ht="15" thickBot="1" x14ac:dyDescent="0.35">
      <c r="A20" s="375"/>
      <c r="B20" s="237"/>
      <c r="C20" s="237"/>
      <c r="D20" s="237"/>
      <c r="E20" s="237"/>
      <c r="F20" s="237"/>
      <c r="G20" s="176" t="str">
        <f>"Total "&amp;LEFT(A7,3)</f>
        <v>Total I12</v>
      </c>
      <c r="H20" s="177">
        <f>SUM(H10:H19)</f>
        <v>123</v>
      </c>
    </row>
    <row r="22" spans="1:8" ht="53.25" customHeight="1" x14ac:dyDescent="0.3">
      <c r="A22" s="469"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69"/>
      <c r="C22" s="469"/>
      <c r="D22" s="469"/>
      <c r="E22" s="469"/>
      <c r="F22" s="469"/>
      <c r="G22" s="469"/>
      <c r="H22" s="469"/>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topLeftCell="A2" zoomScale="130" zoomScaleNormal="130" workbookViewId="0">
      <selection activeCell="C4" sqref="C4"/>
    </sheetView>
  </sheetViews>
  <sheetFormatPr defaultRowHeight="14.4" x14ac:dyDescent="0.3"/>
  <cols>
    <col min="1" max="1" width="9.109375" style="205"/>
    <col min="2" max="2" width="28.5546875" customWidth="1"/>
    <col min="3" max="3" width="39" customWidth="1"/>
  </cols>
  <sheetData>
    <row r="1" spans="2:3" x14ac:dyDescent="0.3">
      <c r="B1" s="92" t="s">
        <v>147</v>
      </c>
    </row>
    <row r="3" spans="2:3" ht="31.2" x14ac:dyDescent="0.3">
      <c r="B3" s="386" t="s">
        <v>123</v>
      </c>
      <c r="C3" s="75" t="s">
        <v>148</v>
      </c>
    </row>
    <row r="4" spans="2:3" ht="15.6" x14ac:dyDescent="0.3">
      <c r="B4" s="386" t="s">
        <v>124</v>
      </c>
      <c r="C4" s="391" t="s">
        <v>77</v>
      </c>
    </row>
    <row r="5" spans="2:3" ht="15.6" x14ac:dyDescent="0.3">
      <c r="B5" s="386" t="s">
        <v>125</v>
      </c>
      <c r="C5" s="391" t="s">
        <v>284</v>
      </c>
    </row>
    <row r="6" spans="2:3" ht="15.6" x14ac:dyDescent="0.3">
      <c r="B6" s="387" t="s">
        <v>128</v>
      </c>
      <c r="C6" s="391" t="s">
        <v>270</v>
      </c>
    </row>
    <row r="7" spans="2:3" ht="15.6" x14ac:dyDescent="0.3">
      <c r="B7" s="386" t="s">
        <v>228</v>
      </c>
      <c r="C7" s="391">
        <v>25</v>
      </c>
    </row>
    <row r="8" spans="2:3" ht="15.6" x14ac:dyDescent="0.3">
      <c r="B8" s="386" t="s">
        <v>154</v>
      </c>
      <c r="C8" s="391" t="s">
        <v>192</v>
      </c>
    </row>
    <row r="9" spans="2:3" ht="15.6" x14ac:dyDescent="0.3">
      <c r="B9" s="388" t="s">
        <v>127</v>
      </c>
      <c r="C9" s="392" t="s">
        <v>269</v>
      </c>
    </row>
    <row r="10" spans="2:3" ht="15" customHeight="1" x14ac:dyDescent="0.3">
      <c r="B10" s="388" t="s">
        <v>126</v>
      </c>
      <c r="C10" s="393" t="s">
        <v>268</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xWindow="668" yWindow="560"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J22"/>
  <sheetViews>
    <sheetView topLeftCell="A9" zoomScaleNormal="100" workbookViewId="0">
      <selection activeCell="C18" sqref="C18"/>
    </sheetView>
  </sheetViews>
  <sheetFormatPr defaultRowHeight="14.4" x14ac:dyDescent="0.3"/>
  <cols>
    <col min="1" max="1" width="5.109375" customWidth="1"/>
    <col min="2" max="2" width="10.5546875" customWidth="1"/>
    <col min="3" max="3" width="43.109375" customWidth="1"/>
    <col min="4" max="4" width="24" customWidth="1"/>
    <col min="5" max="5" width="14.33203125" customWidth="1"/>
    <col min="6" max="6" width="11.88671875" style="205" customWidth="1"/>
    <col min="7" max="7" width="10" customWidth="1"/>
    <col min="8" max="8" width="9.6640625" customWidth="1"/>
  </cols>
  <sheetData>
    <row r="1" spans="1:10" ht="15.6" x14ac:dyDescent="0.3">
      <c r="A1" s="281" t="str">
        <f>'Date initiale'!C3</f>
        <v>Universitatea de Arhitectură și Urbanism "Ion Mincu" București</v>
      </c>
      <c r="B1" s="281"/>
      <c r="C1" s="281"/>
      <c r="D1" s="17"/>
    </row>
    <row r="2" spans="1:10" ht="15.6" x14ac:dyDescent="0.3">
      <c r="A2" s="281" t="str">
        <f>'Date initiale'!B4&amp;" "&amp;'Date initiale'!C4</f>
        <v>Facultatea ARHITECTURA</v>
      </c>
      <c r="B2" s="281"/>
      <c r="C2" s="281"/>
      <c r="D2" s="17"/>
    </row>
    <row r="3" spans="1:10" ht="15.6" x14ac:dyDescent="0.3">
      <c r="A3" s="281" t="str">
        <f>'Date initiale'!B5&amp;" "&amp;'Date initiale'!C5</f>
        <v>Departamentul BAZELE PROIECTĂRII DE ARHITECTURĂ</v>
      </c>
      <c r="B3" s="281"/>
      <c r="C3" s="281"/>
      <c r="D3" s="17"/>
    </row>
    <row r="4" spans="1:10" x14ac:dyDescent="0.3">
      <c r="A4" s="134" t="str">
        <f>'Date initiale'!C6&amp;", "&amp;'Date initiale'!C7</f>
        <v>LASCU TANA NICOLETA, 25</v>
      </c>
      <c r="B4" s="134"/>
      <c r="C4" s="134"/>
    </row>
    <row r="5" spans="1:10" s="205" customFormat="1" x14ac:dyDescent="0.3">
      <c r="A5" s="134"/>
      <c r="B5" s="134"/>
      <c r="C5" s="134"/>
    </row>
    <row r="6" spans="1:10" ht="15.6" x14ac:dyDescent="0.3">
      <c r="A6" s="473" t="s">
        <v>159</v>
      </c>
      <c r="B6" s="473"/>
      <c r="C6" s="473"/>
      <c r="D6" s="473"/>
      <c r="E6" s="473"/>
      <c r="F6" s="473"/>
      <c r="G6" s="473"/>
      <c r="H6" s="473"/>
    </row>
    <row r="7" spans="1:10" ht="15.6" x14ac:dyDescent="0.3">
      <c r="A7" s="470" t="str">
        <f>'Descriere indicatori'!A18&amp;". "&amp;'Descriere indicatori'!B18</f>
        <v xml:space="preserve">I13. Proiect de arhitectură, restaurare, design, de specialitate, de mare complexitate, la nivel zonal sau local, edificat/autorizat** </v>
      </c>
      <c r="B7" s="470"/>
      <c r="C7" s="470"/>
      <c r="D7" s="470"/>
      <c r="E7" s="470"/>
      <c r="F7" s="470"/>
      <c r="G7" s="470"/>
      <c r="H7" s="470"/>
    </row>
    <row r="8" spans="1:10" ht="16.2" thickBot="1" x14ac:dyDescent="0.35">
      <c r="A8" s="55"/>
      <c r="B8" s="55"/>
      <c r="C8" s="55"/>
      <c r="D8" s="55"/>
      <c r="E8" s="55"/>
      <c r="F8" s="55"/>
      <c r="G8" s="55"/>
      <c r="H8" s="55"/>
    </row>
    <row r="9" spans="1:10" ht="54" customHeight="1" thickBot="1" x14ac:dyDescent="0.35">
      <c r="A9" s="211" t="s">
        <v>80</v>
      </c>
      <c r="B9" s="239" t="s">
        <v>102</v>
      </c>
      <c r="C9" s="258" t="s">
        <v>100</v>
      </c>
      <c r="D9" s="258" t="s">
        <v>101</v>
      </c>
      <c r="E9" s="239" t="s">
        <v>188</v>
      </c>
      <c r="F9" s="239" t="s">
        <v>187</v>
      </c>
      <c r="G9" s="258" t="s">
        <v>119</v>
      </c>
      <c r="H9" s="259" t="s">
        <v>196</v>
      </c>
      <c r="J9" s="287" t="s">
        <v>157</v>
      </c>
    </row>
    <row r="10" spans="1:10" ht="15" thickBot="1" x14ac:dyDescent="0.35">
      <c r="A10" s="269">
        <v>1</v>
      </c>
      <c r="B10" s="408"/>
      <c r="C10" s="409" t="s">
        <v>396</v>
      </c>
      <c r="D10" s="409" t="s">
        <v>388</v>
      </c>
      <c r="E10" s="408" t="s">
        <v>383</v>
      </c>
      <c r="F10" s="408" t="s">
        <v>400</v>
      </c>
      <c r="G10" s="409">
        <v>2012</v>
      </c>
      <c r="H10" s="410">
        <v>15</v>
      </c>
      <c r="J10" s="288" t="s">
        <v>213</v>
      </c>
    </row>
    <row r="11" spans="1:10" ht="43.2" x14ac:dyDescent="0.3">
      <c r="A11" s="257">
        <f>A10+1</f>
        <v>2</v>
      </c>
      <c r="B11" s="270"/>
      <c r="C11" s="270" t="s">
        <v>491</v>
      </c>
      <c r="D11" s="270" t="s">
        <v>388</v>
      </c>
      <c r="E11" s="270" t="s">
        <v>383</v>
      </c>
      <c r="F11" s="270" t="s">
        <v>386</v>
      </c>
      <c r="G11" s="270">
        <v>2001</v>
      </c>
      <c r="H11" s="362">
        <v>7.5</v>
      </c>
    </row>
    <row r="12" spans="1:10" ht="28.8" x14ac:dyDescent="0.3">
      <c r="A12" s="411">
        <f>A11+1</f>
        <v>3</v>
      </c>
      <c r="B12" s="146"/>
      <c r="C12" s="146" t="s">
        <v>397</v>
      </c>
      <c r="D12" s="146" t="s">
        <v>388</v>
      </c>
      <c r="E12" s="146" t="s">
        <v>383</v>
      </c>
      <c r="F12" s="146" t="s">
        <v>386</v>
      </c>
      <c r="G12" s="146">
        <v>2002</v>
      </c>
      <c r="H12" s="349">
        <v>7.5</v>
      </c>
    </row>
    <row r="13" spans="1:10" ht="28.8" x14ac:dyDescent="0.3">
      <c r="A13" s="411">
        <f t="shared" ref="A13:A14" si="0">A12+1</f>
        <v>4</v>
      </c>
      <c r="B13" s="146"/>
      <c r="C13" s="146" t="s">
        <v>398</v>
      </c>
      <c r="D13" s="146" t="s">
        <v>388</v>
      </c>
      <c r="E13" s="146" t="s">
        <v>383</v>
      </c>
      <c r="F13" s="146" t="s">
        <v>386</v>
      </c>
      <c r="G13" s="146">
        <v>1998</v>
      </c>
      <c r="H13" s="349">
        <v>7.5</v>
      </c>
    </row>
    <row r="14" spans="1:10" ht="43.2" x14ac:dyDescent="0.3">
      <c r="A14" s="411">
        <f t="shared" si="0"/>
        <v>5</v>
      </c>
      <c r="B14" s="226"/>
      <c r="C14" s="146" t="s">
        <v>492</v>
      </c>
      <c r="D14" s="146" t="s">
        <v>388</v>
      </c>
      <c r="E14" s="146" t="s">
        <v>383</v>
      </c>
      <c r="F14" s="146" t="s">
        <v>386</v>
      </c>
      <c r="G14" s="146">
        <v>1999</v>
      </c>
      <c r="H14" s="349">
        <v>7.5</v>
      </c>
    </row>
    <row r="15" spans="1:10" ht="28.8" x14ac:dyDescent="0.3">
      <c r="A15" s="257">
        <f>A14+1</f>
        <v>6</v>
      </c>
      <c r="B15" s="230"/>
      <c r="C15" s="229" t="s">
        <v>490</v>
      </c>
      <c r="D15" s="146" t="s">
        <v>388</v>
      </c>
      <c r="E15" s="146" t="s">
        <v>383</v>
      </c>
      <c r="F15" s="146" t="s">
        <v>386</v>
      </c>
      <c r="G15" s="146">
        <v>1996</v>
      </c>
      <c r="H15" s="349">
        <v>7.5</v>
      </c>
    </row>
    <row r="16" spans="1:10" ht="28.8" x14ac:dyDescent="0.3">
      <c r="A16" s="257">
        <f t="shared" ref="A16:A19" si="1">A15+1</f>
        <v>7</v>
      </c>
      <c r="B16" s="226"/>
      <c r="C16" s="146" t="s">
        <v>493</v>
      </c>
      <c r="D16" s="146" t="s">
        <v>388</v>
      </c>
      <c r="E16" s="146" t="s">
        <v>383</v>
      </c>
      <c r="F16" s="146" t="s">
        <v>386</v>
      </c>
      <c r="G16" s="146">
        <v>1998</v>
      </c>
      <c r="H16" s="349">
        <v>7.5</v>
      </c>
    </row>
    <row r="17" spans="1:8" ht="28.8" x14ac:dyDescent="0.3">
      <c r="A17" s="257">
        <f t="shared" si="1"/>
        <v>8</v>
      </c>
      <c r="B17" s="226"/>
      <c r="C17" s="146" t="s">
        <v>494</v>
      </c>
      <c r="D17" s="146" t="s">
        <v>388</v>
      </c>
      <c r="E17" s="146" t="s">
        <v>383</v>
      </c>
      <c r="F17" s="146" t="s">
        <v>386</v>
      </c>
      <c r="G17" s="146">
        <v>1998</v>
      </c>
      <c r="H17" s="349">
        <v>7.5</v>
      </c>
    </row>
    <row r="18" spans="1:8" ht="43.2" x14ac:dyDescent="0.3">
      <c r="A18" s="257">
        <f>A17+1</f>
        <v>9</v>
      </c>
      <c r="B18" s="230"/>
      <c r="C18" s="229" t="s">
        <v>495</v>
      </c>
      <c r="D18" s="229"/>
      <c r="E18" s="229" t="s">
        <v>383</v>
      </c>
      <c r="F18" s="229" t="s">
        <v>399</v>
      </c>
      <c r="G18" s="229">
        <v>1995</v>
      </c>
      <c r="H18" s="349">
        <v>3</v>
      </c>
    </row>
    <row r="19" spans="1:8" s="63" customFormat="1" ht="58.2" thickBot="1" x14ac:dyDescent="0.35">
      <c r="A19" s="268">
        <f t="shared" si="1"/>
        <v>10</v>
      </c>
      <c r="B19" s="229"/>
      <c r="C19" s="229" t="s">
        <v>401</v>
      </c>
      <c r="D19" s="229"/>
      <c r="E19" s="229" t="s">
        <v>383</v>
      </c>
      <c r="F19" s="229" t="s">
        <v>399</v>
      </c>
      <c r="G19" s="229">
        <v>1992</v>
      </c>
      <c r="H19" s="358">
        <v>3</v>
      </c>
    </row>
    <row r="20" spans="1:8" ht="15" thickBot="1" x14ac:dyDescent="0.35">
      <c r="A20" s="378"/>
      <c r="B20" s="267"/>
      <c r="C20" s="237"/>
      <c r="D20" s="237"/>
      <c r="E20" s="237"/>
      <c r="F20" s="237"/>
      <c r="G20" s="176" t="str">
        <f>"Total "&amp;LEFT(A7,3)</f>
        <v>Total I13</v>
      </c>
      <c r="H20" s="177">
        <f>SUM(H10:H19)</f>
        <v>73.5</v>
      </c>
    </row>
    <row r="22" spans="1:8" ht="53.25" customHeight="1" x14ac:dyDescent="0.3">
      <c r="A22" s="469"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69"/>
      <c r="C22" s="469"/>
      <c r="D22" s="469"/>
      <c r="E22" s="469"/>
      <c r="F22" s="469"/>
      <c r="G22" s="469"/>
      <c r="H22" s="469"/>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J41"/>
  <sheetViews>
    <sheetView workbookViewId="0">
      <selection activeCell="C10" sqref="C10"/>
    </sheetView>
  </sheetViews>
  <sheetFormatPr defaultRowHeight="14.4" x14ac:dyDescent="0.3"/>
  <cols>
    <col min="1" max="1" width="5.109375" customWidth="1"/>
    <col min="2" max="2" width="10.5546875" customWidth="1"/>
    <col min="3" max="3" width="43.109375" customWidth="1"/>
    <col min="4" max="4" width="24" customWidth="1"/>
    <col min="5" max="5" width="14.33203125" customWidth="1"/>
    <col min="6" max="6" width="11.88671875" style="205" customWidth="1"/>
    <col min="7" max="7" width="10" customWidth="1"/>
    <col min="8" max="8" width="9.6640625" customWidth="1"/>
    <col min="10" max="10" width="10.44140625" customWidth="1"/>
  </cols>
  <sheetData>
    <row r="1" spans="1:10" ht="15.6" x14ac:dyDescent="0.3">
      <c r="A1" s="281" t="str">
        <f>'Date initiale'!C3</f>
        <v>Universitatea de Arhitectură și Urbanism "Ion Mincu" București</v>
      </c>
      <c r="B1" s="281"/>
      <c r="C1" s="281"/>
      <c r="D1" s="17"/>
      <c r="E1" s="17"/>
      <c r="F1" s="17"/>
    </row>
    <row r="2" spans="1:10" ht="15.6" x14ac:dyDescent="0.3">
      <c r="A2" s="281" t="str">
        <f>'Date initiale'!B4&amp;" "&amp;'Date initiale'!C4</f>
        <v>Facultatea ARHITECTURA</v>
      </c>
      <c r="B2" s="281"/>
      <c r="C2" s="281"/>
      <c r="D2" s="17"/>
      <c r="E2" s="17"/>
      <c r="F2" s="17"/>
    </row>
    <row r="3" spans="1:10" ht="15.6" x14ac:dyDescent="0.3">
      <c r="A3" s="281" t="str">
        <f>'Date initiale'!B5&amp;" "&amp;'Date initiale'!C5</f>
        <v>Departamentul BAZELE PROIECTĂRII DE ARHITECTURĂ</v>
      </c>
      <c r="B3" s="281"/>
      <c r="C3" s="281"/>
      <c r="D3" s="17"/>
      <c r="E3" s="17"/>
      <c r="F3" s="17"/>
    </row>
    <row r="4" spans="1:10" ht="15.6" x14ac:dyDescent="0.3">
      <c r="A4" s="282" t="str">
        <f>'Date initiale'!C6&amp;", "&amp;'Date initiale'!C7</f>
        <v>LASCU TANA NICOLETA, 25</v>
      </c>
      <c r="B4" s="282"/>
      <c r="C4" s="282"/>
      <c r="D4" s="17"/>
      <c r="E4" s="17"/>
      <c r="F4" s="17"/>
    </row>
    <row r="5" spans="1:10" s="205" customFormat="1" ht="15.6" x14ac:dyDescent="0.3">
      <c r="A5" s="282"/>
      <c r="B5" s="282"/>
      <c r="C5" s="282"/>
      <c r="D5" s="17"/>
      <c r="E5" s="17"/>
      <c r="F5" s="17"/>
    </row>
    <row r="6" spans="1:10" ht="15.6" x14ac:dyDescent="0.3">
      <c r="A6" s="467" t="s">
        <v>159</v>
      </c>
      <c r="B6" s="467"/>
      <c r="C6" s="467"/>
      <c r="D6" s="467"/>
      <c r="E6" s="467"/>
      <c r="F6" s="467"/>
      <c r="G6" s="467"/>
      <c r="H6" s="467"/>
    </row>
    <row r="7" spans="1:10" ht="52.5" customHeight="1" x14ac:dyDescent="0.3">
      <c r="A7" s="470" t="str">
        <f>'Descriere indicatori'!A19&amp;"a. "&amp;'Descriere indicatori'!B19</f>
        <v xml:space="preserve">I14a. Proiect de amenajarea teritoriului şi peisaj la nivel macro-teritorial: naţional, transfrontalier, interjudeţean/la nivel mezzo-teritorial: judeţean, periurban, metropolitan/strategii de dezvoltare, studii de fundamentare, planuri de management şi mobilitate) avizate** </v>
      </c>
      <c r="B7" s="470"/>
      <c r="C7" s="470"/>
      <c r="D7" s="470"/>
      <c r="E7" s="470"/>
      <c r="F7" s="470"/>
      <c r="G7" s="470"/>
      <c r="H7" s="470"/>
    </row>
    <row r="8" spans="1:10" s="205" customFormat="1" ht="16.2" thickBot="1" x14ac:dyDescent="0.35">
      <c r="A8" s="60"/>
      <c r="B8" s="60"/>
      <c r="C8" s="60"/>
      <c r="D8" s="60"/>
      <c r="E8" s="60"/>
      <c r="F8" s="76"/>
      <c r="G8" s="76"/>
      <c r="H8" s="76"/>
    </row>
    <row r="9" spans="1:10" ht="43.8" thickBot="1" x14ac:dyDescent="0.35">
      <c r="A9" s="211" t="s">
        <v>80</v>
      </c>
      <c r="B9" s="239" t="s">
        <v>102</v>
      </c>
      <c r="C9" s="258" t="s">
        <v>100</v>
      </c>
      <c r="D9" s="258" t="s">
        <v>101</v>
      </c>
      <c r="E9" s="239" t="s">
        <v>189</v>
      </c>
      <c r="F9" s="239" t="s">
        <v>187</v>
      </c>
      <c r="G9" s="258" t="s">
        <v>119</v>
      </c>
      <c r="H9" s="259" t="s">
        <v>196</v>
      </c>
      <c r="J9" s="287" t="s">
        <v>157</v>
      </c>
    </row>
    <row r="10" spans="1:10" x14ac:dyDescent="0.3">
      <c r="A10" s="273">
        <v>1</v>
      </c>
      <c r="B10" s="413"/>
      <c r="C10" s="413" t="s">
        <v>496</v>
      </c>
      <c r="D10" s="413" t="s">
        <v>403</v>
      </c>
      <c r="E10" s="413" t="s">
        <v>404</v>
      </c>
      <c r="F10" s="413" t="s">
        <v>400</v>
      </c>
      <c r="G10" s="413">
        <v>2018</v>
      </c>
      <c r="H10" s="414">
        <v>30</v>
      </c>
      <c r="J10" s="288" t="s">
        <v>216</v>
      </c>
    </row>
    <row r="11" spans="1:10" x14ac:dyDescent="0.3">
      <c r="A11" s="256">
        <f>A10+1</f>
        <v>2</v>
      </c>
      <c r="B11" s="271"/>
      <c r="C11" s="244"/>
      <c r="D11" s="244"/>
      <c r="E11" s="272"/>
      <c r="F11" s="272"/>
      <c r="G11" s="244"/>
      <c r="H11" s="228"/>
      <c r="J11" s="58"/>
    </row>
    <row r="12" spans="1:10" x14ac:dyDescent="0.3">
      <c r="A12" s="256">
        <f t="shared" ref="A12:A19" si="0">A11+1</f>
        <v>3</v>
      </c>
      <c r="B12" s="226"/>
      <c r="C12" s="146"/>
      <c r="D12" s="146"/>
      <c r="E12" s="146"/>
      <c r="F12" s="146"/>
      <c r="G12" s="146"/>
      <c r="H12" s="228"/>
    </row>
    <row r="13" spans="1:10" x14ac:dyDescent="0.3">
      <c r="A13" s="256">
        <f t="shared" si="0"/>
        <v>4</v>
      </c>
      <c r="B13" s="146"/>
      <c r="C13" s="146"/>
      <c r="D13" s="146"/>
      <c r="E13" s="146"/>
      <c r="F13" s="146"/>
      <c r="G13" s="146"/>
      <c r="H13" s="228"/>
    </row>
    <row r="14" spans="1:10" s="205" customFormat="1" x14ac:dyDescent="0.3">
      <c r="A14" s="256">
        <f t="shared" si="0"/>
        <v>5</v>
      </c>
      <c r="B14" s="226"/>
      <c r="C14" s="146"/>
      <c r="D14" s="146"/>
      <c r="E14" s="146"/>
      <c r="F14" s="146"/>
      <c r="G14" s="146"/>
      <c r="H14" s="228"/>
    </row>
    <row r="15" spans="1:10" s="205" customFormat="1" x14ac:dyDescent="0.3">
      <c r="A15" s="256">
        <f t="shared" si="0"/>
        <v>6</v>
      </c>
      <c r="B15" s="146"/>
      <c r="C15" s="146"/>
      <c r="D15" s="146"/>
      <c r="E15" s="146"/>
      <c r="F15" s="146"/>
      <c r="G15" s="146"/>
      <c r="H15" s="228"/>
    </row>
    <row r="16" spans="1:10" s="205" customFormat="1" x14ac:dyDescent="0.3">
      <c r="A16" s="256">
        <f t="shared" si="0"/>
        <v>7</v>
      </c>
      <c r="B16" s="226"/>
      <c r="C16" s="146"/>
      <c r="D16" s="146"/>
      <c r="E16" s="146"/>
      <c r="F16" s="146"/>
      <c r="G16" s="146"/>
      <c r="H16" s="228"/>
    </row>
    <row r="17" spans="1:8" s="205" customFormat="1" x14ac:dyDescent="0.3">
      <c r="A17" s="256">
        <f t="shared" si="0"/>
        <v>8</v>
      </c>
      <c r="B17" s="146"/>
      <c r="C17" s="146"/>
      <c r="D17" s="146"/>
      <c r="E17" s="146"/>
      <c r="F17" s="146"/>
      <c r="G17" s="146"/>
      <c r="H17" s="228"/>
    </row>
    <row r="18" spans="1:8" s="205" customFormat="1" x14ac:dyDescent="0.3">
      <c r="A18" s="256">
        <f t="shared" si="0"/>
        <v>9</v>
      </c>
      <c r="B18" s="226"/>
      <c r="C18" s="146"/>
      <c r="D18" s="146"/>
      <c r="E18" s="146"/>
      <c r="F18" s="146"/>
      <c r="G18" s="146"/>
      <c r="H18" s="228"/>
    </row>
    <row r="19" spans="1:8" s="205" customFormat="1" ht="15" thickBot="1" x14ac:dyDescent="0.35">
      <c r="A19" s="274">
        <f t="shared" si="0"/>
        <v>10</v>
      </c>
      <c r="B19" s="153"/>
      <c r="C19" s="153"/>
      <c r="D19" s="153"/>
      <c r="E19" s="153"/>
      <c r="F19" s="153"/>
      <c r="G19" s="153"/>
      <c r="H19" s="235"/>
    </row>
    <row r="20" spans="1:8" s="205" customFormat="1" ht="15" thickBot="1" x14ac:dyDescent="0.35">
      <c r="A20" s="378"/>
      <c r="B20" s="267"/>
      <c r="C20" s="237"/>
      <c r="D20" s="237"/>
      <c r="E20" s="237"/>
      <c r="F20" s="237"/>
      <c r="G20" s="176" t="str">
        <f>"Total "&amp;LEFT(A7,4)</f>
        <v>Total I14a</v>
      </c>
      <c r="H20" s="177">
        <f>SUM(H10:H19)</f>
        <v>30</v>
      </c>
    </row>
    <row r="21" spans="1:8" s="205" customFormat="1" x14ac:dyDescent="0.3"/>
    <row r="22" spans="1:8" s="205" customFormat="1" ht="53.25" customHeight="1" x14ac:dyDescent="0.3">
      <c r="A22" s="469"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69"/>
      <c r="C22" s="469"/>
      <c r="D22" s="469"/>
      <c r="E22" s="469"/>
      <c r="F22" s="469"/>
      <c r="G22" s="469"/>
      <c r="H22" s="469"/>
    </row>
    <row r="40" spans="1:9" ht="15" thickBot="1" x14ac:dyDescent="0.35"/>
    <row r="41" spans="1:9" s="205" customFormat="1" ht="54" customHeight="1" thickBot="1" x14ac:dyDescent="0.35">
      <c r="A41" s="238" t="s">
        <v>99</v>
      </c>
      <c r="B41" s="239" t="s">
        <v>102</v>
      </c>
      <c r="C41" s="258" t="s">
        <v>100</v>
      </c>
      <c r="D41" s="258" t="s">
        <v>101</v>
      </c>
      <c r="E41" s="239" t="s">
        <v>188</v>
      </c>
      <c r="F41" s="239" t="s">
        <v>188</v>
      </c>
      <c r="G41" s="239" t="s">
        <v>187</v>
      </c>
      <c r="H41" s="258" t="s">
        <v>119</v>
      </c>
      <c r="I41" s="259" t="s">
        <v>108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J22"/>
  <sheetViews>
    <sheetView workbookViewId="0">
      <selection activeCell="A6" sqref="A6:H6"/>
    </sheetView>
  </sheetViews>
  <sheetFormatPr defaultRowHeight="14.4" x14ac:dyDescent="0.3"/>
  <cols>
    <col min="1" max="1" width="5.109375" customWidth="1"/>
    <col min="2" max="2" width="10.5546875" customWidth="1"/>
    <col min="3" max="3" width="43.109375" customWidth="1"/>
    <col min="4" max="4" width="24" customWidth="1"/>
    <col min="5" max="5" width="14.33203125" customWidth="1"/>
    <col min="6" max="6" width="11.88671875" style="205" customWidth="1"/>
    <col min="7" max="7" width="10" customWidth="1"/>
    <col min="8" max="8" width="9.6640625" customWidth="1"/>
  </cols>
  <sheetData>
    <row r="1" spans="1:10" ht="15.6" x14ac:dyDescent="0.3">
      <c r="A1" s="284" t="str">
        <f>'Date initiale'!C3</f>
        <v>Universitatea de Arhitectură și Urbanism "Ion Mincu" București</v>
      </c>
      <c r="B1" s="284"/>
      <c r="C1" s="284"/>
      <c r="D1" s="47"/>
      <c r="E1" s="47"/>
      <c r="F1" s="47"/>
      <c r="G1" s="47"/>
      <c r="H1" s="47"/>
    </row>
    <row r="2" spans="1:10" ht="15.6" x14ac:dyDescent="0.3">
      <c r="A2" s="284" t="str">
        <f>'Date initiale'!B4&amp;" "&amp;'Date initiale'!C4</f>
        <v>Facultatea ARHITECTURA</v>
      </c>
      <c r="B2" s="284"/>
      <c r="C2" s="284"/>
      <c r="D2" s="47"/>
      <c r="E2" s="47"/>
      <c r="F2" s="47"/>
      <c r="G2" s="47"/>
      <c r="H2" s="47"/>
    </row>
    <row r="3" spans="1:10" ht="15.6" x14ac:dyDescent="0.3">
      <c r="A3" s="284" t="str">
        <f>'Date initiale'!B5&amp;" "&amp;'Date initiale'!C5</f>
        <v>Departamentul BAZELE PROIECTĂRII DE ARHITECTURĂ</v>
      </c>
      <c r="B3" s="284"/>
      <c r="C3" s="284"/>
      <c r="D3" s="47"/>
      <c r="E3" s="47"/>
      <c r="F3" s="47"/>
      <c r="G3" s="47"/>
      <c r="H3" s="47"/>
    </row>
    <row r="4" spans="1:10" ht="15.6" x14ac:dyDescent="0.3">
      <c r="A4" s="285" t="str">
        <f>'Date initiale'!C6&amp;", "&amp;'Date initiale'!C7</f>
        <v>LASCU TANA NICOLETA, 25</v>
      </c>
      <c r="B4" s="285"/>
      <c r="C4" s="285"/>
      <c r="D4" s="47"/>
      <c r="E4" s="47"/>
      <c r="F4" s="47"/>
      <c r="G4" s="47"/>
      <c r="H4" s="47"/>
    </row>
    <row r="5" spans="1:10" s="205" customFormat="1" ht="15.6" x14ac:dyDescent="0.3">
      <c r="A5" s="285"/>
      <c r="B5" s="285"/>
      <c r="C5" s="285"/>
      <c r="D5" s="47"/>
      <c r="E5" s="47"/>
      <c r="F5" s="47"/>
      <c r="G5" s="47"/>
      <c r="H5" s="47"/>
    </row>
    <row r="6" spans="1:10" ht="15.6" x14ac:dyDescent="0.3">
      <c r="A6" s="474" t="s">
        <v>159</v>
      </c>
      <c r="B6" s="474"/>
      <c r="C6" s="474"/>
      <c r="D6" s="474"/>
      <c r="E6" s="474"/>
      <c r="F6" s="474"/>
      <c r="G6" s="474"/>
      <c r="H6" s="474"/>
    </row>
    <row r="7" spans="1:10" ht="36.75" customHeight="1" x14ac:dyDescent="0.3">
      <c r="A7" s="470" t="str">
        <f>'Descriere indicatori'!A19&amp;"b. "&amp;'Descriere indicatori'!B20</f>
        <v xml:space="preserve">I14b. Proiect urbanistic şi peisagistic la nivelul planurilor generale/zonale ale localităţilor (inclusiv studii de fundamentare, de inserţie, de oportunitate) avizate** </v>
      </c>
      <c r="B7" s="470"/>
      <c r="C7" s="470"/>
      <c r="D7" s="470"/>
      <c r="E7" s="470"/>
      <c r="F7" s="470"/>
      <c r="G7" s="470"/>
      <c r="H7" s="470"/>
    </row>
    <row r="8" spans="1:10" ht="19.5" customHeight="1" thickBot="1" x14ac:dyDescent="0.35">
      <c r="A8" s="61"/>
      <c r="B8" s="61"/>
      <c r="C8" s="61"/>
      <c r="D8" s="61"/>
      <c r="E8" s="61"/>
      <c r="F8" s="61"/>
      <c r="G8" s="61"/>
      <c r="H8" s="61"/>
    </row>
    <row r="9" spans="1:10" ht="43.8" thickBot="1" x14ac:dyDescent="0.35">
      <c r="A9" s="172" t="s">
        <v>80</v>
      </c>
      <c r="B9" s="239" t="s">
        <v>102</v>
      </c>
      <c r="C9" s="258" t="s">
        <v>100</v>
      </c>
      <c r="D9" s="258" t="s">
        <v>101</v>
      </c>
      <c r="E9" s="239" t="s">
        <v>189</v>
      </c>
      <c r="F9" s="239" t="s">
        <v>187</v>
      </c>
      <c r="G9" s="258" t="s">
        <v>119</v>
      </c>
      <c r="H9" s="259" t="s">
        <v>196</v>
      </c>
      <c r="J9" s="287" t="s">
        <v>157</v>
      </c>
    </row>
    <row r="10" spans="1:10" x14ac:dyDescent="0.3">
      <c r="A10" s="275">
        <v>1</v>
      </c>
      <c r="B10" s="276"/>
      <c r="C10" s="277"/>
      <c r="D10" s="223"/>
      <c r="E10" s="142"/>
      <c r="F10" s="142"/>
      <c r="G10" s="223"/>
      <c r="H10" s="361"/>
      <c r="J10" s="288" t="s">
        <v>217</v>
      </c>
    </row>
    <row r="11" spans="1:10" s="205" customFormat="1" x14ac:dyDescent="0.3">
      <c r="A11" s="225">
        <f>A10+1</f>
        <v>2</v>
      </c>
      <c r="B11" s="226"/>
      <c r="C11" s="266"/>
      <c r="D11" s="146"/>
      <c r="E11" s="146"/>
      <c r="F11" s="146"/>
      <c r="G11" s="236"/>
      <c r="H11" s="344"/>
    </row>
    <row r="12" spans="1:10" s="205" customFormat="1" x14ac:dyDescent="0.3">
      <c r="A12" s="225">
        <f t="shared" ref="A12:A19" si="0">A11+1</f>
        <v>3</v>
      </c>
      <c r="B12" s="226"/>
      <c r="C12" s="278"/>
      <c r="D12" s="146"/>
      <c r="E12" s="279"/>
      <c r="F12" s="279"/>
      <c r="G12" s="279"/>
      <c r="H12" s="344"/>
    </row>
    <row r="13" spans="1:10" s="205" customFormat="1" x14ac:dyDescent="0.3">
      <c r="A13" s="225">
        <f t="shared" si="0"/>
        <v>4</v>
      </c>
      <c r="B13" s="226"/>
      <c r="C13" s="266"/>
      <c r="D13" s="146"/>
      <c r="E13" s="146"/>
      <c r="F13" s="146"/>
      <c r="G13" s="236"/>
      <c r="H13" s="344"/>
    </row>
    <row r="14" spans="1:10" s="205" customFormat="1" x14ac:dyDescent="0.3">
      <c r="A14" s="225">
        <f t="shared" si="0"/>
        <v>5</v>
      </c>
      <c r="B14" s="226"/>
      <c r="C14" s="278"/>
      <c r="D14" s="146"/>
      <c r="E14" s="279"/>
      <c r="F14" s="279"/>
      <c r="G14" s="279"/>
      <c r="H14" s="344"/>
    </row>
    <row r="15" spans="1:10" s="205" customFormat="1" x14ac:dyDescent="0.3">
      <c r="A15" s="225">
        <f t="shared" si="0"/>
        <v>6</v>
      </c>
      <c r="B15" s="226"/>
      <c r="C15" s="278"/>
      <c r="D15" s="146"/>
      <c r="E15" s="279"/>
      <c r="F15" s="279"/>
      <c r="G15" s="279"/>
      <c r="H15" s="344"/>
    </row>
    <row r="16" spans="1:10" x14ac:dyDescent="0.3">
      <c r="A16" s="225">
        <f t="shared" si="0"/>
        <v>7</v>
      </c>
      <c r="B16" s="226"/>
      <c r="C16" s="266"/>
      <c r="D16" s="146"/>
      <c r="E16" s="146"/>
      <c r="F16" s="146"/>
      <c r="G16" s="236"/>
      <c r="H16" s="344"/>
    </row>
    <row r="17" spans="1:8" x14ac:dyDescent="0.3">
      <c r="A17" s="225">
        <f t="shared" si="0"/>
        <v>8</v>
      </c>
      <c r="B17" s="226"/>
      <c r="C17" s="278"/>
      <c r="D17" s="146"/>
      <c r="E17" s="279"/>
      <c r="F17" s="279"/>
      <c r="G17" s="279"/>
      <c r="H17" s="344"/>
    </row>
    <row r="18" spans="1:8" x14ac:dyDescent="0.3">
      <c r="A18" s="225">
        <f t="shared" si="0"/>
        <v>9</v>
      </c>
      <c r="B18" s="226"/>
      <c r="C18" s="278"/>
      <c r="D18" s="146"/>
      <c r="E18" s="279"/>
      <c r="F18" s="279"/>
      <c r="G18" s="279"/>
      <c r="H18" s="344"/>
    </row>
    <row r="19" spans="1:8" ht="15" thickBot="1" x14ac:dyDescent="0.35">
      <c r="A19" s="232">
        <f t="shared" si="0"/>
        <v>10</v>
      </c>
      <c r="B19" s="153"/>
      <c r="C19" s="280"/>
      <c r="D19" s="153"/>
      <c r="E19" s="153"/>
      <c r="F19" s="153"/>
      <c r="G19" s="153"/>
      <c r="H19" s="359"/>
    </row>
    <row r="20" spans="1:8" ht="16.2" thickBot="1" x14ac:dyDescent="0.35">
      <c r="A20" s="379"/>
      <c r="G20" s="176" t="str">
        <f>"Total "&amp;LEFT(A7,4)</f>
        <v>Total I14b</v>
      </c>
      <c r="H20" s="299">
        <f>SUM(H10:H19)</f>
        <v>0</v>
      </c>
    </row>
    <row r="22" spans="1:8" ht="53.25" customHeight="1" x14ac:dyDescent="0.3">
      <c r="A22" s="469"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69"/>
      <c r="C22" s="469"/>
      <c r="D22" s="469"/>
      <c r="E22" s="469"/>
      <c r="F22" s="469"/>
      <c r="G22" s="469"/>
      <c r="H22" s="469"/>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J41"/>
  <sheetViews>
    <sheetView topLeftCell="A10" workbookViewId="0">
      <selection activeCell="B14" sqref="B14"/>
    </sheetView>
  </sheetViews>
  <sheetFormatPr defaultColWidth="9.109375" defaultRowHeight="14.4" x14ac:dyDescent="0.3"/>
  <cols>
    <col min="1" max="1" width="5.109375" style="205" customWidth="1"/>
    <col min="2" max="2" width="10.5546875" style="205" customWidth="1"/>
    <col min="3" max="3" width="43.109375" style="205" customWidth="1"/>
    <col min="4" max="4" width="24" style="205" customWidth="1"/>
    <col min="5" max="5" width="14.33203125" style="205" customWidth="1"/>
    <col min="6" max="6" width="11.88671875" style="205" customWidth="1"/>
    <col min="7" max="7" width="10" style="205" customWidth="1"/>
    <col min="8" max="8" width="9.6640625" style="205" customWidth="1"/>
    <col min="9" max="9" width="9.109375" style="205"/>
    <col min="10" max="10" width="10.33203125" style="205" customWidth="1"/>
    <col min="11" max="16384" width="9.109375" style="205"/>
  </cols>
  <sheetData>
    <row r="1" spans="1:10" ht="15.6" x14ac:dyDescent="0.3">
      <c r="A1" s="281" t="str">
        <f>'Date initiale'!C3</f>
        <v>Universitatea de Arhitectură și Urbanism "Ion Mincu" București</v>
      </c>
      <c r="B1" s="281"/>
      <c r="C1" s="281"/>
      <c r="D1" s="17"/>
      <c r="E1" s="17"/>
      <c r="F1" s="17"/>
    </row>
    <row r="2" spans="1:10" ht="15.6" x14ac:dyDescent="0.3">
      <c r="A2" s="281" t="str">
        <f>'Date initiale'!B4&amp;" "&amp;'Date initiale'!C4</f>
        <v>Facultatea ARHITECTURA</v>
      </c>
      <c r="B2" s="281"/>
      <c r="C2" s="281"/>
      <c r="D2" s="17"/>
      <c r="E2" s="17"/>
      <c r="F2" s="17"/>
    </row>
    <row r="3" spans="1:10" ht="15.6" x14ac:dyDescent="0.3">
      <c r="A3" s="281" t="str">
        <f>'Date initiale'!B5&amp;" "&amp;'Date initiale'!C5</f>
        <v>Departamentul BAZELE PROIECTĂRII DE ARHITECTURĂ</v>
      </c>
      <c r="B3" s="281"/>
      <c r="C3" s="281"/>
      <c r="D3" s="17"/>
      <c r="E3" s="17"/>
      <c r="F3" s="17"/>
    </row>
    <row r="4" spans="1:10" ht="15.6" x14ac:dyDescent="0.3">
      <c r="A4" s="282" t="str">
        <f>'Date initiale'!C6&amp;", "&amp;'Date initiale'!C7</f>
        <v>LASCU TANA NICOLETA, 25</v>
      </c>
      <c r="B4" s="282"/>
      <c r="C4" s="282"/>
      <c r="D4" s="17"/>
      <c r="E4" s="17"/>
      <c r="F4" s="17"/>
    </row>
    <row r="5" spans="1:10" ht="15.6" x14ac:dyDescent="0.3">
      <c r="A5" s="282"/>
      <c r="B5" s="282"/>
      <c r="C5" s="282"/>
      <c r="D5" s="17"/>
      <c r="E5" s="17"/>
      <c r="F5" s="17"/>
    </row>
    <row r="6" spans="1:10" ht="15.6" x14ac:dyDescent="0.3">
      <c r="A6" s="467" t="s">
        <v>159</v>
      </c>
      <c r="B6" s="467"/>
      <c r="C6" s="467"/>
      <c r="D6" s="467"/>
      <c r="E6" s="467"/>
      <c r="F6" s="467"/>
      <c r="G6" s="467"/>
      <c r="H6" s="467"/>
    </row>
    <row r="7" spans="1:10" ht="52.5" customHeight="1" x14ac:dyDescent="0.3">
      <c r="A7" s="470" t="str">
        <f>'Descriere indicatori'!A19&amp;"c. "&amp;'Descriere indicatori'!B21</f>
        <v xml:space="preserve">I14c. Studii de cercetare, granturi şi proiecte de cercetare internaţionale/ naţionale/locale (MEN, CNCS, CEEX, MDRL), realizate prin centrele de cercetare ale universităţii/alte centre universitare şi/academice)** </v>
      </c>
      <c r="B7" s="470"/>
      <c r="C7" s="470"/>
      <c r="D7" s="470"/>
      <c r="E7" s="470"/>
      <c r="F7" s="470"/>
      <c r="G7" s="470"/>
      <c r="H7" s="470"/>
    </row>
    <row r="8" spans="1:10" ht="16.2" thickBot="1" x14ac:dyDescent="0.35">
      <c r="A8" s="60"/>
      <c r="B8" s="60"/>
      <c r="C8" s="60"/>
      <c r="D8" s="60"/>
      <c r="E8" s="60"/>
      <c r="F8" s="76"/>
      <c r="G8" s="76"/>
      <c r="H8" s="76"/>
    </row>
    <row r="9" spans="1:10" ht="43.8" thickBot="1" x14ac:dyDescent="0.35">
      <c r="A9" s="211" t="s">
        <v>80</v>
      </c>
      <c r="B9" s="239" t="s">
        <v>102</v>
      </c>
      <c r="C9" s="258" t="s">
        <v>190</v>
      </c>
      <c r="D9" s="258" t="s">
        <v>101</v>
      </c>
      <c r="E9" s="239" t="s">
        <v>189</v>
      </c>
      <c r="F9" s="239" t="s">
        <v>187</v>
      </c>
      <c r="G9" s="258" t="s">
        <v>119</v>
      </c>
      <c r="H9" s="259" t="s">
        <v>196</v>
      </c>
      <c r="J9" s="287" t="s">
        <v>157</v>
      </c>
    </row>
    <row r="10" spans="1:10" ht="72.599999999999994" thickBot="1" x14ac:dyDescent="0.35">
      <c r="A10" s="256">
        <v>1</v>
      </c>
      <c r="B10" s="226" t="s">
        <v>405</v>
      </c>
      <c r="C10" s="146" t="s">
        <v>406</v>
      </c>
      <c r="D10" s="146" t="s">
        <v>407</v>
      </c>
      <c r="E10" s="146"/>
      <c r="F10" s="146" t="s">
        <v>408</v>
      </c>
      <c r="G10" s="146">
        <v>2024</v>
      </c>
      <c r="H10" s="344">
        <v>10</v>
      </c>
      <c r="J10" s="288" t="s">
        <v>218</v>
      </c>
    </row>
    <row r="11" spans="1:10" ht="86.4" x14ac:dyDescent="0.3">
      <c r="A11" s="273">
        <v>2</v>
      </c>
      <c r="B11" s="413" t="s">
        <v>412</v>
      </c>
      <c r="C11" s="293" t="s">
        <v>409</v>
      </c>
      <c r="D11" s="413" t="s">
        <v>410</v>
      </c>
      <c r="E11" s="413"/>
      <c r="F11" s="413" t="s">
        <v>411</v>
      </c>
      <c r="G11" s="413">
        <v>2021</v>
      </c>
      <c r="H11" s="414">
        <v>20</v>
      </c>
    </row>
    <row r="12" spans="1:10" x14ac:dyDescent="0.3">
      <c r="A12" s="256">
        <v>3</v>
      </c>
      <c r="B12" s="271" t="s">
        <v>413</v>
      </c>
      <c r="C12" s="244" t="s">
        <v>414</v>
      </c>
      <c r="D12" s="244" t="s">
        <v>407</v>
      </c>
      <c r="E12" s="272"/>
      <c r="F12" s="272" t="s">
        <v>415</v>
      </c>
      <c r="G12" s="244">
        <v>2021</v>
      </c>
      <c r="H12" s="344">
        <v>10</v>
      </c>
    </row>
    <row r="13" spans="1:10" x14ac:dyDescent="0.3">
      <c r="A13" s="256">
        <f t="shared" ref="A13:A19" si="0">A12+1</f>
        <v>4</v>
      </c>
      <c r="B13" s="146"/>
      <c r="C13" s="146"/>
      <c r="D13" s="146"/>
      <c r="E13" s="146"/>
      <c r="F13" s="146"/>
      <c r="G13" s="146"/>
      <c r="H13" s="344"/>
    </row>
    <row r="14" spans="1:10" x14ac:dyDescent="0.3">
      <c r="A14" s="256">
        <f t="shared" si="0"/>
        <v>5</v>
      </c>
      <c r="B14" s="226"/>
      <c r="C14" s="146"/>
      <c r="D14" s="146"/>
      <c r="E14" s="146"/>
      <c r="F14" s="146"/>
      <c r="G14" s="146"/>
      <c r="H14" s="344"/>
    </row>
    <row r="15" spans="1:10" x14ac:dyDescent="0.3">
      <c r="A15" s="256">
        <f t="shared" si="0"/>
        <v>6</v>
      </c>
      <c r="B15" s="146"/>
      <c r="C15" s="146"/>
      <c r="D15" s="146"/>
      <c r="E15" s="146"/>
      <c r="F15" s="146"/>
      <c r="G15" s="146"/>
      <c r="H15" s="344"/>
    </row>
    <row r="16" spans="1:10" x14ac:dyDescent="0.3">
      <c r="A16" s="256">
        <f t="shared" si="0"/>
        <v>7</v>
      </c>
      <c r="B16" s="226"/>
      <c r="C16" s="146"/>
      <c r="D16" s="146"/>
      <c r="E16" s="146"/>
      <c r="F16" s="146"/>
      <c r="G16" s="146"/>
      <c r="H16" s="344"/>
    </row>
    <row r="17" spans="1:8" x14ac:dyDescent="0.3">
      <c r="A17" s="256">
        <f t="shared" si="0"/>
        <v>8</v>
      </c>
      <c r="B17" s="146"/>
      <c r="C17" s="146"/>
      <c r="D17" s="146"/>
      <c r="E17" s="146"/>
      <c r="F17" s="146"/>
      <c r="G17" s="146"/>
      <c r="H17" s="344"/>
    </row>
    <row r="18" spans="1:8" x14ac:dyDescent="0.3">
      <c r="A18" s="256">
        <f t="shared" si="0"/>
        <v>9</v>
      </c>
      <c r="B18" s="226"/>
      <c r="C18" s="146"/>
      <c r="D18" s="146"/>
      <c r="E18" s="146"/>
      <c r="F18" s="146"/>
      <c r="G18" s="146"/>
      <c r="H18" s="344"/>
    </row>
    <row r="19" spans="1:8" ht="15" thickBot="1" x14ac:dyDescent="0.35">
      <c r="A19" s="274">
        <f t="shared" si="0"/>
        <v>10</v>
      </c>
      <c r="B19" s="153"/>
      <c r="C19" s="153"/>
      <c r="D19" s="153"/>
      <c r="E19" s="153"/>
      <c r="F19" s="153"/>
      <c r="G19" s="153"/>
      <c r="H19" s="359"/>
    </row>
    <row r="20" spans="1:8" ht="15" thickBot="1" x14ac:dyDescent="0.35">
      <c r="A20" s="378"/>
      <c r="B20" s="267"/>
      <c r="C20" s="237"/>
      <c r="D20" s="237"/>
      <c r="E20" s="237"/>
      <c r="F20" s="237"/>
      <c r="G20" s="176" t="str">
        <f>"Total "&amp;LEFT(A7,4)</f>
        <v>Total I14c</v>
      </c>
      <c r="H20" s="177">
        <f>SUM(H10:H19)</f>
        <v>40</v>
      </c>
    </row>
    <row r="22" spans="1:8" ht="53.25" customHeight="1" x14ac:dyDescent="0.3">
      <c r="A22" s="469"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69"/>
      <c r="C22" s="469"/>
      <c r="D22" s="469"/>
      <c r="E22" s="469"/>
      <c r="F22" s="469"/>
      <c r="G22" s="469"/>
      <c r="H22" s="469"/>
    </row>
    <row r="40" spans="1:9" ht="15" thickBot="1" x14ac:dyDescent="0.35"/>
    <row r="41" spans="1:9" ht="54" customHeight="1" thickBot="1" x14ac:dyDescent="0.35">
      <c r="A41" s="238" t="s">
        <v>99</v>
      </c>
      <c r="B41" s="239" t="s">
        <v>102</v>
      </c>
      <c r="C41" s="258" t="s">
        <v>100</v>
      </c>
      <c r="D41" s="258" t="s">
        <v>101</v>
      </c>
      <c r="E41" s="239" t="s">
        <v>188</v>
      </c>
      <c r="F41" s="239" t="s">
        <v>188</v>
      </c>
      <c r="G41" s="239" t="s">
        <v>187</v>
      </c>
      <c r="H41" s="258" t="s">
        <v>119</v>
      </c>
      <c r="I41" s="259" t="s">
        <v>108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H31"/>
  <sheetViews>
    <sheetView workbookViewId="0">
      <selection activeCell="A6" sqref="A6:D6"/>
    </sheetView>
  </sheetViews>
  <sheetFormatPr defaultRowHeight="14.4" x14ac:dyDescent="0.3"/>
  <cols>
    <col min="1" max="1" width="5.109375" customWidth="1"/>
    <col min="2" max="2" width="103.109375" customWidth="1"/>
    <col min="3" max="3" width="10.5546875" customWidth="1"/>
    <col min="4" max="4" width="9.6640625" customWidth="1"/>
    <col min="6" max="6" width="11.33203125" customWidth="1"/>
  </cols>
  <sheetData>
    <row r="1" spans="1:8" ht="15.6" x14ac:dyDescent="0.3">
      <c r="A1" s="281" t="str">
        <f>'Date initiale'!C3</f>
        <v>Universitatea de Arhitectură și Urbanism "Ion Mincu" București</v>
      </c>
      <c r="B1" s="281"/>
      <c r="C1" s="281"/>
      <c r="D1" s="17"/>
      <c r="E1" s="43"/>
    </row>
    <row r="2" spans="1:8" ht="15.6" x14ac:dyDescent="0.3">
      <c r="A2" s="281" t="str">
        <f>'Date initiale'!B4&amp;" "&amp;'Date initiale'!C4</f>
        <v>Facultatea ARHITECTURA</v>
      </c>
      <c r="B2" s="281"/>
      <c r="C2" s="281"/>
      <c r="D2" s="2"/>
      <c r="E2" s="43"/>
    </row>
    <row r="3" spans="1:8" ht="15.6" x14ac:dyDescent="0.3">
      <c r="A3" s="281" t="str">
        <f>'Date initiale'!B5&amp;" "&amp;'Date initiale'!C5</f>
        <v>Departamentul BAZELE PROIECTĂRII DE ARHITECTURĂ</v>
      </c>
      <c r="B3" s="281"/>
      <c r="C3" s="281"/>
      <c r="D3" s="17"/>
      <c r="E3" s="43"/>
    </row>
    <row r="4" spans="1:8" x14ac:dyDescent="0.3">
      <c r="A4" s="134" t="str">
        <f>'Date initiale'!C6&amp;", "&amp;'Date initiale'!C7</f>
        <v>LASCU TANA NICOLETA, 25</v>
      </c>
      <c r="B4" s="134"/>
      <c r="C4" s="134"/>
    </row>
    <row r="5" spans="1:8" s="205" customFormat="1" x14ac:dyDescent="0.3">
      <c r="A5" s="134"/>
      <c r="B5" s="134"/>
      <c r="C5" s="134"/>
    </row>
    <row r="6" spans="1:8" ht="15.6" x14ac:dyDescent="0.3">
      <c r="A6" s="475" t="s">
        <v>159</v>
      </c>
      <c r="B6" s="475"/>
      <c r="C6" s="475"/>
      <c r="D6" s="475"/>
    </row>
    <row r="7" spans="1:8" s="205" customFormat="1" ht="15.75" customHeight="1" x14ac:dyDescent="0.3">
      <c r="A7" s="470" t="str">
        <f>'Descriere indicatori'!A22&amp;". "&amp;'Descriere indicatori'!B22</f>
        <v>I15. 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v>
      </c>
      <c r="B7" s="470"/>
      <c r="C7" s="470"/>
      <c r="D7" s="470"/>
      <c r="E7" s="206"/>
      <c r="F7" s="206"/>
      <c r="G7" s="206"/>
      <c r="H7" s="206"/>
    </row>
    <row r="8" spans="1:8" ht="18.75" customHeight="1" thickBot="1" x14ac:dyDescent="0.35">
      <c r="A8" s="74"/>
      <c r="B8" s="74"/>
      <c r="C8" s="74"/>
      <c r="D8" s="74"/>
    </row>
    <row r="9" spans="1:8" ht="45.75" customHeight="1" thickBot="1" x14ac:dyDescent="0.35">
      <c r="A9" s="211" t="s">
        <v>80</v>
      </c>
      <c r="B9" s="239" t="s">
        <v>107</v>
      </c>
      <c r="C9" s="239" t="s">
        <v>119</v>
      </c>
      <c r="D9" s="240" t="s">
        <v>196</v>
      </c>
      <c r="E9" s="34"/>
      <c r="F9" s="287" t="s">
        <v>157</v>
      </c>
    </row>
    <row r="10" spans="1:8" x14ac:dyDescent="0.3">
      <c r="A10" s="273">
        <v>1</v>
      </c>
      <c r="B10" s="293"/>
      <c r="C10" s="294"/>
      <c r="D10" s="364"/>
      <c r="F10" s="288" t="s">
        <v>219</v>
      </c>
    </row>
    <row r="11" spans="1:8" x14ac:dyDescent="0.3">
      <c r="A11" s="256">
        <f>A10+1</f>
        <v>2</v>
      </c>
      <c r="B11" s="291"/>
      <c r="C11" s="244"/>
      <c r="D11" s="360"/>
    </row>
    <row r="12" spans="1:8" s="205" customFormat="1" x14ac:dyDescent="0.3">
      <c r="A12" s="256">
        <f t="shared" ref="A12:A19" si="0">A11+1</f>
        <v>3</v>
      </c>
      <c r="B12" s="266"/>
      <c r="C12" s="146"/>
      <c r="D12" s="344"/>
    </row>
    <row r="13" spans="1:8" s="205" customFormat="1" x14ac:dyDescent="0.3">
      <c r="A13" s="256">
        <f t="shared" si="0"/>
        <v>4</v>
      </c>
      <c r="B13" s="292"/>
      <c r="C13" s="146"/>
      <c r="D13" s="344"/>
    </row>
    <row r="14" spans="1:8" s="205" customFormat="1" x14ac:dyDescent="0.3">
      <c r="A14" s="256">
        <f t="shared" si="0"/>
        <v>5</v>
      </c>
      <c r="B14" s="292"/>
      <c r="C14" s="146"/>
      <c r="D14" s="344"/>
    </row>
    <row r="15" spans="1:8" x14ac:dyDescent="0.3">
      <c r="A15" s="256">
        <f t="shared" si="0"/>
        <v>6</v>
      </c>
      <c r="B15" s="266"/>
      <c r="C15" s="146"/>
      <c r="D15" s="344"/>
    </row>
    <row r="16" spans="1:8" x14ac:dyDescent="0.3">
      <c r="A16" s="256">
        <f t="shared" si="0"/>
        <v>7</v>
      </c>
      <c r="B16" s="292"/>
      <c r="C16" s="146"/>
      <c r="D16" s="344"/>
    </row>
    <row r="17" spans="1:4" x14ac:dyDescent="0.3">
      <c r="A17" s="256">
        <f t="shared" si="0"/>
        <v>8</v>
      </c>
      <c r="B17" s="292"/>
      <c r="C17" s="146"/>
      <c r="D17" s="344"/>
    </row>
    <row r="18" spans="1:4" x14ac:dyDescent="0.3">
      <c r="A18" s="256">
        <f t="shared" si="0"/>
        <v>9</v>
      </c>
      <c r="B18" s="292"/>
      <c r="C18" s="146"/>
      <c r="D18" s="344"/>
    </row>
    <row r="19" spans="1:4" ht="15" thickBot="1" x14ac:dyDescent="0.35">
      <c r="A19" s="274">
        <f t="shared" si="0"/>
        <v>10</v>
      </c>
      <c r="B19" s="295"/>
      <c r="C19" s="153"/>
      <c r="D19" s="359"/>
    </row>
    <row r="20" spans="1:4" ht="15" thickBot="1" x14ac:dyDescent="0.35">
      <c r="A20" s="377"/>
      <c r="B20" s="236"/>
      <c r="C20" s="176" t="str">
        <f>"Total "&amp;LEFT(A7,3)</f>
        <v>Total I15</v>
      </c>
      <c r="D20" s="296">
        <f>SUM(D10:D19)</f>
        <v>0</v>
      </c>
    </row>
    <row r="21" spans="1:4" ht="15.6" x14ac:dyDescent="0.3">
      <c r="A21" s="37"/>
      <c r="B21" s="25"/>
      <c r="C21" s="25"/>
      <c r="D21" s="25"/>
    </row>
    <row r="22" spans="1:4" x14ac:dyDescent="0.3">
      <c r="A22" s="22"/>
      <c r="B22" s="22"/>
      <c r="C22" s="22"/>
      <c r="D22" s="22"/>
    </row>
    <row r="26" spans="1:4" x14ac:dyDescent="0.3">
      <c r="A26" s="22"/>
      <c r="B26" s="18"/>
    </row>
    <row r="27" spans="1:4" x14ac:dyDescent="0.3">
      <c r="A27" s="22"/>
      <c r="B27" s="18"/>
    </row>
    <row r="28" spans="1:4" x14ac:dyDescent="0.3">
      <c r="A28" s="22"/>
    </row>
    <row r="29" spans="1:4" x14ac:dyDescent="0.3">
      <c r="A29" s="22"/>
    </row>
    <row r="30" spans="1:4" x14ac:dyDescent="0.3">
      <c r="A30" s="22"/>
    </row>
    <row r="31" spans="1:4" x14ac:dyDescent="0.3">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K20"/>
  <sheetViews>
    <sheetView workbookViewId="0">
      <selection activeCell="A10" sqref="A10:D10"/>
    </sheetView>
  </sheetViews>
  <sheetFormatPr defaultRowHeight="14.4" x14ac:dyDescent="0.3"/>
  <cols>
    <col min="1" max="1" width="5.109375" customWidth="1"/>
    <col min="2" max="2" width="103.109375" customWidth="1"/>
    <col min="3" max="3" width="10.5546875" customWidth="1"/>
    <col min="4" max="4" width="9.6640625" customWidth="1"/>
    <col min="6" max="6" width="10.44140625" customWidth="1"/>
  </cols>
  <sheetData>
    <row r="1" spans="1:11" ht="15.6" x14ac:dyDescent="0.3">
      <c r="A1" s="281" t="str">
        <f>'Date initiale'!C3</f>
        <v>Universitatea de Arhitectură și Urbanism "Ion Mincu" București</v>
      </c>
      <c r="B1" s="281"/>
      <c r="C1" s="281"/>
      <c r="D1" s="17"/>
    </row>
    <row r="2" spans="1:11" ht="15.6" x14ac:dyDescent="0.3">
      <c r="A2" s="281" t="str">
        <f>'Date initiale'!B4&amp;" "&amp;'Date initiale'!C4</f>
        <v>Facultatea ARHITECTURA</v>
      </c>
      <c r="B2" s="281"/>
      <c r="C2" s="281"/>
      <c r="D2" s="2"/>
    </row>
    <row r="3" spans="1:11" ht="15.6" x14ac:dyDescent="0.3">
      <c r="A3" s="281" t="str">
        <f>'Date initiale'!B5&amp;" "&amp;'Date initiale'!C5</f>
        <v>Departamentul BAZELE PROIECTĂRII DE ARHITECTURĂ</v>
      </c>
      <c r="B3" s="281"/>
      <c r="C3" s="281"/>
      <c r="D3" s="17"/>
    </row>
    <row r="4" spans="1:11" x14ac:dyDescent="0.3">
      <c r="A4" s="134" t="str">
        <f>'Date initiale'!C6&amp;", "&amp;'Date initiale'!C7</f>
        <v>LASCU TANA NICOLETA, 25</v>
      </c>
      <c r="B4" s="134"/>
      <c r="C4" s="134"/>
    </row>
    <row r="5" spans="1:11" s="205" customFormat="1" x14ac:dyDescent="0.3">
      <c r="A5" s="134"/>
      <c r="B5" s="134"/>
      <c r="C5" s="134"/>
    </row>
    <row r="6" spans="1:11" x14ac:dyDescent="0.3">
      <c r="A6" s="476" t="s">
        <v>159</v>
      </c>
      <c r="B6" s="476"/>
      <c r="C6" s="476"/>
      <c r="D6" s="476"/>
    </row>
    <row r="7" spans="1:11" s="205" customFormat="1" ht="40.5" customHeight="1" x14ac:dyDescent="0.3">
      <c r="A7" s="477" t="str">
        <f>'Descriere indicatori'!A23&amp;". "&amp;'Descriere indicatori'!B23</f>
        <v xml:space="preserve">I16. Premii/nominalizări/selecţionări obţinute pentru concursuri naţionale de proiecte (organizate potrivit regulamentului UNESCO-UIA, girate de OAR/UAR/RUR, concursuri RUR - Registrul Urbaniştilor din România) </v>
      </c>
      <c r="B7" s="477"/>
      <c r="C7" s="477"/>
      <c r="D7" s="477"/>
    </row>
    <row r="8" spans="1:11" ht="15" thickBot="1" x14ac:dyDescent="0.35"/>
    <row r="9" spans="1:11" ht="48.75" customHeight="1" thickBot="1" x14ac:dyDescent="0.35">
      <c r="A9" s="211" t="s">
        <v>80</v>
      </c>
      <c r="B9" s="173" t="s">
        <v>107</v>
      </c>
      <c r="C9" s="173" t="s">
        <v>119</v>
      </c>
      <c r="D9" s="309" t="s">
        <v>196</v>
      </c>
      <c r="F9" s="287" t="s">
        <v>157</v>
      </c>
    </row>
    <row r="10" spans="1:11" x14ac:dyDescent="0.3">
      <c r="A10" s="415">
        <v>1</v>
      </c>
      <c r="B10" s="324" t="s">
        <v>416</v>
      </c>
      <c r="C10" s="179">
        <v>2014</v>
      </c>
      <c r="D10" s="365">
        <v>30</v>
      </c>
      <c r="F10" s="288" t="s">
        <v>220</v>
      </c>
      <c r="K10" s="22"/>
    </row>
    <row r="11" spans="1:11" s="205" customFormat="1" x14ac:dyDescent="0.3">
      <c r="A11" s="332">
        <f>A10+1</f>
        <v>2</v>
      </c>
      <c r="B11" s="314"/>
      <c r="C11" s="42"/>
      <c r="D11" s="358"/>
      <c r="K11" s="22"/>
    </row>
    <row r="12" spans="1:11" s="205" customFormat="1" x14ac:dyDescent="0.3">
      <c r="A12" s="332">
        <f t="shared" ref="A12:A19" si="0">A11+1</f>
        <v>3</v>
      </c>
      <c r="B12" s="314"/>
      <c r="C12" s="42"/>
      <c r="D12" s="358"/>
      <c r="K12" s="22"/>
    </row>
    <row r="13" spans="1:11" s="205" customFormat="1" x14ac:dyDescent="0.3">
      <c r="A13" s="332">
        <f t="shared" si="0"/>
        <v>4</v>
      </c>
      <c r="B13" s="314"/>
      <c r="C13" s="42"/>
      <c r="D13" s="358"/>
      <c r="K13" s="22"/>
    </row>
    <row r="14" spans="1:11" s="205" customFormat="1" x14ac:dyDescent="0.3">
      <c r="A14" s="332">
        <f t="shared" si="0"/>
        <v>5</v>
      </c>
      <c r="B14" s="314"/>
      <c r="C14" s="42"/>
      <c r="D14" s="358"/>
      <c r="K14" s="22"/>
    </row>
    <row r="15" spans="1:11" s="205" customFormat="1" x14ac:dyDescent="0.3">
      <c r="A15" s="332">
        <f t="shared" si="0"/>
        <v>6</v>
      </c>
      <c r="B15" s="314"/>
      <c r="C15" s="42"/>
      <c r="D15" s="358"/>
      <c r="K15" s="22"/>
    </row>
    <row r="16" spans="1:11" s="205" customFormat="1" x14ac:dyDescent="0.3">
      <c r="A16" s="332">
        <f t="shared" si="0"/>
        <v>7</v>
      </c>
      <c r="B16" s="314"/>
      <c r="C16" s="42"/>
      <c r="D16" s="358"/>
      <c r="K16" s="22"/>
    </row>
    <row r="17" spans="1:11" s="205" customFormat="1" x14ac:dyDescent="0.3">
      <c r="A17" s="332">
        <f t="shared" si="0"/>
        <v>8</v>
      </c>
      <c r="B17" s="314"/>
      <c r="C17" s="42"/>
      <c r="D17" s="358"/>
      <c r="K17" s="22"/>
    </row>
    <row r="18" spans="1:11" s="205" customFormat="1" x14ac:dyDescent="0.3">
      <c r="A18" s="332">
        <f t="shared" si="0"/>
        <v>9</v>
      </c>
      <c r="B18" s="314"/>
      <c r="C18" s="42"/>
      <c r="D18" s="358"/>
      <c r="K18" s="22"/>
    </row>
    <row r="19" spans="1:11" ht="15" thickBot="1" x14ac:dyDescent="0.35">
      <c r="A19" s="333">
        <f t="shared" si="0"/>
        <v>10</v>
      </c>
      <c r="B19" s="327"/>
      <c r="C19" s="169"/>
      <c r="D19" s="363"/>
      <c r="K19" s="22"/>
    </row>
    <row r="20" spans="1:11" ht="15" thickBot="1" x14ac:dyDescent="0.35">
      <c r="A20" s="373"/>
      <c r="B20" s="134"/>
      <c r="C20" s="137" t="str">
        <f>"Total "&amp;LEFT(A7,3)</f>
        <v>Total I16</v>
      </c>
      <c r="D20" s="138">
        <f>SUM(D10:D19)</f>
        <v>30</v>
      </c>
      <c r="K20" s="5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31"/>
  <sheetViews>
    <sheetView workbookViewId="0">
      <selection activeCell="A11" sqref="A11:D11"/>
    </sheetView>
  </sheetViews>
  <sheetFormatPr defaultRowHeight="14.4" x14ac:dyDescent="0.3"/>
  <cols>
    <col min="1" max="1" width="5.109375" customWidth="1"/>
    <col min="2" max="2" width="103.109375" customWidth="1"/>
    <col min="3" max="3" width="10.5546875" customWidth="1"/>
    <col min="4" max="4" width="9.6640625" customWidth="1"/>
  </cols>
  <sheetData>
    <row r="1" spans="1:11" ht="15.6" x14ac:dyDescent="0.3">
      <c r="A1" s="281" t="str">
        <f>'Date initiale'!C3</f>
        <v>Universitatea de Arhitectură și Urbanism "Ion Mincu" București</v>
      </c>
      <c r="B1" s="281"/>
      <c r="C1" s="281"/>
      <c r="D1" s="17"/>
      <c r="E1" s="43"/>
    </row>
    <row r="2" spans="1:11" ht="15.6" x14ac:dyDescent="0.3">
      <c r="A2" s="281" t="str">
        <f>'Date initiale'!B4&amp;" "&amp;'Date initiale'!C4</f>
        <v>Facultatea ARHITECTURA</v>
      </c>
      <c r="B2" s="281"/>
      <c r="C2" s="281"/>
      <c r="D2" s="43"/>
      <c r="E2" s="43"/>
    </row>
    <row r="3" spans="1:11" ht="15.6" x14ac:dyDescent="0.3">
      <c r="A3" s="281" t="str">
        <f>'Date initiale'!B5&amp;" "&amp;'Date initiale'!C5</f>
        <v>Departamentul BAZELE PROIECTĂRII DE ARHITECTURĂ</v>
      </c>
      <c r="B3" s="281"/>
      <c r="C3" s="281"/>
      <c r="D3" s="17"/>
      <c r="E3" s="43"/>
    </row>
    <row r="4" spans="1:11" x14ac:dyDescent="0.3">
      <c r="A4" s="134" t="str">
        <f>'Date initiale'!C6&amp;", "&amp;'Date initiale'!C7</f>
        <v>LASCU TANA NICOLETA, 25</v>
      </c>
      <c r="B4" s="134"/>
      <c r="C4" s="134"/>
    </row>
    <row r="5" spans="1:11" s="205" customFormat="1" x14ac:dyDescent="0.3">
      <c r="A5" s="134"/>
      <c r="B5" s="134"/>
      <c r="C5" s="134"/>
    </row>
    <row r="6" spans="1:11" ht="34.5" customHeight="1" x14ac:dyDescent="0.3">
      <c r="A6" s="475" t="s">
        <v>159</v>
      </c>
      <c r="B6" s="475"/>
      <c r="C6" s="475"/>
      <c r="D6" s="475"/>
    </row>
    <row r="7" spans="1:11" s="205" customFormat="1" ht="34.5" customHeight="1" x14ac:dyDescent="0.3">
      <c r="A7" s="477" t="str">
        <f>'Descriere indicatori'!A24&amp;". "&amp;'Descriere indicatori'!B24</f>
        <v xml:space="preserve">I17. Premii/nominalizări la Bienala, Anuală de Arhitectură Bucureşti ori premii/nominalizări la alte concursuri şi licitaţii publice câştigate la nivel naţional, regional şi/sau local de arhitectură, urbanism, peisagistică şi design*** </v>
      </c>
      <c r="B7" s="477"/>
      <c r="C7" s="477"/>
      <c r="D7" s="477"/>
    </row>
    <row r="8" spans="1:11" ht="16.5" customHeight="1" thickBot="1" x14ac:dyDescent="0.35">
      <c r="A8" s="61"/>
      <c r="B8" s="61"/>
      <c r="C8" s="61"/>
      <c r="D8" s="61"/>
    </row>
    <row r="9" spans="1:11" ht="42.75" customHeight="1" thickBot="1" x14ac:dyDescent="0.35">
      <c r="A9" s="211" t="s">
        <v>80</v>
      </c>
      <c r="B9" s="173" t="s">
        <v>107</v>
      </c>
      <c r="C9" s="173" t="s">
        <v>119</v>
      </c>
      <c r="D9" s="309" t="s">
        <v>108</v>
      </c>
      <c r="E9" s="34"/>
      <c r="F9" s="287" t="s">
        <v>157</v>
      </c>
    </row>
    <row r="10" spans="1:11" x14ac:dyDescent="0.3">
      <c r="A10" s="178">
        <v>1</v>
      </c>
      <c r="B10" s="334" t="s">
        <v>417</v>
      </c>
      <c r="C10" s="179">
        <v>2006</v>
      </c>
      <c r="D10" s="352">
        <v>10</v>
      </c>
      <c r="E10" s="34"/>
      <c r="F10" s="288" t="s">
        <v>221</v>
      </c>
      <c r="K10" s="22"/>
    </row>
    <row r="11" spans="1:11" x14ac:dyDescent="0.3">
      <c r="A11" s="180">
        <f t="shared" ref="A11" si="0">A10+1</f>
        <v>2</v>
      </c>
      <c r="B11" s="314" t="s">
        <v>418</v>
      </c>
      <c r="C11" s="42">
        <v>1996</v>
      </c>
      <c r="D11" s="344">
        <v>10</v>
      </c>
      <c r="K11" s="22"/>
    </row>
    <row r="12" spans="1:11" x14ac:dyDescent="0.3">
      <c r="A12" s="180">
        <f t="shared" ref="A12:A19" si="1">A11+1</f>
        <v>3</v>
      </c>
      <c r="B12" s="314"/>
      <c r="C12" s="42"/>
      <c r="D12" s="344"/>
      <c r="K12" s="58"/>
    </row>
    <row r="13" spans="1:11" x14ac:dyDescent="0.3">
      <c r="A13" s="180">
        <f t="shared" si="1"/>
        <v>4</v>
      </c>
      <c r="B13" s="314"/>
      <c r="C13" s="42"/>
      <c r="D13" s="344"/>
    </row>
    <row r="14" spans="1:11" x14ac:dyDescent="0.3">
      <c r="A14" s="180">
        <f t="shared" si="1"/>
        <v>5</v>
      </c>
      <c r="B14" s="314"/>
      <c r="C14" s="42"/>
      <c r="D14" s="344"/>
    </row>
    <row r="15" spans="1:11" x14ac:dyDescent="0.3">
      <c r="A15" s="180">
        <f t="shared" si="1"/>
        <v>6</v>
      </c>
      <c r="B15" s="314"/>
      <c r="C15" s="42"/>
      <c r="D15" s="344"/>
    </row>
    <row r="16" spans="1:11" x14ac:dyDescent="0.3">
      <c r="A16" s="180">
        <f t="shared" si="1"/>
        <v>7</v>
      </c>
      <c r="B16" s="314"/>
      <c r="C16" s="42"/>
      <c r="D16" s="344"/>
    </row>
    <row r="17" spans="1:8" s="38" customFormat="1" x14ac:dyDescent="0.3">
      <c r="A17" s="180">
        <f t="shared" si="1"/>
        <v>8</v>
      </c>
      <c r="B17" s="314"/>
      <c r="C17" s="42"/>
      <c r="D17" s="344"/>
    </row>
    <row r="18" spans="1:8" x14ac:dyDescent="0.3">
      <c r="A18" s="180">
        <f t="shared" si="1"/>
        <v>9</v>
      </c>
      <c r="B18" s="314"/>
      <c r="C18" s="42"/>
      <c r="D18" s="344"/>
    </row>
    <row r="19" spans="1:8" ht="15" thickBot="1" x14ac:dyDescent="0.35">
      <c r="A19" s="326">
        <f t="shared" si="1"/>
        <v>10</v>
      </c>
      <c r="B19" s="327"/>
      <c r="C19" s="169"/>
      <c r="D19" s="359"/>
    </row>
    <row r="20" spans="1:8" s="22" customFormat="1" ht="15" thickBot="1" x14ac:dyDescent="0.35">
      <c r="A20" s="376"/>
      <c r="B20" s="335"/>
      <c r="C20" s="137" t="str">
        <f>"Total "&amp;LEFT(A7,3)</f>
        <v>Total I17</v>
      </c>
      <c r="D20" s="336">
        <f>SUM(D10:D19)</f>
        <v>20</v>
      </c>
    </row>
    <row r="21" spans="1:8" x14ac:dyDescent="0.3">
      <c r="B21" s="18"/>
    </row>
    <row r="22" spans="1:8" ht="53.25" customHeight="1" x14ac:dyDescent="0.3">
      <c r="A22" s="469" t="str">
        <f>'Descriere indicatori'!A34</f>
        <v>***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v>
      </c>
      <c r="B22" s="469"/>
      <c r="C22" s="469"/>
      <c r="D22" s="469"/>
      <c r="E22" s="290"/>
      <c r="F22" s="290"/>
      <c r="G22" s="290"/>
      <c r="H22" s="290"/>
    </row>
    <row r="23" spans="1:8" x14ac:dyDescent="0.3">
      <c r="B23" s="18"/>
    </row>
    <row r="24" spans="1:8" x14ac:dyDescent="0.3">
      <c r="B24" s="18"/>
    </row>
    <row r="25" spans="1:8" x14ac:dyDescent="0.3">
      <c r="B25" s="18"/>
    </row>
    <row r="26" spans="1:8" x14ac:dyDescent="0.3">
      <c r="B26" s="18"/>
    </row>
    <row r="27" spans="1:8" x14ac:dyDescent="0.3">
      <c r="B27" s="18"/>
    </row>
    <row r="28" spans="1:8" x14ac:dyDescent="0.3">
      <c r="B28" s="18"/>
    </row>
    <row r="29" spans="1:8" x14ac:dyDescent="0.3">
      <c r="B29" s="18"/>
    </row>
    <row r="30" spans="1:8" x14ac:dyDescent="0.3">
      <c r="B30" s="18"/>
    </row>
    <row r="31" spans="1:8" x14ac:dyDescent="0.3">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20"/>
  <sheetViews>
    <sheetView workbookViewId="0">
      <selection activeCell="C13" sqref="C13"/>
    </sheetView>
  </sheetViews>
  <sheetFormatPr defaultRowHeight="14.4" x14ac:dyDescent="0.3"/>
  <cols>
    <col min="1" max="1" width="5.109375" customWidth="1"/>
    <col min="2" max="2" width="27.109375" customWidth="1"/>
    <col min="3" max="3" width="75.6640625" customWidth="1"/>
    <col min="4" max="4" width="10.5546875" style="205" customWidth="1"/>
    <col min="5" max="5" width="9.6640625" customWidth="1"/>
    <col min="7" max="7" width="14.109375" customWidth="1"/>
  </cols>
  <sheetData>
    <row r="1" spans="1:11" x14ac:dyDescent="0.3">
      <c r="A1" s="283" t="str">
        <f>'Date initiale'!C3</f>
        <v>Universitatea de Arhitectură și Urbanism "Ion Mincu" București</v>
      </c>
      <c r="B1" s="283"/>
      <c r="D1" s="283"/>
    </row>
    <row r="2" spans="1:11" ht="15.6" x14ac:dyDescent="0.3">
      <c r="A2" s="281" t="str">
        <f>'Date initiale'!B4&amp;" "&amp;'Date initiale'!C4</f>
        <v>Facultatea ARHITECTURA</v>
      </c>
      <c r="B2" s="281"/>
      <c r="C2" s="17"/>
      <c r="D2" s="281"/>
      <c r="E2" s="17"/>
    </row>
    <row r="3" spans="1:11" ht="15.6" x14ac:dyDescent="0.3">
      <c r="A3" s="281" t="str">
        <f>'Date initiale'!B5&amp;" "&amp;'Date initiale'!C5</f>
        <v>Departamentul BAZELE PROIECTĂRII DE ARHITECTURĂ</v>
      </c>
      <c r="B3" s="281"/>
      <c r="C3" s="17"/>
      <c r="D3" s="281"/>
      <c r="E3" s="17"/>
    </row>
    <row r="4" spans="1:11" ht="15.6" x14ac:dyDescent="0.3">
      <c r="A4" s="468" t="str">
        <f>'Date initiale'!C6&amp;", "&amp;'Date initiale'!C7</f>
        <v>LASCU TANA NICOLETA, 25</v>
      </c>
      <c r="B4" s="468"/>
      <c r="C4" s="478"/>
      <c r="D4" s="478"/>
      <c r="E4" s="478"/>
    </row>
    <row r="5" spans="1:11" s="205" customFormat="1" ht="15.6" x14ac:dyDescent="0.3">
      <c r="A5" s="282"/>
      <c r="B5" s="282"/>
      <c r="C5" s="17"/>
      <c r="D5" s="282"/>
      <c r="E5" s="17"/>
    </row>
    <row r="6" spans="1:11" ht="15.6" x14ac:dyDescent="0.3">
      <c r="A6" s="473" t="s">
        <v>159</v>
      </c>
      <c r="B6" s="473"/>
      <c r="C6" s="473"/>
      <c r="D6" s="473"/>
      <c r="E6" s="473"/>
    </row>
    <row r="7" spans="1:11" ht="67.5" customHeight="1" x14ac:dyDescent="0.3">
      <c r="A7" s="477" t="str">
        <f>'Descriere indicatori'!A25&amp;". "&amp;'Descriere indicatori'!B25</f>
        <v xml:space="preserve">I18.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77"/>
      <c r="C7" s="477"/>
      <c r="D7" s="477"/>
      <c r="E7" s="477"/>
      <c r="F7" s="41"/>
      <c r="G7" s="41"/>
      <c r="H7" s="41"/>
      <c r="I7" s="41"/>
    </row>
    <row r="8" spans="1:11" s="22" customFormat="1" ht="20.25" customHeight="1" thickBot="1" x14ac:dyDescent="0.35">
      <c r="A8" s="61"/>
      <c r="B8" s="61"/>
      <c r="C8" s="61"/>
      <c r="D8" s="61"/>
      <c r="E8" s="61"/>
      <c r="F8" s="71"/>
      <c r="G8" s="71"/>
      <c r="H8" s="71"/>
      <c r="I8" s="71"/>
    </row>
    <row r="9" spans="1:11" ht="29.4" thickBot="1" x14ac:dyDescent="0.35">
      <c r="A9" s="172" t="s">
        <v>80</v>
      </c>
      <c r="B9" s="239" t="s">
        <v>199</v>
      </c>
      <c r="C9" s="239" t="s">
        <v>112</v>
      </c>
      <c r="D9" s="239" t="s">
        <v>111</v>
      </c>
      <c r="E9" s="259" t="s">
        <v>196</v>
      </c>
      <c r="G9" s="287" t="s">
        <v>157</v>
      </c>
      <c r="K9" s="22"/>
    </row>
    <row r="10" spans="1:11" s="205" customFormat="1" ht="43.8" thickBot="1" x14ac:dyDescent="0.35">
      <c r="A10" s="211">
        <v>1</v>
      </c>
      <c r="B10" s="408" t="s">
        <v>419</v>
      </c>
      <c r="C10" s="408" t="s">
        <v>497</v>
      </c>
      <c r="D10" s="408" t="s">
        <v>420</v>
      </c>
      <c r="E10" s="410">
        <v>5</v>
      </c>
      <c r="G10" s="288" t="s">
        <v>222</v>
      </c>
      <c r="K10" s="22"/>
    </row>
    <row r="11" spans="1:11" s="205" customFormat="1" ht="28.8" x14ac:dyDescent="0.3">
      <c r="A11" s="304">
        <v>2</v>
      </c>
      <c r="B11" s="305" t="s">
        <v>419</v>
      </c>
      <c r="C11" s="293" t="s">
        <v>421</v>
      </c>
      <c r="D11" s="270" t="s">
        <v>422</v>
      </c>
      <c r="E11" s="352">
        <v>5</v>
      </c>
      <c r="K11" s="22"/>
    </row>
    <row r="12" spans="1:11" s="205" customFormat="1" ht="29.4" thickBot="1" x14ac:dyDescent="0.35">
      <c r="A12" s="225">
        <v>3</v>
      </c>
      <c r="B12" s="266" t="s">
        <v>423</v>
      </c>
      <c r="C12" s="291" t="s">
        <v>424</v>
      </c>
      <c r="D12" s="146" t="s">
        <v>425</v>
      </c>
      <c r="E12" s="344">
        <v>5</v>
      </c>
      <c r="K12" s="22"/>
    </row>
    <row r="13" spans="1:11" s="205" customFormat="1" ht="28.8" x14ac:dyDescent="0.3">
      <c r="A13" s="304">
        <v>4</v>
      </c>
      <c r="B13" s="305" t="s">
        <v>426</v>
      </c>
      <c r="C13" s="293" t="s">
        <v>513</v>
      </c>
      <c r="D13" s="270" t="s">
        <v>427</v>
      </c>
      <c r="E13" s="352">
        <v>5</v>
      </c>
      <c r="K13" s="22"/>
    </row>
    <row r="14" spans="1:11" x14ac:dyDescent="0.3">
      <c r="A14" s="225">
        <f t="shared" ref="A14:A19" si="0">A13+1</f>
        <v>5</v>
      </c>
      <c r="B14" s="266"/>
      <c r="C14" s="302"/>
      <c r="D14" s="146"/>
      <c r="E14" s="344"/>
      <c r="K14" s="22"/>
    </row>
    <row r="15" spans="1:11" s="205" customFormat="1" x14ac:dyDescent="0.3">
      <c r="A15" s="225">
        <f t="shared" si="0"/>
        <v>6</v>
      </c>
      <c r="B15" s="266"/>
      <c r="C15" s="302"/>
      <c r="D15" s="146"/>
      <c r="E15" s="344"/>
      <c r="K15" s="22"/>
    </row>
    <row r="16" spans="1:11" s="205" customFormat="1" x14ac:dyDescent="0.3">
      <c r="A16" s="225">
        <f t="shared" si="0"/>
        <v>7</v>
      </c>
      <c r="B16" s="266"/>
      <c r="C16" s="302"/>
      <c r="D16" s="146"/>
      <c r="E16" s="344"/>
      <c r="K16" s="22"/>
    </row>
    <row r="17" spans="1:11" s="205" customFormat="1" x14ac:dyDescent="0.3">
      <c r="A17" s="225">
        <f t="shared" si="0"/>
        <v>8</v>
      </c>
      <c r="B17" s="266"/>
      <c r="C17" s="302"/>
      <c r="D17" s="146"/>
      <c r="E17" s="344"/>
      <c r="K17" s="22"/>
    </row>
    <row r="18" spans="1:11" s="205" customFormat="1" x14ac:dyDescent="0.3">
      <c r="A18" s="225">
        <f t="shared" si="0"/>
        <v>9</v>
      </c>
      <c r="B18" s="266"/>
      <c r="C18" s="302"/>
      <c r="D18" s="146"/>
      <c r="E18" s="344"/>
      <c r="K18" s="22"/>
    </row>
    <row r="19" spans="1:11" s="205" customFormat="1" ht="15" thickBot="1" x14ac:dyDescent="0.35">
      <c r="A19" s="232">
        <f t="shared" si="0"/>
        <v>10</v>
      </c>
      <c r="B19" s="306"/>
      <c r="C19" s="307"/>
      <c r="D19" s="153"/>
      <c r="E19" s="359"/>
      <c r="K19" s="22"/>
    </row>
    <row r="20" spans="1:11" ht="15" thickBot="1" x14ac:dyDescent="0.35">
      <c r="A20" s="375"/>
      <c r="B20" s="237"/>
      <c r="C20" s="303"/>
      <c r="D20" s="176" t="str">
        <f>"Total "&amp;LEFT(A7,3)</f>
        <v>Total I18</v>
      </c>
      <c r="E20" s="177">
        <f>SUM(E10:E19)</f>
        <v>20</v>
      </c>
      <c r="K20" s="5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G25"/>
  <sheetViews>
    <sheetView workbookViewId="0">
      <selection activeCell="B12" sqref="B12"/>
    </sheetView>
  </sheetViews>
  <sheetFormatPr defaultRowHeight="14.4" x14ac:dyDescent="0.3"/>
  <cols>
    <col min="1" max="1" width="5.109375" customWidth="1"/>
    <col min="2" max="2" width="86.33203125" customWidth="1"/>
    <col min="3" max="3" width="17.109375" style="205" customWidth="1"/>
    <col min="4" max="4" width="10.5546875" customWidth="1"/>
    <col min="5" max="5" width="9.6640625" customWidth="1"/>
    <col min="7" max="7" width="13.44140625" customWidth="1"/>
  </cols>
  <sheetData>
    <row r="1" spans="1:7" ht="15.6" x14ac:dyDescent="0.3">
      <c r="A1" s="281" t="str">
        <f>'Date initiale'!C3</f>
        <v>Universitatea de Arhitectură și Urbanism "Ion Mincu" București</v>
      </c>
      <c r="B1" s="281"/>
      <c r="C1" s="281"/>
      <c r="D1" s="281"/>
      <c r="E1" s="17"/>
    </row>
    <row r="2" spans="1:7" ht="15.6" x14ac:dyDescent="0.3">
      <c r="A2" s="281" t="str">
        <f>'Date initiale'!B4&amp;" "&amp;'Date initiale'!C4</f>
        <v>Facultatea ARHITECTURA</v>
      </c>
      <c r="B2" s="281"/>
      <c r="C2" s="281"/>
      <c r="D2" s="281"/>
      <c r="E2" s="17"/>
    </row>
    <row r="3" spans="1:7" ht="15.6" x14ac:dyDescent="0.3">
      <c r="A3" s="281" t="str">
        <f>'Date initiale'!B5&amp;" "&amp;'Date initiale'!C5</f>
        <v>Departamentul BAZELE PROIECTĂRII DE ARHITECTURĂ</v>
      </c>
      <c r="B3" s="281"/>
      <c r="C3" s="281"/>
      <c r="D3" s="281"/>
      <c r="E3" s="17"/>
    </row>
    <row r="4" spans="1:7" x14ac:dyDescent="0.3">
      <c r="A4" s="134" t="str">
        <f>'Date initiale'!C6&amp;", "&amp;'Date initiale'!C7</f>
        <v>LASCU TANA NICOLETA, 25</v>
      </c>
      <c r="B4" s="134"/>
      <c r="C4" s="134"/>
      <c r="D4" s="134"/>
    </row>
    <row r="5" spans="1:7" s="205" customFormat="1" x14ac:dyDescent="0.3">
      <c r="A5" s="134"/>
      <c r="B5" s="134"/>
      <c r="C5" s="134"/>
      <c r="D5" s="134"/>
    </row>
    <row r="6" spans="1:7" ht="15.6" x14ac:dyDescent="0.3">
      <c r="A6" s="479" t="s">
        <v>159</v>
      </c>
      <c r="B6" s="480"/>
      <c r="C6" s="480"/>
      <c r="D6" s="480"/>
      <c r="E6" s="481"/>
    </row>
    <row r="7" spans="1:7" s="205" customFormat="1" ht="15.6" x14ac:dyDescent="0.3">
      <c r="A7" s="477" t="str">
        <f>'Descriere indicatori'!A26&amp;". "&amp;'Descriere indicatori'!B26</f>
        <v xml:space="preserve">I19. Expoziţii organizate la nivel internaţional/naţional sau local în calitate de autor, coautor, curator </v>
      </c>
      <c r="B7" s="477"/>
      <c r="C7" s="477"/>
      <c r="D7" s="477"/>
      <c r="E7" s="477"/>
      <c r="F7" s="301"/>
    </row>
    <row r="8" spans="1:7" s="205" customFormat="1" ht="32.25" customHeight="1" thickBot="1" x14ac:dyDescent="0.35">
      <c r="A8" s="60"/>
      <c r="B8" s="60"/>
      <c r="C8" s="60"/>
      <c r="D8" s="60"/>
      <c r="E8" s="60"/>
    </row>
    <row r="9" spans="1:7" ht="29.4" thickBot="1" x14ac:dyDescent="0.35">
      <c r="A9" s="172" t="s">
        <v>80</v>
      </c>
      <c r="B9" s="308" t="s">
        <v>201</v>
      </c>
      <c r="C9" s="173" t="s">
        <v>200</v>
      </c>
      <c r="D9" s="173" t="s">
        <v>119</v>
      </c>
      <c r="E9" s="309" t="s">
        <v>196</v>
      </c>
      <c r="G9" s="287" t="s">
        <v>157</v>
      </c>
    </row>
    <row r="10" spans="1:7" ht="15" thickBot="1" x14ac:dyDescent="0.35">
      <c r="A10" s="416">
        <v>1</v>
      </c>
      <c r="B10" s="417" t="s">
        <v>524</v>
      </c>
      <c r="C10" s="417" t="s">
        <v>386</v>
      </c>
      <c r="D10" s="417">
        <v>2025</v>
      </c>
      <c r="E10" s="418">
        <v>3</v>
      </c>
      <c r="G10" s="288" t="s">
        <v>221</v>
      </c>
    </row>
    <row r="11" spans="1:7" ht="15" thickBot="1" x14ac:dyDescent="0.35">
      <c r="A11" s="416">
        <v>1</v>
      </c>
      <c r="B11" s="417" t="s">
        <v>428</v>
      </c>
      <c r="C11" s="417" t="s">
        <v>386</v>
      </c>
      <c r="D11" s="417">
        <v>2023</v>
      </c>
      <c r="E11" s="418">
        <v>3</v>
      </c>
      <c r="G11" s="288" t="s">
        <v>223</v>
      </c>
    </row>
    <row r="12" spans="1:7" ht="15" thickBot="1" x14ac:dyDescent="0.35">
      <c r="A12" s="416">
        <v>2</v>
      </c>
      <c r="B12" s="417" t="s">
        <v>523</v>
      </c>
      <c r="C12" s="417" t="s">
        <v>386</v>
      </c>
      <c r="D12" s="417">
        <v>2022</v>
      </c>
      <c r="E12" s="418">
        <v>3</v>
      </c>
      <c r="G12" s="288" t="s">
        <v>224</v>
      </c>
    </row>
    <row r="13" spans="1:7" ht="15" thickBot="1" x14ac:dyDescent="0.35">
      <c r="A13" s="416">
        <v>3</v>
      </c>
      <c r="B13" s="417" t="s">
        <v>429</v>
      </c>
      <c r="C13" s="417" t="s">
        <v>430</v>
      </c>
      <c r="D13" s="417">
        <v>2022</v>
      </c>
      <c r="E13" s="418">
        <v>1</v>
      </c>
    </row>
    <row r="14" spans="1:7" ht="15" thickBot="1" x14ac:dyDescent="0.35">
      <c r="A14" s="416">
        <v>4</v>
      </c>
      <c r="B14" s="417" t="s">
        <v>431</v>
      </c>
      <c r="C14" s="417" t="s">
        <v>430</v>
      </c>
      <c r="D14" s="417">
        <v>2018</v>
      </c>
      <c r="E14" s="418">
        <v>1</v>
      </c>
    </row>
    <row r="15" spans="1:7" x14ac:dyDescent="0.3">
      <c r="A15" s="416">
        <v>5</v>
      </c>
      <c r="B15" s="417" t="s">
        <v>522</v>
      </c>
      <c r="C15" s="417" t="s">
        <v>400</v>
      </c>
      <c r="D15" s="417">
        <v>2017</v>
      </c>
      <c r="E15" s="418">
        <v>10</v>
      </c>
    </row>
    <row r="16" spans="1:7" x14ac:dyDescent="0.3">
      <c r="A16" s="312"/>
      <c r="B16" s="314"/>
      <c r="C16" s="42"/>
      <c r="D16" s="42"/>
      <c r="E16" s="366"/>
    </row>
    <row r="17" spans="1:5" x14ac:dyDescent="0.3">
      <c r="A17" s="312"/>
      <c r="B17" s="314"/>
      <c r="C17" s="42"/>
      <c r="D17" s="42"/>
      <c r="E17" s="344"/>
    </row>
    <row r="18" spans="1:5" s="58" customFormat="1" x14ac:dyDescent="0.3">
      <c r="A18" s="312"/>
      <c r="B18" s="316"/>
      <c r="C18" s="200"/>
      <c r="D18" s="200"/>
      <c r="E18" s="367"/>
    </row>
    <row r="19" spans="1:5" s="58" customFormat="1" ht="15" thickBot="1" x14ac:dyDescent="0.35">
      <c r="A19" s="317"/>
      <c r="B19" s="318"/>
      <c r="C19" s="319"/>
      <c r="D19" s="319"/>
      <c r="E19" s="368"/>
    </row>
    <row r="20" spans="1:5" ht="15" thickBot="1" x14ac:dyDescent="0.35">
      <c r="A20" s="374"/>
      <c r="B20" s="310"/>
      <c r="C20" s="311"/>
      <c r="D20" s="176" t="str">
        <f>"Total "&amp;LEFT(A7,3)</f>
        <v>Total I19</v>
      </c>
      <c r="E20" s="138">
        <f>SUM(E10:E19)</f>
        <v>21</v>
      </c>
    </row>
    <row r="21" spans="1:5" x14ac:dyDescent="0.3">
      <c r="B21" s="18"/>
    </row>
    <row r="22" spans="1:5" x14ac:dyDescent="0.3">
      <c r="B22" s="22"/>
    </row>
    <row r="23" spans="1:5" x14ac:dyDescent="0.3">
      <c r="B23" s="22"/>
    </row>
    <row r="24" spans="1:5" x14ac:dyDescent="0.3">
      <c r="B24" s="22"/>
    </row>
    <row r="25" spans="1:5" x14ac:dyDescent="0.3">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J21"/>
  <sheetViews>
    <sheetView workbookViewId="0">
      <selection activeCell="B11" sqref="B11"/>
    </sheetView>
  </sheetViews>
  <sheetFormatPr defaultRowHeight="14.4" x14ac:dyDescent="0.3"/>
  <cols>
    <col min="1" max="1" width="5.109375" customWidth="1"/>
    <col min="2" max="2" width="104.33203125" customWidth="1"/>
    <col min="3" max="3" width="10.5546875" customWidth="1"/>
    <col min="4" max="4" width="9.6640625" customWidth="1"/>
  </cols>
  <sheetData>
    <row r="1" spans="1:10" x14ac:dyDescent="0.3">
      <c r="A1" s="283" t="str">
        <f>'Date initiale'!C3</f>
        <v>Universitatea de Arhitectură și Urbanism "Ion Mincu" București</v>
      </c>
      <c r="B1" s="283"/>
    </row>
    <row r="2" spans="1:10" x14ac:dyDescent="0.3">
      <c r="A2" s="283" t="str">
        <f>'Date initiale'!B4&amp;" "&amp;'Date initiale'!C4</f>
        <v>Facultatea ARHITECTURA</v>
      </c>
      <c r="B2" s="283"/>
    </row>
    <row r="3" spans="1:10" x14ac:dyDescent="0.3">
      <c r="A3" s="283" t="str">
        <f>'Date initiale'!B5&amp;" "&amp;'Date initiale'!C5</f>
        <v>Departamentul BAZELE PROIECTĂRII DE ARHITECTURĂ</v>
      </c>
      <c r="B3" s="283"/>
    </row>
    <row r="4" spans="1:10" x14ac:dyDescent="0.3">
      <c r="A4" s="134" t="str">
        <f>'Date initiale'!C6&amp;", "&amp;'Date initiale'!C7</f>
        <v>LASCU TANA NICOLETA, 25</v>
      </c>
      <c r="B4" s="134"/>
    </row>
    <row r="5" spans="1:10" s="205" customFormat="1" x14ac:dyDescent="0.3">
      <c r="A5" s="134"/>
      <c r="B5" s="134"/>
    </row>
    <row r="6" spans="1:10" ht="15.6" x14ac:dyDescent="0.3">
      <c r="A6" s="473" t="s">
        <v>159</v>
      </c>
      <c r="B6" s="473"/>
      <c r="C6" s="473"/>
      <c r="D6" s="473"/>
    </row>
    <row r="7" spans="1:10" ht="24" customHeight="1" x14ac:dyDescent="0.3">
      <c r="A7" s="477" t="str">
        <f>'Descriere indicatori'!A27&amp;". "&amp;'Descriere indicatori'!B27</f>
        <v xml:space="preserve">I20. Organizator expoziţii la nivel internaţional/naţional </v>
      </c>
      <c r="B7" s="477"/>
      <c r="C7" s="477"/>
      <c r="D7" s="477"/>
    </row>
    <row r="8" spans="1:10" ht="15" thickBot="1" x14ac:dyDescent="0.35"/>
    <row r="9" spans="1:10" ht="29.4" thickBot="1" x14ac:dyDescent="0.35">
      <c r="A9" s="172" t="s">
        <v>80</v>
      </c>
      <c r="B9" s="308" t="s">
        <v>201</v>
      </c>
      <c r="C9" s="173" t="s">
        <v>119</v>
      </c>
      <c r="D9" s="309" t="s">
        <v>196</v>
      </c>
      <c r="F9" s="287" t="s">
        <v>157</v>
      </c>
      <c r="J9" s="14"/>
    </row>
    <row r="10" spans="1:10" ht="29.4" thickBot="1" x14ac:dyDescent="0.35">
      <c r="A10" s="211">
        <v>1</v>
      </c>
      <c r="B10" s="448" t="s">
        <v>515</v>
      </c>
      <c r="C10" s="212" t="s">
        <v>432</v>
      </c>
      <c r="D10" s="419">
        <v>10</v>
      </c>
      <c r="F10" s="288" t="s">
        <v>221</v>
      </c>
      <c r="J10" s="289"/>
    </row>
    <row r="11" spans="1:10" s="205" customFormat="1" ht="29.4" thickBot="1" x14ac:dyDescent="0.35">
      <c r="A11" s="211">
        <v>2</v>
      </c>
      <c r="B11" s="448" t="s">
        <v>521</v>
      </c>
      <c r="C11" s="212">
        <v>2023</v>
      </c>
      <c r="D11" s="419">
        <v>10</v>
      </c>
      <c r="F11" s="452"/>
      <c r="J11" s="22"/>
    </row>
    <row r="12" spans="1:10" ht="29.4" thickBot="1" x14ac:dyDescent="0.35">
      <c r="A12" s="211">
        <v>3</v>
      </c>
      <c r="B12" s="448" t="s">
        <v>516</v>
      </c>
      <c r="C12" s="212">
        <v>2022</v>
      </c>
      <c r="D12" s="419">
        <v>10</v>
      </c>
      <c r="J12" s="58"/>
    </row>
    <row r="13" spans="1:10" ht="15" thickBot="1" x14ac:dyDescent="0.35">
      <c r="A13" s="416">
        <v>4</v>
      </c>
      <c r="B13" s="417" t="s">
        <v>520</v>
      </c>
      <c r="C13" s="420">
        <v>2021</v>
      </c>
      <c r="D13" s="421">
        <v>10</v>
      </c>
    </row>
    <row r="14" spans="1:10" x14ac:dyDescent="0.3">
      <c r="A14" s="416">
        <v>5</v>
      </c>
      <c r="B14" s="417" t="s">
        <v>519</v>
      </c>
      <c r="C14" s="420">
        <v>2016</v>
      </c>
      <c r="D14" s="421">
        <v>10</v>
      </c>
    </row>
    <row r="15" spans="1:10" x14ac:dyDescent="0.3">
      <c r="A15" s="422">
        <v>6</v>
      </c>
      <c r="B15" s="314" t="s">
        <v>499</v>
      </c>
      <c r="C15" s="42">
        <v>2021</v>
      </c>
      <c r="D15" s="315">
        <v>10</v>
      </c>
    </row>
    <row r="16" spans="1:10" x14ac:dyDescent="0.3">
      <c r="A16" s="422">
        <f>A15+1</f>
        <v>7</v>
      </c>
      <c r="B16" s="423" t="s">
        <v>517</v>
      </c>
      <c r="C16" s="42">
        <v>2010</v>
      </c>
      <c r="D16" s="313">
        <v>10</v>
      </c>
    </row>
    <row r="17" spans="1:4" x14ac:dyDescent="0.3">
      <c r="A17" s="422">
        <f t="shared" ref="A17:A19" si="0">A16+1</f>
        <v>8</v>
      </c>
      <c r="B17" s="423" t="s">
        <v>518</v>
      </c>
      <c r="C17" s="42">
        <v>2014</v>
      </c>
      <c r="D17" s="313">
        <v>5</v>
      </c>
    </row>
    <row r="18" spans="1:4" x14ac:dyDescent="0.3">
      <c r="A18" s="422">
        <f t="shared" si="0"/>
        <v>9</v>
      </c>
      <c r="B18" s="314" t="s">
        <v>498</v>
      </c>
      <c r="C18" s="42">
        <v>2008</v>
      </c>
      <c r="D18" s="315">
        <v>10</v>
      </c>
    </row>
    <row r="19" spans="1:4" x14ac:dyDescent="0.3">
      <c r="A19" s="422">
        <f t="shared" si="0"/>
        <v>10</v>
      </c>
      <c r="B19" s="451" t="s">
        <v>514</v>
      </c>
      <c r="C19" s="42">
        <v>2024</v>
      </c>
      <c r="D19" s="315">
        <v>10</v>
      </c>
    </row>
    <row r="20" spans="1:4" ht="15" thickBot="1" x14ac:dyDescent="0.35">
      <c r="A20" s="317">
        <f t="shared" ref="A20" si="1">A19+1</f>
        <v>11</v>
      </c>
      <c r="B20" s="318"/>
      <c r="C20" s="319"/>
      <c r="D20" s="320"/>
    </row>
    <row r="21" spans="1:4" ht="15" thickBot="1" x14ac:dyDescent="0.35">
      <c r="A21" s="374"/>
      <c r="B21" s="310"/>
      <c r="C21" s="176" t="str">
        <f>"Total "&amp;LEFT(A7,3)</f>
        <v>Total I20</v>
      </c>
      <c r="D21" s="138">
        <f>SUM(D10:D20)</f>
        <v>95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C46"/>
  <sheetViews>
    <sheetView showGridLines="0" showRowColHeaders="0" zoomScale="130" zoomScaleNormal="130" workbookViewId="0">
      <selection activeCell="B6" sqref="B6"/>
    </sheetView>
  </sheetViews>
  <sheetFormatPr defaultRowHeight="14.4" x14ac:dyDescent="0.3"/>
  <cols>
    <col min="1" max="1" width="8.6640625" customWidth="1"/>
    <col min="2" max="2" width="72" customWidth="1"/>
    <col min="3" max="3" width="7.6640625" customWidth="1"/>
  </cols>
  <sheetData>
    <row r="1" spans="1:3" x14ac:dyDescent="0.3">
      <c r="A1" s="458" t="s">
        <v>148</v>
      </c>
      <c r="B1" s="458"/>
      <c r="C1" s="458"/>
    </row>
    <row r="2" spans="1:3" s="205" customFormat="1" x14ac:dyDescent="0.3">
      <c r="A2" s="390" t="str">
        <f>"Facultatea de "&amp;'Date initiale'!C4</f>
        <v>Facultatea de ARHITECTURA</v>
      </c>
      <c r="B2" s="390"/>
      <c r="C2" s="390"/>
    </row>
    <row r="3" spans="1:3" x14ac:dyDescent="0.3">
      <c r="A3" s="458" t="str">
        <f>"Departamentul "&amp;'Date initiale'!C5</f>
        <v>Departamentul BAZELE PROIECTĂRII DE ARHITECTURĂ</v>
      </c>
      <c r="B3" s="458"/>
      <c r="C3" s="458"/>
    </row>
    <row r="4" spans="1:3" x14ac:dyDescent="0.3">
      <c r="A4" s="390" t="str">
        <f>"Nume și prenume: "&amp;'Date initiale'!C6</f>
        <v>Nume și prenume: LASCU TANA NICOLETA</v>
      </c>
      <c r="B4" s="390"/>
      <c r="C4" s="390"/>
    </row>
    <row r="5" spans="1:3" s="205" customFormat="1" x14ac:dyDescent="0.3">
      <c r="A5" s="390" t="str">
        <f>"Post: "&amp;'Date initiale'!C7</f>
        <v>Post: 25</v>
      </c>
      <c r="B5" s="390"/>
      <c r="C5" s="390"/>
    </row>
    <row r="6" spans="1:3" x14ac:dyDescent="0.3">
      <c r="A6" s="390" t="str">
        <f>"Standard de referință: "&amp;'Date initiale'!C8</f>
        <v>Standard de referință: conferențiar universitar</v>
      </c>
      <c r="B6" s="390"/>
      <c r="C6" s="390"/>
    </row>
    <row r="7" spans="1:3" x14ac:dyDescent="0.3">
      <c r="A7" s="205"/>
      <c r="B7" s="205"/>
      <c r="C7" s="205"/>
    </row>
    <row r="8" spans="1:3" s="205" customFormat="1" ht="15.6" x14ac:dyDescent="0.3">
      <c r="A8" s="461" t="s">
        <v>257</v>
      </c>
      <c r="B8" s="461"/>
      <c r="C8" s="461"/>
    </row>
    <row r="9" spans="1:3" ht="65.25" customHeight="1" x14ac:dyDescent="0.3">
      <c r="A9" s="459" t="s">
        <v>256</v>
      </c>
      <c r="B9" s="460"/>
      <c r="C9" s="460"/>
    </row>
    <row r="10" spans="1:3" ht="28.8" x14ac:dyDescent="0.3">
      <c r="A10" s="96" t="s">
        <v>91</v>
      </c>
      <c r="B10" s="96" t="s">
        <v>229</v>
      </c>
      <c r="C10" s="96" t="s">
        <v>196</v>
      </c>
    </row>
    <row r="11" spans="1:3" x14ac:dyDescent="0.3">
      <c r="A11" s="97" t="s">
        <v>21</v>
      </c>
      <c r="B11" s="103" t="s">
        <v>230</v>
      </c>
      <c r="C11" s="113">
        <f>'I1'!I20</f>
        <v>40</v>
      </c>
    </row>
    <row r="12" spans="1:3" ht="15" customHeight="1" x14ac:dyDescent="0.3">
      <c r="A12" s="98" t="s">
        <v>23</v>
      </c>
      <c r="B12" s="104" t="s">
        <v>231</v>
      </c>
      <c r="C12" s="114">
        <f>'I2'!I20</f>
        <v>15</v>
      </c>
    </row>
    <row r="13" spans="1:3" x14ac:dyDescent="0.3">
      <c r="A13" s="98" t="s">
        <v>26</v>
      </c>
      <c r="B13" s="105" t="s">
        <v>232</v>
      </c>
      <c r="C13" s="114">
        <f>'I3'!I20</f>
        <v>0</v>
      </c>
    </row>
    <row r="14" spans="1:3" x14ac:dyDescent="0.3">
      <c r="A14" s="98" t="s">
        <v>30</v>
      </c>
      <c r="B14" s="104" t="s">
        <v>241</v>
      </c>
      <c r="C14" s="114">
        <f>'I4'!I20</f>
        <v>0</v>
      </c>
    </row>
    <row r="15" spans="1:3" ht="43.2" x14ac:dyDescent="0.3">
      <c r="A15" s="98" t="s">
        <v>34</v>
      </c>
      <c r="B15" s="104" t="s">
        <v>242</v>
      </c>
      <c r="C15" s="114">
        <f>'I5'!I20</f>
        <v>10</v>
      </c>
    </row>
    <row r="16" spans="1:3" ht="15" customHeight="1" x14ac:dyDescent="0.3">
      <c r="A16" s="98" t="s">
        <v>36</v>
      </c>
      <c r="B16" s="104" t="s">
        <v>243</v>
      </c>
      <c r="C16" s="114">
        <f>'I6'!I20</f>
        <v>0</v>
      </c>
    </row>
    <row r="17" spans="1:3" x14ac:dyDescent="0.3">
      <c r="A17" s="98" t="s">
        <v>39</v>
      </c>
      <c r="B17" s="104" t="s">
        <v>244</v>
      </c>
      <c r="C17" s="114">
        <f>'I7'!I20</f>
        <v>5</v>
      </c>
    </row>
    <row r="18" spans="1:3" ht="28.8" x14ac:dyDescent="0.3">
      <c r="A18" s="98" t="s">
        <v>41</v>
      </c>
      <c r="B18" s="104" t="s">
        <v>233</v>
      </c>
      <c r="C18" s="114">
        <f>'I8'!I20</f>
        <v>5</v>
      </c>
    </row>
    <row r="19" spans="1:3" ht="28.8" x14ac:dyDescent="0.3">
      <c r="A19" s="98" t="s">
        <v>44</v>
      </c>
      <c r="B19" s="104" t="s">
        <v>234</v>
      </c>
      <c r="C19" s="114">
        <f>'I9'!I20</f>
        <v>14</v>
      </c>
    </row>
    <row r="20" spans="1:3" ht="28.8" x14ac:dyDescent="0.3">
      <c r="A20" s="98" t="s">
        <v>47</v>
      </c>
      <c r="B20" s="104" t="s">
        <v>245</v>
      </c>
      <c r="C20" s="114">
        <f>'I10'!I20</f>
        <v>0</v>
      </c>
    </row>
    <row r="21" spans="1:3" ht="43.2" x14ac:dyDescent="0.3">
      <c r="A21" s="99" t="s">
        <v>50</v>
      </c>
      <c r="B21" s="104" t="s">
        <v>246</v>
      </c>
      <c r="C21" s="114">
        <f>I11a!I20</f>
        <v>115</v>
      </c>
    </row>
    <row r="22" spans="1:3" ht="43.2" x14ac:dyDescent="0.3">
      <c r="A22" s="100"/>
      <c r="B22" s="104" t="s">
        <v>247</v>
      </c>
      <c r="C22" s="114">
        <f>I11b!H20</f>
        <v>70</v>
      </c>
    </row>
    <row r="23" spans="1:3" ht="28.8" x14ac:dyDescent="0.3">
      <c r="A23" s="97"/>
      <c r="B23" s="106" t="s">
        <v>235</v>
      </c>
      <c r="C23" s="114">
        <f>I11c!G34</f>
        <v>118</v>
      </c>
    </row>
    <row r="24" spans="1:3" ht="28.8" x14ac:dyDescent="0.3">
      <c r="A24" s="98" t="s">
        <v>57</v>
      </c>
      <c r="B24" s="104" t="s">
        <v>236</v>
      </c>
      <c r="C24" s="114">
        <f>'I12'!H20</f>
        <v>123</v>
      </c>
    </row>
    <row r="25" spans="1:3" ht="28.8" x14ac:dyDescent="0.3">
      <c r="A25" s="98" t="s">
        <v>85</v>
      </c>
      <c r="B25" s="104" t="s">
        <v>151</v>
      </c>
      <c r="C25" s="114">
        <f>'I13'!H20</f>
        <v>73.5</v>
      </c>
    </row>
    <row r="26" spans="1:3" ht="57.6" x14ac:dyDescent="0.3">
      <c r="A26" s="99" t="s">
        <v>87</v>
      </c>
      <c r="B26" s="104" t="s">
        <v>248</v>
      </c>
      <c r="C26" s="114">
        <f>I14a!H20</f>
        <v>30</v>
      </c>
    </row>
    <row r="27" spans="1:3" ht="30" customHeight="1" x14ac:dyDescent="0.3">
      <c r="A27" s="100"/>
      <c r="B27" s="104" t="s">
        <v>249</v>
      </c>
      <c r="C27" s="114">
        <f>I14b!H20</f>
        <v>0</v>
      </c>
    </row>
    <row r="28" spans="1:3" ht="43.2" x14ac:dyDescent="0.3">
      <c r="A28" s="97"/>
      <c r="B28" s="104" t="s">
        <v>250</v>
      </c>
      <c r="C28" s="114">
        <f>I14c!H20</f>
        <v>40</v>
      </c>
    </row>
    <row r="29" spans="1:3" ht="100.8" x14ac:dyDescent="0.3">
      <c r="A29" s="395" t="s">
        <v>0</v>
      </c>
      <c r="B29" s="107" t="s">
        <v>251</v>
      </c>
      <c r="C29" s="115">
        <f>'I15'!D20</f>
        <v>0</v>
      </c>
    </row>
    <row r="30" spans="1:3" ht="43.2" x14ac:dyDescent="0.3">
      <c r="A30" s="101" t="s">
        <v>92</v>
      </c>
      <c r="B30" s="108" t="s">
        <v>252</v>
      </c>
      <c r="C30" s="114">
        <f>'I16'!D20</f>
        <v>30</v>
      </c>
    </row>
    <row r="31" spans="1:3" ht="45" customHeight="1" x14ac:dyDescent="0.3">
      <c r="A31" s="97" t="s">
        <v>95</v>
      </c>
      <c r="B31" s="103" t="s">
        <v>253</v>
      </c>
      <c r="C31" s="113">
        <f>'I17'!D20</f>
        <v>20</v>
      </c>
    </row>
    <row r="32" spans="1:3" ht="75" customHeight="1" x14ac:dyDescent="0.3">
      <c r="A32" s="98" t="s">
        <v>98</v>
      </c>
      <c r="B32" s="109" t="s">
        <v>237</v>
      </c>
      <c r="C32" s="114">
        <f>'I18'!E20</f>
        <v>20</v>
      </c>
    </row>
    <row r="33" spans="1:3" ht="28.8" x14ac:dyDescent="0.3">
      <c r="A33" s="102" t="s">
        <v>61</v>
      </c>
      <c r="B33" s="108" t="s">
        <v>238</v>
      </c>
      <c r="C33" s="114">
        <f>'I19'!E20</f>
        <v>21</v>
      </c>
    </row>
    <row r="34" spans="1:3" x14ac:dyDescent="0.3">
      <c r="A34" s="98" t="s">
        <v>64</v>
      </c>
      <c r="B34" s="103" t="s">
        <v>239</v>
      </c>
      <c r="C34" s="114">
        <f>'I20'!D21</f>
        <v>95</v>
      </c>
    </row>
    <row r="35" spans="1:3" ht="72" x14ac:dyDescent="0.3">
      <c r="A35" s="98" t="s">
        <v>66</v>
      </c>
      <c r="B35" s="106" t="s">
        <v>254</v>
      </c>
      <c r="C35" s="114">
        <f>'I21'!D20</f>
        <v>145</v>
      </c>
    </row>
    <row r="36" spans="1:3" ht="43.2" x14ac:dyDescent="0.3">
      <c r="A36" s="98" t="s">
        <v>69</v>
      </c>
      <c r="B36" s="104" t="s">
        <v>255</v>
      </c>
      <c r="C36" s="114">
        <f>'I22'!D31</f>
        <v>92</v>
      </c>
    </row>
    <row r="37" spans="1:3" x14ac:dyDescent="0.3">
      <c r="A37" s="98" t="s">
        <v>71</v>
      </c>
      <c r="B37" s="104" t="s">
        <v>240</v>
      </c>
      <c r="C37" s="114">
        <f>'I23'!F20</f>
        <v>0</v>
      </c>
    </row>
    <row r="38" spans="1:3" x14ac:dyDescent="0.3">
      <c r="A38" s="205"/>
      <c r="B38" s="205"/>
      <c r="C38" s="205"/>
    </row>
    <row r="39" spans="1:3" x14ac:dyDescent="0.3">
      <c r="A39" s="297" t="s">
        <v>2</v>
      </c>
      <c r="B39" s="1" t="s">
        <v>152</v>
      </c>
      <c r="C39" s="205"/>
    </row>
    <row r="40" spans="1:3" x14ac:dyDescent="0.3">
      <c r="A40" s="19" t="s">
        <v>5</v>
      </c>
      <c r="B40" s="13" t="s">
        <v>153</v>
      </c>
      <c r="C40" s="116">
        <f>SUM(C11:C20)+SUM(C32:C37)</f>
        <v>462</v>
      </c>
    </row>
    <row r="41" spans="1:3" x14ac:dyDescent="0.3">
      <c r="A41" s="19" t="s">
        <v>6</v>
      </c>
      <c r="B41" s="13" t="s">
        <v>9</v>
      </c>
      <c r="C41" s="116">
        <f>SUM(C24:C31)</f>
        <v>316.5</v>
      </c>
    </row>
    <row r="42" spans="1:3" ht="15" thickBot="1" x14ac:dyDescent="0.35">
      <c r="A42" s="110" t="s">
        <v>7</v>
      </c>
      <c r="B42" s="14" t="s">
        <v>10</v>
      </c>
      <c r="C42" s="117">
        <f>SUM(C21:C23)</f>
        <v>303</v>
      </c>
    </row>
    <row r="43" spans="1:3" ht="15.6" thickTop="1" thickBot="1" x14ac:dyDescent="0.35">
      <c r="A43" s="111" t="s">
        <v>8</v>
      </c>
      <c r="B43" s="112" t="s">
        <v>11</v>
      </c>
      <c r="C43" s="118">
        <f>C40+C41+C42</f>
        <v>1081.5</v>
      </c>
    </row>
    <row r="44" spans="1:3" ht="15" thickTop="1" x14ac:dyDescent="0.3">
      <c r="A44" s="205"/>
      <c r="B44" s="205"/>
      <c r="C44" s="205"/>
    </row>
    <row r="45" spans="1:3" x14ac:dyDescent="0.3">
      <c r="A45" s="298" t="s">
        <v>197</v>
      </c>
      <c r="B45" s="205" t="s">
        <v>198</v>
      </c>
      <c r="C45" s="205"/>
    </row>
    <row r="46" spans="1:3" x14ac:dyDescent="0.3">
      <c r="A46" s="330" t="str">
        <f>'Date initiale'!C9</f>
        <v>IUNIE 2025</v>
      </c>
      <c r="B46" s="205"/>
      <c r="C46" s="205"/>
    </row>
  </sheetData>
  <sheetProtection algorithmName="SHA-512" hashValue="QIIjwrMF2oj5OVzbB9/ysAHbvktLdKwJwPrig24UqZywY40Fw18bXXlTq1FCTTLIASnyjG2T1NeWUIO3idEPlg==" saltValue="elLK1QCS/OXkZ0dwNAxApQ==" spinCount="100000" sheet="1" objects="1" scenarios="1"/>
  <mergeCells count="4">
    <mergeCell ref="A1:C1"/>
    <mergeCell ref="A3:C3"/>
    <mergeCell ref="A9:C9"/>
    <mergeCell ref="A8:C8"/>
  </mergeCells>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F65"/>
  <sheetViews>
    <sheetView workbookViewId="0">
      <selection activeCell="B19" sqref="B19"/>
    </sheetView>
  </sheetViews>
  <sheetFormatPr defaultRowHeight="14.4" x14ac:dyDescent="0.3"/>
  <cols>
    <col min="1" max="1" width="5.109375" customWidth="1"/>
    <col min="2" max="2" width="98.33203125" customWidth="1"/>
    <col min="3" max="3" width="15.6640625" customWidth="1"/>
    <col min="4" max="4" width="9.6640625" customWidth="1"/>
  </cols>
  <sheetData>
    <row r="1" spans="1:6" ht="15.6" x14ac:dyDescent="0.3">
      <c r="A1" s="281" t="str">
        <f>'Date initiale'!C3</f>
        <v>Universitatea de Arhitectură și Urbanism "Ion Mincu" București</v>
      </c>
      <c r="B1" s="281"/>
      <c r="C1" s="281"/>
      <c r="D1" s="17"/>
    </row>
    <row r="2" spans="1:6" ht="15.6" x14ac:dyDescent="0.3">
      <c r="A2" s="281" t="str">
        <f>'Date initiale'!B4&amp;" "&amp;'Date initiale'!C4</f>
        <v>Facultatea ARHITECTURA</v>
      </c>
      <c r="B2" s="281"/>
      <c r="C2" s="281"/>
      <c r="D2" s="17"/>
    </row>
    <row r="3" spans="1:6" ht="15.6" x14ac:dyDescent="0.3">
      <c r="A3" s="281" t="str">
        <f>'Date initiale'!B5&amp;" "&amp;'Date initiale'!C5</f>
        <v>Departamentul BAZELE PROIECTĂRII DE ARHITECTURĂ</v>
      </c>
      <c r="B3" s="281"/>
      <c r="C3" s="281"/>
      <c r="D3" s="17"/>
    </row>
    <row r="4" spans="1:6" x14ac:dyDescent="0.3">
      <c r="A4" s="134" t="str">
        <f>'Date initiale'!C6&amp;", "&amp;'Date initiale'!C7</f>
        <v>LASCU TANA NICOLETA, 25</v>
      </c>
      <c r="B4" s="134"/>
      <c r="C4" s="134"/>
    </row>
    <row r="5" spans="1:6" s="205" customFormat="1" x14ac:dyDescent="0.3">
      <c r="A5" s="134"/>
      <c r="B5" s="134"/>
      <c r="C5" s="134"/>
    </row>
    <row r="6" spans="1:6" ht="15.6" x14ac:dyDescent="0.3">
      <c r="A6" s="475" t="s">
        <v>159</v>
      </c>
      <c r="B6" s="475"/>
      <c r="C6" s="475"/>
      <c r="D6" s="475"/>
    </row>
    <row r="7" spans="1:6" s="205" customFormat="1" ht="57.75" customHeight="1" x14ac:dyDescent="0.3">
      <c r="A7" s="477" t="str">
        <f>'Descriere indicatori'!A28&amp;". "&amp;'Descriere indicatori'!B28</f>
        <v xml:space="preserve">I21. 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v>
      </c>
      <c r="B7" s="477"/>
      <c r="C7" s="477"/>
      <c r="D7" s="477"/>
    </row>
    <row r="8" spans="1:6" ht="16.2" thickBot="1" x14ac:dyDescent="0.35">
      <c r="A8" s="61"/>
      <c r="B8" s="61"/>
      <c r="C8" s="61"/>
      <c r="D8" s="61"/>
    </row>
    <row r="9" spans="1:6" ht="29.4" thickBot="1" x14ac:dyDescent="0.35">
      <c r="A9" s="172" t="s">
        <v>80</v>
      </c>
      <c r="B9" s="322" t="s">
        <v>207</v>
      </c>
      <c r="C9" s="322" t="s">
        <v>111</v>
      </c>
      <c r="D9" s="323" t="s">
        <v>196</v>
      </c>
      <c r="F9" s="287" t="s">
        <v>157</v>
      </c>
    </row>
    <row r="10" spans="1:6" ht="28.8" x14ac:dyDescent="0.3">
      <c r="A10" s="178">
        <v>1</v>
      </c>
      <c r="B10" s="449" t="s">
        <v>500</v>
      </c>
      <c r="C10" s="325" t="s">
        <v>433</v>
      </c>
      <c r="D10" s="352">
        <v>15</v>
      </c>
      <c r="E10" s="47"/>
      <c r="F10" s="288" t="s">
        <v>225</v>
      </c>
    </row>
    <row r="11" spans="1:6" ht="15.6" x14ac:dyDescent="0.3">
      <c r="A11" s="180">
        <f t="shared" ref="A11:A17" si="0">A10+1</f>
        <v>2</v>
      </c>
      <c r="B11" s="314" t="s">
        <v>501</v>
      </c>
      <c r="C11" s="321">
        <v>44749</v>
      </c>
      <c r="D11" s="369">
        <v>10</v>
      </c>
      <c r="E11" s="47"/>
      <c r="F11" s="288" t="s">
        <v>221</v>
      </c>
    </row>
    <row r="12" spans="1:6" ht="15.6" x14ac:dyDescent="0.3">
      <c r="A12" s="180">
        <f t="shared" si="0"/>
        <v>3</v>
      </c>
      <c r="B12" s="314" t="s">
        <v>502</v>
      </c>
      <c r="C12" s="321">
        <v>42192</v>
      </c>
      <c r="D12" s="369">
        <v>10</v>
      </c>
      <c r="E12" s="47"/>
      <c r="F12" s="288" t="s">
        <v>221</v>
      </c>
    </row>
    <row r="13" spans="1:6" ht="15.6" x14ac:dyDescent="0.3">
      <c r="A13" s="180">
        <f t="shared" si="0"/>
        <v>4</v>
      </c>
      <c r="B13" s="314" t="s">
        <v>502</v>
      </c>
      <c r="C13" s="321">
        <v>42192</v>
      </c>
      <c r="D13" s="369">
        <v>10</v>
      </c>
      <c r="E13" s="47"/>
      <c r="F13" s="288">
        <v>20</v>
      </c>
    </row>
    <row r="14" spans="1:6" ht="15.6" x14ac:dyDescent="0.3">
      <c r="A14" s="180">
        <f t="shared" si="0"/>
        <v>5</v>
      </c>
      <c r="B14" s="314" t="s">
        <v>511</v>
      </c>
      <c r="C14" s="42">
        <v>2021</v>
      </c>
      <c r="D14" s="369">
        <v>5</v>
      </c>
      <c r="E14" s="47"/>
    </row>
    <row r="15" spans="1:6" ht="28.8" x14ac:dyDescent="0.3">
      <c r="A15" s="180">
        <f t="shared" si="0"/>
        <v>6</v>
      </c>
      <c r="B15" s="314" t="s">
        <v>508</v>
      </c>
      <c r="C15" s="42" t="s">
        <v>434</v>
      </c>
      <c r="D15" s="369">
        <v>60</v>
      </c>
      <c r="E15" s="47"/>
    </row>
    <row r="16" spans="1:6" ht="15.6" x14ac:dyDescent="0.3">
      <c r="A16" s="180">
        <f t="shared" si="0"/>
        <v>7</v>
      </c>
      <c r="B16" s="314" t="s">
        <v>510</v>
      </c>
      <c r="C16" s="42" t="s">
        <v>435</v>
      </c>
      <c r="D16" s="369">
        <v>20</v>
      </c>
      <c r="E16" s="47"/>
    </row>
    <row r="17" spans="1:5" ht="16.2" thickBot="1" x14ac:dyDescent="0.35">
      <c r="A17" s="180">
        <f t="shared" si="0"/>
        <v>8</v>
      </c>
      <c r="B17" s="314" t="s">
        <v>509</v>
      </c>
      <c r="C17" s="42" t="s">
        <v>436</v>
      </c>
      <c r="D17" s="369">
        <v>5</v>
      </c>
      <c r="E17" s="47"/>
    </row>
    <row r="18" spans="1:5" ht="28.8" x14ac:dyDescent="0.3">
      <c r="A18" s="178">
        <v>9</v>
      </c>
      <c r="B18" s="324" t="s">
        <v>503</v>
      </c>
      <c r="C18" s="325" t="s">
        <v>437</v>
      </c>
      <c r="D18" s="352">
        <v>5</v>
      </c>
      <c r="E18" s="47"/>
    </row>
    <row r="19" spans="1:5" ht="16.2" thickBot="1" x14ac:dyDescent="0.35">
      <c r="A19" s="180">
        <f>A18+1</f>
        <v>10</v>
      </c>
      <c r="B19" s="424" t="s">
        <v>504</v>
      </c>
      <c r="C19" s="42" t="s">
        <v>438</v>
      </c>
      <c r="D19" s="344">
        <v>5</v>
      </c>
      <c r="E19" s="47"/>
    </row>
    <row r="20" spans="1:5" ht="16.2" thickBot="1" x14ac:dyDescent="0.35">
      <c r="A20" s="374"/>
      <c r="B20" s="310"/>
      <c r="C20" s="137" t="str">
        <f>"Total "&amp;LEFT(A7,3)</f>
        <v>Total I21</v>
      </c>
      <c r="D20" s="328">
        <f>SUM(D10:D19)</f>
        <v>145</v>
      </c>
      <c r="E20" s="47"/>
    </row>
    <row r="21" spans="1:5" ht="15.6" x14ac:dyDescent="0.3">
      <c r="A21" s="47"/>
      <c r="B21" s="48"/>
      <c r="C21" s="47"/>
      <c r="D21" s="47"/>
      <c r="E21" s="47"/>
    </row>
    <row r="22" spans="1:5" ht="15.6" x14ac:dyDescent="0.3">
      <c r="A22" s="47"/>
      <c r="B22" s="48"/>
      <c r="C22" s="47"/>
      <c r="D22" s="47"/>
      <c r="E22" s="47"/>
    </row>
    <row r="23" spans="1:5" ht="15.6" x14ac:dyDescent="0.3">
      <c r="A23" s="47"/>
      <c r="B23" s="48"/>
      <c r="C23" s="47"/>
      <c r="D23" s="47"/>
      <c r="E23" s="47"/>
    </row>
    <row r="24" spans="1:5" ht="15.6" x14ac:dyDescent="0.3">
      <c r="A24" s="47"/>
      <c r="B24" s="48"/>
      <c r="C24" s="47"/>
      <c r="D24" s="47"/>
      <c r="E24" s="47"/>
    </row>
    <row r="25" spans="1:5" ht="15.6" x14ac:dyDescent="0.3">
      <c r="A25" s="47"/>
      <c r="B25" s="48"/>
      <c r="C25" s="47"/>
      <c r="D25" s="47"/>
      <c r="E25" s="47"/>
    </row>
    <row r="26" spans="1:5" ht="15.6" x14ac:dyDescent="0.3">
      <c r="A26" s="47"/>
      <c r="B26" s="48"/>
      <c r="C26" s="47"/>
      <c r="D26" s="47"/>
      <c r="E26" s="47"/>
    </row>
    <row r="27" spans="1:5" ht="15.6" x14ac:dyDescent="0.3">
      <c r="A27" s="47"/>
      <c r="B27" s="49"/>
      <c r="C27" s="47"/>
      <c r="D27" s="47"/>
      <c r="E27" s="47"/>
    </row>
    <row r="28" spans="1:5" ht="15.6" x14ac:dyDescent="0.3">
      <c r="A28" s="47"/>
      <c r="B28" s="48"/>
      <c r="C28" s="47"/>
      <c r="D28" s="47"/>
      <c r="E28" s="47"/>
    </row>
    <row r="29" spans="1:5" ht="15.6" x14ac:dyDescent="0.3">
      <c r="A29" s="47"/>
      <c r="B29" s="48"/>
      <c r="C29" s="47"/>
      <c r="D29" s="47"/>
      <c r="E29" s="47"/>
    </row>
    <row r="30" spans="1:5" ht="15.6" x14ac:dyDescent="0.3">
      <c r="A30" s="47"/>
      <c r="B30" s="50"/>
      <c r="C30" s="47"/>
      <c r="D30" s="47"/>
      <c r="E30" s="47"/>
    </row>
    <row r="31" spans="1:5" ht="15.6" x14ac:dyDescent="0.3">
      <c r="A31" s="47"/>
      <c r="B31" s="37"/>
      <c r="C31" s="47"/>
      <c r="D31" s="47"/>
      <c r="E31" s="47"/>
    </row>
    <row r="32" spans="1:5" ht="15.6" x14ac:dyDescent="0.3">
      <c r="A32" s="47"/>
      <c r="B32" s="37"/>
      <c r="C32" s="47"/>
      <c r="D32" s="47"/>
      <c r="E32" s="47"/>
    </row>
    <row r="33" spans="1:5" ht="15.6" x14ac:dyDescent="0.3">
      <c r="A33" s="47"/>
      <c r="B33" s="47"/>
      <c r="C33" s="47"/>
      <c r="D33" s="47"/>
      <c r="E33" s="47"/>
    </row>
    <row r="34" spans="1:5" ht="15.6" x14ac:dyDescent="0.3">
      <c r="A34" s="47"/>
      <c r="B34" s="47"/>
      <c r="C34" s="47"/>
      <c r="D34" s="47"/>
      <c r="E34" s="47"/>
    </row>
    <row r="35" spans="1:5" ht="15.6" x14ac:dyDescent="0.3">
      <c r="A35" s="47"/>
      <c r="B35" s="47"/>
      <c r="C35" s="47"/>
      <c r="D35" s="47"/>
      <c r="E35" s="47"/>
    </row>
    <row r="36" spans="1:5" ht="15.6" x14ac:dyDescent="0.3">
      <c r="A36" s="47"/>
      <c r="B36" s="47"/>
      <c r="C36" s="47"/>
      <c r="D36" s="47"/>
      <c r="E36" s="47"/>
    </row>
    <row r="37" spans="1:5" ht="15.6" x14ac:dyDescent="0.3">
      <c r="A37" s="47"/>
      <c r="B37" s="47"/>
      <c r="C37" s="47"/>
      <c r="D37" s="47"/>
      <c r="E37" s="47"/>
    </row>
    <row r="38" spans="1:5" ht="15.6" x14ac:dyDescent="0.3">
      <c r="A38" s="47"/>
      <c r="B38" s="47"/>
      <c r="C38" s="47"/>
      <c r="D38" s="47"/>
      <c r="E38" s="47"/>
    </row>
    <row r="39" spans="1:5" ht="15.6" x14ac:dyDescent="0.3">
      <c r="A39" s="47"/>
      <c r="B39" s="47"/>
      <c r="C39" s="47"/>
      <c r="D39" s="47"/>
      <c r="E39" s="47"/>
    </row>
    <row r="40" spans="1:5" ht="15.6" x14ac:dyDescent="0.3">
      <c r="A40" s="47"/>
      <c r="B40" s="47"/>
      <c r="C40" s="47"/>
      <c r="D40" s="47"/>
      <c r="E40" s="47"/>
    </row>
    <row r="41" spans="1:5" ht="15.6" x14ac:dyDescent="0.3">
      <c r="A41" s="47"/>
      <c r="B41" s="47"/>
      <c r="C41" s="47"/>
      <c r="D41" s="47"/>
      <c r="E41" s="47"/>
    </row>
    <row r="42" spans="1:5" ht="15.6" x14ac:dyDescent="0.3">
      <c r="A42" s="47"/>
      <c r="B42" s="47"/>
      <c r="C42" s="47"/>
      <c r="D42" s="47"/>
      <c r="E42" s="47"/>
    </row>
    <row r="43" spans="1:5" ht="15.6" x14ac:dyDescent="0.3">
      <c r="A43" s="47"/>
      <c r="B43" s="47"/>
      <c r="C43" s="47"/>
      <c r="D43" s="47"/>
      <c r="E43" s="47"/>
    </row>
    <row r="44" spans="1:5" ht="15.6" x14ac:dyDescent="0.3">
      <c r="A44" s="47"/>
      <c r="B44" s="47"/>
      <c r="C44" s="47"/>
      <c r="D44" s="47"/>
      <c r="E44" s="47"/>
    </row>
    <row r="45" spans="1:5" ht="15.6" x14ac:dyDescent="0.3">
      <c r="A45" s="47"/>
      <c r="B45" s="47"/>
      <c r="C45" s="47"/>
      <c r="D45" s="47"/>
      <c r="E45" s="47"/>
    </row>
    <row r="46" spans="1:5" ht="15.6" x14ac:dyDescent="0.3">
      <c r="A46" s="47"/>
      <c r="B46" s="47"/>
      <c r="C46" s="47"/>
      <c r="D46" s="47"/>
      <c r="E46" s="47"/>
    </row>
    <row r="47" spans="1:5" ht="15.6" x14ac:dyDescent="0.3">
      <c r="A47" s="47"/>
      <c r="B47" s="47"/>
      <c r="C47" s="47"/>
      <c r="D47" s="47"/>
      <c r="E47" s="47"/>
    </row>
    <row r="48" spans="1:5" ht="15.6" x14ac:dyDescent="0.3">
      <c r="A48" s="47"/>
      <c r="B48" s="47"/>
      <c r="C48" s="47"/>
      <c r="D48" s="47"/>
      <c r="E48" s="47"/>
    </row>
    <row r="49" spans="1:5" ht="15.6" x14ac:dyDescent="0.3">
      <c r="A49" s="47"/>
      <c r="B49" s="47"/>
      <c r="C49" s="47"/>
      <c r="D49" s="47"/>
      <c r="E49" s="47"/>
    </row>
    <row r="50" spans="1:5" ht="15.6" x14ac:dyDescent="0.3">
      <c r="A50" s="47"/>
      <c r="B50" s="47"/>
      <c r="C50" s="47"/>
      <c r="D50" s="47"/>
      <c r="E50" s="47"/>
    </row>
    <row r="51" spans="1:5" ht="15.6" x14ac:dyDescent="0.3">
      <c r="A51" s="47"/>
      <c r="B51" s="47"/>
      <c r="C51" s="47"/>
      <c r="D51" s="47"/>
      <c r="E51" s="47"/>
    </row>
    <row r="52" spans="1:5" ht="15.6" x14ac:dyDescent="0.3">
      <c r="A52" s="47"/>
      <c r="B52" s="47"/>
      <c r="C52" s="47"/>
      <c r="D52" s="47"/>
      <c r="E52" s="47"/>
    </row>
    <row r="53" spans="1:5" ht="15.6" x14ac:dyDescent="0.3">
      <c r="A53" s="47"/>
      <c r="B53" s="47"/>
      <c r="C53" s="47"/>
      <c r="D53" s="47"/>
      <c r="E53" s="47"/>
    </row>
    <row r="54" spans="1:5" ht="15.6" x14ac:dyDescent="0.3">
      <c r="A54" s="47"/>
      <c r="B54" s="47"/>
      <c r="C54" s="47"/>
      <c r="D54" s="47"/>
      <c r="E54" s="47"/>
    </row>
    <row r="55" spans="1:5" ht="15.6" x14ac:dyDescent="0.3">
      <c r="A55" s="47"/>
      <c r="B55" s="47"/>
      <c r="C55" s="47"/>
      <c r="D55" s="47"/>
      <c r="E55" s="47"/>
    </row>
    <row r="56" spans="1:5" ht="15.6" x14ac:dyDescent="0.3">
      <c r="A56" s="47"/>
      <c r="B56" s="47"/>
      <c r="C56" s="47"/>
      <c r="D56" s="47"/>
      <c r="E56" s="47"/>
    </row>
    <row r="57" spans="1:5" ht="15.6" x14ac:dyDescent="0.3">
      <c r="A57" s="47"/>
      <c r="B57" s="47"/>
      <c r="C57" s="47"/>
      <c r="D57" s="47"/>
      <c r="E57" s="47"/>
    </row>
    <row r="58" spans="1:5" ht="15.6" x14ac:dyDescent="0.3">
      <c r="A58" s="47"/>
      <c r="B58" s="47"/>
      <c r="C58" s="47"/>
      <c r="D58" s="47"/>
      <c r="E58" s="47"/>
    </row>
    <row r="59" spans="1:5" ht="15.6" x14ac:dyDescent="0.3">
      <c r="A59" s="47"/>
      <c r="B59" s="47"/>
      <c r="C59" s="47"/>
      <c r="D59" s="47"/>
      <c r="E59" s="47"/>
    </row>
    <row r="60" spans="1:5" ht="15.6" x14ac:dyDescent="0.3">
      <c r="A60" s="47"/>
      <c r="B60" s="47"/>
      <c r="C60" s="47"/>
      <c r="D60" s="47"/>
      <c r="E60" s="47"/>
    </row>
    <row r="61" spans="1:5" ht="15.6" x14ac:dyDescent="0.3">
      <c r="A61" s="47"/>
      <c r="B61" s="47"/>
      <c r="C61" s="47"/>
      <c r="D61" s="47"/>
      <c r="E61" s="47"/>
    </row>
    <row r="62" spans="1:5" ht="15.6" x14ac:dyDescent="0.3">
      <c r="A62" s="47"/>
      <c r="B62" s="47"/>
      <c r="C62" s="47"/>
      <c r="D62" s="47"/>
      <c r="E62" s="47"/>
    </row>
    <row r="63" spans="1:5" ht="15.6" x14ac:dyDescent="0.3">
      <c r="A63" s="47"/>
      <c r="B63" s="47"/>
      <c r="C63" s="47"/>
      <c r="D63" s="47"/>
      <c r="E63" s="47"/>
    </row>
    <row r="64" spans="1:5" ht="15.6" x14ac:dyDescent="0.3">
      <c r="A64" s="47"/>
      <c r="B64" s="47"/>
      <c r="C64" s="47"/>
      <c r="D64" s="47"/>
      <c r="E64" s="47"/>
    </row>
    <row r="65" spans="1:5" ht="15.6" x14ac:dyDescent="0.3">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F31"/>
  <sheetViews>
    <sheetView workbookViewId="0">
      <selection activeCell="B19" sqref="B19"/>
    </sheetView>
  </sheetViews>
  <sheetFormatPr defaultRowHeight="14.4" x14ac:dyDescent="0.3"/>
  <cols>
    <col min="1" max="1" width="5.109375" customWidth="1"/>
    <col min="2" max="2" width="98.33203125" customWidth="1"/>
    <col min="3" max="3" width="15.6640625" customWidth="1"/>
    <col min="4" max="4" width="9.6640625" customWidth="1"/>
  </cols>
  <sheetData>
    <row r="1" spans="1:6" ht="15.6" x14ac:dyDescent="0.3">
      <c r="A1" s="281" t="str">
        <f>'Date initiale'!C3</f>
        <v>Universitatea de Arhitectură și Urbanism "Ion Mincu" București</v>
      </c>
      <c r="B1" s="281"/>
      <c r="C1" s="281"/>
      <c r="D1" s="43"/>
    </row>
    <row r="2" spans="1:6" ht="15.6" x14ac:dyDescent="0.3">
      <c r="A2" s="281" t="str">
        <f>'Date initiale'!B4&amp;" "&amp;'Date initiale'!C4</f>
        <v>Facultatea ARHITECTURA</v>
      </c>
      <c r="B2" s="281"/>
      <c r="C2" s="281"/>
      <c r="D2" s="17"/>
    </row>
    <row r="3" spans="1:6" ht="15.6" x14ac:dyDescent="0.3">
      <c r="A3" s="281" t="str">
        <f>'Date initiale'!B5&amp;" "&amp;'Date initiale'!C5</f>
        <v>Departamentul BAZELE PROIECTĂRII DE ARHITECTURĂ</v>
      </c>
      <c r="B3" s="281"/>
      <c r="C3" s="281"/>
      <c r="D3" s="17"/>
    </row>
    <row r="4" spans="1:6" x14ac:dyDescent="0.3">
      <c r="A4" s="134" t="str">
        <f>'Date initiale'!C6&amp;", "&amp;'Date initiale'!C7</f>
        <v>LASCU TANA NICOLETA, 25</v>
      </c>
      <c r="B4" s="134"/>
      <c r="C4" s="134"/>
    </row>
    <row r="5" spans="1:6" s="205" customFormat="1" x14ac:dyDescent="0.3">
      <c r="A5" s="134"/>
      <c r="B5" s="134"/>
      <c r="C5" s="134"/>
    </row>
    <row r="6" spans="1:6" ht="15.6" x14ac:dyDescent="0.3">
      <c r="A6" s="473" t="s">
        <v>159</v>
      </c>
      <c r="B6" s="473"/>
      <c r="C6" s="473"/>
      <c r="D6" s="473"/>
    </row>
    <row r="7" spans="1:6" ht="45" customHeight="1" x14ac:dyDescent="0.3">
      <c r="A7" s="477" t="str">
        <f>'Descriere indicatori'!A29&amp;". "&amp;'Descriere indicatori'!B29</f>
        <v xml:space="preserve">I22. Organizator sau coordonator, congrese internaţionale/naţionale, manifestări profesionale cu caracter extracurricular, concursuri de proiecte studenţeşti în străinătate şi/în ţară, workshopuri şi masterclass, în străinătate/în ţară </v>
      </c>
      <c r="B7" s="477"/>
      <c r="C7" s="477"/>
      <c r="D7" s="477"/>
    </row>
    <row r="8" spans="1:6" ht="15.75" customHeight="1" thickBot="1" x14ac:dyDescent="0.35">
      <c r="A8" s="61"/>
      <c r="B8" s="61"/>
      <c r="C8" s="61"/>
      <c r="D8" s="61"/>
    </row>
    <row r="9" spans="1:6" ht="29.4" thickBot="1" x14ac:dyDescent="0.35">
      <c r="A9" s="172" t="s">
        <v>80</v>
      </c>
      <c r="B9" s="173" t="s">
        <v>208</v>
      </c>
      <c r="C9" s="173" t="s">
        <v>111</v>
      </c>
      <c r="D9" s="309" t="s">
        <v>196</v>
      </c>
      <c r="F9" s="287" t="s">
        <v>157</v>
      </c>
    </row>
    <row r="10" spans="1:6" s="205" customFormat="1" ht="15" thickBot="1" x14ac:dyDescent="0.35">
      <c r="A10" s="178">
        <v>1</v>
      </c>
      <c r="B10" s="305" t="s">
        <v>543</v>
      </c>
      <c r="C10" s="179" t="s">
        <v>442</v>
      </c>
      <c r="D10" s="370">
        <v>5</v>
      </c>
      <c r="F10" s="288" t="s">
        <v>221</v>
      </c>
    </row>
    <row r="11" spans="1:6" s="205" customFormat="1" ht="29.4" thickBot="1" x14ac:dyDescent="0.35">
      <c r="A11" s="211">
        <v>2</v>
      </c>
      <c r="B11" s="408" t="s">
        <v>537</v>
      </c>
      <c r="C11" s="212" t="s">
        <v>443</v>
      </c>
      <c r="D11" s="419">
        <v>5</v>
      </c>
      <c r="F11" s="288" t="s">
        <v>223</v>
      </c>
    </row>
    <row r="12" spans="1:6" s="205" customFormat="1" ht="43.8" thickBot="1" x14ac:dyDescent="0.35">
      <c r="A12" s="211">
        <v>3</v>
      </c>
      <c r="B12" s="408" t="s">
        <v>544</v>
      </c>
      <c r="C12" s="212" t="s">
        <v>541</v>
      </c>
      <c r="D12" s="419">
        <v>10</v>
      </c>
      <c r="F12" s="288"/>
    </row>
    <row r="13" spans="1:6" ht="29.4" thickBot="1" x14ac:dyDescent="0.35">
      <c r="A13" s="211">
        <v>3</v>
      </c>
      <c r="B13" s="408" t="s">
        <v>538</v>
      </c>
      <c r="C13" s="212" t="s">
        <v>439</v>
      </c>
      <c r="D13" s="419">
        <v>5</v>
      </c>
      <c r="F13" s="288" t="s">
        <v>224</v>
      </c>
    </row>
    <row r="14" spans="1:6" s="205" customFormat="1" ht="29.4" thickBot="1" x14ac:dyDescent="0.35">
      <c r="A14" s="211">
        <v>4</v>
      </c>
      <c r="B14" s="212" t="s">
        <v>535</v>
      </c>
      <c r="C14" s="425">
        <v>44760</v>
      </c>
      <c r="D14" s="419">
        <v>3</v>
      </c>
    </row>
    <row r="15" spans="1:6" s="205" customFormat="1" ht="29.4" thickBot="1" x14ac:dyDescent="0.35">
      <c r="A15" s="211">
        <v>5</v>
      </c>
      <c r="B15" s="212" t="s">
        <v>539</v>
      </c>
      <c r="C15" s="425">
        <v>44642</v>
      </c>
      <c r="D15" s="419">
        <v>3</v>
      </c>
    </row>
    <row r="16" spans="1:6" s="205" customFormat="1" ht="43.8" thickBot="1" x14ac:dyDescent="0.35">
      <c r="A16" s="453">
        <v>6</v>
      </c>
      <c r="B16" s="408" t="s">
        <v>531</v>
      </c>
      <c r="C16" s="425" t="s">
        <v>540</v>
      </c>
      <c r="D16" s="419">
        <v>3</v>
      </c>
    </row>
    <row r="17" spans="1:4" s="205" customFormat="1" ht="29.4" thickBot="1" x14ac:dyDescent="0.35">
      <c r="A17" s="180">
        <v>7</v>
      </c>
      <c r="B17" s="212" t="s">
        <v>527</v>
      </c>
      <c r="C17" s="426" t="s">
        <v>440</v>
      </c>
      <c r="D17" s="419">
        <v>3</v>
      </c>
    </row>
    <row r="18" spans="1:4" s="205" customFormat="1" ht="43.8" thickBot="1" x14ac:dyDescent="0.35">
      <c r="A18" s="180">
        <v>8</v>
      </c>
      <c r="B18" s="408" t="s">
        <v>528</v>
      </c>
      <c r="C18" s="212" t="s">
        <v>441</v>
      </c>
      <c r="D18" s="419">
        <v>10</v>
      </c>
    </row>
    <row r="19" spans="1:4" s="205" customFormat="1" ht="15" thickBot="1" x14ac:dyDescent="0.35">
      <c r="A19" s="211">
        <v>9</v>
      </c>
      <c r="B19" s="212" t="s">
        <v>505</v>
      </c>
      <c r="C19" s="212" t="s">
        <v>444</v>
      </c>
      <c r="D19" s="419">
        <v>5</v>
      </c>
    </row>
    <row r="20" spans="1:4" s="205" customFormat="1" ht="29.4" thickBot="1" x14ac:dyDescent="0.35">
      <c r="A20" s="211">
        <v>10</v>
      </c>
      <c r="B20" s="212" t="s">
        <v>534</v>
      </c>
      <c r="C20" s="212" t="s">
        <v>445</v>
      </c>
      <c r="D20" s="419">
        <v>5</v>
      </c>
    </row>
    <row r="21" spans="1:4" s="205" customFormat="1" x14ac:dyDescent="0.3">
      <c r="A21" s="178">
        <v>11</v>
      </c>
      <c r="B21" s="324" t="s">
        <v>545</v>
      </c>
      <c r="C21" s="179" t="s">
        <v>446</v>
      </c>
      <c r="D21" s="370">
        <v>10</v>
      </c>
    </row>
    <row r="22" spans="1:4" s="205" customFormat="1" ht="28.8" x14ac:dyDescent="0.3">
      <c r="A22" s="427">
        <v>12</v>
      </c>
      <c r="B22" s="450" t="s">
        <v>533</v>
      </c>
      <c r="C22" s="428" t="s">
        <v>447</v>
      </c>
      <c r="D22" s="429">
        <v>3</v>
      </c>
    </row>
    <row r="23" spans="1:4" s="205" customFormat="1" ht="28.8" x14ac:dyDescent="0.3">
      <c r="A23" s="180">
        <v>13</v>
      </c>
      <c r="B23" s="266" t="s">
        <v>546</v>
      </c>
      <c r="C23" s="42" t="s">
        <v>448</v>
      </c>
      <c r="D23" s="371">
        <v>5</v>
      </c>
    </row>
    <row r="24" spans="1:4" s="205" customFormat="1" x14ac:dyDescent="0.3">
      <c r="A24" s="180">
        <f t="shared" ref="A24:A27" si="0">A23+1</f>
        <v>14</v>
      </c>
      <c r="B24" s="266" t="s">
        <v>536</v>
      </c>
      <c r="C24" s="42" t="s">
        <v>449</v>
      </c>
      <c r="D24" s="371">
        <v>3</v>
      </c>
    </row>
    <row r="25" spans="1:4" s="205" customFormat="1" x14ac:dyDescent="0.3">
      <c r="A25" s="180">
        <f t="shared" si="0"/>
        <v>15</v>
      </c>
      <c r="B25" s="266" t="s">
        <v>506</v>
      </c>
      <c r="C25" s="42">
        <v>2013</v>
      </c>
      <c r="D25" s="371">
        <v>10</v>
      </c>
    </row>
    <row r="26" spans="1:4" s="205" customFormat="1" x14ac:dyDescent="0.3">
      <c r="A26" s="180">
        <f t="shared" si="0"/>
        <v>16</v>
      </c>
      <c r="B26" s="266" t="s">
        <v>532</v>
      </c>
      <c r="C26" s="42" t="s">
        <v>450</v>
      </c>
      <c r="D26" s="371">
        <v>3</v>
      </c>
    </row>
    <row r="27" spans="1:4" s="205" customFormat="1" ht="28.8" x14ac:dyDescent="0.3">
      <c r="A27" s="180">
        <f t="shared" si="0"/>
        <v>17</v>
      </c>
      <c r="B27" s="314" t="s">
        <v>507</v>
      </c>
      <c r="C27" s="42" t="s">
        <v>451</v>
      </c>
      <c r="D27" s="371">
        <v>1</v>
      </c>
    </row>
    <row r="28" spans="1:4" s="205" customFormat="1" ht="28.8" x14ac:dyDescent="0.3">
      <c r="A28" s="180">
        <f>A27+1</f>
        <v>18</v>
      </c>
      <c r="B28" s="314" t="s">
        <v>542</v>
      </c>
      <c r="C28" s="42" t="s">
        <v>452</v>
      </c>
      <c r="D28" s="371">
        <v>3</v>
      </c>
    </row>
    <row r="29" spans="1:4" s="205" customFormat="1" ht="15" thickBot="1" x14ac:dyDescent="0.35">
      <c r="A29" s="326">
        <v>16</v>
      </c>
      <c r="B29" s="450" t="s">
        <v>530</v>
      </c>
      <c r="C29" s="169" t="s">
        <v>453</v>
      </c>
      <c r="D29" s="372">
        <v>3</v>
      </c>
    </row>
    <row r="30" spans="1:4" ht="29.4" thickBot="1" x14ac:dyDescent="0.35">
      <c r="A30" s="430">
        <v>17</v>
      </c>
      <c r="B30" s="314" t="s">
        <v>529</v>
      </c>
      <c r="C30" s="431" t="s">
        <v>454</v>
      </c>
      <c r="D30" s="432">
        <v>3</v>
      </c>
    </row>
    <row r="31" spans="1:4" ht="15" thickBot="1" x14ac:dyDescent="0.35">
      <c r="A31" s="373"/>
      <c r="B31" s="134"/>
      <c r="C31" s="137" t="str">
        <f>"Total "&amp;LEFT(A7,3)</f>
        <v>Total I22</v>
      </c>
      <c r="D31" s="329">
        <f>SUM(D10:D27)</f>
        <v>92</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H20"/>
  <sheetViews>
    <sheetView workbookViewId="0">
      <selection activeCell="B6" sqref="B6"/>
    </sheetView>
  </sheetViews>
  <sheetFormatPr defaultRowHeight="14.4" x14ac:dyDescent="0.3"/>
  <cols>
    <col min="1" max="1" width="5.109375" customWidth="1"/>
    <col min="2" max="2" width="27.5546875" customWidth="1"/>
    <col min="3" max="3" width="46.88671875" style="205" customWidth="1"/>
    <col min="4" max="4" width="30" style="205" customWidth="1"/>
    <col min="5" max="5" width="10.5546875" customWidth="1"/>
    <col min="6" max="6" width="9.6640625" customWidth="1"/>
  </cols>
  <sheetData>
    <row r="1" spans="1:8" x14ac:dyDescent="0.3">
      <c r="A1" s="283" t="str">
        <f>'Date initiale'!C3</f>
        <v>Universitatea de Arhitectură și Urbanism "Ion Mincu" București</v>
      </c>
      <c r="B1" s="283"/>
      <c r="C1" s="283"/>
      <c r="D1" s="283"/>
      <c r="E1" s="283"/>
    </row>
    <row r="2" spans="1:8" x14ac:dyDescent="0.3">
      <c r="A2" s="283" t="str">
        <f>'Date initiale'!B4&amp;" "&amp;'Date initiale'!C4</f>
        <v>Facultatea ARHITECTURA</v>
      </c>
      <c r="B2" s="283"/>
      <c r="C2" s="283"/>
      <c r="D2" s="283"/>
      <c r="E2" s="283"/>
    </row>
    <row r="3" spans="1:8" x14ac:dyDescent="0.3">
      <c r="A3" s="283" t="str">
        <f>'Date initiale'!B5&amp;" "&amp;'Date initiale'!C5</f>
        <v>Departamentul BAZELE PROIECTĂRII DE ARHITECTURĂ</v>
      </c>
      <c r="B3" s="283"/>
      <c r="C3" s="283"/>
      <c r="D3" s="283"/>
      <c r="E3" s="283"/>
    </row>
    <row r="4" spans="1:8" x14ac:dyDescent="0.3">
      <c r="A4" s="134" t="str">
        <f>'Date initiale'!C6&amp;", "&amp;'Date initiale'!C7</f>
        <v>LASCU TANA NICOLETA, 25</v>
      </c>
      <c r="B4" s="134"/>
      <c r="C4" s="134"/>
      <c r="D4" s="134"/>
      <c r="E4" s="134"/>
    </row>
    <row r="5" spans="1:8" s="205" customFormat="1" x14ac:dyDescent="0.3">
      <c r="A5" s="134"/>
      <c r="B5" s="134"/>
      <c r="C5" s="134"/>
      <c r="D5" s="134"/>
      <c r="E5" s="134"/>
    </row>
    <row r="6" spans="1:8" ht="15.6" x14ac:dyDescent="0.3">
      <c r="A6" s="300" t="s">
        <v>159</v>
      </c>
    </row>
    <row r="7" spans="1:8" ht="15.6" x14ac:dyDescent="0.3">
      <c r="A7" s="477" t="str">
        <f>'Descriere indicatori'!A30&amp;". "&amp;'Descriere indicatori'!B30</f>
        <v xml:space="preserve">I23. Îndrumare de doctorat sau în co-tutelă la nivel internaţional/naţional </v>
      </c>
      <c r="B7" s="477"/>
      <c r="C7" s="477"/>
      <c r="D7" s="477"/>
      <c r="E7" s="477"/>
      <c r="F7" s="477"/>
    </row>
    <row r="8" spans="1:8" ht="15" thickBot="1" x14ac:dyDescent="0.35"/>
    <row r="9" spans="1:8" ht="29.4" thickBot="1" x14ac:dyDescent="0.35">
      <c r="A9" s="172" t="s">
        <v>80</v>
      </c>
      <c r="B9" s="173" t="s">
        <v>202</v>
      </c>
      <c r="C9" s="173" t="s">
        <v>204</v>
      </c>
      <c r="D9" s="173" t="s">
        <v>203</v>
      </c>
      <c r="E9" s="173" t="s">
        <v>111</v>
      </c>
      <c r="F9" s="309" t="s">
        <v>196</v>
      </c>
      <c r="H9" s="287" t="s">
        <v>157</v>
      </c>
    </row>
    <row r="10" spans="1:8" x14ac:dyDescent="0.3">
      <c r="A10" s="178">
        <v>1</v>
      </c>
      <c r="B10" s="324"/>
      <c r="C10" s="324"/>
      <c r="D10" s="324"/>
      <c r="E10" s="179"/>
      <c r="F10" s="370"/>
      <c r="H10" s="288" t="s">
        <v>221</v>
      </c>
    </row>
    <row r="11" spans="1:8" x14ac:dyDescent="0.3">
      <c r="A11" s="180">
        <f>A10+1</f>
        <v>2</v>
      </c>
      <c r="B11" s="314"/>
      <c r="C11" s="314"/>
      <c r="D11" s="314"/>
      <c r="E11" s="42"/>
      <c r="F11" s="371"/>
      <c r="H11" s="288" t="s">
        <v>223</v>
      </c>
    </row>
    <row r="12" spans="1:8" x14ac:dyDescent="0.3">
      <c r="A12" s="180">
        <f t="shared" ref="A12:A19" si="0">A11+1</f>
        <v>3</v>
      </c>
      <c r="B12" s="314"/>
      <c r="C12" s="314"/>
      <c r="D12" s="314"/>
      <c r="E12" s="42"/>
      <c r="F12" s="371"/>
    </row>
    <row r="13" spans="1:8" x14ac:dyDescent="0.3">
      <c r="A13" s="180">
        <f t="shared" si="0"/>
        <v>4</v>
      </c>
      <c r="B13" s="314"/>
      <c r="C13" s="314"/>
      <c r="D13" s="314"/>
      <c r="E13" s="42"/>
      <c r="F13" s="371"/>
    </row>
    <row r="14" spans="1:8" x14ac:dyDescent="0.3">
      <c r="A14" s="180">
        <f t="shared" si="0"/>
        <v>5</v>
      </c>
      <c r="B14" s="314"/>
      <c r="C14" s="314"/>
      <c r="D14" s="314"/>
      <c r="E14" s="42"/>
      <c r="F14" s="371"/>
    </row>
    <row r="15" spans="1:8" x14ac:dyDescent="0.3">
      <c r="A15" s="180">
        <f t="shared" si="0"/>
        <v>6</v>
      </c>
      <c r="B15" s="314"/>
      <c r="C15" s="314"/>
      <c r="D15" s="314"/>
      <c r="E15" s="42"/>
      <c r="F15" s="371"/>
    </row>
    <row r="16" spans="1:8" x14ac:dyDescent="0.3">
      <c r="A16" s="180">
        <f t="shared" si="0"/>
        <v>7</v>
      </c>
      <c r="B16" s="314"/>
      <c r="C16" s="314"/>
      <c r="D16" s="314"/>
      <c r="E16" s="42"/>
      <c r="F16" s="371"/>
    </row>
    <row r="17" spans="1:6" x14ac:dyDescent="0.3">
      <c r="A17" s="180">
        <f t="shared" si="0"/>
        <v>8</v>
      </c>
      <c r="B17" s="314"/>
      <c r="C17" s="314"/>
      <c r="D17" s="314"/>
      <c r="E17" s="42"/>
      <c r="F17" s="371"/>
    </row>
    <row r="18" spans="1:6" x14ac:dyDescent="0.3">
      <c r="A18" s="180">
        <f t="shared" si="0"/>
        <v>9</v>
      </c>
      <c r="B18" s="314"/>
      <c r="C18" s="314"/>
      <c r="D18" s="314"/>
      <c r="E18" s="42"/>
      <c r="F18" s="371"/>
    </row>
    <row r="19" spans="1:6" ht="15" thickBot="1" x14ac:dyDescent="0.35">
      <c r="A19" s="326">
        <f t="shared" si="0"/>
        <v>10</v>
      </c>
      <c r="B19" s="327"/>
      <c r="C19" s="327"/>
      <c r="D19" s="327"/>
      <c r="E19" s="169"/>
      <c r="F19" s="372"/>
    </row>
    <row r="20" spans="1:6" ht="15" thickBot="1" x14ac:dyDescent="0.35">
      <c r="A20" s="373"/>
      <c r="B20" s="134"/>
      <c r="C20" s="134"/>
      <c r="D20" s="134"/>
      <c r="E20" s="137" t="str">
        <f>"Total "&amp;LEFT(A7,3)</f>
        <v>Total I23</v>
      </c>
      <c r="F20" s="329">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B15"/>
  <sheetViews>
    <sheetView workbookViewId="0">
      <selection activeCell="A16" sqref="A16"/>
    </sheetView>
  </sheetViews>
  <sheetFormatPr defaultRowHeight="14.4" x14ac:dyDescent="0.3"/>
  <sheetData>
    <row r="1" spans="1:28" x14ac:dyDescent="0.3">
      <c r="A1" t="s">
        <v>155</v>
      </c>
      <c r="AA1" s="331" t="s">
        <v>205</v>
      </c>
      <c r="AB1" t="s">
        <v>206</v>
      </c>
    </row>
    <row r="2" spans="1:28" x14ac:dyDescent="0.3">
      <c r="A2" t="s">
        <v>156</v>
      </c>
    </row>
    <row r="6" spans="1:28" x14ac:dyDescent="0.3">
      <c r="A6" t="s">
        <v>191</v>
      </c>
    </row>
    <row r="7" spans="1:28" x14ac:dyDescent="0.3">
      <c r="A7" t="s">
        <v>192</v>
      </c>
    </row>
    <row r="8" spans="1:28" x14ac:dyDescent="0.3">
      <c r="A8" t="s">
        <v>193</v>
      </c>
    </row>
    <row r="9" spans="1:28" x14ac:dyDescent="0.3">
      <c r="A9" t="s">
        <v>194</v>
      </c>
    </row>
    <row r="10" spans="1:28" x14ac:dyDescent="0.3">
      <c r="A10" t="s">
        <v>195</v>
      </c>
    </row>
    <row r="13" spans="1:28" x14ac:dyDescent="0.3">
      <c r="A13" t="s">
        <v>77</v>
      </c>
    </row>
    <row r="14" spans="1:28" x14ac:dyDescent="0.3">
      <c r="A14" t="s">
        <v>263</v>
      </c>
    </row>
    <row r="15" spans="1:28" x14ac:dyDescent="0.3">
      <c r="A15" t="s">
        <v>264</v>
      </c>
    </row>
  </sheetData>
  <phoneticPr fontId="1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D51"/>
  <sheetViews>
    <sheetView showGridLines="0" showRowColHeaders="0" topLeftCell="A24" zoomScaleNormal="100" workbookViewId="0">
      <selection activeCell="E43" sqref="E43"/>
    </sheetView>
  </sheetViews>
  <sheetFormatPr defaultRowHeight="14.4" x14ac:dyDescent="0.3"/>
  <cols>
    <col min="1" max="1" width="8.5546875" customWidth="1"/>
    <col min="2" max="2" width="55" customWidth="1"/>
    <col min="3" max="3" width="9.44140625" style="78" customWidth="1"/>
    <col min="4" max="4" width="14.33203125" customWidth="1"/>
  </cols>
  <sheetData>
    <row r="1" spans="1:4" x14ac:dyDescent="0.3">
      <c r="A1" s="92" t="s">
        <v>226</v>
      </c>
      <c r="C1"/>
    </row>
    <row r="2" spans="1:4" x14ac:dyDescent="0.3">
      <c r="A2" s="92"/>
      <c r="C2"/>
    </row>
    <row r="3" spans="1:4" ht="43.2" x14ac:dyDescent="0.3">
      <c r="A3" s="77" t="s">
        <v>91</v>
      </c>
      <c r="B3" s="12" t="s">
        <v>19</v>
      </c>
      <c r="C3" s="77" t="s">
        <v>20</v>
      </c>
      <c r="D3" s="12" t="s">
        <v>129</v>
      </c>
    </row>
    <row r="4" spans="1:4" ht="28.8" x14ac:dyDescent="0.3">
      <c r="A4" s="83" t="s">
        <v>161</v>
      </c>
      <c r="B4" s="11" t="s">
        <v>22</v>
      </c>
      <c r="C4" s="83" t="s">
        <v>132</v>
      </c>
      <c r="D4" s="80" t="s">
        <v>130</v>
      </c>
    </row>
    <row r="5" spans="1:4" x14ac:dyDescent="0.3">
      <c r="A5" s="83" t="s">
        <v>162</v>
      </c>
      <c r="B5" s="11" t="s">
        <v>24</v>
      </c>
      <c r="C5" s="83" t="s">
        <v>25</v>
      </c>
      <c r="D5" s="80" t="s">
        <v>18</v>
      </c>
    </row>
    <row r="6" spans="1:4" ht="28.8" x14ac:dyDescent="0.3">
      <c r="A6" s="83" t="s">
        <v>163</v>
      </c>
      <c r="B6" s="32" t="s">
        <v>27</v>
      </c>
      <c r="C6" s="83" t="s">
        <v>28</v>
      </c>
      <c r="D6" s="80" t="s">
        <v>29</v>
      </c>
    </row>
    <row r="7" spans="1:4" x14ac:dyDescent="0.3">
      <c r="A7" s="83" t="s">
        <v>164</v>
      </c>
      <c r="B7" s="11" t="s">
        <v>31</v>
      </c>
      <c r="C7" s="83" t="s">
        <v>32</v>
      </c>
      <c r="D7" s="80" t="s">
        <v>33</v>
      </c>
    </row>
    <row r="8" spans="1:4" s="57" customFormat="1" ht="57.6" x14ac:dyDescent="0.3">
      <c r="A8" s="83" t="s">
        <v>165</v>
      </c>
      <c r="B8" s="80" t="s">
        <v>35</v>
      </c>
      <c r="C8" s="83" t="s">
        <v>28</v>
      </c>
      <c r="D8" s="80" t="s">
        <v>33</v>
      </c>
    </row>
    <row r="9" spans="1:4" ht="28.8" x14ac:dyDescent="0.3">
      <c r="A9" s="83" t="s">
        <v>166</v>
      </c>
      <c r="B9" s="15" t="s">
        <v>37</v>
      </c>
      <c r="C9" s="83" t="s">
        <v>38</v>
      </c>
      <c r="D9" s="80" t="s">
        <v>33</v>
      </c>
    </row>
    <row r="10" spans="1:4" ht="26.25" customHeight="1" x14ac:dyDescent="0.3">
      <c r="A10" s="83" t="s">
        <v>167</v>
      </c>
      <c r="B10" s="15" t="s">
        <v>40</v>
      </c>
      <c r="C10" s="83" t="s">
        <v>38</v>
      </c>
      <c r="D10" s="80" t="s">
        <v>33</v>
      </c>
    </row>
    <row r="11" spans="1:4" ht="28.8" x14ac:dyDescent="0.3">
      <c r="A11" s="83" t="s">
        <v>168</v>
      </c>
      <c r="B11" s="15" t="s">
        <v>42</v>
      </c>
      <c r="C11" s="83" t="s">
        <v>28</v>
      </c>
      <c r="D11" s="80" t="s">
        <v>43</v>
      </c>
    </row>
    <row r="12" spans="1:4" ht="28.8" x14ac:dyDescent="0.3">
      <c r="A12" s="83" t="s">
        <v>169</v>
      </c>
      <c r="B12" s="11" t="s">
        <v>45</v>
      </c>
      <c r="C12" s="83" t="s">
        <v>46</v>
      </c>
      <c r="D12" s="80" t="s">
        <v>43</v>
      </c>
    </row>
    <row r="13" spans="1:4" ht="62.25" customHeight="1" x14ac:dyDescent="0.3">
      <c r="A13" s="83" t="s">
        <v>170</v>
      </c>
      <c r="B13" s="79" t="s">
        <v>48</v>
      </c>
      <c r="C13" s="83" t="s">
        <v>131</v>
      </c>
      <c r="D13" s="80" t="s">
        <v>49</v>
      </c>
    </row>
    <row r="14" spans="1:4" ht="57.6" x14ac:dyDescent="0.3">
      <c r="A14" s="84" t="s">
        <v>171</v>
      </c>
      <c r="B14" s="15" t="s">
        <v>51</v>
      </c>
      <c r="C14" s="83" t="s">
        <v>133</v>
      </c>
      <c r="D14" s="80" t="s">
        <v>52</v>
      </c>
    </row>
    <row r="15" spans="1:4" ht="46.5" customHeight="1" x14ac:dyDescent="0.3">
      <c r="A15" s="85"/>
      <c r="B15" s="15" t="s">
        <v>53</v>
      </c>
      <c r="C15" s="83" t="s">
        <v>134</v>
      </c>
      <c r="D15" s="80" t="s">
        <v>54</v>
      </c>
    </row>
    <row r="16" spans="1:4" ht="28.8" x14ac:dyDescent="0.3">
      <c r="A16" s="86"/>
      <c r="B16" s="36" t="s">
        <v>55</v>
      </c>
      <c r="C16" s="83" t="s">
        <v>135</v>
      </c>
      <c r="D16" s="80" t="s">
        <v>56</v>
      </c>
    </row>
    <row r="17" spans="1:4" ht="43.2" x14ac:dyDescent="0.3">
      <c r="A17" s="83" t="s">
        <v>172</v>
      </c>
      <c r="B17" s="15" t="s">
        <v>58</v>
      </c>
      <c r="C17" s="83" t="s">
        <v>136</v>
      </c>
      <c r="D17" s="80" t="s">
        <v>84</v>
      </c>
    </row>
    <row r="18" spans="1:4" ht="42" customHeight="1" x14ac:dyDescent="0.3">
      <c r="A18" s="83" t="s">
        <v>173</v>
      </c>
      <c r="B18" s="15" t="s">
        <v>86</v>
      </c>
      <c r="C18" s="83" t="s">
        <v>134</v>
      </c>
      <c r="D18" s="80" t="s">
        <v>84</v>
      </c>
    </row>
    <row r="19" spans="1:4" ht="70.5" customHeight="1" x14ac:dyDescent="0.3">
      <c r="A19" s="465" t="s">
        <v>174</v>
      </c>
      <c r="B19" s="11" t="s">
        <v>88</v>
      </c>
      <c r="C19" s="83" t="s">
        <v>137</v>
      </c>
      <c r="D19" s="80" t="s">
        <v>84</v>
      </c>
    </row>
    <row r="20" spans="1:4" ht="43.2" x14ac:dyDescent="0.3">
      <c r="A20" s="466"/>
      <c r="B20" s="11" t="s">
        <v>89</v>
      </c>
      <c r="C20" s="83" t="s">
        <v>138</v>
      </c>
      <c r="D20" s="80" t="s">
        <v>84</v>
      </c>
    </row>
    <row r="21" spans="1:4" ht="57.6" x14ac:dyDescent="0.3">
      <c r="A21" s="255" t="s">
        <v>174</v>
      </c>
      <c r="B21" s="11" t="s">
        <v>90</v>
      </c>
      <c r="C21" s="83" t="s">
        <v>139</v>
      </c>
      <c r="D21" s="80" t="s">
        <v>84</v>
      </c>
    </row>
    <row r="22" spans="1:4" ht="129.6" x14ac:dyDescent="0.3">
      <c r="A22" s="89" t="s">
        <v>0</v>
      </c>
      <c r="B22" s="87" t="s">
        <v>146</v>
      </c>
      <c r="C22" s="88" t="s">
        <v>114</v>
      </c>
      <c r="D22" s="87" t="s">
        <v>113</v>
      </c>
    </row>
    <row r="23" spans="1:4" ht="57.6" x14ac:dyDescent="0.3">
      <c r="A23" s="86" t="s">
        <v>175</v>
      </c>
      <c r="B23" s="73" t="s">
        <v>93</v>
      </c>
      <c r="C23" s="86" t="s">
        <v>140</v>
      </c>
      <c r="D23" s="82" t="s">
        <v>94</v>
      </c>
    </row>
    <row r="24" spans="1:4" ht="57.6" x14ac:dyDescent="0.3">
      <c r="A24" s="83" t="s">
        <v>176</v>
      </c>
      <c r="B24" s="15" t="s">
        <v>96</v>
      </c>
      <c r="C24" s="83" t="s">
        <v>141</v>
      </c>
      <c r="D24" s="80" t="s">
        <v>97</v>
      </c>
    </row>
    <row r="25" spans="1:4" ht="106.5" customHeight="1" x14ac:dyDescent="0.3">
      <c r="A25" s="83" t="s">
        <v>177</v>
      </c>
      <c r="B25" s="91" t="s">
        <v>59</v>
      </c>
      <c r="C25" s="83" t="s">
        <v>142</v>
      </c>
      <c r="D25" s="80" t="s">
        <v>60</v>
      </c>
    </row>
    <row r="26" spans="1:4" ht="43.2" x14ac:dyDescent="0.3">
      <c r="A26" s="83" t="s">
        <v>178</v>
      </c>
      <c r="B26" s="90" t="s">
        <v>62</v>
      </c>
      <c r="C26" s="83" t="s">
        <v>143</v>
      </c>
      <c r="D26" s="80" t="s">
        <v>63</v>
      </c>
    </row>
    <row r="27" spans="1:4" ht="28.8" x14ac:dyDescent="0.3">
      <c r="A27" s="83" t="s">
        <v>179</v>
      </c>
      <c r="B27" s="82" t="s">
        <v>65</v>
      </c>
      <c r="C27" s="83" t="s">
        <v>141</v>
      </c>
      <c r="D27" s="80" t="s">
        <v>63</v>
      </c>
    </row>
    <row r="28" spans="1:4" ht="86.4" x14ac:dyDescent="0.3">
      <c r="A28" s="83" t="s">
        <v>180</v>
      </c>
      <c r="B28" s="81" t="s">
        <v>67</v>
      </c>
      <c r="C28" s="83" t="s">
        <v>144</v>
      </c>
      <c r="D28" s="80" t="s">
        <v>68</v>
      </c>
    </row>
    <row r="29" spans="1:4" ht="57.6" x14ac:dyDescent="0.3">
      <c r="A29" s="83" t="s">
        <v>181</v>
      </c>
      <c r="B29" s="80" t="s">
        <v>70</v>
      </c>
      <c r="C29" s="83" t="s">
        <v>145</v>
      </c>
      <c r="D29" s="80" t="s">
        <v>60</v>
      </c>
    </row>
    <row r="30" spans="1:4" ht="28.8" x14ac:dyDescent="0.3">
      <c r="A30" s="83" t="s">
        <v>182</v>
      </c>
      <c r="B30" s="80" t="s">
        <v>72</v>
      </c>
      <c r="C30" s="83" t="s">
        <v>73</v>
      </c>
      <c r="D30" s="80" t="s">
        <v>60</v>
      </c>
    </row>
    <row r="32" spans="1:4" ht="48.75" customHeight="1" x14ac:dyDescent="0.3">
      <c r="A32" s="462" t="s">
        <v>74</v>
      </c>
      <c r="B32" s="462"/>
      <c r="C32" s="462"/>
      <c r="D32" s="462"/>
    </row>
    <row r="33" spans="1:4" ht="64.5" customHeight="1" x14ac:dyDescent="0.3">
      <c r="A33" s="462" t="s">
        <v>75</v>
      </c>
      <c r="B33" s="462"/>
      <c r="C33" s="462"/>
      <c r="D33" s="462"/>
    </row>
    <row r="34" spans="1:4" ht="59.25" customHeight="1" x14ac:dyDescent="0.3">
      <c r="A34" s="462" t="s">
        <v>76</v>
      </c>
      <c r="B34" s="462"/>
      <c r="C34" s="462"/>
      <c r="D34" s="462"/>
    </row>
    <row r="36" spans="1:4" x14ac:dyDescent="0.3">
      <c r="A36" s="463" t="s">
        <v>258</v>
      </c>
      <c r="B36" s="464"/>
      <c r="C36" s="464"/>
      <c r="D36" s="464"/>
    </row>
    <row r="37" spans="1:4" x14ac:dyDescent="0.3">
      <c r="A37" s="464"/>
      <c r="B37" s="464"/>
      <c r="C37" s="464"/>
      <c r="D37" s="464"/>
    </row>
    <row r="38" spans="1:4" x14ac:dyDescent="0.3">
      <c r="A38" s="464"/>
      <c r="B38" s="464"/>
      <c r="C38" s="464"/>
      <c r="D38" s="464"/>
    </row>
    <row r="39" spans="1:4" x14ac:dyDescent="0.3">
      <c r="A39" s="464"/>
      <c r="B39" s="464"/>
      <c r="C39" s="464"/>
      <c r="D39" s="464"/>
    </row>
    <row r="40" spans="1:4" x14ac:dyDescent="0.3">
      <c r="A40" s="464"/>
      <c r="B40" s="464"/>
      <c r="C40" s="464"/>
      <c r="D40" s="464"/>
    </row>
    <row r="41" spans="1:4" x14ac:dyDescent="0.3">
      <c r="A41" s="464"/>
      <c r="B41" s="464"/>
      <c r="C41" s="464"/>
      <c r="D41" s="464"/>
    </row>
    <row r="42" spans="1:4" x14ac:dyDescent="0.3">
      <c r="A42" s="464"/>
      <c r="B42" s="464"/>
      <c r="C42" s="464"/>
      <c r="D42" s="464"/>
    </row>
    <row r="43" spans="1:4" ht="114" customHeight="1" x14ac:dyDescent="0.3">
      <c r="A43" s="464"/>
      <c r="B43" s="464"/>
      <c r="C43" s="464"/>
      <c r="D43" s="464"/>
    </row>
    <row r="51" ht="86.25" customHeight="1" x14ac:dyDescent="0.3"/>
  </sheetData>
  <mergeCells count="5">
    <mergeCell ref="A33:D33"/>
    <mergeCell ref="A36:D43"/>
    <mergeCell ref="A32:D32"/>
    <mergeCell ref="A34:D34"/>
    <mergeCell ref="A19:A20"/>
  </mergeCells>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heetViews>
  <sheetFormatPr defaultRowHeight="14.4" x14ac:dyDescent="0.3"/>
  <cols>
    <col min="2" max="2" width="46.5546875" customWidth="1"/>
    <col min="3" max="4" width="14.33203125" customWidth="1"/>
  </cols>
  <sheetData>
    <row r="1" spans="1:8" x14ac:dyDescent="0.3">
      <c r="A1" s="92" t="s">
        <v>149</v>
      </c>
    </row>
    <row r="3" spans="1:8" ht="64.5" customHeight="1" x14ac:dyDescent="0.3">
      <c r="A3" s="94" t="s">
        <v>2</v>
      </c>
      <c r="B3" s="93" t="s">
        <v>1</v>
      </c>
      <c r="C3" s="95" t="s">
        <v>3</v>
      </c>
      <c r="D3" s="95" t="s">
        <v>4</v>
      </c>
      <c r="E3" s="1"/>
      <c r="F3" s="1"/>
      <c r="G3" s="1"/>
      <c r="H3" s="1"/>
    </row>
    <row r="4" spans="1:8" x14ac:dyDescent="0.3">
      <c r="A4" s="19" t="s">
        <v>5</v>
      </c>
      <c r="B4" s="13" t="s">
        <v>150</v>
      </c>
      <c r="C4" s="19" t="s">
        <v>12</v>
      </c>
      <c r="D4" s="19" t="s">
        <v>15</v>
      </c>
    </row>
    <row r="5" spans="1:8" x14ac:dyDescent="0.3">
      <c r="A5" s="19" t="s">
        <v>6</v>
      </c>
      <c r="B5" s="13" t="s">
        <v>9</v>
      </c>
      <c r="C5" s="19" t="s">
        <v>12</v>
      </c>
      <c r="D5" s="19" t="s">
        <v>15</v>
      </c>
    </row>
    <row r="6" spans="1:8" x14ac:dyDescent="0.3">
      <c r="A6" s="19" t="s">
        <v>7</v>
      </c>
      <c r="B6" s="13" t="s">
        <v>10</v>
      </c>
      <c r="C6" s="19" t="s">
        <v>13</v>
      </c>
      <c r="D6" s="19" t="s">
        <v>16</v>
      </c>
    </row>
    <row r="7" spans="1:8" x14ac:dyDescent="0.3">
      <c r="A7" s="19" t="s">
        <v>8</v>
      </c>
      <c r="B7" s="13" t="s">
        <v>11</v>
      </c>
      <c r="C7" s="19" t="s">
        <v>14</v>
      </c>
      <c r="D7" s="19" t="s">
        <v>17</v>
      </c>
    </row>
    <row r="11" spans="1:8" ht="13.5" customHeight="1" x14ac:dyDescent="0.3"/>
    <row r="12" spans="1:8" hidden="1" x14ac:dyDescent="0.3"/>
    <row r="13" spans="1:8" hidden="1" x14ac:dyDescent="0.3"/>
    <row r="14" spans="1:8" hidden="1" x14ac:dyDescent="0.3"/>
    <row r="15" spans="1:8" hidden="1" x14ac:dyDescent="0.3"/>
    <row r="16" spans="1:8" hidden="1" x14ac:dyDescent="0.3"/>
    <row r="18" ht="20.25" customHeight="1" x14ac:dyDescent="0.3"/>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topLeftCell="A10" workbookViewId="0">
      <selection activeCell="C12" sqref="C12"/>
    </sheetView>
  </sheetViews>
  <sheetFormatPr defaultRowHeight="14.4" x14ac:dyDescent="0.3"/>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6640625" customWidth="1"/>
    <col min="9" max="9" width="9.44140625" customWidth="1"/>
  </cols>
  <sheetData>
    <row r="1" spans="1:31" ht="15.6" x14ac:dyDescent="0.3">
      <c r="A1" s="281" t="str">
        <f>'Date initiale'!C3</f>
        <v>Universitatea de Arhitectură și Urbanism "Ion Mincu" București</v>
      </c>
      <c r="B1" s="281"/>
      <c r="C1" s="281"/>
      <c r="D1" s="2"/>
      <c r="E1" s="2"/>
      <c r="F1" s="3"/>
      <c r="G1" s="3"/>
      <c r="H1" s="3"/>
      <c r="I1" s="3"/>
    </row>
    <row r="2" spans="1:31" ht="15.6" x14ac:dyDescent="0.3">
      <c r="A2" s="281" t="str">
        <f>'Date initiale'!B4&amp;" "&amp;'Date initiale'!C4</f>
        <v>Facultatea ARHITECTURA</v>
      </c>
      <c r="B2" s="281"/>
      <c r="C2" s="281"/>
      <c r="D2" s="2"/>
      <c r="E2" s="2"/>
      <c r="F2" s="3"/>
      <c r="G2" s="3"/>
      <c r="H2" s="3"/>
      <c r="I2" s="3"/>
    </row>
    <row r="3" spans="1:31" ht="15.6" x14ac:dyDescent="0.3">
      <c r="A3" s="281" t="str">
        <f>'Date initiale'!B5&amp;" "&amp;'Date initiale'!C5</f>
        <v>Departamentul BAZELE PROIECTĂRII DE ARHITECTURĂ</v>
      </c>
      <c r="B3" s="281"/>
      <c r="C3" s="281"/>
      <c r="D3" s="2"/>
      <c r="E3" s="2"/>
      <c r="F3" s="2"/>
      <c r="G3" s="2"/>
      <c r="H3" s="2"/>
      <c r="I3" s="2"/>
    </row>
    <row r="4" spans="1:31" ht="15.6" x14ac:dyDescent="0.3">
      <c r="A4" s="468" t="str">
        <f>'Date initiale'!C6&amp;", "&amp;'Date initiale'!C7</f>
        <v>LASCU TANA NICOLETA, 25</v>
      </c>
      <c r="B4" s="468"/>
      <c r="C4" s="468"/>
      <c r="D4" s="2"/>
      <c r="E4" s="2"/>
      <c r="F4" s="3"/>
      <c r="G4" s="3"/>
      <c r="H4" s="3"/>
      <c r="I4" s="3"/>
    </row>
    <row r="5" spans="1:31" s="205" customFormat="1" ht="15.6" x14ac:dyDescent="0.3">
      <c r="A5" s="282"/>
      <c r="B5" s="282"/>
      <c r="C5" s="282"/>
      <c r="D5" s="2"/>
      <c r="E5" s="2"/>
      <c r="F5" s="3"/>
      <c r="G5" s="3"/>
      <c r="H5" s="3"/>
      <c r="I5" s="3"/>
    </row>
    <row r="6" spans="1:31" ht="15.6" x14ac:dyDescent="0.3">
      <c r="A6" s="467" t="s">
        <v>159</v>
      </c>
      <c r="B6" s="467"/>
      <c r="C6" s="467"/>
      <c r="D6" s="467"/>
      <c r="E6" s="467"/>
      <c r="F6" s="467"/>
      <c r="G6" s="467"/>
      <c r="H6" s="467"/>
      <c r="I6" s="467"/>
    </row>
    <row r="7" spans="1:31" ht="15.6" x14ac:dyDescent="0.3">
      <c r="A7" s="467" t="str">
        <f>'Descriere indicatori'!A4&amp;". "&amp;'Descriere indicatori'!B4</f>
        <v xml:space="preserve">I1. Cărţi de autor/capitole publicate la edituri cu prestigiu internaţional* </v>
      </c>
      <c r="B7" s="467"/>
      <c r="C7" s="467"/>
      <c r="D7" s="467"/>
      <c r="E7" s="467"/>
      <c r="F7" s="467"/>
      <c r="G7" s="467"/>
      <c r="H7" s="467"/>
      <c r="I7" s="467"/>
    </row>
    <row r="8" spans="1:31" ht="16.2" thickBot="1" x14ac:dyDescent="0.35">
      <c r="A8" s="39"/>
      <c r="B8" s="39"/>
      <c r="C8" s="39"/>
      <c r="D8" s="39"/>
      <c r="E8" s="39"/>
      <c r="F8" s="39"/>
      <c r="G8" s="39"/>
      <c r="H8" s="39"/>
      <c r="I8" s="39"/>
    </row>
    <row r="9" spans="1:31" s="6" customFormat="1" ht="58.2" thickBot="1" x14ac:dyDescent="0.35">
      <c r="A9" s="211" t="s">
        <v>80</v>
      </c>
      <c r="B9" s="212" t="s">
        <v>115</v>
      </c>
      <c r="C9" s="212" t="s">
        <v>227</v>
      </c>
      <c r="D9" s="212" t="s">
        <v>117</v>
      </c>
      <c r="E9" s="212" t="s">
        <v>118</v>
      </c>
      <c r="F9" s="213" t="s">
        <v>119</v>
      </c>
      <c r="G9" s="212" t="s">
        <v>120</v>
      </c>
      <c r="H9" s="212" t="s">
        <v>121</v>
      </c>
      <c r="I9" s="214" t="s">
        <v>122</v>
      </c>
      <c r="J9" s="4"/>
      <c r="K9" s="287" t="s">
        <v>157</v>
      </c>
      <c r="L9" s="5"/>
      <c r="M9" s="5"/>
      <c r="N9" s="5"/>
      <c r="O9" s="5"/>
      <c r="P9" s="5"/>
      <c r="Q9" s="5"/>
      <c r="R9" s="5"/>
      <c r="S9" s="5"/>
      <c r="T9" s="5"/>
      <c r="U9" s="5"/>
      <c r="V9" s="5"/>
      <c r="W9" s="5"/>
      <c r="X9" s="5"/>
      <c r="Y9" s="5"/>
      <c r="Z9" s="5"/>
      <c r="AA9" s="5"/>
      <c r="AB9" s="5"/>
      <c r="AC9" s="5"/>
      <c r="AD9" s="5"/>
      <c r="AE9" s="5"/>
    </row>
    <row r="10" spans="1:31" s="6" customFormat="1" ht="115.2" x14ac:dyDescent="0.3">
      <c r="A10" s="119">
        <v>1</v>
      </c>
      <c r="B10" s="120" t="s">
        <v>273</v>
      </c>
      <c r="C10" s="120" t="s">
        <v>455</v>
      </c>
      <c r="D10" s="120" t="s">
        <v>271</v>
      </c>
      <c r="E10" s="121" t="s">
        <v>272</v>
      </c>
      <c r="F10" s="122">
        <v>2023</v>
      </c>
      <c r="G10" s="122">
        <v>218</v>
      </c>
      <c r="H10" s="122">
        <v>15</v>
      </c>
      <c r="I10" s="337">
        <v>10</v>
      </c>
      <c r="J10" s="8"/>
      <c r="K10" s="288" t="s">
        <v>158</v>
      </c>
      <c r="L10" s="9"/>
      <c r="M10" s="9"/>
      <c r="N10" s="9"/>
      <c r="O10" s="9"/>
      <c r="P10" s="9"/>
      <c r="Q10" s="9"/>
      <c r="R10" s="9"/>
      <c r="S10" s="9"/>
      <c r="T10" s="9"/>
      <c r="U10" s="10"/>
      <c r="V10" s="10"/>
      <c r="W10" s="10"/>
      <c r="X10" s="10"/>
      <c r="Y10" s="10"/>
      <c r="Z10" s="10"/>
      <c r="AA10" s="10"/>
      <c r="AB10" s="10"/>
      <c r="AC10" s="10"/>
      <c r="AD10" s="10"/>
      <c r="AE10" s="10"/>
    </row>
    <row r="11" spans="1:31" s="6" customFormat="1" ht="172.8" x14ac:dyDescent="0.3">
      <c r="A11" s="123">
        <f>A10+1</f>
        <v>2</v>
      </c>
      <c r="B11" s="124" t="s">
        <v>273</v>
      </c>
      <c r="C11" s="125" t="s">
        <v>274</v>
      </c>
      <c r="D11" s="124" t="s">
        <v>275</v>
      </c>
      <c r="E11" s="126" t="s">
        <v>276</v>
      </c>
      <c r="F11" s="127">
        <v>2022</v>
      </c>
      <c r="G11" s="128">
        <v>354</v>
      </c>
      <c r="H11" s="128">
        <v>354</v>
      </c>
      <c r="I11" s="338">
        <v>20</v>
      </c>
      <c r="J11" s="8"/>
      <c r="K11" s="286"/>
      <c r="L11" s="9"/>
      <c r="M11" s="9"/>
      <c r="N11" s="9"/>
      <c r="O11" s="9"/>
      <c r="P11" s="9"/>
      <c r="Q11" s="9"/>
      <c r="R11" s="9"/>
      <c r="S11" s="9"/>
      <c r="T11" s="9"/>
      <c r="U11" s="10"/>
      <c r="V11" s="10"/>
      <c r="W11" s="10"/>
      <c r="X11" s="10"/>
      <c r="Y11" s="10"/>
      <c r="Z11" s="10"/>
      <c r="AA11" s="10"/>
      <c r="AB11" s="10"/>
      <c r="AC11" s="10"/>
      <c r="AD11" s="10"/>
      <c r="AE11" s="10"/>
    </row>
    <row r="12" spans="1:31" s="6" customFormat="1" ht="172.8" x14ac:dyDescent="0.3">
      <c r="A12" s="123">
        <f t="shared" ref="A12:A19" si="0">A11+1</f>
        <v>3</v>
      </c>
      <c r="B12" s="125" t="s">
        <v>273</v>
      </c>
      <c r="C12" s="125" t="s">
        <v>458</v>
      </c>
      <c r="D12" s="125" t="s">
        <v>277</v>
      </c>
      <c r="E12" s="126" t="s">
        <v>278</v>
      </c>
      <c r="F12" s="127">
        <v>2021</v>
      </c>
      <c r="G12" s="128">
        <v>150</v>
      </c>
      <c r="H12" s="128">
        <v>50</v>
      </c>
      <c r="I12" s="338">
        <v>10</v>
      </c>
      <c r="J12" s="8"/>
      <c r="K12" s="9"/>
      <c r="L12" s="9"/>
      <c r="M12" s="9"/>
      <c r="N12" s="9"/>
      <c r="O12" s="9"/>
      <c r="P12" s="9"/>
      <c r="Q12" s="9"/>
      <c r="R12" s="9"/>
      <c r="S12" s="9"/>
      <c r="T12" s="9"/>
      <c r="U12" s="10"/>
      <c r="V12" s="10"/>
      <c r="W12" s="10"/>
      <c r="X12" s="10"/>
      <c r="Y12" s="10"/>
      <c r="Z12" s="10"/>
      <c r="AA12" s="10"/>
      <c r="AB12" s="10"/>
      <c r="AC12" s="10"/>
      <c r="AD12" s="10"/>
      <c r="AE12" s="10"/>
    </row>
    <row r="13" spans="1:31" s="6" customFormat="1" ht="15.6" x14ac:dyDescent="0.3">
      <c r="A13" s="123">
        <f t="shared" si="0"/>
        <v>4</v>
      </c>
      <c r="B13" s="124"/>
      <c r="C13" s="125"/>
      <c r="D13" s="124"/>
      <c r="E13" s="126"/>
      <c r="F13" s="127"/>
      <c r="G13" s="128"/>
      <c r="H13" s="128"/>
      <c r="I13" s="338"/>
      <c r="J13" s="8"/>
      <c r="K13" s="9"/>
      <c r="L13" s="9"/>
      <c r="M13" s="9"/>
      <c r="N13" s="9"/>
      <c r="O13" s="9"/>
      <c r="P13" s="9"/>
      <c r="Q13" s="9"/>
      <c r="R13" s="9"/>
      <c r="S13" s="9"/>
      <c r="T13" s="9"/>
      <c r="U13" s="10"/>
      <c r="V13" s="10"/>
      <c r="W13" s="10"/>
      <c r="X13" s="10"/>
      <c r="Y13" s="10"/>
      <c r="Z13" s="10"/>
      <c r="AA13" s="10"/>
      <c r="AB13" s="10"/>
      <c r="AC13" s="10"/>
      <c r="AD13" s="10"/>
      <c r="AE13" s="10"/>
    </row>
    <row r="14" spans="1:31" s="6" customFormat="1" ht="15.6" x14ac:dyDescent="0.3">
      <c r="A14" s="123">
        <f t="shared" si="0"/>
        <v>5</v>
      </c>
      <c r="B14" s="125"/>
      <c r="C14" s="125"/>
      <c r="D14" s="125"/>
      <c r="E14" s="126"/>
      <c r="F14" s="127"/>
      <c r="G14" s="128"/>
      <c r="H14" s="128"/>
      <c r="I14" s="338"/>
      <c r="J14" s="8"/>
      <c r="K14" s="9"/>
      <c r="L14" s="9"/>
      <c r="M14" s="9"/>
      <c r="N14" s="9"/>
      <c r="O14" s="9"/>
      <c r="P14" s="9"/>
      <c r="Q14" s="9"/>
      <c r="R14" s="9"/>
      <c r="S14" s="9"/>
      <c r="T14" s="9"/>
      <c r="U14" s="10"/>
      <c r="V14" s="10"/>
      <c r="W14" s="10"/>
      <c r="X14" s="10"/>
      <c r="Y14" s="10"/>
      <c r="Z14" s="10"/>
      <c r="AA14" s="10"/>
      <c r="AB14" s="10"/>
      <c r="AC14" s="10"/>
      <c r="AD14" s="10"/>
      <c r="AE14" s="10"/>
    </row>
    <row r="15" spans="1:31" s="6" customFormat="1" ht="15.6" x14ac:dyDescent="0.3">
      <c r="A15" s="123">
        <f t="shared" si="0"/>
        <v>6</v>
      </c>
      <c r="B15" s="125"/>
      <c r="C15" s="125"/>
      <c r="D15" s="125"/>
      <c r="E15" s="126"/>
      <c r="F15" s="127"/>
      <c r="G15" s="128"/>
      <c r="H15" s="128"/>
      <c r="I15" s="338"/>
      <c r="J15" s="8"/>
      <c r="K15" s="9"/>
      <c r="L15" s="9"/>
      <c r="M15" s="9"/>
      <c r="N15" s="9"/>
      <c r="O15" s="9"/>
      <c r="P15" s="9"/>
      <c r="Q15" s="9"/>
      <c r="R15" s="9"/>
      <c r="S15" s="9"/>
      <c r="T15" s="9"/>
      <c r="U15" s="10"/>
      <c r="V15" s="10"/>
      <c r="W15" s="10"/>
      <c r="X15" s="10"/>
      <c r="Y15" s="10"/>
      <c r="Z15" s="10"/>
      <c r="AA15" s="10"/>
      <c r="AB15" s="10"/>
      <c r="AC15" s="10"/>
      <c r="AD15" s="10"/>
      <c r="AE15" s="10"/>
    </row>
    <row r="16" spans="1:31" s="6" customFormat="1" ht="15.6" x14ac:dyDescent="0.3">
      <c r="A16" s="123">
        <f t="shared" si="0"/>
        <v>7</v>
      </c>
      <c r="B16" s="124"/>
      <c r="C16" s="125"/>
      <c r="D16" s="124"/>
      <c r="E16" s="126"/>
      <c r="F16" s="127"/>
      <c r="G16" s="128"/>
      <c r="H16" s="128"/>
      <c r="I16" s="338"/>
      <c r="J16" s="8"/>
      <c r="K16" s="9"/>
      <c r="L16" s="9"/>
      <c r="M16" s="9"/>
      <c r="N16" s="9"/>
      <c r="O16" s="9"/>
      <c r="P16" s="9"/>
      <c r="Q16" s="9"/>
      <c r="R16" s="9"/>
      <c r="S16" s="9"/>
      <c r="T16" s="9"/>
      <c r="U16" s="10"/>
      <c r="V16" s="10"/>
      <c r="W16" s="10"/>
      <c r="X16" s="10"/>
      <c r="Y16" s="10"/>
      <c r="Z16" s="10"/>
      <c r="AA16" s="10"/>
      <c r="AB16" s="10"/>
      <c r="AC16" s="10"/>
      <c r="AD16" s="10"/>
      <c r="AE16" s="10"/>
    </row>
    <row r="17" spans="1:31" s="6" customFormat="1" ht="15.6" x14ac:dyDescent="0.3">
      <c r="A17" s="123">
        <f t="shared" si="0"/>
        <v>8</v>
      </c>
      <c r="B17" s="125"/>
      <c r="C17" s="125"/>
      <c r="D17" s="125"/>
      <c r="E17" s="126"/>
      <c r="F17" s="127"/>
      <c r="G17" s="128"/>
      <c r="H17" s="128"/>
      <c r="I17" s="338"/>
      <c r="J17" s="8"/>
      <c r="K17" s="9"/>
      <c r="L17" s="9"/>
      <c r="M17" s="9"/>
      <c r="N17" s="9"/>
      <c r="O17" s="9"/>
      <c r="P17" s="9"/>
      <c r="Q17" s="9"/>
      <c r="R17" s="9"/>
      <c r="S17" s="9"/>
      <c r="T17" s="9"/>
      <c r="U17" s="10"/>
      <c r="V17" s="10"/>
      <c r="W17" s="10"/>
      <c r="X17" s="10"/>
      <c r="Y17" s="10"/>
      <c r="Z17" s="10"/>
      <c r="AA17" s="10"/>
      <c r="AB17" s="10"/>
      <c r="AC17" s="10"/>
      <c r="AD17" s="10"/>
      <c r="AE17" s="10"/>
    </row>
    <row r="18" spans="1:31" s="6" customFormat="1" ht="15.6" x14ac:dyDescent="0.3">
      <c r="A18" s="123">
        <f t="shared" si="0"/>
        <v>9</v>
      </c>
      <c r="B18" s="124"/>
      <c r="C18" s="125"/>
      <c r="D18" s="124"/>
      <c r="E18" s="126"/>
      <c r="F18" s="127"/>
      <c r="G18" s="128"/>
      <c r="H18" s="128"/>
      <c r="I18" s="338"/>
      <c r="J18" s="8"/>
      <c r="K18" s="9"/>
      <c r="L18" s="9"/>
      <c r="M18" s="9"/>
      <c r="N18" s="9"/>
      <c r="O18" s="9"/>
      <c r="P18" s="9"/>
      <c r="Q18" s="9"/>
      <c r="R18" s="9"/>
      <c r="S18" s="9"/>
      <c r="T18" s="9"/>
      <c r="U18" s="10"/>
      <c r="V18" s="10"/>
      <c r="W18" s="10"/>
      <c r="X18" s="10"/>
      <c r="Y18" s="10"/>
      <c r="Z18" s="10"/>
      <c r="AA18" s="10"/>
      <c r="AB18" s="10"/>
      <c r="AC18" s="10"/>
      <c r="AD18" s="10"/>
      <c r="AE18" s="10"/>
    </row>
    <row r="19" spans="1:31" s="6" customFormat="1" ht="16.2" thickBot="1" x14ac:dyDescent="0.35">
      <c r="A19" s="136">
        <f t="shared" si="0"/>
        <v>10</v>
      </c>
      <c r="B19" s="130"/>
      <c r="C19" s="130"/>
      <c r="D19" s="130"/>
      <c r="E19" s="131"/>
      <c r="F19" s="132"/>
      <c r="G19" s="133"/>
      <c r="H19" s="133"/>
      <c r="I19" s="339"/>
      <c r="J19" s="8"/>
      <c r="K19" s="9"/>
      <c r="L19" s="9"/>
      <c r="M19" s="9"/>
      <c r="N19" s="9"/>
      <c r="O19" s="9"/>
      <c r="P19" s="9"/>
      <c r="Q19" s="9"/>
      <c r="R19" s="9"/>
      <c r="S19" s="9"/>
      <c r="T19" s="9"/>
      <c r="U19" s="10"/>
      <c r="V19" s="10"/>
      <c r="W19" s="10"/>
      <c r="X19" s="10"/>
      <c r="Y19" s="10"/>
      <c r="Z19" s="10"/>
      <c r="AA19" s="10"/>
      <c r="AB19" s="10"/>
      <c r="AC19" s="10"/>
      <c r="AD19" s="10"/>
      <c r="AE19" s="10"/>
    </row>
    <row r="20" spans="1:31" ht="15" thickBot="1" x14ac:dyDescent="0.35">
      <c r="A20" s="373"/>
      <c r="B20" s="134"/>
      <c r="C20" s="134"/>
      <c r="D20" s="134"/>
      <c r="E20" s="134"/>
      <c r="F20" s="134"/>
      <c r="G20" s="134"/>
      <c r="H20" s="137" t="str">
        <f>"Total "&amp;LEFT(A7,2)</f>
        <v>Total I1</v>
      </c>
      <c r="I20" s="138">
        <f>SUM(I10:I19)</f>
        <v>40</v>
      </c>
    </row>
    <row r="22" spans="1:31" ht="33.75" customHeight="1" x14ac:dyDescent="0.3">
      <c r="A22" s="469"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9"/>
      <c r="C22" s="469"/>
      <c r="D22" s="469"/>
      <c r="E22" s="469"/>
      <c r="F22" s="469"/>
      <c r="G22" s="469"/>
      <c r="H22" s="469"/>
      <c r="I22" s="469"/>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C10" sqref="C10"/>
    </sheetView>
  </sheetViews>
  <sheetFormatPr defaultRowHeight="14.4" x14ac:dyDescent="0.3"/>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5546875" customWidth="1"/>
    <col min="9" max="9" width="9.6640625" customWidth="1"/>
  </cols>
  <sheetData>
    <row r="1" spans="1:31" ht="15.6" x14ac:dyDescent="0.3">
      <c r="A1" s="281" t="str">
        <f>'Date initiale'!C3</f>
        <v>Universitatea de Arhitectură și Urbanism "Ion Mincu" București</v>
      </c>
      <c r="B1" s="281"/>
      <c r="C1" s="281"/>
      <c r="D1" s="2"/>
      <c r="E1" s="2"/>
      <c r="F1" s="3"/>
      <c r="G1" s="3"/>
      <c r="H1" s="3"/>
      <c r="I1" s="3"/>
    </row>
    <row r="2" spans="1:31" ht="15.6" x14ac:dyDescent="0.3">
      <c r="A2" s="281" t="str">
        <f>'Date initiale'!B4&amp;" "&amp;'Date initiale'!C4</f>
        <v>Facultatea ARHITECTURA</v>
      </c>
      <c r="B2" s="281"/>
      <c r="C2" s="281"/>
      <c r="D2" s="2"/>
      <c r="E2" s="2"/>
      <c r="F2" s="3"/>
      <c r="G2" s="3"/>
      <c r="H2" s="3"/>
      <c r="I2" s="3"/>
    </row>
    <row r="3" spans="1:31" ht="15.6" x14ac:dyDescent="0.3">
      <c r="A3" s="281" t="str">
        <f>'Date initiale'!B5&amp;" "&amp;'Date initiale'!C5</f>
        <v>Departamentul BAZELE PROIECTĂRII DE ARHITECTURĂ</v>
      </c>
      <c r="B3" s="281"/>
      <c r="C3" s="281"/>
      <c r="D3" s="2"/>
      <c r="E3" s="2"/>
      <c r="F3" s="2"/>
      <c r="G3" s="2"/>
      <c r="H3" s="2"/>
      <c r="I3" s="2"/>
    </row>
    <row r="4" spans="1:31" ht="15.6" x14ac:dyDescent="0.3">
      <c r="A4" s="468" t="str">
        <f>'Date initiale'!C6&amp;", "&amp;'Date initiale'!C7</f>
        <v>LASCU TANA NICOLETA, 25</v>
      </c>
      <c r="B4" s="468"/>
      <c r="C4" s="468"/>
      <c r="D4" s="2"/>
      <c r="E4" s="2"/>
      <c r="F4" s="3"/>
      <c r="G4" s="3"/>
      <c r="H4" s="3"/>
      <c r="I4" s="3"/>
    </row>
    <row r="5" spans="1:31" s="205" customFormat="1" ht="15.6" x14ac:dyDescent="0.3">
      <c r="A5" s="282"/>
      <c r="B5" s="282"/>
      <c r="C5" s="282"/>
      <c r="D5" s="2"/>
      <c r="E5" s="2"/>
      <c r="F5" s="3"/>
      <c r="G5" s="3"/>
      <c r="H5" s="3"/>
      <c r="I5" s="3"/>
    </row>
    <row r="6" spans="1:31" ht="15.6" x14ac:dyDescent="0.3">
      <c r="A6" s="467" t="s">
        <v>159</v>
      </c>
      <c r="B6" s="467"/>
      <c r="C6" s="467"/>
      <c r="D6" s="467"/>
      <c r="E6" s="467"/>
      <c r="F6" s="467"/>
      <c r="G6" s="467"/>
      <c r="H6" s="467"/>
      <c r="I6" s="467"/>
    </row>
    <row r="7" spans="1:31" ht="15.6" x14ac:dyDescent="0.3">
      <c r="A7" s="467" t="str">
        <f>'Descriere indicatori'!A5&amp;". "&amp;'Descriere indicatori'!B5</f>
        <v xml:space="preserve">I2. Cărţi de autor publicate la edituri cu prestigiu naţional* </v>
      </c>
      <c r="B7" s="467"/>
      <c r="C7" s="467"/>
      <c r="D7" s="467"/>
      <c r="E7" s="467"/>
      <c r="F7" s="467"/>
      <c r="G7" s="467"/>
      <c r="H7" s="467"/>
      <c r="I7" s="467"/>
    </row>
    <row r="8" spans="1:31" ht="16.2" thickBot="1" x14ac:dyDescent="0.35">
      <c r="A8" s="39"/>
      <c r="B8" s="39"/>
      <c r="C8" s="39"/>
      <c r="D8" s="39"/>
      <c r="E8" s="39"/>
      <c r="F8" s="39"/>
      <c r="G8" s="39"/>
      <c r="H8" s="39"/>
      <c r="I8" s="39"/>
    </row>
    <row r="9" spans="1:31" s="6" customFormat="1" ht="58.2" thickBot="1" x14ac:dyDescent="0.35">
      <c r="A9" s="215" t="s">
        <v>80</v>
      </c>
      <c r="B9" s="216" t="s">
        <v>115</v>
      </c>
      <c r="C9" s="216" t="s">
        <v>116</v>
      </c>
      <c r="D9" s="216" t="s">
        <v>117</v>
      </c>
      <c r="E9" s="216" t="s">
        <v>118</v>
      </c>
      <c r="F9" s="217" t="s">
        <v>119</v>
      </c>
      <c r="G9" s="216" t="s">
        <v>120</v>
      </c>
      <c r="H9" s="216" t="s">
        <v>121</v>
      </c>
      <c r="I9" s="218" t="s">
        <v>122</v>
      </c>
      <c r="J9" s="4"/>
      <c r="K9" s="287" t="s">
        <v>157</v>
      </c>
      <c r="L9" s="5"/>
      <c r="M9" s="5"/>
      <c r="N9" s="5"/>
      <c r="O9" s="5"/>
      <c r="P9" s="5"/>
      <c r="Q9" s="5"/>
      <c r="R9" s="5"/>
      <c r="S9" s="5"/>
      <c r="T9" s="5"/>
      <c r="U9" s="5"/>
      <c r="V9" s="5"/>
      <c r="W9" s="5"/>
      <c r="X9" s="5"/>
      <c r="Y9" s="5"/>
      <c r="Z9" s="5"/>
      <c r="AA9" s="5"/>
      <c r="AB9" s="5"/>
      <c r="AC9" s="5"/>
      <c r="AD9" s="5"/>
      <c r="AE9" s="5"/>
    </row>
    <row r="10" spans="1:31" s="6" customFormat="1" ht="115.2" x14ac:dyDescent="0.3">
      <c r="A10" s="139">
        <v>1</v>
      </c>
      <c r="B10" s="140" t="s">
        <v>279</v>
      </c>
      <c r="C10" s="141" t="s">
        <v>456</v>
      </c>
      <c r="D10" s="140" t="s">
        <v>280</v>
      </c>
      <c r="E10" s="142" t="s">
        <v>281</v>
      </c>
      <c r="F10" s="143">
        <v>2009</v>
      </c>
      <c r="G10" s="140" t="s">
        <v>282</v>
      </c>
      <c r="H10" s="140" t="s">
        <v>283</v>
      </c>
      <c r="I10" s="340">
        <v>15</v>
      </c>
      <c r="J10" s="7"/>
      <c r="K10" s="288">
        <v>15</v>
      </c>
      <c r="L10" s="7"/>
      <c r="M10" s="7"/>
      <c r="N10" s="7"/>
      <c r="O10" s="7"/>
      <c r="P10" s="7"/>
      <c r="Q10" s="7"/>
      <c r="R10" s="7"/>
      <c r="S10" s="7"/>
      <c r="T10" s="7"/>
      <c r="U10" s="7"/>
      <c r="V10" s="7"/>
      <c r="W10" s="7"/>
      <c r="X10" s="7"/>
      <c r="Y10" s="7"/>
      <c r="Z10" s="7"/>
      <c r="AA10" s="7"/>
      <c r="AB10" s="7"/>
      <c r="AC10" s="7"/>
      <c r="AD10" s="7"/>
      <c r="AE10" s="7"/>
    </row>
    <row r="11" spans="1:31" s="6" customFormat="1" ht="15.6" x14ac:dyDescent="0.3">
      <c r="A11" s="144">
        <f>A10+1</f>
        <v>2</v>
      </c>
      <c r="B11" s="145"/>
      <c r="C11" s="146"/>
      <c r="D11" s="145"/>
      <c r="E11" s="146"/>
      <c r="F11" s="147"/>
      <c r="G11" s="145"/>
      <c r="H11" s="145"/>
      <c r="I11" s="341"/>
      <c r="J11" s="7"/>
      <c r="K11" s="58"/>
      <c r="L11" s="7"/>
      <c r="M11" s="7"/>
      <c r="N11" s="7"/>
      <c r="O11" s="7"/>
      <c r="P11" s="7"/>
      <c r="Q11" s="7"/>
      <c r="R11" s="7"/>
      <c r="S11" s="7"/>
      <c r="T11" s="7"/>
      <c r="U11" s="7"/>
      <c r="V11" s="7"/>
      <c r="W11" s="7"/>
      <c r="X11" s="7"/>
      <c r="Y11" s="7"/>
      <c r="Z11" s="7"/>
      <c r="AA11" s="7"/>
      <c r="AB11" s="7"/>
      <c r="AC11" s="7"/>
      <c r="AD11" s="7"/>
      <c r="AE11" s="7"/>
    </row>
    <row r="12" spans="1:31" s="6" customFormat="1" ht="15.6" x14ac:dyDescent="0.3">
      <c r="A12" s="144">
        <f t="shared" ref="A12:A19" si="0">A11+1</f>
        <v>3</v>
      </c>
      <c r="B12" s="146"/>
      <c r="C12" s="146"/>
      <c r="D12" s="145"/>
      <c r="E12" s="146"/>
      <c r="F12" s="147"/>
      <c r="G12" s="148"/>
      <c r="H12" s="145"/>
      <c r="I12" s="341"/>
      <c r="J12" s="7"/>
      <c r="K12" s="7"/>
      <c r="L12" s="7"/>
      <c r="M12" s="7"/>
      <c r="N12" s="7"/>
      <c r="O12" s="7"/>
      <c r="P12" s="7"/>
      <c r="Q12" s="7"/>
      <c r="R12" s="7"/>
      <c r="S12" s="7"/>
      <c r="T12" s="7"/>
      <c r="U12" s="7"/>
      <c r="V12" s="7"/>
      <c r="W12" s="7"/>
      <c r="X12" s="7"/>
      <c r="Y12" s="7"/>
      <c r="Z12" s="7"/>
      <c r="AA12" s="7"/>
      <c r="AB12" s="7"/>
      <c r="AC12" s="7"/>
      <c r="AD12" s="7"/>
      <c r="AE12" s="7"/>
    </row>
    <row r="13" spans="1:31" s="6" customFormat="1" ht="15.6" x14ac:dyDescent="0.3">
      <c r="A13" s="144">
        <f t="shared" si="0"/>
        <v>4</v>
      </c>
      <c r="B13" s="146"/>
      <c r="C13" s="146"/>
      <c r="D13" s="145"/>
      <c r="E13" s="146"/>
      <c r="F13" s="147"/>
      <c r="G13" s="148"/>
      <c r="H13" s="148"/>
      <c r="I13" s="341"/>
      <c r="J13" s="7"/>
      <c r="K13" s="7"/>
      <c r="L13" s="7"/>
      <c r="M13" s="7"/>
      <c r="N13" s="7"/>
      <c r="O13" s="7"/>
      <c r="P13" s="7"/>
      <c r="Q13" s="7"/>
      <c r="R13" s="7"/>
      <c r="S13" s="7"/>
      <c r="T13" s="7"/>
      <c r="U13" s="7"/>
      <c r="V13" s="7"/>
      <c r="W13" s="7"/>
      <c r="X13" s="7"/>
      <c r="Y13" s="7"/>
      <c r="Z13" s="7"/>
      <c r="AA13" s="7"/>
      <c r="AB13" s="7"/>
      <c r="AC13" s="7"/>
      <c r="AD13" s="7"/>
      <c r="AE13" s="7"/>
    </row>
    <row r="14" spans="1:31" s="6" customFormat="1" ht="15.6" x14ac:dyDescent="0.3">
      <c r="A14" s="144">
        <f t="shared" si="0"/>
        <v>5</v>
      </c>
      <c r="B14" s="145"/>
      <c r="C14" s="146"/>
      <c r="D14" s="145"/>
      <c r="E14" s="146"/>
      <c r="F14" s="147"/>
      <c r="G14" s="145"/>
      <c r="H14" s="145"/>
      <c r="I14" s="341"/>
      <c r="J14" s="7"/>
      <c r="K14" s="7"/>
      <c r="L14" s="7"/>
      <c r="M14" s="7"/>
      <c r="N14" s="7"/>
      <c r="O14" s="7"/>
      <c r="P14" s="7"/>
      <c r="Q14" s="7"/>
      <c r="R14" s="7"/>
      <c r="S14" s="7"/>
      <c r="T14" s="7"/>
      <c r="U14" s="7"/>
      <c r="V14" s="7"/>
      <c r="W14" s="7"/>
      <c r="X14" s="7"/>
      <c r="Y14" s="7"/>
      <c r="Z14" s="7"/>
      <c r="AA14" s="7"/>
      <c r="AB14" s="7"/>
      <c r="AC14" s="7"/>
      <c r="AD14" s="7"/>
      <c r="AE14" s="7"/>
    </row>
    <row r="15" spans="1:31" s="6" customFormat="1" ht="15.6" x14ac:dyDescent="0.3">
      <c r="A15" s="144">
        <f t="shared" si="0"/>
        <v>6</v>
      </c>
      <c r="B15" s="146"/>
      <c r="C15" s="146"/>
      <c r="D15" s="145"/>
      <c r="E15" s="146"/>
      <c r="F15" s="147"/>
      <c r="G15" s="148"/>
      <c r="H15" s="145"/>
      <c r="I15" s="341"/>
      <c r="J15" s="7"/>
      <c r="K15" s="7"/>
      <c r="L15" s="7"/>
      <c r="M15" s="7"/>
      <c r="N15" s="7"/>
      <c r="O15" s="7"/>
      <c r="P15" s="7"/>
      <c r="Q15" s="7"/>
      <c r="R15" s="7"/>
      <c r="S15" s="7"/>
      <c r="T15" s="7"/>
      <c r="U15" s="7"/>
      <c r="V15" s="7"/>
      <c r="W15" s="7"/>
      <c r="X15" s="7"/>
      <c r="Y15" s="7"/>
      <c r="Z15" s="7"/>
      <c r="AA15" s="7"/>
      <c r="AB15" s="7"/>
      <c r="AC15" s="7"/>
      <c r="AD15" s="7"/>
      <c r="AE15" s="7"/>
    </row>
    <row r="16" spans="1:31" s="6" customFormat="1" ht="15.6" x14ac:dyDescent="0.3">
      <c r="A16" s="144">
        <f t="shared" si="0"/>
        <v>7</v>
      </c>
      <c r="B16" s="146"/>
      <c r="C16" s="146"/>
      <c r="D16" s="145"/>
      <c r="E16" s="146"/>
      <c r="F16" s="147"/>
      <c r="G16" s="148"/>
      <c r="H16" s="148"/>
      <c r="I16" s="341"/>
      <c r="J16" s="7"/>
      <c r="K16" s="7"/>
      <c r="L16" s="7"/>
      <c r="M16" s="7"/>
      <c r="N16" s="7"/>
      <c r="O16" s="7"/>
      <c r="P16" s="7"/>
      <c r="Q16" s="7"/>
      <c r="R16" s="7"/>
      <c r="S16" s="7"/>
      <c r="T16" s="7"/>
      <c r="U16" s="7"/>
      <c r="V16" s="7"/>
      <c r="W16" s="7"/>
      <c r="X16" s="7"/>
      <c r="Y16" s="7"/>
      <c r="Z16" s="7"/>
      <c r="AA16" s="7"/>
      <c r="AB16" s="7"/>
      <c r="AC16" s="7"/>
      <c r="AD16" s="7"/>
      <c r="AE16" s="7"/>
    </row>
    <row r="17" spans="1:31" s="6" customFormat="1" ht="15.6" x14ac:dyDescent="0.3">
      <c r="A17" s="144">
        <f t="shared" si="0"/>
        <v>8</v>
      </c>
      <c r="B17" s="149"/>
      <c r="C17" s="146"/>
      <c r="D17" s="149"/>
      <c r="E17" s="150"/>
      <c r="F17" s="147"/>
      <c r="G17" s="148"/>
      <c r="H17" s="148"/>
      <c r="I17" s="341"/>
      <c r="J17" s="7"/>
      <c r="K17" s="7"/>
      <c r="L17" s="7"/>
      <c r="M17" s="7"/>
      <c r="N17" s="7"/>
      <c r="O17" s="7"/>
      <c r="P17" s="7"/>
      <c r="Q17" s="7"/>
      <c r="R17" s="7"/>
      <c r="S17" s="7"/>
      <c r="T17" s="7"/>
      <c r="U17" s="7"/>
      <c r="V17" s="7"/>
      <c r="W17" s="7"/>
      <c r="X17" s="7"/>
      <c r="Y17" s="7"/>
      <c r="Z17" s="7"/>
      <c r="AA17" s="7"/>
      <c r="AB17" s="7"/>
      <c r="AC17" s="7"/>
      <c r="AD17" s="7"/>
      <c r="AE17" s="7"/>
    </row>
    <row r="18" spans="1:31" s="6" customFormat="1" ht="15.6" x14ac:dyDescent="0.3">
      <c r="A18" s="144">
        <f t="shared" si="0"/>
        <v>9</v>
      </c>
      <c r="B18" s="149"/>
      <c r="C18" s="146"/>
      <c r="D18" s="149"/>
      <c r="E18" s="150"/>
      <c r="F18" s="147"/>
      <c r="G18" s="148"/>
      <c r="H18" s="148"/>
      <c r="I18" s="341"/>
      <c r="J18" s="7"/>
      <c r="K18" s="7"/>
      <c r="L18" s="7"/>
      <c r="M18" s="7"/>
      <c r="N18" s="7"/>
      <c r="O18" s="7"/>
      <c r="P18" s="7"/>
      <c r="Q18" s="7"/>
      <c r="R18" s="7"/>
      <c r="S18" s="7"/>
      <c r="T18" s="7"/>
      <c r="U18" s="7"/>
      <c r="V18" s="7"/>
      <c r="W18" s="7"/>
      <c r="X18" s="7"/>
      <c r="Y18" s="7"/>
      <c r="Z18" s="7"/>
      <c r="AA18" s="7"/>
      <c r="AB18" s="7"/>
      <c r="AC18" s="7"/>
      <c r="AD18" s="7"/>
      <c r="AE18" s="7"/>
    </row>
    <row r="19" spans="1:31" s="6" customFormat="1" ht="16.2" thickBot="1" x14ac:dyDescent="0.35">
      <c r="A19" s="151">
        <f t="shared" si="0"/>
        <v>10</v>
      </c>
      <c r="B19" s="152"/>
      <c r="C19" s="153"/>
      <c r="D19" s="152"/>
      <c r="E19" s="153"/>
      <c r="F19" s="154"/>
      <c r="G19" s="154"/>
      <c r="H19" s="154"/>
      <c r="I19" s="342"/>
      <c r="J19" s="8"/>
      <c r="K19" s="9"/>
      <c r="L19" s="9"/>
      <c r="M19" s="9"/>
      <c r="N19" s="9"/>
      <c r="O19" s="9"/>
      <c r="P19" s="9"/>
      <c r="Q19" s="9"/>
      <c r="R19" s="9"/>
      <c r="S19" s="9"/>
      <c r="T19" s="9"/>
      <c r="U19" s="10"/>
      <c r="V19" s="10"/>
      <c r="W19" s="10"/>
      <c r="X19" s="10"/>
      <c r="Y19" s="10"/>
      <c r="Z19" s="10"/>
      <c r="AA19" s="10"/>
      <c r="AB19" s="10"/>
      <c r="AC19" s="10"/>
      <c r="AD19" s="10"/>
      <c r="AE19" s="10"/>
    </row>
    <row r="20" spans="1:31" s="6" customFormat="1" ht="16.2" thickBot="1" x14ac:dyDescent="0.35">
      <c r="A20" s="385"/>
      <c r="B20" s="155"/>
      <c r="C20" s="155"/>
      <c r="D20" s="155"/>
      <c r="E20" s="155"/>
      <c r="F20" s="155"/>
      <c r="G20" s="155"/>
      <c r="H20" s="137" t="str">
        <f>"Total "&amp;LEFT(A7,2)</f>
        <v>Total I2</v>
      </c>
      <c r="I20" s="160">
        <f>SUM(I10:I19)</f>
        <v>15</v>
      </c>
      <c r="J20" s="9"/>
      <c r="K20" s="9"/>
      <c r="L20" s="10"/>
      <c r="M20" s="10"/>
      <c r="N20" s="10"/>
      <c r="O20" s="10"/>
      <c r="P20" s="10"/>
      <c r="Q20" s="10"/>
      <c r="R20" s="10"/>
      <c r="S20" s="10"/>
      <c r="T20" s="10"/>
      <c r="U20" s="10"/>
      <c r="V20" s="10"/>
    </row>
    <row r="21" spans="1:31" s="6" customFormat="1" ht="15.6" x14ac:dyDescent="0.3">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x14ac:dyDescent="0.3">
      <c r="A22" s="469"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9"/>
      <c r="C22" s="469"/>
      <c r="D22" s="469"/>
      <c r="E22" s="469"/>
      <c r="F22" s="469"/>
      <c r="G22" s="469"/>
      <c r="H22" s="469"/>
      <c r="I22" s="469"/>
      <c r="J22" s="9"/>
      <c r="K22" s="9"/>
      <c r="L22" s="10"/>
      <c r="M22" s="10"/>
      <c r="N22" s="10"/>
      <c r="O22" s="10"/>
      <c r="P22" s="10"/>
      <c r="Q22" s="10"/>
      <c r="R22" s="10"/>
      <c r="S22" s="10"/>
      <c r="T22" s="10"/>
      <c r="U22" s="10"/>
      <c r="V22" s="10"/>
    </row>
    <row r="23" spans="1:31" s="6" customFormat="1" ht="15.6" x14ac:dyDescent="0.3">
      <c r="A23" s="8"/>
      <c r="B23" s="9"/>
      <c r="C23" s="9"/>
      <c r="D23" s="9"/>
      <c r="E23" s="9"/>
      <c r="F23" s="9"/>
      <c r="G23" s="9"/>
      <c r="H23" s="9"/>
      <c r="I23" s="9"/>
      <c r="J23" s="9"/>
      <c r="K23" s="9"/>
      <c r="L23" s="10"/>
      <c r="M23" s="10"/>
      <c r="N23" s="10"/>
      <c r="O23" s="10"/>
      <c r="P23" s="10"/>
      <c r="Q23" s="10"/>
      <c r="R23" s="10"/>
      <c r="S23" s="10"/>
      <c r="T23" s="10"/>
      <c r="U23" s="10"/>
      <c r="V23" s="10"/>
    </row>
    <row r="24" spans="1:31" s="6" customFormat="1" ht="15.6" x14ac:dyDescent="0.3">
      <c r="A24" s="8"/>
      <c r="B24" s="9"/>
      <c r="C24" s="9"/>
      <c r="D24" s="9"/>
      <c r="E24" s="9"/>
      <c r="F24" s="9"/>
      <c r="G24" s="9"/>
      <c r="H24" s="9"/>
      <c r="I24" s="9"/>
      <c r="J24" s="9"/>
      <c r="K24" s="9"/>
      <c r="L24" s="10"/>
      <c r="M24" s="10"/>
      <c r="N24" s="10"/>
      <c r="O24" s="10"/>
      <c r="P24" s="10"/>
      <c r="Q24" s="10"/>
      <c r="R24" s="10"/>
      <c r="S24" s="10"/>
      <c r="T24" s="10"/>
      <c r="U24" s="10"/>
      <c r="V24" s="10"/>
    </row>
    <row r="25" spans="1:31" s="6" customFormat="1" ht="15.6" x14ac:dyDescent="0.3">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22"/>
  <sheetViews>
    <sheetView workbookViewId="0">
      <selection activeCell="A6" sqref="A6:I6"/>
    </sheetView>
  </sheetViews>
  <sheetFormatPr defaultRowHeight="14.4" x14ac:dyDescent="0.3"/>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5546875" customWidth="1"/>
    <col min="9" max="9" width="9.6640625" customWidth="1"/>
  </cols>
  <sheetData>
    <row r="1" spans="1:11" x14ac:dyDescent="0.3">
      <c r="A1" s="281" t="str">
        <f>'Date initiale'!C3</f>
        <v>Universitatea de Arhitectură și Urbanism "Ion Mincu" București</v>
      </c>
      <c r="B1" s="281"/>
      <c r="C1" s="281"/>
    </row>
    <row r="2" spans="1:11" x14ac:dyDescent="0.3">
      <c r="A2" s="281" t="str">
        <f>'Date initiale'!B4&amp;" "&amp;'Date initiale'!C4</f>
        <v>Facultatea ARHITECTURA</v>
      </c>
      <c r="B2" s="281"/>
      <c r="C2" s="281"/>
    </row>
    <row r="3" spans="1:11" x14ac:dyDescent="0.3">
      <c r="A3" s="281" t="str">
        <f>'Date initiale'!B5&amp;" "&amp;'Date initiale'!C5</f>
        <v>Departamentul BAZELE PROIECTĂRII DE ARHITECTURĂ</v>
      </c>
      <c r="B3" s="281"/>
      <c r="C3" s="281"/>
    </row>
    <row r="4" spans="1:11" x14ac:dyDescent="0.3">
      <c r="A4" s="134" t="str">
        <f>'Date initiale'!C6&amp;", "&amp;'Date initiale'!C7</f>
        <v>LASCU TANA NICOLETA, 25</v>
      </c>
      <c r="B4" s="134"/>
      <c r="C4" s="134"/>
    </row>
    <row r="5" spans="1:11" s="205" customFormat="1" x14ac:dyDescent="0.3">
      <c r="A5" s="134"/>
      <c r="B5" s="134"/>
      <c r="C5" s="134"/>
    </row>
    <row r="6" spans="1:11" ht="15.6" x14ac:dyDescent="0.3">
      <c r="A6" s="467" t="s">
        <v>159</v>
      </c>
      <c r="B6" s="467"/>
      <c r="C6" s="467"/>
      <c r="D6" s="467"/>
      <c r="E6" s="467"/>
      <c r="F6" s="467"/>
      <c r="G6" s="467"/>
      <c r="H6" s="467"/>
      <c r="I6" s="467"/>
    </row>
    <row r="7" spans="1:11" ht="15.6" x14ac:dyDescent="0.3">
      <c r="A7" s="467" t="str">
        <f>'Descriere indicatori'!A6&amp;". "&amp;'Descriere indicatori'!B6</f>
        <v xml:space="preserve">I3. Capitole de autor cuprinse în cărţi publicate la edituri cu prestigiu naţional* </v>
      </c>
      <c r="B7" s="467"/>
      <c r="C7" s="467"/>
      <c r="D7" s="467"/>
      <c r="E7" s="467"/>
      <c r="F7" s="467"/>
      <c r="G7" s="467"/>
      <c r="H7" s="467"/>
      <c r="I7" s="467"/>
    </row>
    <row r="8" spans="1:11" ht="16.2" thickBot="1" x14ac:dyDescent="0.35">
      <c r="A8" s="39"/>
      <c r="B8" s="39"/>
      <c r="C8" s="39"/>
      <c r="D8" s="39"/>
      <c r="E8" s="39"/>
      <c r="F8" s="39"/>
      <c r="G8" s="39"/>
      <c r="H8" s="39"/>
      <c r="I8" s="39"/>
    </row>
    <row r="9" spans="1:11" ht="58.2" thickBot="1" x14ac:dyDescent="0.35">
      <c r="A9" s="211" t="s">
        <v>80</v>
      </c>
      <c r="B9" s="212" t="s">
        <v>115</v>
      </c>
      <c r="C9" s="212" t="s">
        <v>227</v>
      </c>
      <c r="D9" s="212" t="s">
        <v>117</v>
      </c>
      <c r="E9" s="212" t="s">
        <v>118</v>
      </c>
      <c r="F9" s="213" t="s">
        <v>119</v>
      </c>
      <c r="G9" s="212" t="s">
        <v>120</v>
      </c>
      <c r="H9" s="212" t="s">
        <v>121</v>
      </c>
      <c r="I9" s="214" t="s">
        <v>122</v>
      </c>
      <c r="K9" s="287" t="s">
        <v>157</v>
      </c>
    </row>
    <row r="10" spans="1:11" x14ac:dyDescent="0.3">
      <c r="A10" s="207">
        <v>1</v>
      </c>
      <c r="B10" s="162"/>
      <c r="C10" s="162"/>
      <c r="D10" s="162"/>
      <c r="E10" s="162"/>
      <c r="F10" s="163"/>
      <c r="G10" s="164"/>
      <c r="H10" s="163"/>
      <c r="I10" s="343"/>
      <c r="K10" s="288">
        <v>10</v>
      </c>
    </row>
    <row r="11" spans="1:11" x14ac:dyDescent="0.3">
      <c r="A11" s="123">
        <f>A10+1</f>
        <v>2</v>
      </c>
      <c r="B11" s="42"/>
      <c r="C11" s="42"/>
      <c r="D11" s="156"/>
      <c r="E11" s="42"/>
      <c r="F11" s="42"/>
      <c r="G11" s="42"/>
      <c r="H11" s="42"/>
      <c r="I11" s="344"/>
      <c r="K11" s="58"/>
    </row>
    <row r="12" spans="1:11" x14ac:dyDescent="0.3">
      <c r="A12" s="165">
        <f t="shared" ref="A12:A19" si="0">A11+1</f>
        <v>3</v>
      </c>
      <c r="B12" s="135"/>
      <c r="C12" s="158"/>
      <c r="D12" s="156"/>
      <c r="E12" s="166"/>
      <c r="F12" s="128"/>
      <c r="G12" s="128"/>
      <c r="H12" s="128"/>
      <c r="I12" s="345"/>
    </row>
    <row r="13" spans="1:11" x14ac:dyDescent="0.3">
      <c r="A13" s="165">
        <f t="shared" si="0"/>
        <v>4</v>
      </c>
      <c r="B13" s="159"/>
      <c r="C13" s="42"/>
      <c r="D13" s="42"/>
      <c r="E13" s="42"/>
      <c r="F13" s="127"/>
      <c r="G13" s="127"/>
      <c r="H13" s="127"/>
      <c r="I13" s="338"/>
    </row>
    <row r="14" spans="1:11" s="205" customFormat="1" x14ac:dyDescent="0.3">
      <c r="A14" s="165">
        <f t="shared" si="0"/>
        <v>5</v>
      </c>
      <c r="B14" s="126"/>
      <c r="C14" s="42"/>
      <c r="D14" s="42"/>
      <c r="E14" s="42"/>
      <c r="F14" s="127"/>
      <c r="G14" s="127"/>
      <c r="H14" s="127"/>
      <c r="I14" s="346"/>
    </row>
    <row r="15" spans="1:11" s="205" customFormat="1" x14ac:dyDescent="0.3">
      <c r="A15" s="165">
        <f t="shared" si="0"/>
        <v>6</v>
      </c>
      <c r="B15" s="159"/>
      <c r="C15" s="42"/>
      <c r="D15" s="42"/>
      <c r="E15" s="126"/>
      <c r="F15" s="127"/>
      <c r="G15" s="127"/>
      <c r="H15" s="127"/>
      <c r="I15" s="338"/>
    </row>
    <row r="16" spans="1:11" x14ac:dyDescent="0.3">
      <c r="A16" s="165">
        <f t="shared" si="0"/>
        <v>7</v>
      </c>
      <c r="B16" s="126"/>
      <c r="C16" s="42"/>
      <c r="D16" s="42"/>
      <c r="E16" s="42"/>
      <c r="F16" s="127"/>
      <c r="G16" s="127"/>
      <c r="H16" s="127"/>
      <c r="I16" s="346"/>
    </row>
    <row r="17" spans="1:9" x14ac:dyDescent="0.3">
      <c r="A17" s="165">
        <f t="shared" si="0"/>
        <v>8</v>
      </c>
      <c r="B17" s="159"/>
      <c r="C17" s="42"/>
      <c r="D17" s="42"/>
      <c r="E17" s="126"/>
      <c r="F17" s="127"/>
      <c r="G17" s="127"/>
      <c r="H17" s="127"/>
      <c r="I17" s="338"/>
    </row>
    <row r="18" spans="1:9" x14ac:dyDescent="0.3">
      <c r="A18" s="165">
        <f t="shared" si="0"/>
        <v>9</v>
      </c>
      <c r="B18" s="157"/>
      <c r="C18" s="166"/>
      <c r="D18" s="156"/>
      <c r="E18" s="161"/>
      <c r="F18" s="128"/>
      <c r="G18" s="128"/>
      <c r="H18" s="128"/>
      <c r="I18" s="338"/>
    </row>
    <row r="19" spans="1:9" ht="15" thickBot="1" x14ac:dyDescent="0.35">
      <c r="A19" s="167">
        <f t="shared" si="0"/>
        <v>10</v>
      </c>
      <c r="B19" s="168"/>
      <c r="C19" s="169"/>
      <c r="D19" s="169"/>
      <c r="E19" s="169"/>
      <c r="F19" s="132"/>
      <c r="G19" s="132"/>
      <c r="H19" s="132"/>
      <c r="I19" s="339"/>
    </row>
    <row r="20" spans="1:9" ht="15" thickBot="1" x14ac:dyDescent="0.35">
      <c r="A20" s="373"/>
      <c r="B20" s="134"/>
      <c r="C20" s="134"/>
      <c r="D20" s="134"/>
      <c r="E20" s="134"/>
      <c r="F20" s="134"/>
      <c r="G20" s="134"/>
      <c r="H20" s="137" t="str">
        <f>"Total "&amp;LEFT(A7,2)</f>
        <v>Total I3</v>
      </c>
      <c r="I20" s="138">
        <f>SUM(I10:I19)</f>
        <v>0</v>
      </c>
    </row>
    <row r="22" spans="1:9" ht="33.75" customHeight="1" x14ac:dyDescent="0.3">
      <c r="A22" s="469"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9"/>
      <c r="C22" s="469"/>
      <c r="D22" s="469"/>
      <c r="E22" s="469"/>
      <c r="F22" s="469"/>
      <c r="G22" s="469"/>
      <c r="H22" s="469"/>
      <c r="I22" s="469"/>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C31" sqref="C31"/>
    </sheetView>
  </sheetViews>
  <sheetFormatPr defaultRowHeight="14.4" x14ac:dyDescent="0.3"/>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x14ac:dyDescent="0.3">
      <c r="A1" s="281" t="str">
        <f>'Date initiale'!C3</f>
        <v>Universitatea de Arhitectură și Urbanism "Ion Mincu" București</v>
      </c>
      <c r="B1" s="281"/>
      <c r="C1" s="281"/>
    </row>
    <row r="2" spans="1:12" x14ac:dyDescent="0.3">
      <c r="A2" s="281" t="str">
        <f>'Date initiale'!B4&amp;" "&amp;'Date initiale'!C4</f>
        <v>Facultatea ARHITECTURA</v>
      </c>
      <c r="B2" s="281"/>
      <c r="C2" s="281"/>
    </row>
    <row r="3" spans="1:12" x14ac:dyDescent="0.3">
      <c r="A3" s="281" t="str">
        <f>'Date initiale'!B5&amp;" "&amp;'Date initiale'!C5</f>
        <v>Departamentul BAZELE PROIECTĂRII DE ARHITECTURĂ</v>
      </c>
      <c r="B3" s="281"/>
      <c r="C3" s="281"/>
    </row>
    <row r="4" spans="1:12" x14ac:dyDescent="0.3">
      <c r="A4" s="134" t="str">
        <f>'Date initiale'!C6&amp;", "&amp;'Date initiale'!C7</f>
        <v>LASCU TANA NICOLETA, 25</v>
      </c>
      <c r="B4" s="134"/>
      <c r="C4" s="134"/>
    </row>
    <row r="5" spans="1:12" s="205" customFormat="1" x14ac:dyDescent="0.3">
      <c r="A5" s="134"/>
      <c r="B5" s="134"/>
      <c r="C5" s="134"/>
    </row>
    <row r="6" spans="1:12" ht="15.6" x14ac:dyDescent="0.3">
      <c r="A6" s="467" t="s">
        <v>159</v>
      </c>
      <c r="B6" s="467"/>
      <c r="C6" s="467"/>
      <c r="D6" s="467"/>
      <c r="E6" s="467"/>
      <c r="F6" s="467"/>
      <c r="G6" s="467"/>
      <c r="H6" s="467"/>
      <c r="I6" s="467"/>
    </row>
    <row r="7" spans="1:12" ht="15.6" x14ac:dyDescent="0.3">
      <c r="A7" s="467" t="str">
        <f>'Descriere indicatori'!A7&amp;". "&amp;'Descriere indicatori'!B7</f>
        <v xml:space="preserve">I4. Articole in extenso în reviste ştiinţifice de specialitate* </v>
      </c>
      <c r="B7" s="467"/>
      <c r="C7" s="467"/>
      <c r="D7" s="467"/>
      <c r="E7" s="467"/>
      <c r="F7" s="467"/>
      <c r="G7" s="467"/>
      <c r="H7" s="467"/>
      <c r="I7" s="467"/>
    </row>
    <row r="8" spans="1:12" ht="15" thickBot="1" x14ac:dyDescent="0.35">
      <c r="A8" s="170"/>
      <c r="B8" s="170"/>
      <c r="C8" s="170"/>
      <c r="D8" s="170"/>
      <c r="E8" s="170"/>
      <c r="F8" s="170"/>
      <c r="G8" s="170"/>
      <c r="H8" s="170"/>
      <c r="I8" s="170"/>
    </row>
    <row r="9" spans="1:12" ht="29.4" thickBot="1" x14ac:dyDescent="0.35">
      <c r="A9" s="211" t="s">
        <v>80</v>
      </c>
      <c r="B9" s="173" t="s">
        <v>115</v>
      </c>
      <c r="C9" s="173" t="s">
        <v>81</v>
      </c>
      <c r="D9" s="173" t="s">
        <v>82</v>
      </c>
      <c r="E9" s="173" t="s">
        <v>110</v>
      </c>
      <c r="F9" s="174" t="s">
        <v>119</v>
      </c>
      <c r="G9" s="173" t="s">
        <v>83</v>
      </c>
      <c r="H9" s="173" t="s">
        <v>160</v>
      </c>
      <c r="I9" s="175" t="s">
        <v>122</v>
      </c>
      <c r="K9" s="287" t="s">
        <v>157</v>
      </c>
    </row>
    <row r="10" spans="1:12" x14ac:dyDescent="0.3">
      <c r="A10" s="119">
        <v>1</v>
      </c>
      <c r="B10" s="120"/>
      <c r="C10" s="120"/>
      <c r="D10" s="120"/>
      <c r="E10" s="121"/>
      <c r="F10" s="122"/>
      <c r="G10" s="122"/>
      <c r="H10" s="122"/>
      <c r="I10" s="347"/>
      <c r="K10" s="288" t="s">
        <v>209</v>
      </c>
      <c r="L10" t="s">
        <v>210</v>
      </c>
    </row>
    <row r="11" spans="1:12" x14ac:dyDescent="0.3">
      <c r="A11" s="123">
        <f>A10+1</f>
        <v>2</v>
      </c>
      <c r="B11" s="124"/>
      <c r="C11" s="125"/>
      <c r="D11" s="124"/>
      <c r="E11" s="126"/>
      <c r="F11" s="127"/>
      <c r="G11" s="128"/>
      <c r="H11" s="128"/>
      <c r="I11" s="341"/>
      <c r="K11" s="58"/>
    </row>
    <row r="12" spans="1:12" x14ac:dyDescent="0.3">
      <c r="A12" s="123">
        <f t="shared" ref="A12:A17" si="0">A11+1</f>
        <v>3</v>
      </c>
      <c r="B12" s="125"/>
      <c r="C12" s="125"/>
      <c r="D12" s="125"/>
      <c r="E12" s="126"/>
      <c r="F12" s="127"/>
      <c r="G12" s="128"/>
      <c r="H12" s="128"/>
      <c r="I12" s="341"/>
    </row>
    <row r="13" spans="1:12" x14ac:dyDescent="0.3">
      <c r="A13" s="123">
        <f t="shared" si="0"/>
        <v>4</v>
      </c>
      <c r="B13" s="125"/>
      <c r="C13" s="125"/>
      <c r="D13" s="125"/>
      <c r="E13" s="126"/>
      <c r="F13" s="127"/>
      <c r="G13" s="127"/>
      <c r="H13" s="127"/>
      <c r="I13" s="341"/>
    </row>
    <row r="14" spans="1:12" x14ac:dyDescent="0.3">
      <c r="A14" s="123">
        <f t="shared" si="0"/>
        <v>5</v>
      </c>
      <c r="B14" s="125"/>
      <c r="C14" s="125"/>
      <c r="D14" s="125"/>
      <c r="E14" s="126"/>
      <c r="F14" s="127"/>
      <c r="G14" s="127"/>
      <c r="H14" s="127"/>
      <c r="I14" s="341"/>
    </row>
    <row r="15" spans="1:12" x14ac:dyDescent="0.3">
      <c r="A15" s="123">
        <f t="shared" si="0"/>
        <v>6</v>
      </c>
      <c r="B15" s="125"/>
      <c r="C15" s="125"/>
      <c r="D15" s="125"/>
      <c r="E15" s="126"/>
      <c r="F15" s="127"/>
      <c r="G15" s="127"/>
      <c r="H15" s="127"/>
      <c r="I15" s="341"/>
    </row>
    <row r="16" spans="1:12" x14ac:dyDescent="0.3">
      <c r="A16" s="123">
        <f t="shared" si="0"/>
        <v>7</v>
      </c>
      <c r="B16" s="125"/>
      <c r="C16" s="125"/>
      <c r="D16" s="125"/>
      <c r="E16" s="126"/>
      <c r="F16" s="127"/>
      <c r="G16" s="127"/>
      <c r="H16" s="127"/>
      <c r="I16" s="341"/>
    </row>
    <row r="17" spans="1:9" x14ac:dyDescent="0.3">
      <c r="A17" s="123">
        <f t="shared" si="0"/>
        <v>8</v>
      </c>
      <c r="B17" s="125"/>
      <c r="C17" s="125"/>
      <c r="D17" s="125"/>
      <c r="E17" s="126"/>
      <c r="F17" s="127"/>
      <c r="G17" s="127"/>
      <c r="H17" s="127"/>
      <c r="I17" s="341"/>
    </row>
    <row r="18" spans="1:9" x14ac:dyDescent="0.3">
      <c r="A18" s="123">
        <f>A17+1</f>
        <v>9</v>
      </c>
      <c r="B18" s="125"/>
      <c r="C18" s="125"/>
      <c r="D18" s="125"/>
      <c r="E18" s="126"/>
      <c r="F18" s="127"/>
      <c r="G18" s="127"/>
      <c r="H18" s="127"/>
      <c r="I18" s="341"/>
    </row>
    <row r="19" spans="1:9" ht="15" thickBot="1" x14ac:dyDescent="0.35">
      <c r="A19" s="129">
        <f>A18+1</f>
        <v>10</v>
      </c>
      <c r="B19" s="130"/>
      <c r="C19" s="130"/>
      <c r="D19" s="130"/>
      <c r="E19" s="131"/>
      <c r="F19" s="132"/>
      <c r="G19" s="132"/>
      <c r="H19" s="132"/>
      <c r="I19" s="342"/>
    </row>
    <row r="20" spans="1:9" ht="15" thickBot="1" x14ac:dyDescent="0.35">
      <c r="A20" s="383"/>
      <c r="B20" s="134"/>
      <c r="C20" s="134"/>
      <c r="D20" s="134"/>
      <c r="E20" s="134"/>
      <c r="F20" s="134"/>
      <c r="G20" s="134"/>
      <c r="H20" s="137" t="str">
        <f>"Total "&amp;LEFT(A7,2)</f>
        <v>Total I4</v>
      </c>
      <c r="I20" s="177">
        <f>SUM(I10:I19)</f>
        <v>0</v>
      </c>
    </row>
    <row r="22" spans="1:9" ht="33.75" customHeight="1" x14ac:dyDescent="0.3">
      <c r="A22" s="469"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9"/>
      <c r="C22" s="469"/>
      <c r="D22" s="469"/>
      <c r="E22" s="469"/>
      <c r="F22" s="469"/>
      <c r="G22" s="469"/>
      <c r="H22" s="469"/>
      <c r="I22" s="469"/>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33</vt:i4>
      </vt:variant>
    </vt:vector>
  </HeadingPairs>
  <TitlesOfParts>
    <vt:vector size="66"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Liceul I.S</cp:lastModifiedBy>
  <cp:lastPrinted>2016-05-30T14:55:25Z</cp:lastPrinted>
  <dcterms:created xsi:type="dcterms:W3CDTF">2013-01-10T17:13:12Z</dcterms:created>
  <dcterms:modified xsi:type="dcterms:W3CDTF">2025-07-01T11:20:59Z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