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124226"/>
  <mc:AlternateContent xmlns:mc="http://schemas.openxmlformats.org/markup-compatibility/2006">
    <mc:Choice Requires="x15">
      <x15ac:absPath xmlns:x15ac="http://schemas.microsoft.com/office/spreadsheetml/2010/11/ac" url="C:\Users\mihai\Desktop\ACTE EXAMEN PROFESOR 2025\"/>
    </mc:Choice>
  </mc:AlternateContent>
  <xr:revisionPtr revIDLastSave="0" documentId="13_ncr:1_{028DFE1B-F03B-48C3-8B53-AC5061000008}" xr6:coauthVersionLast="47" xr6:coauthVersionMax="47" xr10:uidLastSave="{00000000-0000-0000-0000-000000000000}"/>
  <bookViews>
    <workbookView xWindow="-120" yWindow="-120" windowWidth="29040" windowHeight="15840" tabRatio="928" firstSheet="2" activeTab="2" xr2:uid="{00000000-000D-0000-FFFF-FFFF00000000}"/>
  </bookViews>
  <sheets>
    <sheet name="INSTRUCTIUNI" sheetId="35" r:id="rId1"/>
    <sheet name="Date initiale" sheetId="31" r:id="rId2"/>
    <sheet name="Fisa verificare" sheetId="36" r:id="rId3"/>
    <sheet name="Descriere indicatori" sheetId="1" r:id="rId4"/>
    <sheet name="Punctaj necesar" sheetId="3" r:id="rId5"/>
    <sheet name="I1" sheetId="4" r:id="rId6"/>
    <sheet name="I2" sheetId="5" r:id="rId7"/>
    <sheet name="I3" sheetId="6" r:id="rId8"/>
    <sheet name="I4" sheetId="7" r:id="rId9"/>
    <sheet name="I5" sheetId="8" r:id="rId10"/>
    <sheet name="I6" sheetId="9" r:id="rId11"/>
    <sheet name="I7" sheetId="10" r:id="rId12"/>
    <sheet name="I8" sheetId="11" r:id="rId13"/>
    <sheet name="I9" sheetId="12" r:id="rId14"/>
    <sheet name="I10" sheetId="13" r:id="rId15"/>
    <sheet name="I11a" sheetId="14" r:id="rId16"/>
    <sheet name="I11b" sheetId="29" r:id="rId17"/>
    <sheet name="I11c" sheetId="28" r:id="rId18"/>
    <sheet name="I12" sheetId="15" r:id="rId19"/>
    <sheet name="I13" sheetId="16" r:id="rId20"/>
    <sheet name="I14a" sheetId="17" r:id="rId21"/>
    <sheet name="I14b" sheetId="30" r:id="rId22"/>
    <sheet name="I14c" sheetId="34" r:id="rId23"/>
    <sheet name="I15" sheetId="18" r:id="rId24"/>
    <sheet name="I16" sheetId="19" r:id="rId25"/>
    <sheet name="I17" sheetId="20" r:id="rId26"/>
    <sheet name="I18" sheetId="21" r:id="rId27"/>
    <sheet name="I19" sheetId="22" r:id="rId28"/>
    <sheet name="I20" sheetId="23" r:id="rId29"/>
    <sheet name="I21" sheetId="24" r:id="rId30"/>
    <sheet name="I22" sheetId="25" r:id="rId31"/>
    <sheet name="I23" sheetId="26" r:id="rId32"/>
    <sheet name="liste" sheetId="33" state="hidden" r:id="rId33"/>
  </sheets>
  <externalReferences>
    <externalReference r:id="rId34"/>
    <externalReference r:id="rId35"/>
  </externalReferences>
  <definedNames>
    <definedName name="NUME">'[1]Date initiale'!$B$6</definedName>
    <definedName name="PER_EVAL">'[2]Date initiale'!$B$18</definedName>
    <definedName name="_xlnm.Print_Area" localSheetId="1">'Date initiale'!$B$1:$C$10</definedName>
    <definedName name="_xlnm.Print_Area" localSheetId="3">'Descriere indicatori'!$A$1:$D$43</definedName>
    <definedName name="_xlnm.Print_Area" localSheetId="2">'Fisa verificare'!$A$1:$C$47</definedName>
    <definedName name="_xlnm.Print_Area" localSheetId="5">'I1'!$A$1:$I$22</definedName>
    <definedName name="_xlnm.Print_Area" localSheetId="14">'I10'!$A$1:$I$22</definedName>
    <definedName name="_xlnm.Print_Area" localSheetId="15">I11a!$A$1:$I$12</definedName>
    <definedName name="_xlnm.Print_Area" localSheetId="16">I11b!$A$1:$H$20</definedName>
    <definedName name="_xlnm.Print_Area" localSheetId="17">I11c!$A$1:$G$16</definedName>
    <definedName name="_xlnm.Print_Area" localSheetId="18">'I12'!$A$1:$H$20</definedName>
    <definedName name="_xlnm.Print_Area" localSheetId="19">'I13'!$A$1:$H$22</definedName>
    <definedName name="_xlnm.Print_Area" localSheetId="20">I14a!$A$1:$H$22</definedName>
    <definedName name="_xlnm.Print_Area" localSheetId="21">I14b!$A$1:$H$22</definedName>
    <definedName name="_xlnm.Print_Area" localSheetId="22">I14c!$A$1:$H$22</definedName>
    <definedName name="_xlnm.Print_Area" localSheetId="23">'I15'!$A$1:$D$15</definedName>
    <definedName name="_xlnm.Print_Area" localSheetId="24">'I16'!$A$1:$D$13</definedName>
    <definedName name="_xlnm.Print_Area" localSheetId="25">'I17'!$A$1:$D$27</definedName>
    <definedName name="_xlnm.Print_Area" localSheetId="26">'I18'!$A$1:$E$20</definedName>
    <definedName name="_xlnm.Print_Area" localSheetId="27">'I19'!$A$1:$E$27</definedName>
    <definedName name="_xlnm.Print_Area" localSheetId="6">'I2'!$A$1:$I$13</definedName>
    <definedName name="_xlnm.Print_Area" localSheetId="28">'I20'!$A$1:$D$20</definedName>
    <definedName name="_xlnm.Print_Area" localSheetId="29">'I21'!$A$1:$D$19</definedName>
    <definedName name="_xlnm.Print_Area" localSheetId="30">'I22'!$A$1:$D$20</definedName>
    <definedName name="_xlnm.Print_Area" localSheetId="31">'I23'!$A$1:$F$20</definedName>
    <definedName name="_xlnm.Print_Area" localSheetId="7">'I3'!$A$1:$I$16</definedName>
    <definedName name="_xlnm.Print_Area" localSheetId="8">'I4'!$A$1:$I$53</definedName>
    <definedName name="_xlnm.Print_Area" localSheetId="9">'I5'!$A$1:$I$22</definedName>
    <definedName name="_xlnm.Print_Area" localSheetId="10">'I6'!$A$1:$I$20</definedName>
    <definedName name="_xlnm.Print_Area" localSheetId="11">'I7'!$A$1:$I$22</definedName>
    <definedName name="_xlnm.Print_Area" localSheetId="12">'I8'!$A$1:$I$22</definedName>
    <definedName name="_xlnm.Print_Area" localSheetId="13">'I9'!$A$1:$I$22</definedName>
    <definedName name="_xlnm.Print_Area" localSheetId="4">'Punctaj necesar'!$A$1:$D$7</definedName>
    <definedName name="_xlnm.Print_Titles" localSheetId="3">'Descriere indicatori'!$3:$3</definedName>
    <definedName name="_xlnm.Print_Titles" localSheetId="2">'Fisa verificare'!$10:$10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1" i="16" l="1"/>
  <c r="A12" i="16" s="1"/>
  <c r="A13" i="16" s="1"/>
  <c r="A14" i="16" s="1"/>
  <c r="A15" i="16" s="1"/>
  <c r="A11" i="24"/>
  <c r="A12" i="24" s="1"/>
  <c r="A13" i="24" s="1"/>
  <c r="A14" i="24" s="1"/>
  <c r="A15" i="24" s="1"/>
  <c r="A16" i="24" s="1"/>
  <c r="A17" i="24" s="1"/>
  <c r="A18" i="24" s="1"/>
  <c r="A11" i="23"/>
  <c r="A13" i="22"/>
  <c r="A14" i="22" s="1"/>
  <c r="A15" i="22" s="1"/>
  <c r="A16" i="22" s="1"/>
  <c r="A17" i="22" s="1"/>
  <c r="A18" i="22" s="1"/>
  <c r="A14" i="20"/>
  <c r="A15" i="20" s="1"/>
  <c r="A16" i="20" s="1"/>
  <c r="A17" i="20" s="1"/>
  <c r="A18" i="20" s="1"/>
  <c r="A19" i="20" s="1"/>
  <c r="D25" i="20"/>
  <c r="A27" i="20"/>
  <c r="A11" i="20"/>
  <c r="A11" i="19"/>
  <c r="A12" i="19" s="1"/>
  <c r="A11" i="18"/>
  <c r="A12" i="18" s="1"/>
  <c r="A13" i="18" s="1"/>
  <c r="A14" i="18" s="1"/>
  <c r="H18" i="15"/>
  <c r="A20" i="15"/>
  <c r="A12" i="15"/>
  <c r="A13" i="15" s="1"/>
  <c r="A14" i="15" s="1"/>
  <c r="A15" i="15" s="1"/>
  <c r="A16" i="15" s="1"/>
  <c r="A17" i="15" s="1"/>
  <c r="A14" i="28"/>
  <c r="A15" i="28" s="1"/>
  <c r="A11" i="14"/>
  <c r="A14" i="7"/>
  <c r="A15" i="7" s="1"/>
  <c r="A16" i="7" s="1"/>
  <c r="I51" i="7"/>
  <c r="A53" i="7"/>
  <c r="A10" i="6"/>
  <c r="A11" i="6" s="1"/>
  <c r="A12" i="6" s="1"/>
  <c r="A13" i="6" s="1"/>
  <c r="A2" i="36"/>
  <c r="A4" i="36"/>
  <c r="A6" i="36"/>
  <c r="A19" i="22" l="1"/>
  <c r="A21" i="22" s="1"/>
  <c r="A20" i="22"/>
  <c r="A21" i="20"/>
  <c r="A20" i="20"/>
  <c r="A22" i="20"/>
  <c r="A5" i="36"/>
  <c r="A3" i="36"/>
  <c r="A46" i="36"/>
  <c r="C36" i="36"/>
  <c r="E27" i="22"/>
  <c r="C33" i="36" s="1"/>
  <c r="F20" i="26"/>
  <c r="C37" i="36" s="1"/>
  <c r="A11" i="26"/>
  <c r="A12" i="26" s="1"/>
  <c r="A13" i="26" s="1"/>
  <c r="A14" i="26" s="1"/>
  <c r="A15" i="26" s="1"/>
  <c r="A16" i="26" s="1"/>
  <c r="A17" i="26" s="1"/>
  <c r="A18" i="26" s="1"/>
  <c r="A19" i="26" s="1"/>
  <c r="A7" i="26"/>
  <c r="E20" i="26" s="1"/>
  <c r="D20" i="25"/>
  <c r="A11" i="25"/>
  <c r="A12" i="25" s="1"/>
  <c r="A13" i="25" s="1"/>
  <c r="A14" i="25" s="1"/>
  <c r="A15" i="25" s="1"/>
  <c r="A16" i="25" s="1"/>
  <c r="A17" i="25" s="1"/>
  <c r="A18" i="25" s="1"/>
  <c r="A19" i="25" s="1"/>
  <c r="A7" i="25"/>
  <c r="C20" i="25" s="1"/>
  <c r="D20" i="23"/>
  <c r="A7" i="24"/>
  <c r="C19" i="24" s="1"/>
  <c r="A12" i="23"/>
  <c r="A13" i="23" s="1"/>
  <c r="A14" i="23" s="1"/>
  <c r="A15" i="23" s="1"/>
  <c r="A16" i="23" s="1"/>
  <c r="A17" i="23" s="1"/>
  <c r="A18" i="23" s="1"/>
  <c r="A19" i="23" s="1"/>
  <c r="A7" i="23"/>
  <c r="C20" i="23" s="1"/>
  <c r="A11" i="22"/>
  <c r="A7" i="22"/>
  <c r="D27" i="22" s="1"/>
  <c r="E20" i="21"/>
  <c r="C32" i="36" s="1"/>
  <c r="A11" i="21"/>
  <c r="A12" i="21" s="1"/>
  <c r="A13" i="21" s="1"/>
  <c r="A14" i="21" s="1"/>
  <c r="A15" i="21" s="1"/>
  <c r="A16" i="21" s="1"/>
  <c r="A17" i="21" s="1"/>
  <c r="A18" i="21" s="1"/>
  <c r="A19" i="21" s="1"/>
  <c r="A7" i="21"/>
  <c r="D20" i="21" s="1"/>
  <c r="A7" i="20"/>
  <c r="C25" i="20" s="1"/>
  <c r="A7" i="19"/>
  <c r="C13" i="19" s="1"/>
  <c r="I20" i="9"/>
  <c r="C16" i="36" s="1"/>
  <c r="C14" i="36"/>
  <c r="I20" i="8"/>
  <c r="C15" i="36" s="1"/>
  <c r="A22" i="13"/>
  <c r="A22" i="12"/>
  <c r="A22" i="11"/>
  <c r="A22" i="10"/>
  <c r="A22" i="8"/>
  <c r="A16" i="6"/>
  <c r="A13" i="5"/>
  <c r="A22" i="4"/>
  <c r="A4" i="5"/>
  <c r="A4" i="6"/>
  <c r="A4" i="7"/>
  <c r="A4" i="8"/>
  <c r="A4" i="9"/>
  <c r="A4" i="10"/>
  <c r="A4" i="11"/>
  <c r="A4" i="12"/>
  <c r="A4" i="13"/>
  <c r="A4" i="14"/>
  <c r="A4" i="29"/>
  <c r="A4" i="28"/>
  <c r="A4" i="15"/>
  <c r="A4" i="16"/>
  <c r="A4" i="17"/>
  <c r="A4" i="30"/>
  <c r="A4" i="34"/>
  <c r="A4" i="18"/>
  <c r="A4" i="19"/>
  <c r="A4" i="20"/>
  <c r="A4" i="21"/>
  <c r="A4" i="22"/>
  <c r="A4" i="23"/>
  <c r="A4" i="24"/>
  <c r="A4" i="25"/>
  <c r="A4" i="26"/>
  <c r="A4" i="4"/>
  <c r="A7" i="18"/>
  <c r="C15" i="18" s="1"/>
  <c r="A7" i="34"/>
  <c r="G20" i="34" s="1"/>
  <c r="A22" i="34"/>
  <c r="H20" i="34"/>
  <c r="C28" i="36" s="1"/>
  <c r="A11" i="34"/>
  <c r="A12" i="34" s="1"/>
  <c r="A13" i="34" s="1"/>
  <c r="A14" i="34" s="1"/>
  <c r="A15" i="34" s="1"/>
  <c r="A16" i="34" s="1"/>
  <c r="A17" i="34" s="1"/>
  <c r="A18" i="34" s="1"/>
  <c r="A19" i="34" s="1"/>
  <c r="A3" i="34"/>
  <c r="A2" i="34"/>
  <c r="A1" i="34"/>
  <c r="A22" i="30"/>
  <c r="A11" i="30"/>
  <c r="A12" i="30" s="1"/>
  <c r="A13" i="30" s="1"/>
  <c r="A14" i="30" s="1"/>
  <c r="A15" i="30" s="1"/>
  <c r="A16" i="30" s="1"/>
  <c r="A17" i="30" s="1"/>
  <c r="A18" i="30" s="1"/>
  <c r="A19" i="30" s="1"/>
  <c r="A7" i="30"/>
  <c r="G20" i="30" s="1"/>
  <c r="A7" i="17"/>
  <c r="G20" i="17" s="1"/>
  <c r="A22" i="17"/>
  <c r="H20" i="17"/>
  <c r="C26" i="36" s="1"/>
  <c r="A11" i="17"/>
  <c r="A12" i="17"/>
  <c r="A13" i="17" s="1"/>
  <c r="A14" i="17" s="1"/>
  <c r="A15" i="17" s="1"/>
  <c r="A16" i="17" s="1"/>
  <c r="A17" i="17" s="1"/>
  <c r="A18" i="17" s="1"/>
  <c r="A19" i="17" s="1"/>
  <c r="A22" i="16"/>
  <c r="A7" i="16"/>
  <c r="G20" i="16" s="1"/>
  <c r="A7" i="15"/>
  <c r="G18" i="15" s="1"/>
  <c r="A7" i="28"/>
  <c r="F16" i="28" s="1"/>
  <c r="A11" i="29"/>
  <c r="A12" i="29" s="1"/>
  <c r="A13" i="29" s="1"/>
  <c r="A14" i="29" s="1"/>
  <c r="A15" i="29" s="1"/>
  <c r="A16" i="29" s="1"/>
  <c r="A17" i="29" s="1"/>
  <c r="A18" i="29" s="1"/>
  <c r="A19" i="29" s="1"/>
  <c r="A7" i="29"/>
  <c r="G20" i="29" s="1"/>
  <c r="A7" i="14"/>
  <c r="H12" i="14" s="1"/>
  <c r="A11" i="13"/>
  <c r="A12" i="13" s="1"/>
  <c r="A13" i="13" s="1"/>
  <c r="A14" i="13" s="1"/>
  <c r="A15" i="13" s="1"/>
  <c r="A16" i="13" s="1"/>
  <c r="A17" i="13" s="1"/>
  <c r="A18" i="13" s="1"/>
  <c r="A19" i="13" s="1"/>
  <c r="A7" i="13"/>
  <c r="H20" i="13" s="1"/>
  <c r="I20" i="12"/>
  <c r="C19" i="36" s="1"/>
  <c r="A11" i="12"/>
  <c r="A12" i="12"/>
  <c r="A13" i="12" s="1"/>
  <c r="A14" i="12" s="1"/>
  <c r="A15" i="12" s="1"/>
  <c r="A16" i="12" s="1"/>
  <c r="A17" i="12" s="1"/>
  <c r="A18" i="12" s="1"/>
  <c r="A19" i="12" s="1"/>
  <c r="A7" i="12"/>
  <c r="H20" i="12" s="1"/>
  <c r="A7" i="11"/>
  <c r="H20" i="11" s="1"/>
  <c r="A7" i="10"/>
  <c r="H20" i="10" s="1"/>
  <c r="A7" i="9"/>
  <c r="H20" i="9" s="1"/>
  <c r="A7" i="8"/>
  <c r="H20" i="8" s="1"/>
  <c r="A7" i="7"/>
  <c r="H51" i="7" s="1"/>
  <c r="A7" i="6"/>
  <c r="H14" i="6" s="1"/>
  <c r="A7" i="5"/>
  <c r="H11" i="5" s="1"/>
  <c r="A7" i="4"/>
  <c r="H20" i="4" s="1"/>
  <c r="I20" i="11"/>
  <c r="C18" i="36" s="1"/>
  <c r="A11" i="11"/>
  <c r="A12" i="11" s="1"/>
  <c r="A13" i="11" s="1"/>
  <c r="A14" i="11" s="1"/>
  <c r="A15" i="11" s="1"/>
  <c r="A16" i="11" s="1"/>
  <c r="A17" i="11" s="1"/>
  <c r="A18" i="11" s="1"/>
  <c r="A19" i="11" s="1"/>
  <c r="A11" i="10"/>
  <c r="A12" i="10"/>
  <c r="A13" i="10" s="1"/>
  <c r="A14" i="10" s="1"/>
  <c r="A15" i="10" s="1"/>
  <c r="A16" i="10" s="1"/>
  <c r="A17" i="10" s="1"/>
  <c r="A18" i="10" s="1"/>
  <c r="A19" i="10" s="1"/>
  <c r="A11" i="9"/>
  <c r="A12" i="9" s="1"/>
  <c r="A13" i="9" s="1"/>
  <c r="A14" i="9" s="1"/>
  <c r="A15" i="9" s="1"/>
  <c r="A16" i="9" s="1"/>
  <c r="A17" i="9" s="1"/>
  <c r="A18" i="9" s="1"/>
  <c r="A19" i="9" s="1"/>
  <c r="A11" i="8"/>
  <c r="A12" i="8"/>
  <c r="A13" i="8" s="1"/>
  <c r="A14" i="8" s="1"/>
  <c r="A15" i="8" s="1"/>
  <c r="A16" i="8" s="1"/>
  <c r="A17" i="8" s="1"/>
  <c r="A18" i="8" s="1"/>
  <c r="A19" i="8" s="1"/>
  <c r="A11" i="7"/>
  <c r="A11" i="4"/>
  <c r="A12" i="4"/>
  <c r="A13" i="4" s="1"/>
  <c r="A14" i="4" s="1"/>
  <c r="A15" i="4" s="1"/>
  <c r="A16" i="4" s="1"/>
  <c r="A17" i="4" s="1"/>
  <c r="A18" i="4" s="1"/>
  <c r="A19" i="4" s="1"/>
  <c r="A2" i="5"/>
  <c r="A2" i="6"/>
  <c r="A2" i="7"/>
  <c r="A2" i="8"/>
  <c r="A2" i="9"/>
  <c r="A2" i="10"/>
  <c r="A2" i="11"/>
  <c r="A2" i="12"/>
  <c r="A2" i="13"/>
  <c r="A2" i="14"/>
  <c r="A2" i="28"/>
  <c r="A2" i="29"/>
  <c r="A2" i="15"/>
  <c r="A2" i="16"/>
  <c r="A2" i="17"/>
  <c r="A2" i="30"/>
  <c r="A2" i="18"/>
  <c r="A2" i="19"/>
  <c r="A2" i="20"/>
  <c r="A2" i="21"/>
  <c r="A2" i="22"/>
  <c r="A2" i="23"/>
  <c r="A2" i="24"/>
  <c r="A2" i="25"/>
  <c r="A2" i="26"/>
  <c r="A2" i="4"/>
  <c r="A3" i="5"/>
  <c r="A3" i="6"/>
  <c r="A3" i="7"/>
  <c r="A3" i="8"/>
  <c r="A3" i="9"/>
  <c r="A3" i="10"/>
  <c r="A3" i="11"/>
  <c r="A3" i="12"/>
  <c r="A3" i="13"/>
  <c r="A3" i="14"/>
  <c r="A3" i="28"/>
  <c r="A3" i="29"/>
  <c r="A3" i="15"/>
  <c r="A3" i="16"/>
  <c r="A3" i="17"/>
  <c r="A3" i="30"/>
  <c r="A3" i="18"/>
  <c r="A3" i="19"/>
  <c r="A3" i="20"/>
  <c r="A3" i="21"/>
  <c r="A3" i="22"/>
  <c r="A3" i="23"/>
  <c r="A3" i="24"/>
  <c r="A3" i="25"/>
  <c r="A3" i="26"/>
  <c r="A3" i="4"/>
  <c r="A1" i="5"/>
  <c r="A1" i="6"/>
  <c r="A1" i="7"/>
  <c r="A1" i="8"/>
  <c r="A1" i="9"/>
  <c r="A1" i="10"/>
  <c r="A1" i="11"/>
  <c r="A1" i="12"/>
  <c r="A1" i="13"/>
  <c r="A1" i="14"/>
  <c r="A1" i="28"/>
  <c r="A1" i="29"/>
  <c r="A1" i="15"/>
  <c r="A1" i="16"/>
  <c r="A1" i="17"/>
  <c r="A1" i="30"/>
  <c r="A1" i="18"/>
  <c r="A1" i="19"/>
  <c r="A1" i="20"/>
  <c r="A1" i="21"/>
  <c r="A1" i="22"/>
  <c r="A1" i="23"/>
  <c r="A1" i="24"/>
  <c r="A1" i="25"/>
  <c r="A1" i="26"/>
  <c r="A1" i="4"/>
  <c r="I20" i="13"/>
  <c r="C20" i="36" s="1"/>
  <c r="G16" i="28"/>
  <c r="C23" i="36" s="1"/>
  <c r="H20" i="16"/>
  <c r="C25" i="36" s="1"/>
  <c r="D19" i="24"/>
  <c r="C35" i="36" s="1"/>
  <c r="C31" i="36"/>
  <c r="D15" i="18"/>
  <c r="C29" i="36" s="1"/>
  <c r="H20" i="30"/>
  <c r="C27" i="36" s="1"/>
  <c r="C24" i="36"/>
  <c r="H20" i="29"/>
  <c r="C22" i="36" s="1"/>
  <c r="I12" i="14"/>
  <c r="C21" i="36" s="1"/>
  <c r="I11" i="5"/>
  <c r="C12" i="36" s="1"/>
  <c r="D13" i="19"/>
  <c r="I20" i="10"/>
  <c r="C17" i="36" s="1"/>
  <c r="I14" i="6"/>
  <c r="C13" i="36" s="1"/>
  <c r="I20" i="4"/>
  <c r="C42" i="36" l="1"/>
  <c r="C30" i="36"/>
  <c r="C41" i="36" s="1"/>
  <c r="C11" i="36"/>
  <c r="C34" i="36"/>
  <c r="C40" i="36" l="1"/>
  <c r="C43" i="36" s="1"/>
</calcChain>
</file>

<file path=xl/sharedStrings.xml><?xml version="1.0" encoding="utf-8"?>
<sst xmlns="http://schemas.openxmlformats.org/spreadsheetml/2006/main" count="892" uniqueCount="474">
  <si>
    <t>I15</t>
  </si>
  <si>
    <t>DENUMIRE CRITERIU</t>
  </si>
  <si>
    <t>CRITERIU</t>
  </si>
  <si>
    <t>STANDARD PENTRU PROFESOR UNIVERSITAR</t>
  </si>
  <si>
    <t>STANDARD PENTRU CONFERENTIAR UNIVERSITAR</t>
  </si>
  <si>
    <t>C1</t>
  </si>
  <si>
    <t>C2</t>
  </si>
  <si>
    <t>C3</t>
  </si>
  <si>
    <t>C4</t>
  </si>
  <si>
    <t>suma punctajului pentru indicatorii I12-I17</t>
  </si>
  <si>
    <t>suma punctajului pentru indicatorul I11</t>
  </si>
  <si>
    <t>suma punctajului pentru indicatorii I1 - I23</t>
  </si>
  <si>
    <t>&gt;80</t>
  </si>
  <si>
    <t>&gt;40</t>
  </si>
  <si>
    <t>&gt;200</t>
  </si>
  <si>
    <t>&gt;60</t>
  </si>
  <si>
    <t>&gt;30</t>
  </si>
  <si>
    <t>&gt;150</t>
  </si>
  <si>
    <t xml:space="preserve">pe carte </t>
  </si>
  <si>
    <t xml:space="preserve">Tipul activităţilor </t>
  </si>
  <si>
    <t xml:space="preserve">Punctaj indicat </t>
  </si>
  <si>
    <t xml:space="preserve">I1 </t>
  </si>
  <si>
    <t xml:space="preserve">Cărţi de autor/capitole publicate la edituri cu prestigiu internaţional* </t>
  </si>
  <si>
    <t xml:space="preserve">I2 </t>
  </si>
  <si>
    <t xml:space="preserve">Cărţi de autor publicate la edituri cu prestigiu naţional* </t>
  </si>
  <si>
    <t xml:space="preserve">15/n </t>
  </si>
  <si>
    <t xml:space="preserve">I3 </t>
  </si>
  <si>
    <t xml:space="preserve">Capitole de autor cuprinse în cărţi publicate la edituri cu prestigiu naţional* </t>
  </si>
  <si>
    <t xml:space="preserve">10/n </t>
  </si>
  <si>
    <t xml:space="preserve">pe capitol </t>
  </si>
  <si>
    <t xml:space="preserve">I4 </t>
  </si>
  <si>
    <t xml:space="preserve">Articole in extenso în reviste ştiinţifice de specialitate* </t>
  </si>
  <si>
    <t xml:space="preserve">10 x f/n </t>
  </si>
  <si>
    <t xml:space="preserve">pe articol </t>
  </si>
  <si>
    <t xml:space="preserve">I5 </t>
  </si>
  <si>
    <t xml:space="preserve">Articole in extenso în reviste ştiinţifice indexate ISI Arts &amp; Humanities Citation Index, Scopus-Copernicus, ERIH şi clasificate în categoria INT1 sau INT2 în acest index sau echivalente în domeniu* </t>
  </si>
  <si>
    <t xml:space="preserve">I6 </t>
  </si>
  <si>
    <t xml:space="preserve">Articole in extenso în reviste ştiinţifice indexate ERIH şi clasificate în categoria NAT </t>
  </si>
  <si>
    <t xml:space="preserve">5/n </t>
  </si>
  <si>
    <t xml:space="preserve">I7 </t>
  </si>
  <si>
    <t xml:space="preserve">Articole in extenso în reviste ştiinţifice recunoscute în domeniu* </t>
  </si>
  <si>
    <t xml:space="preserve">I8 </t>
  </si>
  <si>
    <t xml:space="preserve">Studii in extenso apărute în volume colective publicate la edituri de prestigiu internaţional* </t>
  </si>
  <si>
    <t xml:space="preserve">pe studiu </t>
  </si>
  <si>
    <t xml:space="preserve">I9 </t>
  </si>
  <si>
    <t xml:space="preserve">Studii in extenso apărute în volume colective publicate la edituri de prestigiu naţional* </t>
  </si>
  <si>
    <t xml:space="preserve">7/n </t>
  </si>
  <si>
    <t xml:space="preserve">I10 </t>
  </si>
  <si>
    <t xml:space="preserve">Studii in extenso apărute în volume colective publicate la edituri recunoscute în domeniu*, precum şi studiile aferente proiectelor* </t>
  </si>
  <si>
    <t xml:space="preserve">pe studiu de cercetare prin proiect/studiu aferent proiect </t>
  </si>
  <si>
    <t xml:space="preserve">I11 </t>
  </si>
  <si>
    <t xml:space="preserve">Publicaţii in extenso în lucrări ale conferinţelor ştiinţifice de arhitectură, urbanism, peisagistică, design şi restaurare, precum şi ale ştiinţelor conexe - pentru specializări transdisciplinare, la nivel internaţional/naţional/local </t>
  </si>
  <si>
    <t xml:space="preserve">pe publicaţie </t>
  </si>
  <si>
    <t xml:space="preserve">Coordonator publicaţie/coordonator de ediţie la publicaţii şi edituri internaţionale/naţional; keynote speaker, rewiev la conferinţe şi comunicări ştiinţifice internaţionale/naţionale </t>
  </si>
  <si>
    <t xml:space="preserve">pe publicaţie/ eveniment </t>
  </si>
  <si>
    <t xml:space="preserve">Susţinere comunicare publică în cadrul conferinţelor, colocviilor, seminarelor internaţionale/naţionale </t>
  </si>
  <si>
    <t xml:space="preserve">pe susţinere </t>
  </si>
  <si>
    <t xml:space="preserve">I12 </t>
  </si>
  <si>
    <t xml:space="preserve">Proiect de arhitectură, restaurare, cu un program de mare complexitate, de importanţă naţională sau regională, edificat/autorizat** </t>
  </si>
  <si>
    <t xml:space="preserve">Profesor asociat, visiting/cadru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t>
  </si>
  <si>
    <t xml:space="preserve">pe tip de activitate </t>
  </si>
  <si>
    <t xml:space="preserve">I19 </t>
  </si>
  <si>
    <t xml:space="preserve">Expoziţii organizate la nivel internaţional/naţional sau local în calitate de autor, coautor, curator </t>
  </si>
  <si>
    <t xml:space="preserve">pe expoziţie </t>
  </si>
  <si>
    <t xml:space="preserve">I20 </t>
  </si>
  <si>
    <t xml:space="preserve">Organizator expoziţii la nivel internaţional/naţional </t>
  </si>
  <si>
    <t xml:space="preserve">I21 </t>
  </si>
  <si>
    <t xml:space="preserve">Membru în structuri de conducere ale unor asociaţii şi organizaţii profesionale, internaţionale/naţionale (OAR, UAR, RUR)/membru în comisii de specialitate internaţionale/naţionale (MDRAP, MEN, CNCS, ARACIS)/membru în jurii internaţionale, naţionale, locale de arhitectură, urbanism, peisagistică, design, expert internaţional/naţional, membru al academiilor </t>
  </si>
  <si>
    <t xml:space="preserve">pe comisie </t>
  </si>
  <si>
    <t xml:space="preserve">I22 </t>
  </si>
  <si>
    <t xml:space="preserve">Organizator sau coordonator, congrese internaţionale/naţionale, manifestări profesionale cu caracter extracurricular, concursuri de proiecte studenţeşti în străinătate şi/în ţară, workshopuri şi masterclass, în străinătate/în ţară </t>
  </si>
  <si>
    <t xml:space="preserve">I23 </t>
  </si>
  <si>
    <t xml:space="preserve">Îndrumare de doctorat sau în co-tutelă la nivel internaţional/naţional </t>
  </si>
  <si>
    <t xml:space="preserve">10/5 5/3 </t>
  </si>
  <si>
    <t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t>
  </si>
  <si>
    <t xml:space="preserve">** Ca autor, şef proiect, coordonator proiect complex sau director de proiect se va lua în consideraţie punctajul indicat în întregime/ca şef proiect secţiune, componentă sau studiu din cadrul cercetării punctajul indicat se va împărţi la jumătate/ca membru în echipa de elaborare a studiului sau a componenţei acestuia punctajul se va împărţi la numărul de elaboratori. </t>
  </si>
  <si>
    <t>*** Deoarece nu există încă recunoaşterea de către CNADTCU a publicaţiilor în domeniu şi a organizaţiilor profesionale specifice, se propune luarea în consideraţie a BDI, BDN şi a organizaţiilor profesionale de prestigiu recunoscute pentru Arhitectură şi Urbanism, precum şi pentru domenii conexe, la nivel internaţional şi/sau naţional.</t>
  </si>
  <si>
    <t>ARHITECTURA</t>
  </si>
  <si>
    <t>Titlul lucrării</t>
  </si>
  <si>
    <t>Ziua, luna</t>
  </si>
  <si>
    <t>Nr. crt.</t>
  </si>
  <si>
    <t>Titlul lucrarii</t>
  </si>
  <si>
    <t>Revista</t>
  </si>
  <si>
    <t>Vol (Nr)</t>
  </si>
  <si>
    <t xml:space="preserve">pe proiect </t>
  </si>
  <si>
    <t xml:space="preserve">I13 </t>
  </si>
  <si>
    <t xml:space="preserve">Proiect de arhitectură, restaurare, design, de specialitate, de mare complexitate, la nivel zonal sau local, edificat/autorizat** </t>
  </si>
  <si>
    <t xml:space="preserve">I14 </t>
  </si>
  <si>
    <t xml:space="preserve">Proiect de amenajarea teritoriului şi peisaj la nivel macro-teritorial: naţional, transfrontalier, interjudeţean/la nivel mezzo-teritorial: judeţean, periurban, metropolitan/strategii de dezvoltare, studii de fundamentare, planuri de management şi mobilitate) avizate** </t>
  </si>
  <si>
    <t xml:space="preserve">Proiect urbanistic şi peisagistic la nivelul planurilor generale/zonale ale localităţilor (inclusiv studii de fundamentare, de inserţie, de oportunitate) avizate** </t>
  </si>
  <si>
    <t xml:space="preserve">Studii de cercetare, granturi şi proiecte de cercetare internaţionale/ naţionale/locale (MEN, CNCS, CEEX, MDRL), realizate prin centrele de cercetare ale universităţii/alte centre universitare şi/academice)** </t>
  </si>
  <si>
    <t xml:space="preserve">Indicator </t>
  </si>
  <si>
    <t xml:space="preserve">I16 </t>
  </si>
  <si>
    <t xml:space="preserve">Premii/nominalizări/selecţionări obţinute pentru concursuri naţionale de proiecte (organizate potrivit regulamentului UNESCO-UIA, girate de OAR/UAR/RUR, concursuri RUR - Registrul Urbaniştilor din România) </t>
  </si>
  <si>
    <t xml:space="preserve">pe premiu/ nominalizări/ selecţionări </t>
  </si>
  <si>
    <t xml:space="preserve">I17 </t>
  </si>
  <si>
    <t xml:space="preserve">Premii/nominalizări la Bienala, Anuală de Arhitectură Bucureşti ori premii/nominalizări la alte concursuri şi licitaţii publice câştigate la nivel naţional, regional şi/sau local de arhitectură, urbanism, peisagistică şi design*** </t>
  </si>
  <si>
    <t xml:space="preserve">pe premiu/ pe nominalizare </t>
  </si>
  <si>
    <t xml:space="preserve">I18 </t>
  </si>
  <si>
    <t>Nr. crt</t>
  </si>
  <si>
    <t>Denumire proiect</t>
  </si>
  <si>
    <t>Beneficiar</t>
  </si>
  <si>
    <t>Nr. proiect</t>
  </si>
  <si>
    <t>Denumire conferinta</t>
  </si>
  <si>
    <t>Denumire eveniment</t>
  </si>
  <si>
    <t>An</t>
  </si>
  <si>
    <t>Ziua, Luna</t>
  </si>
  <si>
    <t>Titlul Premiu/Nominalizare/ Selectionare</t>
  </si>
  <si>
    <t>Punctaj obtinut</t>
  </si>
  <si>
    <t>ISBN/ si/ sau ISSN</t>
  </si>
  <si>
    <t>ISBN / ISSN</t>
  </si>
  <si>
    <t>Perioada</t>
  </si>
  <si>
    <t>Program</t>
  </si>
  <si>
    <t>pe premiu/
nominalizare/
selectionare</t>
  </si>
  <si>
    <t>50/n
30/n
10/n</t>
  </si>
  <si>
    <t>Autori</t>
  </si>
  <si>
    <t>Titlul cărţii</t>
  </si>
  <si>
    <t>Editura</t>
  </si>
  <si>
    <t>ISBN</t>
  </si>
  <si>
    <t>Anul</t>
  </si>
  <si>
    <t>Număr total de pagini</t>
  </si>
  <si>
    <t>Număr de pagini contribuţie proprie</t>
  </si>
  <si>
    <t>Punctaj obţinut</t>
  </si>
  <si>
    <t>Universitatea</t>
  </si>
  <si>
    <t>Facultatea</t>
  </si>
  <si>
    <t>Departamentul</t>
  </si>
  <si>
    <t>Perioada de evaluare (ani)</t>
  </si>
  <si>
    <t>Data (luna/an)</t>
  </si>
  <si>
    <t>Nume şi prenume</t>
  </si>
  <si>
    <t xml:space="preserve">Elementul pt. care se acordă punctajul </t>
  </si>
  <si>
    <t xml:space="preserve">pe carte/ capitol </t>
  </si>
  <si>
    <t xml:space="preserve">7/n 
5/n </t>
  </si>
  <si>
    <t xml:space="preserve">20/n
10/n </t>
  </si>
  <si>
    <t xml:space="preserve">15/n
10/n
5/n </t>
  </si>
  <si>
    <t xml:space="preserve">15/n
10/n </t>
  </si>
  <si>
    <t xml:space="preserve">5/n
3/n </t>
  </si>
  <si>
    <t xml:space="preserve">30/n
20/n </t>
  </si>
  <si>
    <t xml:space="preserve">30/n
15/n
10/n </t>
  </si>
  <si>
    <t xml:space="preserve">20/n
15/n </t>
  </si>
  <si>
    <t xml:space="preserve">20/n
15/n
10/n </t>
  </si>
  <si>
    <t xml:space="preserve">30/n
20/n
10/n </t>
  </si>
  <si>
    <t xml:space="preserve">10/n
5/n </t>
  </si>
  <si>
    <t xml:space="preserve">5
5
10
20 </t>
  </si>
  <si>
    <t xml:space="preserve">10/5/n
5/3/n
3/1/n </t>
  </si>
  <si>
    <t xml:space="preserve">15/10
10/5
10/5
20 </t>
  </si>
  <si>
    <t xml:space="preserve">10/n-5/n
5/n-3/n
3/n-1/n </t>
  </si>
  <si>
    <t>Premii / nominalizări / selecţionări obţinute la concursuri internaţionale de proiecte
organizate potrivit regulamentului UNESCO-UIA, ( Union Internationale des Architectes), Consiliul European al Urbanistilor ECTP, Federatia Internationala a Peisagistilor IFLA, AEEA, RIBA, Arhitect’s Council of Europe, The Royal Town Planning Institute RTPI, UNISCAPE, etc.) precum şi de alta instituţie de profil de nivel mondial sau european, in breasla arhitecţilor, urbaniştilor, planificatorilor urbani, peisagiştilor şi designerilor</t>
  </si>
  <si>
    <t>INFORMATII GENERALE</t>
  </si>
  <si>
    <t>Universitatea de Arhitectură și Urbanism "Ion Mincu" București</t>
  </si>
  <si>
    <t>PUNCTAJE MINIME NECESARE</t>
  </si>
  <si>
    <t>suma punctajului pentru indicatorii I1-I10; I18 –I23</t>
  </si>
  <si>
    <t>Proiect de arhitectură, restaurare, design, de specialitate, de mare complexitate, la nivel zonal sau local, edificat/autorizat**</t>
  </si>
  <si>
    <t>DENUMIREA CRITERIULUI</t>
  </si>
  <si>
    <t>suma punctajului pentru indicatorii I1-I10; I18 –I 23</t>
  </si>
  <si>
    <t>Standard</t>
  </si>
  <si>
    <t>profesor</t>
  </si>
  <si>
    <t>conferențiar</t>
  </si>
  <si>
    <t>Punctaj</t>
  </si>
  <si>
    <t>20 | 10</t>
  </si>
  <si>
    <t>LISTA DE LUCRĂRI - STANDARDE NAȚIONALE</t>
  </si>
  <si>
    <t>Număr de pagini</t>
  </si>
  <si>
    <t>I1</t>
  </si>
  <si>
    <t>I2</t>
  </si>
  <si>
    <t>I3</t>
  </si>
  <si>
    <t>I4</t>
  </si>
  <si>
    <t>I5</t>
  </si>
  <si>
    <t>I6</t>
  </si>
  <si>
    <t>I7</t>
  </si>
  <si>
    <t>I8</t>
  </si>
  <si>
    <t>I9</t>
  </si>
  <si>
    <t>I10</t>
  </si>
  <si>
    <t>I11</t>
  </si>
  <si>
    <t>I12</t>
  </si>
  <si>
    <t>I13</t>
  </si>
  <si>
    <t>I14</t>
  </si>
  <si>
    <t>I16</t>
  </si>
  <si>
    <t>I17</t>
  </si>
  <si>
    <t>I18</t>
  </si>
  <si>
    <t>I19</t>
  </si>
  <si>
    <t>I20</t>
  </si>
  <si>
    <t>I21</t>
  </si>
  <si>
    <t>I22</t>
  </si>
  <si>
    <t>I23</t>
  </si>
  <si>
    <t>Conferinţa, Simpozionul, Denumirea volumului, Localitatea etc.</t>
  </si>
  <si>
    <t>ISBN/ ISSN</t>
  </si>
  <si>
    <t>Denumire publicație / conferință</t>
  </si>
  <si>
    <t>Editura / 
Denumire eveniment, oraș</t>
  </si>
  <si>
    <t>Calitatea (autor, coautor etc.)</t>
  </si>
  <si>
    <t>Observații (autorizat, executat etc.)</t>
  </si>
  <si>
    <t>Observații (avizat / faza etc.)</t>
  </si>
  <si>
    <t>Denumire proiect / studiu</t>
  </si>
  <si>
    <t>profesor universitar</t>
  </si>
  <si>
    <t>conferențiar universitar</t>
  </si>
  <si>
    <t>lector universitar</t>
  </si>
  <si>
    <t>asistent universitar</t>
  </si>
  <si>
    <t>preparator universitar</t>
  </si>
  <si>
    <t>Punctaj obținut</t>
  </si>
  <si>
    <t>Data</t>
  </si>
  <si>
    <t>Semnătura</t>
  </si>
  <si>
    <t>Instituția</t>
  </si>
  <si>
    <t>Calitate (autor, coautor, curator)</t>
  </si>
  <si>
    <t>Denumire expoziție</t>
  </si>
  <si>
    <t>Tip activitate</t>
  </si>
  <si>
    <t>Student îndrumat</t>
  </si>
  <si>
    <t>Instituție</t>
  </si>
  <si>
    <t>parola este: cercetare</t>
  </si>
  <si>
    <t xml:space="preserve">   </t>
  </si>
  <si>
    <t>Nominalizare comitete/ structuri de conducere, comisii de specialitate, jurii, academii</t>
  </si>
  <si>
    <t>Manifestare</t>
  </si>
  <si>
    <t>10 x f</t>
  </si>
  <si>
    <t xml:space="preserve"> (f = factorul de impact al revistei)</t>
  </si>
  <si>
    <t>7 | 5</t>
  </si>
  <si>
    <t>15 |10 | 5</t>
  </si>
  <si>
    <t>15 |10</t>
  </si>
  <si>
    <t>5 |3</t>
  </si>
  <si>
    <t>30 |20</t>
  </si>
  <si>
    <t>30 |15 | 10</t>
  </si>
  <si>
    <t>20 |15</t>
  </si>
  <si>
    <t>20 |15 | 10</t>
  </si>
  <si>
    <t>50 |30 | 10</t>
  </si>
  <si>
    <t>30 |20 | 10</t>
  </si>
  <si>
    <t>10 | 5</t>
  </si>
  <si>
    <t>5 | 5 | 10 | 20</t>
  </si>
  <si>
    <t>5 | 3</t>
  </si>
  <si>
    <t>3 | 1</t>
  </si>
  <si>
    <t>15 | 10</t>
  </si>
  <si>
    <t>DESCRIERE INDICATORI conform Anexei 14 a OM 4204/2013</t>
  </si>
  <si>
    <t>Titlul cărţii / Titlul capitolului</t>
  </si>
  <si>
    <t>Post concurs</t>
  </si>
  <si>
    <t xml:space="preserve">Tipul activităților </t>
  </si>
  <si>
    <t xml:space="preserve">Cărți de autor/capitole publicate la edituri cu prestigiu internațional* </t>
  </si>
  <si>
    <t xml:space="preserve">Cărți de autor publicate la edituri cu prestigiu național* </t>
  </si>
  <si>
    <t>Capitole de autor cuprinse în cărți publicate la edituri cu prestigiu național*</t>
  </si>
  <si>
    <t xml:space="preserve">Studii in extenso apărute în volume colective publicate la edituri de prestigiu internațional* </t>
  </si>
  <si>
    <t xml:space="preserve">Studii in extenso apărute în volume colective publicate la edituri de prestigiu național* </t>
  </si>
  <si>
    <t xml:space="preserve">Susținere comunicare publică în cadrul conferințelor, colocviilor, seminarelor internaționale/naționale </t>
  </si>
  <si>
    <t>Proiect de arhitectură, restaurare, cu un program de mare complexitate, de importanță națională sau regională, edificat/autorizat**</t>
  </si>
  <si>
    <t>Profesor asociat, visiting/cadru didactic asociat la o universitate din străinătate pentru o perioadă de cel puțin o săptămână/efectuarea unui stagiu postdoctoral cu durată de cel puțin un semestru sau obținerea unei diplome de master/absolvirea unui curs de specialitate la o universitate din străinătate/obținerea unei diplome de doctor la o universitate din străinătate recunoscută/acreditată</t>
  </si>
  <si>
    <t>Expoziții organizate la nivel internațional/național sau local în calitate de autor, coautor, curator</t>
  </si>
  <si>
    <t xml:space="preserve">Organizator expoziții la nivel internațional/național </t>
  </si>
  <si>
    <t>Îndrumare de doctorat sau în co-tutelă la nivel internațional/național</t>
  </si>
  <si>
    <t xml:space="preserve">Articole in extenso în reviste științifice de specialitate* </t>
  </si>
  <si>
    <t>Articole in extenso în reviste științifice indexate ISI Arts &amp; Humanities Citation Index, Scopus-Copernicus, ERIH și clasificate în categoria INT1 sau INT2 în acest index sau echivalente în domeniu*</t>
  </si>
  <si>
    <t>Articole in extenso în reviste științifice indexate ERIH și clasificate în categoria NAT</t>
  </si>
  <si>
    <t>Articole in extenso în reviste științifice recunoscute în domeniu*</t>
  </si>
  <si>
    <t>Studii in extenso apărute în volume colective publicate la edituri recunoscute în domeniu*, precum și studiile aferente proiectelor*</t>
  </si>
  <si>
    <t>Publicații in extenso în lucrări ale conferințelor științifice de arhitectură, urbanism, peisagistică, design și restaurare, precum și ale științelor conexe - pentru specializări transdisciplinare, la nivel internațional/național/local</t>
  </si>
  <si>
    <t>Coordonator publicație/coordonator de ediție la publicații și edituri internaționale/național; keynote speaker, rewiev la conferințe și comunicări științifice internaționale/naționale</t>
  </si>
  <si>
    <t>Proiect de amenajarea teritoriului și peisaj la nivel macro-teritorial: național, transfrontalier, interjudețean/la nivel mezzo-teritorial: județean, periurban, metropolitan/strategii de dezvoltare, studii de fundamentare, planuri de management și mobilitate) avizate**</t>
  </si>
  <si>
    <t>Proiect urbanistic și peisagistic la nivelul planurilor generale/zonale ale localităților (inclusiv studii de fundamentare, de inserție, de oportunitate) avizate**</t>
  </si>
  <si>
    <t>Studii de cercetare, granturi și proiecte de cercetare internaționale/ naționale/locale (MEN, CNCS, CEEX, MDRL), realizate prin centrele de cercetare ale universității/alte centre universitare și/academice)**</t>
  </si>
  <si>
    <t>Premii / nominalizări / selecționări obținute la concursuri internaționale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și de alta instituție de profil de nivel mondial sau european, in breasla arhitecților, urbaniștilor, planificatorilor urbani, peisagiștilor și designerilor</t>
  </si>
  <si>
    <t>Premii/nominalizări/selecționări obținute pentru concursuri naționale de proiecte (organizate potrivit regulamentului UNESCO-UIA, girate de OAR/UAR/RUR, concursuri RUR - Registrul Urbaniștilor din România)</t>
  </si>
  <si>
    <t>Premii/nominalizări la Bienala, Anuală de Arhitectură București ori premii/nominalizări la alte concursuri și licitații publice câștigate la nivel național, regional și/sau local de arhitectură, urbanism, peisagistică și design***</t>
  </si>
  <si>
    <t>Membru în structuri de conducere ale unor asociații și organizații profesionale, internaționale/naționale (OAR, UAR, RUR)/membru în comisii de specialitate internaționale/naționale (MDRAP, MEN, CNCS, ARACIS)/membru în jurii internaționale, naționale, locale de arhitectură, urbanism, peisagistică, design, expert internațional/național, membru al academiilor</t>
  </si>
  <si>
    <t>Organizator sau coordonator, congrese internaționale/naționale, manifestări profesionale cu caracter extracurricular, concursuri de proiecte studențești în străinătate și/în țară, workshopuri și masterclass, în străinătate/în țară</t>
  </si>
  <si>
    <t>aprobate prin Ordinul nr. 6560 din 20 decembrie 2012 potrivit art.219 alin. (1) lit. a din  Legea educației naționale nr.1/2011 și Ordinul ministrului educației naționale și al ministrului delegat pentru învățământ superior, cercetare științifică și dezvoltare tehnologică nr. 4204, publicat în Monitorul Oficial nr. 440/18.07.2013, pentru ocuparea posturilor de conferențiar/profesor universitar</t>
  </si>
  <si>
    <t xml:space="preserve">FISA VERIFICARE PRIVIND INDEPLINIREA STANDARDELOR MINIMALE NATIONALE </t>
  </si>
  <si>
    <r>
      <rPr>
        <b/>
        <sz val="11"/>
        <color theme="1"/>
        <rFont val="Calibri"/>
        <family val="2"/>
        <charset val="238"/>
        <scheme val="minor"/>
      </rPr>
      <t>Definiţii şi condiţii</t>
    </r>
    <r>
      <rPr>
        <sz val="11"/>
        <color theme="1"/>
        <rFont val="Calibri"/>
        <family val="2"/>
        <scheme val="minor"/>
      </rPr>
      <t xml:space="preserve">
n reprezintă:
  - numărul de publicaţii - carte/articol/studiu/proiect la care candidatul este autor sau coautor 
  - numărul de activităţi/evenimente
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Lista conferinţelor la nivel mondial sau european de Arhitectură şi Urbanism recunoscute de comisia de specialitate a CNATDCU se stabileşte prin decizie a biroului acestei comisii de specialitate şi se publică pe site-ul web al CNATDCU.
Lista publicaţiilor de prestigiu internaţional şi naţional în domeniile de specialitate şi în cele conexe, recunoscute de comisia de specialitate a CNATDCU se stabileşte prin decizie a acestei comisii de specialitate şi se publică pe site-ul web al CNATDCU.</t>
    </r>
  </si>
  <si>
    <t>In paginile I1...I23 trebuie introduse informațiile corespunzătoare indicatorilor din standarde. Fiecare pagină conține un tabel cu 10 linii; la nevoie pot fi introduse linii noi, însă acestea trebuie să fie introduse între linia 1 și linia 10, pentru a păstra corect totalul din ultima linie. Punctajul pentru fiecare indicator este trecut în scop informativ în partea dreaptă (se va alege valoarea corectă în funcție de categoria activității - internațional/ național etc.).
Punctajul total de la fiecare indicator este preluat automat în Fișa de verificare.
Paginile I1...I23 se vor printa ca anexă a Fișei de verificare.</t>
  </si>
  <si>
    <t>Instrucțiuni de completare a Fișei de verificare a punctajului pentru îndeplinirea standardelor naționale</t>
  </si>
  <si>
    <t>Pagina "Descriere indicatori" este informativă. Aceasta conține informațiile preluate direct din Ordinele nr. 6560 și nr. 4204 prezentate sintetic. Pentru fiecare indicator informațiile se regăsesc în paginile I1...I23.</t>
  </si>
  <si>
    <t>Pagina "Punctaj necesar" prezintă informativ punctajele necesare, pe grupe de indicatori și total, pentru îndeplinirea standardelor minimale naționale de conferențiar și profesor universitar.</t>
  </si>
  <si>
    <t>URBANISM</t>
  </si>
  <si>
    <t>ARHITECTURA DE INTERIOR</t>
  </si>
  <si>
    <t>Pagina "Date inițiale" conține câteva informații despre persoana vizată. Acestea trebuie completate în căsuțele corespunzătoare. Nu se completează decât în căsuțele pe fond verde. Pentru Facultate și Standard este disponibilă, după un click în căsuța respectivă, o listă cu opțiuni care se activează din săgeata din dreapta.
Informațiile sunt preluate automat în Fișa de verificare.</t>
  </si>
  <si>
    <t>In pagina "Fișa verificare" nu se completează nimic direct; toate informațiile din această pagină sunt preluate automat din celelalte pagini. Această pagină trebuie printată (format A4, 2 pagini).</t>
  </si>
  <si>
    <t>Număr de    pagini</t>
  </si>
  <si>
    <t>Sinteza proiectării de arhitectură</t>
  </si>
  <si>
    <t>Ene, Mihai</t>
  </si>
  <si>
    <t>04.06.2025</t>
  </si>
  <si>
    <t>1996 - 2005</t>
  </si>
  <si>
    <t>Mihai Ene</t>
  </si>
  <si>
    <t>UTOPIA ŞI ARHITECTURA - imaginarul arhitectural în literatură şi arte vizuale</t>
  </si>
  <si>
    <t>Editura Universitară Ion Mincu, București</t>
  </si>
  <si>
    <t>978-606-638-053-9</t>
  </si>
  <si>
    <t>330</t>
  </si>
  <si>
    <t>pe carte</t>
  </si>
  <si>
    <t>Mihai Ene, Adela Ene</t>
  </si>
  <si>
    <t>Case din Romania , selecție 2020, colecţia Igloobest / În lungul pământului</t>
  </si>
  <si>
    <t>Igloo Media</t>
  </si>
  <si>
    <t>ISBN 978-606-8026-71-8</t>
  </si>
  <si>
    <t>București, arhitectură, un ghid adnotat</t>
  </si>
  <si>
    <t>OAR România</t>
  </si>
  <si>
    <t>978-973-0-21396-6</t>
  </si>
  <si>
    <t>Case din Romania 7, colecţia Igloobest / O casă la țară</t>
  </si>
  <si>
    <t>978-973-87938-9-7</t>
  </si>
  <si>
    <t>Case din România 5, colecţia Igloobest  / Casa C</t>
  </si>
  <si>
    <t>978-606-8026-27-5</t>
  </si>
  <si>
    <t>Fabrica și casa-vagon, zidul și scheletul</t>
  </si>
  <si>
    <t>Revista Zeppelin</t>
  </si>
  <si>
    <t>Restaurarea și extinderea unei case din Strada Tugomir Voievod</t>
  </si>
  <si>
    <t>Revista Igloo</t>
  </si>
  <si>
    <t>ISSN 1583-7688</t>
  </si>
  <si>
    <t>ISSN 2068-721X</t>
  </si>
  <si>
    <t>O călătorie printre șanse și hazarduri</t>
  </si>
  <si>
    <t>Revista BIUAR</t>
  </si>
  <si>
    <t>Sediul Aragon Grup</t>
  </si>
  <si>
    <t>Revista Arhitectura</t>
  </si>
  <si>
    <t>ISSN-1220-3254</t>
  </si>
  <si>
    <t>nr. 760</t>
  </si>
  <si>
    <t>Dumbrava Vlăsiei, Casa E+E, Dura lex sed lex?</t>
  </si>
  <si>
    <t>nr. 191</t>
  </si>
  <si>
    <t xml:space="preserve">"Faceți o casă așa cum vreți voi" - O casă unifamilială cu spații de lucru </t>
  </si>
  <si>
    <t>nr. 6 / 2018</t>
  </si>
  <si>
    <t>O casă la țară</t>
  </si>
  <si>
    <t>Revista OAR - Arhitecții și Bucureștiul</t>
  </si>
  <si>
    <t>nr. 53</t>
  </si>
  <si>
    <t>Concursul pentru extinderea Centrului de Cultura Arhitecturala a UAR, Corpul biblioteca-arhive</t>
  </si>
  <si>
    <t>nr. 3/ 657 / 2015</t>
  </si>
  <si>
    <t>O căsuță monumentală și prietenoasă</t>
  </si>
  <si>
    <t>ISSN 2069-271x</t>
  </si>
  <si>
    <t>nr. 135</t>
  </si>
  <si>
    <t>Despre o idee nefericită</t>
  </si>
  <si>
    <t>nr. 44</t>
  </si>
  <si>
    <t>Un exercițiu de adecvare</t>
  </si>
  <si>
    <t>ISSN-2069-721x</t>
  </si>
  <si>
    <t xml:space="preserve">nr. 110 </t>
  </si>
  <si>
    <t xml:space="preserve">Casa C </t>
  </si>
  <si>
    <t>nr. 98</t>
  </si>
  <si>
    <t>Despre viitorului Bucureştiului imaginat în perioada interbelică</t>
  </si>
  <si>
    <t>Florin Biciușcă, Mihai Ene, Adela Ene, Radu Patzelt, Cătălina Turcu, Mihaela Pelteacu, Ozana Oloier</t>
  </si>
  <si>
    <t>Concursul Bucuresti 2000</t>
  </si>
  <si>
    <t>ISSN-0300-5356</t>
  </si>
  <si>
    <t>nr. 1</t>
  </si>
  <si>
    <t>Mihai Ene, Adela Ene, Radu Patzelt</t>
  </si>
  <si>
    <t>Concurs arhitectura rezidentiala</t>
  </si>
  <si>
    <t>Revista Japan Architect</t>
  </si>
  <si>
    <t>ISBN 4-7869-0116-4</t>
  </si>
  <si>
    <t>Lucrul în echipă</t>
  </si>
  <si>
    <t>ISSN 0300 - 5356</t>
  </si>
  <si>
    <t>nr. 3-4 / 1994</t>
  </si>
  <si>
    <t>Restoration and extension of a house în Tugomir Voievod Street</t>
  </si>
  <si>
    <t>Rethinking the Future - online</t>
  </si>
  <si>
    <t>Aragon Grup Headquarters</t>
  </si>
  <si>
    <t>Architizer - online</t>
  </si>
  <si>
    <t>Ene+Ene Arhitectura - Rapsgelb bei Bukarest</t>
  </si>
  <si>
    <t>Baunetz - online</t>
  </si>
  <si>
    <t>Divisare - online</t>
  </si>
  <si>
    <t>Archello - online</t>
  </si>
  <si>
    <t>Archinect - online</t>
  </si>
  <si>
    <t xml:space="preserve">O casă modernă în Dumbrava Vlăsiei | E + E Arhitectura </t>
  </si>
  <si>
    <t>Daibau - online</t>
  </si>
  <si>
    <t>Casa E+E - publicată secțiunea Bună practică în arhitectura a OAR</t>
  </si>
  <si>
    <t>OAR - online</t>
  </si>
  <si>
    <t>E+E House</t>
  </si>
  <si>
    <t>Home World Design - online</t>
  </si>
  <si>
    <t>AEC Cafe - online</t>
  </si>
  <si>
    <t>Designbox - online</t>
  </si>
  <si>
    <t xml:space="preserve">Wohnen im Wagonhaus - Villa in Rumänien von Ene+Ene Arhitectura </t>
  </si>
  <si>
    <t>Archdaily - online</t>
  </si>
  <si>
    <t xml:space="preserve">A House in the Countryside </t>
  </si>
  <si>
    <t xml:space="preserve">A Vacation Retreat in the Countryside </t>
  </si>
  <si>
    <t xml:space="preserve">A house in the Countryside </t>
  </si>
  <si>
    <t>pe articol</t>
  </si>
  <si>
    <t>Bucureștiul de mâine imaginat în secolul trecut</t>
  </si>
  <si>
    <t>Sesiunea de comunicari științifice „Vechi și nou în urbanism, arhitectură și construcții”, organizată de INCD URBAN INCERC</t>
  </si>
  <si>
    <t>ISSN 2069-6469</t>
  </si>
  <si>
    <t>pe publicație</t>
  </si>
  <si>
    <t>Arhitectură, viziune, utopie</t>
  </si>
  <si>
    <t>Conferința națională „Spatiu, artă, arhitectură”, organizată de către UAUIM-CSAU</t>
  </si>
  <si>
    <t>ISBN 978-606-638-067-6 DVD</t>
  </si>
  <si>
    <t>Noul val</t>
  </si>
  <si>
    <t>24.10.2024</t>
  </si>
  <si>
    <t>Sediul grupului de firme Aragon</t>
  </si>
  <si>
    <t>Prezentare a sediului grupului de firme Aragon în cadrul vernisajului proiectelor premiate ale Bienalei de Arhitectură 2023, Centrul de cultură arhitecturală UAR</t>
  </si>
  <si>
    <t>pe susținere</t>
  </si>
  <si>
    <t>Nu putem face orice</t>
  </si>
  <si>
    <t>Interviu-podcast susținut în cadrul colocviilor „Oameni în spațiu” - Spațiul Construit</t>
  </si>
  <si>
    <t>Casa E+E</t>
  </si>
  <si>
    <t>Building Home International Good Living Forum 2020</t>
  </si>
  <si>
    <t>RIFF Bucharest International Architecture conference 2015</t>
  </si>
  <si>
    <t>Clădire de birouri în str. Izbiceni</t>
  </si>
  <si>
    <t>Simpozion arhitectură românească în Silistra, Bulgaria</t>
  </si>
  <si>
    <t>Prezentare în cadrul Festvalului de arhitectură MUST - Iași</t>
  </si>
  <si>
    <t>Identitate vizuală și amenajare a 10 agentii AXA Romania</t>
  </si>
  <si>
    <t>Axa Romania</t>
  </si>
  <si>
    <t>executat</t>
  </si>
  <si>
    <t>coautor</t>
  </si>
  <si>
    <t>pe proiect</t>
  </si>
  <si>
    <t>Identitate vizuală și amenajare a 30 agentii ING Romania</t>
  </si>
  <si>
    <t>Ing Romania</t>
  </si>
  <si>
    <t>2005-2010</t>
  </si>
  <si>
    <t>Fabrica de ciment Holcim, Câmpulung</t>
  </si>
  <si>
    <t>Holcim Romania</t>
  </si>
  <si>
    <t>Extindere hală de fabricaţie fabrica de țigarete “Philip Morris”, Bucureşti</t>
  </si>
  <si>
    <t>Phillip Morris Romania</t>
  </si>
  <si>
    <t>Identitate vizuală și amenajare a 33 farmacii Europharm</t>
  </si>
  <si>
    <t>Glaxo Smith Kline</t>
  </si>
  <si>
    <t>2007-2011</t>
  </si>
  <si>
    <t>Fabrica de componente electronice Celestica, Borş</t>
  </si>
  <si>
    <t>Celestica</t>
  </si>
  <si>
    <t>Fabrica BPB Rigips, Turda</t>
  </si>
  <si>
    <t>BPB Rigips</t>
  </si>
  <si>
    <t>Aragon Grup</t>
  </si>
  <si>
    <t>Best Residential Architecture Practice – Romania – Build Awards</t>
  </si>
  <si>
    <t>pe premiu / nominalizare / selecționare</t>
  </si>
  <si>
    <t>PREMIUL 2, The Architecture Community International  Residential Architecture Awards 2020</t>
  </si>
  <si>
    <t>Premiul Big SEE - Slovenia</t>
  </si>
  <si>
    <t>Premiul 3, Shinkenchiku International Competition, Organizat de catre Shinkenchiku-sha, Japonia</t>
  </si>
  <si>
    <t>Mențiunea 1, Concurs pentru extinderea cu o bibliotecă a sediului UAR, București</t>
  </si>
  <si>
    <t>pe premiu / nominalizări / selecționări</t>
  </si>
  <si>
    <t>Mențiune, Concurs pentru extinderea Universității Naționale de Arte</t>
  </si>
  <si>
    <t>Selecție la faza 1 a concursului „Arhetipuri”</t>
  </si>
  <si>
    <t>Nominalizare, Concurs Internațional „București 2000”, organizat de către UAR</t>
  </si>
  <si>
    <t>Premiul secțiunii Arhitectură construită/arhitectura pubică, Anuala de Arhitectură București 2024</t>
  </si>
  <si>
    <t>Reprezentant UAUIM in cadrul programului national de cercetare POSDRU 2011-2012 privind insertia absolventilor pe piata muncii</t>
  </si>
  <si>
    <t>Ministerul invatamantului</t>
  </si>
  <si>
    <t>Premiul secțiunii Clădiri industriale, administrative, turistice și sport/loisir, Bienala de Arhitectură 2023</t>
  </si>
  <si>
    <t>pe premiu / pe nominalizare</t>
  </si>
  <si>
    <t>Mentiune, BETA, Bienala de arhitectură Timișoara</t>
  </si>
  <si>
    <t xml:space="preserve">Premiul secțiunii arhitectura locuinței, Anuala de arhitectură 2019, București </t>
  </si>
  <si>
    <t>Locul 1 - concurs prntru o casă unifamilială pilot în Dumbrava Vlăsiei, Balotești</t>
  </si>
  <si>
    <t>Premiul sectiunii arhitectură rezidențială, Anuala de arhitectură București, 2015</t>
  </si>
  <si>
    <t>Premiul Wienerberger, Anuala de arhitectură București, 2015</t>
  </si>
  <si>
    <t>Nominalizarea secțiunii arhitectură rurală, Anuala de arhitectură București, 2015</t>
  </si>
  <si>
    <t>Nominalizarea secțiunii arhitectură nonrezidențială, Anuala de arhitectură București, 2012</t>
  </si>
  <si>
    <t>Premiul Președintelui, Anuala de arhitectură București, 2012</t>
  </si>
  <si>
    <t>Locul 1 - concurs pentru identitatea vizuală AXA Romania</t>
  </si>
  <si>
    <t>Locul 1 - concurs pentru identitatea vizuală ING Romania</t>
  </si>
  <si>
    <t>Locul 1 - concurs pentru identitatea vizuală a farmaciilor Europharm</t>
  </si>
  <si>
    <t>Nominalizare, Bienala de arhitectură, pentru Muzeul Băncii Naționale a României</t>
  </si>
  <si>
    <t>Nominalizare la secțiunea Arhitectură construită/arhitectura patrimoniului, Anuala de arhitectură București 2024</t>
  </si>
  <si>
    <t>Universitatea Regală de Arhitectura din Stockholm</t>
  </si>
  <si>
    <t>Curs de arhitectură ecologică, postuniversitar</t>
  </si>
  <si>
    <t>1997-98</t>
  </si>
  <si>
    <t>pe tip de activitate</t>
  </si>
  <si>
    <t>Selecție expoziție Romanian Design Week 2024</t>
  </si>
  <si>
    <t>Expoziție Atelier Mihai Ene – Centrul de arta contemporană Casa Manu, expoziție cu proiectele grupei 44, pe care o îndrum în cadrul departamentului Sinteza proiectării de arhitectură a UAUIM. Expoziție organizată la Centrul ARCUB, str. Lipscani/Gabroveni, București</t>
  </si>
  <si>
    <t>Expoziție Atelier Mihai Ene – Centrul de arta contemporană Casa Manu, expoziție cu proiectele grupei 54, pe care o îndrum în cadrul departamentului Sinteza proiectării de arhitectură a UAUIM. Expoziție organizată la Centrul ARCUB, str. Lipscani/Gabroveni, București</t>
  </si>
  <si>
    <t>Selecție expoziție Romanian Design Week 2025</t>
  </si>
  <si>
    <t>Expoziția proiectelor premiate în cadrul Bienalei de Arhitectură 20203, Centrul de cultură arhitecturală UAR</t>
  </si>
  <si>
    <t>Expoziția Pepiniera 1306, Timișoara</t>
  </si>
  <si>
    <t>Casa E+E din Dumbrava Vlăsiei expusă în cadrul Bienalei de Arhitectură de la Veneția, pavilionul cu expoziția „Acum – Aici – Acolo”</t>
  </si>
  <si>
    <t>Bienala Națională de Arhitectură 2023, cu proiectul - Sediul grupului de firme Aragon, Ștefăneștii de Jos, Jud. Ilfov, expoziție organizată de către UAR, la Cluj-Napoca, în cadrul Cluj Arena</t>
  </si>
  <si>
    <t>Romanian Design Week 2022</t>
  </si>
  <si>
    <t>Expoziția Big SEE Architecture 2020, Liubliana</t>
  </si>
  <si>
    <t>Proiectul „Imobil de birouri in strada Izbiceni, București”, expus în cadrul expoziției „Capitala liniilor de fuga, arhitectura Bucureștiului după 1990", organizată în cadrul casei Filipescu-Cesianu, Muzeul Municipiului București</t>
  </si>
  <si>
    <t>Expoziția – concurs „Milan Zlokovic”, Serbia</t>
  </si>
  <si>
    <t>Romanian Design Week 2015</t>
  </si>
  <si>
    <t>Expoziția proiectelor pentru extinderea UAR cu un corp de bibliotecă, organizată de către UAR, în cadrul Centrului de Cultură Arhitecturală UAR, București</t>
  </si>
  <si>
    <t>Expoziția Bienalei de la Sofia, Bulgaria cu proiectul nominalizat/premiat la Anuala de Arhitectură București, Clădire de birouri în strada Izbiceni</t>
  </si>
  <si>
    <t>Expoziție arhitectură românească în Silistra, Bulgaria</t>
  </si>
  <si>
    <t>Expoziția personală a biroului Ene+Ene Arhitectură - „Petit Histoire” organizată la Galeria Posibilă, din București, autori: arh. Mihai Ene, arh. Adela Ene, arh. Ștefan Cristescu</t>
  </si>
  <si>
    <t>Director tehnic al concursului internațional pentru amenajarea Pieței Universității</t>
  </si>
  <si>
    <t>Asistent al comisarului pavilionului românesc al Bienalei de la Veneția</t>
  </si>
  <si>
    <t>Membru în juriul Anualei de Arhitectură din București 2023, secțiunea arhitectură construită</t>
  </si>
  <si>
    <t>Vicepreședinte OAR, 2010-2014</t>
  </si>
  <si>
    <t>2010 - 2014</t>
  </si>
  <si>
    <t>Membru în Comisia de acordare a dreptului de semnatura a OAR</t>
  </si>
  <si>
    <t>2018 - 2024</t>
  </si>
  <si>
    <t>Membru în juriul Anualei de arhitectura OM, Oltenia Muntenia</t>
  </si>
  <si>
    <t>Membru în juriul Concursului pentru turnul de control al aeroportului din Cluj</t>
  </si>
  <si>
    <t>Membru în juriul Anualei Dobrogea</t>
  </si>
  <si>
    <t>Membru în juriul Anualei de Arhitectură Dunărea de Jos</t>
  </si>
  <si>
    <t>Membru în juriul concursului pentru amenajarea sitului fostului cinematograf Feroviarul, 2012</t>
  </si>
  <si>
    <t>Membru în juriul concursului internațional „Void to Space”, 2012</t>
  </si>
  <si>
    <t>Restaurare și extindere casă în str. Tugomir Voievod, București</t>
  </si>
  <si>
    <t>Liviu Lică</t>
  </si>
  <si>
    <t>autorizat, în executie</t>
  </si>
  <si>
    <t>Restaurare și extindere casă în str. Madrid, București</t>
  </si>
  <si>
    <t>Valentin Constantinof</t>
  </si>
  <si>
    <t>Sediul Aragon Grup, Ștefăneștii de Jos</t>
  </si>
  <si>
    <t>ARAGON SRL</t>
  </si>
  <si>
    <t>Casa E+E, Dumbrava Vlăsiei, Balotești</t>
  </si>
  <si>
    <t>LORECO SRL</t>
  </si>
  <si>
    <t>Casa Popovici, Dumbrava Vlăsiei, Balotești</t>
  </si>
  <si>
    <t>Amenajare sediu Dănescu și Asociații, str. Al. Phillipide, București</t>
  </si>
  <si>
    <t>Dănescu și Asociații</t>
  </si>
  <si>
    <t>Casă de vacanță, Poienarii Rali, Jud. Prahova</t>
  </si>
  <si>
    <t>Clădire de birouri, str. Izbiceni, Bucureşti</t>
  </si>
  <si>
    <t>Paul Ioan</t>
  </si>
  <si>
    <t>Restaurare și extindere casă în str. Ocolului, București</t>
  </si>
  <si>
    <t>Casa C, str. Vasile Lascăr, București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</si>
</sst>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_l_e_i"/>
    <numFmt numFmtId="165" formatCode="0.0"/>
    <numFmt numFmtId="166" formatCode="#,##0.0"/>
  </numFmts>
  <fonts count="29" x14ac:knownFonts="1">
    <font>
      <sz val="11"/>
      <color theme="1"/>
      <name val="Calibri"/>
      <family val="2"/>
      <scheme val="minor"/>
    </font>
    <font>
      <sz val="11"/>
      <color theme="1"/>
      <name val="Calibri"/>
      <family val="2"/>
      <charset val="238"/>
      <scheme val="minor"/>
    </font>
    <font>
      <sz val="11"/>
      <color indexed="8"/>
      <name val="Calibri"/>
      <family val="2"/>
    </font>
    <font>
      <sz val="12"/>
      <color indexed="8"/>
      <name val="Calibri"/>
      <family val="2"/>
      <charset val="238"/>
    </font>
    <font>
      <b/>
      <sz val="12"/>
      <color indexed="8"/>
      <name val="Calibri"/>
      <family val="2"/>
      <charset val="238"/>
    </font>
    <font>
      <b/>
      <sz val="11"/>
      <color indexed="8"/>
      <name val="Calibri"/>
      <family val="2"/>
    </font>
    <font>
      <sz val="11"/>
      <color indexed="10"/>
      <name val="Calibri"/>
      <family val="2"/>
    </font>
    <font>
      <sz val="11"/>
      <name val="Calibri"/>
      <family val="2"/>
    </font>
    <font>
      <sz val="11"/>
      <color indexed="8"/>
      <name val="Calibri"/>
      <family val="2"/>
    </font>
    <font>
      <b/>
      <sz val="12"/>
      <color indexed="8"/>
      <name val="Calibri"/>
      <family val="2"/>
    </font>
    <font>
      <sz val="12"/>
      <color indexed="8"/>
      <name val="Calibri"/>
      <family val="2"/>
    </font>
    <font>
      <sz val="12"/>
      <name val="Calibri"/>
      <family val="2"/>
    </font>
    <font>
      <sz val="8"/>
      <name val="Calibri"/>
      <family val="2"/>
    </font>
    <font>
      <sz val="11"/>
      <color indexed="8"/>
      <name val="Calibri"/>
      <family val="2"/>
      <charset val="238"/>
    </font>
    <font>
      <b/>
      <sz val="11"/>
      <color indexed="8"/>
      <name val="Calibri"/>
      <family val="2"/>
      <charset val="238"/>
    </font>
    <font>
      <b/>
      <sz val="11"/>
      <color theme="1"/>
      <name val="Calibri"/>
      <family val="2"/>
      <scheme val="minor"/>
    </font>
    <font>
      <sz val="11"/>
      <color rgb="FFFF0000"/>
      <name val="Calibri"/>
      <family val="2"/>
      <scheme val="minor"/>
    </font>
    <font>
      <sz val="11"/>
      <color theme="1"/>
      <name val="Calibri"/>
      <family val="2"/>
      <charset val="238"/>
      <scheme val="minor"/>
    </font>
    <font>
      <b/>
      <sz val="12"/>
      <color theme="1"/>
      <name val="Calibri"/>
      <family val="2"/>
      <scheme val="minor"/>
    </font>
    <font>
      <b/>
      <sz val="11"/>
      <color theme="1"/>
      <name val="Calibri"/>
      <family val="2"/>
      <charset val="238"/>
      <scheme val="minor"/>
    </font>
    <font>
      <b/>
      <sz val="12"/>
      <color theme="1"/>
      <name val="Calibri"/>
      <family val="2"/>
      <charset val="238"/>
      <scheme val="minor"/>
    </font>
    <font>
      <sz val="10"/>
      <color indexed="8"/>
      <name val="Calibri"/>
      <family val="2"/>
      <charset val="238"/>
    </font>
    <font>
      <sz val="12"/>
      <color theme="1"/>
      <name val="Calibri"/>
      <family val="2"/>
      <charset val="238"/>
      <scheme val="minor"/>
    </font>
    <font>
      <sz val="11"/>
      <color theme="1"/>
      <name val="Calibri"/>
      <family val="2"/>
      <scheme val="minor"/>
    </font>
    <font>
      <sz val="11"/>
      <color indexed="8"/>
      <name val="Calibri"/>
      <family val="2"/>
      <scheme val="minor"/>
    </font>
    <font>
      <sz val="12"/>
      <color theme="1"/>
      <name val="Calibri"/>
      <family val="2"/>
      <scheme val="minor"/>
    </font>
    <font>
      <sz val="12"/>
      <color theme="1"/>
      <name val="Corbel"/>
      <family val="2"/>
    </font>
    <font>
      <sz val="12"/>
      <name val="Calibri"/>
      <family val="2"/>
      <scheme val="minor"/>
    </font>
    <font>
      <sz val="11"/>
      <name val="Calibri"/>
      <family val="2"/>
      <scheme val="minor"/>
    </font>
  </fonts>
  <fills count="10">
    <fill>
      <patternFill patternType="none"/>
    </fill>
    <fill>
      <patternFill patternType="gray125"/>
    </fill>
    <fill>
      <patternFill patternType="solid">
        <fgColor theme="4" tint="0.59999389629810485"/>
        <bgColor indexed="64"/>
      </patternFill>
    </fill>
    <fill>
      <patternFill patternType="solid">
        <fgColor theme="0" tint="-0.249977111117893"/>
        <bgColor indexed="64"/>
      </patternFill>
    </fill>
    <fill>
      <patternFill patternType="solid">
        <fgColor theme="6" tint="0.39997558519241921"/>
        <bgColor indexed="64"/>
      </patternFill>
    </fill>
    <fill>
      <patternFill patternType="solid">
        <fgColor rgb="FFC8EBB7"/>
        <bgColor indexed="64"/>
      </patternFill>
    </fill>
    <fill>
      <patternFill patternType="solid">
        <fgColor theme="6"/>
        <bgColor indexed="64"/>
      </patternFill>
    </fill>
    <fill>
      <patternFill patternType="solid">
        <fgColor theme="5"/>
        <bgColor indexed="64"/>
      </patternFill>
    </fill>
    <fill>
      <patternFill patternType="solid">
        <fgColor theme="3" tint="0.59999389629810485"/>
        <bgColor indexed="64"/>
      </patternFill>
    </fill>
    <fill>
      <patternFill patternType="solid">
        <fgColor indexed="31"/>
        <bgColor indexed="64"/>
      </patternFill>
    </fill>
  </fills>
  <borders count="59">
    <border>
      <left/>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bottom style="thin">
        <color indexed="8"/>
      </bottom>
      <diagonal/>
    </border>
    <border>
      <left/>
      <right/>
      <top/>
      <bottom style="thin">
        <color indexed="64"/>
      </bottom>
      <diagonal/>
    </border>
    <border>
      <left style="thin">
        <color indexed="8"/>
      </left>
      <right style="thin">
        <color indexed="8"/>
      </right>
      <top/>
      <bottom/>
      <diagonal/>
    </border>
    <border>
      <left style="thin">
        <color indexed="64"/>
      </left>
      <right style="thin">
        <color indexed="64"/>
      </right>
      <top style="thin">
        <color indexed="8"/>
      </top>
      <bottom style="thin">
        <color indexed="64"/>
      </bottom>
      <diagonal/>
    </border>
    <border>
      <left style="thin">
        <color indexed="8"/>
      </left>
      <right style="thin">
        <color indexed="8"/>
      </right>
      <top style="thin">
        <color indexed="8"/>
      </top>
      <bottom style="thin">
        <color indexed="64"/>
      </bottom>
      <diagonal/>
    </border>
    <border>
      <left style="thin">
        <color indexed="8"/>
      </left>
      <right/>
      <top style="thin">
        <color indexed="8"/>
      </top>
      <bottom style="thin">
        <color indexed="8"/>
      </bottom>
      <diagonal/>
    </border>
    <border>
      <left style="thin">
        <color indexed="8"/>
      </left>
      <right/>
      <top/>
      <bottom style="thin">
        <color indexed="8"/>
      </bottom>
      <diagonal/>
    </border>
    <border>
      <left style="thin">
        <color indexed="8"/>
      </left>
      <right/>
      <top style="thin">
        <color indexed="8"/>
      </top>
      <bottom/>
      <diagonal/>
    </border>
    <border>
      <left style="thin">
        <color indexed="64"/>
      </left>
      <right/>
      <top style="thin">
        <color indexed="64"/>
      </top>
      <bottom/>
      <diagonal/>
    </border>
    <border>
      <left style="thin">
        <color indexed="8"/>
      </left>
      <right/>
      <top/>
      <bottom/>
      <diagonal/>
    </border>
    <border>
      <left style="thin">
        <color indexed="8"/>
      </left>
      <right style="thin">
        <color indexed="8"/>
      </right>
      <top/>
      <bottom style="thin">
        <color indexed="64"/>
      </bottom>
      <diagonal/>
    </border>
    <border>
      <left style="thin">
        <color indexed="64"/>
      </left>
      <right style="thin">
        <color indexed="64"/>
      </right>
      <top style="double">
        <color indexed="64"/>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style="thin">
        <color indexed="64"/>
      </left>
      <right style="medium">
        <color indexed="64"/>
      </right>
      <top/>
      <bottom style="thin">
        <color indexed="64"/>
      </bottom>
      <diagonal/>
    </border>
    <border>
      <left/>
      <right/>
      <top style="medium">
        <color indexed="64"/>
      </top>
      <bottom/>
      <diagonal/>
    </border>
    <border>
      <left/>
      <right/>
      <top/>
      <bottom style="thin">
        <color indexed="8"/>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style="thin">
        <color indexed="64"/>
      </left>
      <right style="medium">
        <color indexed="64"/>
      </right>
      <top/>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right style="thin">
        <color indexed="64"/>
      </right>
      <top style="medium">
        <color indexed="64"/>
      </top>
      <bottom/>
      <diagonal/>
    </border>
  </borders>
  <cellStyleXfs count="2">
    <xf numFmtId="0" fontId="0" fillId="0" borderId="0"/>
    <xf numFmtId="0" fontId="23" fillId="0" borderId="0"/>
  </cellStyleXfs>
  <cellXfs count="473">
    <xf numFmtId="0" fontId="0" fillId="0" borderId="0" xfId="0"/>
    <xf numFmtId="0" fontId="5" fillId="0" borderId="0" xfId="0" applyFont="1"/>
    <xf numFmtId="0" fontId="3" fillId="0" borderId="0" xfId="0" applyFont="1" applyAlignment="1" applyProtection="1">
      <alignment horizontal="center" vertical="center"/>
      <protection hidden="1"/>
    </xf>
    <xf numFmtId="1" fontId="3" fillId="0" borderId="0" xfId="0" applyNumberFormat="1" applyFont="1" applyAlignment="1" applyProtection="1">
      <alignment horizontal="center" vertical="center"/>
      <protection hidden="1"/>
    </xf>
    <xf numFmtId="0" fontId="3" fillId="0" borderId="0" xfId="0" applyFont="1" applyAlignment="1" applyProtection="1">
      <alignment horizontal="center" vertical="center" wrapText="1"/>
      <protection hidden="1"/>
    </xf>
    <xf numFmtId="0" fontId="3" fillId="0" borderId="0" xfId="0" applyFont="1" applyProtection="1">
      <protection hidden="1"/>
    </xf>
    <xf numFmtId="0" fontId="3" fillId="0" borderId="0" xfId="0" applyFont="1"/>
    <xf numFmtId="2" fontId="4" fillId="0" borderId="0" xfId="0" applyNumberFormat="1" applyFont="1" applyAlignment="1" applyProtection="1">
      <alignment horizontal="center" vertical="center" wrapText="1"/>
      <protection hidden="1"/>
    </xf>
    <xf numFmtId="2" fontId="3" fillId="0" borderId="0" xfId="0" applyNumberFormat="1" applyFont="1" applyAlignment="1" applyProtection="1">
      <alignment horizontal="center" vertical="center" wrapText="1"/>
      <protection hidden="1"/>
    </xf>
    <xf numFmtId="0" fontId="3" fillId="0" borderId="0" xfId="0" quotePrefix="1" applyFont="1" applyProtection="1">
      <protection hidden="1"/>
    </xf>
    <xf numFmtId="0" fontId="0" fillId="0" borderId="1" xfId="0" applyBorder="1" applyAlignment="1">
      <alignment wrapText="1"/>
    </xf>
    <xf numFmtId="0" fontId="5" fillId="0" borderId="1" xfId="0" applyFont="1" applyBorder="1" applyAlignment="1">
      <alignment wrapText="1"/>
    </xf>
    <xf numFmtId="0" fontId="0" fillId="0" borderId="2" xfId="0" applyBorder="1"/>
    <xf numFmtId="0" fontId="0" fillId="0" borderId="3" xfId="0" applyBorder="1"/>
    <xf numFmtId="0" fontId="2" fillId="0" borderId="1" xfId="0" applyFont="1" applyBorder="1" applyAlignment="1">
      <alignment wrapText="1"/>
    </xf>
    <xf numFmtId="0" fontId="2" fillId="0" borderId="0" xfId="0" applyFont="1" applyAlignment="1">
      <alignment wrapText="1"/>
    </xf>
    <xf numFmtId="0" fontId="3" fillId="0" borderId="0" xfId="0" applyFont="1" applyAlignment="1" applyProtection="1">
      <alignment horizontal="left" vertical="center"/>
      <protection hidden="1"/>
    </xf>
    <xf numFmtId="0" fontId="0" fillId="0" borderId="0" xfId="0" applyAlignment="1">
      <alignment wrapText="1"/>
    </xf>
    <xf numFmtId="0" fontId="0" fillId="0" borderId="2" xfId="0" applyBorder="1" applyAlignment="1">
      <alignment horizontal="center"/>
    </xf>
    <xf numFmtId="0" fontId="10" fillId="0" borderId="0" xfId="0" applyFont="1" applyAlignment="1">
      <alignment horizontal="center" vertical="center" wrapText="1"/>
    </xf>
    <xf numFmtId="0" fontId="7" fillId="0" borderId="0" xfId="0" applyFont="1" applyAlignment="1">
      <alignment wrapText="1"/>
    </xf>
    <xf numFmtId="0" fontId="8" fillId="0" borderId="0" xfId="0" applyFont="1" applyAlignment="1">
      <alignment wrapText="1"/>
    </xf>
    <xf numFmtId="0" fontId="7" fillId="0" borderId="1" xfId="0" applyFont="1" applyBorder="1" applyAlignment="1">
      <alignment wrapText="1"/>
    </xf>
    <xf numFmtId="0" fontId="10" fillId="0" borderId="0" xfId="0" applyFont="1"/>
    <xf numFmtId="0" fontId="0" fillId="0" borderId="0" xfId="0" applyAlignment="1">
      <alignment horizontal="center" vertical="center" wrapText="1"/>
    </xf>
    <xf numFmtId="0" fontId="2" fillId="0" borderId="5" xfId="0" applyFont="1" applyBorder="1" applyAlignment="1">
      <alignment wrapText="1"/>
    </xf>
    <xf numFmtId="0" fontId="0" fillId="0" borderId="0" xfId="0" applyAlignment="1">
      <alignment horizontal="left"/>
    </xf>
    <xf numFmtId="0" fontId="9" fillId="0" borderId="0" xfId="0" applyFont="1" applyAlignment="1" applyProtection="1">
      <alignment horizontal="center" vertical="center"/>
      <protection hidden="1"/>
    </xf>
    <xf numFmtId="0" fontId="9" fillId="0" borderId="0" xfId="0" applyFont="1" applyAlignment="1" applyProtection="1">
      <alignment vertical="center"/>
      <protection hidden="1"/>
    </xf>
    <xf numFmtId="0" fontId="9" fillId="0" borderId="0" xfId="0" applyFont="1" applyAlignment="1">
      <alignment wrapText="1"/>
    </xf>
    <xf numFmtId="0" fontId="13" fillId="0" borderId="2" xfId="0" applyFont="1" applyBorder="1" applyAlignment="1">
      <alignment horizontal="center" vertical="center" wrapText="1"/>
    </xf>
    <xf numFmtId="0" fontId="3" fillId="0" borderId="0" xfId="0" applyFont="1" applyAlignment="1" applyProtection="1">
      <alignment vertical="center"/>
      <protection hidden="1"/>
    </xf>
    <xf numFmtId="0" fontId="0" fillId="0" borderId="0" xfId="0" applyAlignment="1">
      <alignment horizontal="center" vertical="center"/>
    </xf>
    <xf numFmtId="2" fontId="5" fillId="0" borderId="0" xfId="0" applyNumberFormat="1" applyFont="1" applyAlignment="1">
      <alignment horizontal="center" vertical="center"/>
    </xf>
    <xf numFmtId="0" fontId="10" fillId="0" borderId="0" xfId="0" applyFont="1" applyAlignment="1">
      <alignment wrapText="1"/>
    </xf>
    <xf numFmtId="0" fontId="11" fillId="0" borderId="0" xfId="0" applyFont="1" applyAlignment="1">
      <alignment wrapText="1"/>
    </xf>
    <xf numFmtId="0" fontId="3" fillId="0" borderId="0" xfId="0" applyFont="1" applyAlignment="1">
      <alignment horizontal="center"/>
    </xf>
    <xf numFmtId="0" fontId="3" fillId="0" borderId="0" xfId="0" applyFont="1" applyAlignment="1" applyProtection="1">
      <alignment horizontal="center" vertical="center" wrapText="1"/>
      <protection locked="0"/>
    </xf>
    <xf numFmtId="0" fontId="9" fillId="0" borderId="0" xfId="0" applyFont="1" applyAlignment="1">
      <alignment horizontal="center" vertical="center" wrapText="1"/>
    </xf>
    <xf numFmtId="0" fontId="10" fillId="0" borderId="0" xfId="0" applyFont="1" applyAlignment="1">
      <alignment horizontal="center" vertical="center"/>
    </xf>
    <xf numFmtId="0" fontId="9" fillId="0" borderId="0" xfId="0" applyFont="1" applyAlignment="1">
      <alignment horizontal="center" wrapText="1"/>
    </xf>
    <xf numFmtId="0" fontId="5" fillId="0" borderId="0" xfId="0" applyFont="1" applyAlignment="1">
      <alignment horizontal="center" vertical="center" wrapText="1"/>
    </xf>
    <xf numFmtId="0" fontId="6" fillId="0" borderId="0" xfId="0" applyFont="1"/>
    <xf numFmtId="0" fontId="9" fillId="0" borderId="0" xfId="0" applyFont="1" applyAlignment="1" applyProtection="1">
      <alignment horizontal="center" vertical="center" wrapText="1"/>
      <protection hidden="1"/>
    </xf>
    <xf numFmtId="0" fontId="10" fillId="0" borderId="7" xfId="0" applyFont="1" applyBorder="1" applyAlignment="1">
      <alignment horizontal="center" vertical="center"/>
    </xf>
    <xf numFmtId="0" fontId="10" fillId="0" borderId="8" xfId="0" applyFont="1" applyBorder="1" applyAlignment="1">
      <alignment horizontal="center" vertical="center"/>
    </xf>
    <xf numFmtId="0" fontId="7" fillId="0" borderId="6" xfId="0" applyFont="1" applyBorder="1"/>
    <xf numFmtId="0" fontId="0" fillId="0" borderId="10" xfId="0" applyBorder="1" applyAlignment="1">
      <alignment wrapText="1"/>
    </xf>
    <xf numFmtId="0" fontId="5" fillId="0" borderId="0" xfId="0" applyFont="1" applyAlignment="1">
      <alignment horizontal="center" wrapText="1"/>
    </xf>
    <xf numFmtId="0" fontId="3" fillId="0" borderId="2" xfId="0" applyFont="1" applyBorder="1" applyAlignment="1">
      <alignment horizontal="left" vertical="center" wrapText="1"/>
    </xf>
    <xf numFmtId="0" fontId="9" fillId="0" borderId="11" xfId="0" applyFont="1" applyBorder="1" applyAlignment="1">
      <alignment horizontal="center" vertical="center" wrapText="1"/>
    </xf>
    <xf numFmtId="0" fontId="5" fillId="0" borderId="1" xfId="0" applyFont="1" applyBorder="1" applyAlignment="1">
      <alignment horizontal="center" wrapText="1"/>
    </xf>
    <xf numFmtId="0" fontId="0" fillId="0" borderId="0" xfId="0" applyAlignment="1">
      <alignment horizontal="center"/>
    </xf>
    <xf numFmtId="0" fontId="2" fillId="0" borderId="1" xfId="0" applyFont="1" applyBorder="1" applyAlignment="1">
      <alignment vertical="top" wrapText="1"/>
    </xf>
    <xf numFmtId="0" fontId="0" fillId="0" borderId="1" xfId="0" applyBorder="1" applyAlignment="1">
      <alignment vertical="top" wrapText="1"/>
    </xf>
    <xf numFmtId="0" fontId="0" fillId="0" borderId="5" xfId="0" applyBorder="1" applyAlignment="1">
      <alignment vertical="top" wrapText="1"/>
    </xf>
    <xf numFmtId="0" fontId="0" fillId="0" borderId="10" xfId="0" applyBorder="1" applyAlignment="1">
      <alignment vertical="top" wrapText="1"/>
    </xf>
    <xf numFmtId="0" fontId="0" fillId="0" borderId="1" xfId="0" applyBorder="1" applyAlignment="1">
      <alignment horizontal="center" vertical="top" wrapText="1"/>
    </xf>
    <xf numFmtId="0" fontId="0" fillId="0" borderId="5" xfId="0" applyBorder="1" applyAlignment="1">
      <alignment horizontal="center" vertical="top" wrapText="1"/>
    </xf>
    <xf numFmtId="0" fontId="0" fillId="0" borderId="12" xfId="0" applyBorder="1" applyAlignment="1">
      <alignment horizontal="center" vertical="top" wrapText="1"/>
    </xf>
    <xf numFmtId="0" fontId="0" fillId="0" borderId="10" xfId="0" applyBorder="1" applyAlignment="1">
      <alignment horizontal="center" vertical="top" wrapText="1"/>
    </xf>
    <xf numFmtId="0" fontId="0" fillId="0" borderId="13" xfId="0" applyBorder="1" applyAlignment="1">
      <alignment vertical="top" wrapText="1"/>
    </xf>
    <xf numFmtId="0" fontId="0" fillId="0" borderId="13" xfId="0" applyBorder="1" applyAlignment="1">
      <alignment horizontal="center" vertical="top" wrapText="1"/>
    </xf>
    <xf numFmtId="0" fontId="0" fillId="0" borderId="13" xfId="0" applyBorder="1" applyAlignment="1">
      <alignment horizontal="center" vertical="top"/>
    </xf>
    <xf numFmtId="0" fontId="2" fillId="0" borderId="14" xfId="0" applyFont="1" applyBorder="1" applyAlignment="1">
      <alignment vertical="top" wrapText="1"/>
    </xf>
    <xf numFmtId="0" fontId="2" fillId="0" borderId="10" xfId="0" applyFont="1" applyBorder="1" applyAlignment="1">
      <alignment vertical="top" wrapText="1"/>
    </xf>
    <xf numFmtId="0" fontId="15" fillId="0" borderId="0" xfId="0" applyFont="1"/>
    <xf numFmtId="0" fontId="5" fillId="0" borderId="2" xfId="0" applyFont="1" applyBorder="1"/>
    <xf numFmtId="0" fontId="5" fillId="0" borderId="2" xfId="0" applyFont="1" applyBorder="1" applyAlignment="1">
      <alignment horizontal="center"/>
    </xf>
    <xf numFmtId="0" fontId="5" fillId="0" borderId="2" xfId="0" applyFont="1" applyBorder="1" applyAlignment="1">
      <alignment horizontal="center" wrapText="1"/>
    </xf>
    <xf numFmtId="0" fontId="5" fillId="0" borderId="1" xfId="0" applyFont="1" applyBorder="1" applyAlignment="1">
      <alignment horizontal="center" vertical="top" wrapText="1"/>
    </xf>
    <xf numFmtId="0" fontId="2" fillId="0" borderId="10" xfId="0" applyFont="1" applyBorder="1" applyAlignment="1">
      <alignment horizontal="center" vertical="top" wrapText="1"/>
    </xf>
    <xf numFmtId="0" fontId="2" fillId="0" borderId="1" xfId="0" applyFont="1" applyBorder="1" applyAlignment="1">
      <alignment horizontal="center" vertical="top" wrapText="1"/>
    </xf>
    <xf numFmtId="0" fontId="2" fillId="0" borderId="5" xfId="0" applyFont="1" applyBorder="1" applyAlignment="1">
      <alignment horizontal="center" vertical="top" wrapText="1"/>
    </xf>
    <xf numFmtId="0" fontId="2" fillId="0" borderId="12" xfId="0" applyFont="1" applyBorder="1" applyAlignment="1">
      <alignment horizontal="center" vertical="top" wrapText="1"/>
    </xf>
    <xf numFmtId="0" fontId="2" fillId="0" borderId="2" xfId="0" applyFont="1" applyBorder="1" applyAlignment="1">
      <alignment horizontal="center" vertical="top" wrapText="1"/>
    </xf>
    <xf numFmtId="0" fontId="2" fillId="0" borderId="15" xfId="0" applyFont="1" applyBorder="1" applyAlignment="1">
      <alignment horizontal="center" vertical="top" wrapText="1"/>
    </xf>
    <xf numFmtId="0" fontId="2" fillId="0" borderId="16" xfId="0" applyFont="1" applyBorder="1" applyAlignment="1">
      <alignment horizontal="left" vertical="top" wrapText="1"/>
    </xf>
    <xf numFmtId="0" fontId="2" fillId="0" borderId="15" xfId="0" applyFont="1" applyBorder="1" applyAlignment="1">
      <alignment horizontal="left" vertical="top" wrapText="1"/>
    </xf>
    <xf numFmtId="0" fontId="7" fillId="0" borderId="15" xfId="0" applyFont="1" applyBorder="1" applyAlignment="1">
      <alignment horizontal="left" vertical="top" wrapText="1"/>
    </xf>
    <xf numFmtId="0" fontId="2" fillId="0" borderId="17" xfId="0" applyFont="1" applyBorder="1" applyAlignment="1">
      <alignment horizontal="left" vertical="top" wrapText="1"/>
    </xf>
    <xf numFmtId="0" fontId="2" fillId="0" borderId="18" xfId="0" applyFont="1" applyBorder="1" applyAlignment="1">
      <alignment horizontal="left" vertical="top" wrapText="1"/>
    </xf>
    <xf numFmtId="0" fontId="2" fillId="0" borderId="2" xfId="0" applyFont="1" applyBorder="1" applyAlignment="1">
      <alignment horizontal="left" vertical="top" wrapText="1"/>
    </xf>
    <xf numFmtId="0" fontId="2" fillId="0" borderId="19" xfId="0" applyFont="1" applyBorder="1" applyAlignment="1">
      <alignment horizontal="left" vertical="top" wrapText="1"/>
    </xf>
    <xf numFmtId="0" fontId="0" fillId="0" borderId="3" xfId="0" applyBorder="1" applyAlignment="1">
      <alignment horizontal="center"/>
    </xf>
    <xf numFmtId="0" fontId="0" fillId="0" borderId="21" xfId="0" applyBorder="1" applyAlignment="1">
      <alignment horizontal="center"/>
    </xf>
    <xf numFmtId="0" fontId="0" fillId="0" borderId="21" xfId="0" applyBorder="1"/>
    <xf numFmtId="165" fontId="0" fillId="0" borderId="4" xfId="0" applyNumberFormat="1" applyBorder="1" applyAlignment="1">
      <alignment horizontal="center" vertical="top"/>
    </xf>
    <xf numFmtId="165" fontId="0" fillId="0" borderId="2" xfId="0" applyNumberFormat="1" applyBorder="1" applyAlignment="1">
      <alignment horizontal="center" vertical="top"/>
    </xf>
    <xf numFmtId="165" fontId="0" fillId="0" borderId="3" xfId="0" applyNumberFormat="1" applyBorder="1" applyAlignment="1">
      <alignment horizontal="center" vertical="top"/>
    </xf>
    <xf numFmtId="165" fontId="0" fillId="0" borderId="2" xfId="0" applyNumberFormat="1" applyBorder="1" applyAlignment="1">
      <alignment horizontal="center"/>
    </xf>
    <xf numFmtId="165" fontId="0" fillId="0" borderId="3" xfId="0" applyNumberFormat="1" applyBorder="1" applyAlignment="1">
      <alignment horizontal="center"/>
    </xf>
    <xf numFmtId="165" fontId="15" fillId="0" borderId="21" xfId="0" applyNumberFormat="1" applyFont="1" applyBorder="1" applyAlignment="1">
      <alignment horizontal="center"/>
    </xf>
    <xf numFmtId="0" fontId="13" fillId="0" borderId="22" xfId="0" applyFont="1" applyBorder="1" applyAlignment="1" applyProtection="1">
      <alignment horizontal="center" vertical="center" wrapText="1"/>
      <protection locked="0"/>
    </xf>
    <xf numFmtId="49" fontId="13" fillId="0" borderId="23" xfId="0" applyNumberFormat="1" applyFont="1" applyBorder="1" applyAlignment="1" applyProtection="1">
      <alignment horizontal="left" vertical="center" wrapText="1"/>
      <protection locked="0"/>
    </xf>
    <xf numFmtId="49" fontId="13" fillId="0" borderId="23" xfId="0" applyNumberFormat="1" applyFont="1" applyBorder="1" applyAlignment="1" applyProtection="1">
      <alignment horizontal="center" vertical="center" wrapText="1"/>
      <protection locked="0"/>
    </xf>
    <xf numFmtId="1" fontId="13" fillId="0" borderId="23" xfId="0" applyNumberFormat="1" applyFont="1" applyBorder="1" applyAlignment="1" applyProtection="1">
      <alignment horizontal="center" vertical="center" wrapText="1"/>
      <protection locked="0"/>
    </xf>
    <xf numFmtId="0" fontId="13" fillId="0" borderId="7" xfId="0" applyFont="1" applyBorder="1" applyAlignment="1" applyProtection="1">
      <alignment horizontal="center" vertical="center" wrapText="1"/>
      <protection locked="0"/>
    </xf>
    <xf numFmtId="49" fontId="13" fillId="0" borderId="4" xfId="0" applyNumberFormat="1" applyFont="1" applyBorder="1" applyAlignment="1" applyProtection="1">
      <alignment horizontal="left" vertical="center" wrapText="1"/>
      <protection locked="0"/>
    </xf>
    <xf numFmtId="0" fontId="13" fillId="0" borderId="2" xfId="0" applyFont="1" applyBorder="1" applyAlignment="1" applyProtection="1">
      <alignment horizontal="left" vertical="center" wrapText="1"/>
      <protection locked="0"/>
    </xf>
    <xf numFmtId="0" fontId="13" fillId="0" borderId="2" xfId="0" applyFont="1" applyBorder="1" applyAlignment="1" applyProtection="1">
      <alignment horizontal="center" vertical="center" wrapText="1"/>
      <protection locked="0"/>
    </xf>
    <xf numFmtId="1" fontId="13" fillId="0" borderId="2" xfId="0" applyNumberFormat="1" applyFont="1" applyBorder="1" applyAlignment="1" applyProtection="1">
      <alignment horizontal="center" vertical="center" wrapText="1"/>
      <protection locked="0"/>
    </xf>
    <xf numFmtId="1" fontId="13" fillId="0" borderId="4" xfId="0" applyNumberFormat="1" applyFont="1" applyBorder="1" applyAlignment="1" applyProtection="1">
      <alignment horizontal="center" vertical="center" wrapText="1"/>
      <protection locked="0"/>
    </xf>
    <xf numFmtId="0" fontId="13" fillId="0" borderId="6" xfId="0" applyFont="1" applyBorder="1" applyAlignment="1" applyProtection="1">
      <alignment horizontal="left" vertical="center" wrapText="1"/>
      <protection locked="0"/>
    </xf>
    <xf numFmtId="0" fontId="13" fillId="0" borderId="6" xfId="0" applyFont="1" applyBorder="1" applyAlignment="1" applyProtection="1">
      <alignment horizontal="center" vertical="center" wrapText="1"/>
      <protection locked="0"/>
    </xf>
    <xf numFmtId="1" fontId="13" fillId="0" borderId="6" xfId="0" applyNumberFormat="1" applyFont="1" applyBorder="1" applyAlignment="1" applyProtection="1">
      <alignment horizontal="center" vertical="center" wrapText="1"/>
      <protection locked="0"/>
    </xf>
    <xf numFmtId="1" fontId="13" fillId="0" borderId="25" xfId="0" applyNumberFormat="1" applyFont="1" applyBorder="1" applyAlignment="1" applyProtection="1">
      <alignment horizontal="center" vertical="center" wrapText="1"/>
      <protection locked="0"/>
    </xf>
    <xf numFmtId="0" fontId="17" fillId="0" borderId="0" xfId="0" applyFont="1"/>
    <xf numFmtId="0" fontId="13" fillId="0" borderId="9" xfId="0" applyFont="1" applyBorder="1" applyAlignment="1" applyProtection="1">
      <alignment horizontal="center" vertical="center" wrapText="1"/>
      <protection locked="0"/>
    </xf>
    <xf numFmtId="0" fontId="14" fillId="0" borderId="26" xfId="0" applyFont="1" applyBorder="1"/>
    <xf numFmtId="165" fontId="14" fillId="0" borderId="27" xfId="0" applyNumberFormat="1" applyFont="1" applyBorder="1" applyAlignment="1">
      <alignment horizontal="center"/>
    </xf>
    <xf numFmtId="0" fontId="2" fillId="0" borderId="7" xfId="0" applyFont="1" applyBorder="1" applyAlignment="1" applyProtection="1">
      <alignment horizontal="center" vertical="center" wrapText="1"/>
      <protection locked="0"/>
    </xf>
    <xf numFmtId="49" fontId="2" fillId="0" borderId="4" xfId="0" applyNumberFormat="1" applyFont="1" applyBorder="1" applyAlignment="1">
      <alignment horizontal="center" vertical="center" wrapText="1"/>
    </xf>
    <xf numFmtId="0" fontId="2" fillId="0" borderId="4" xfId="0" applyFont="1" applyBorder="1" applyAlignment="1">
      <alignment horizontal="center" vertical="center" wrapText="1"/>
    </xf>
    <xf numFmtId="0" fontId="2" fillId="0" borderId="4" xfId="0" applyFont="1" applyBorder="1"/>
    <xf numFmtId="1" fontId="2" fillId="0" borderId="4" xfId="0" applyNumberFormat="1" applyFont="1" applyBorder="1" applyAlignment="1">
      <alignment horizontal="center" vertical="center" wrapText="1"/>
    </xf>
    <xf numFmtId="0" fontId="2" fillId="0" borderId="8" xfId="0" applyFont="1" applyBorder="1" applyAlignment="1" applyProtection="1">
      <alignment horizontal="center" vertical="center" wrapText="1"/>
      <protection locked="0"/>
    </xf>
    <xf numFmtId="49" fontId="2" fillId="0" borderId="2" xfId="0" applyNumberFormat="1" applyFont="1" applyBorder="1" applyAlignment="1">
      <alignment horizontal="center" vertical="center" wrapText="1"/>
    </xf>
    <xf numFmtId="0" fontId="2" fillId="0" borderId="2" xfId="0" applyFont="1" applyBorder="1" applyAlignment="1">
      <alignment horizontal="center" vertical="center" wrapText="1"/>
    </xf>
    <xf numFmtId="1" fontId="2" fillId="0" borderId="2" xfId="0" applyNumberFormat="1" applyFont="1" applyBorder="1" applyAlignment="1">
      <alignment horizontal="center" vertical="center" wrapText="1"/>
    </xf>
    <xf numFmtId="0" fontId="2" fillId="0" borderId="2" xfId="0" applyFont="1" applyBorder="1" applyAlignment="1">
      <alignment horizontal="center" vertical="center"/>
    </xf>
    <xf numFmtId="0" fontId="2" fillId="0" borderId="6" xfId="0" applyFont="1" applyBorder="1" applyAlignment="1">
      <alignment horizontal="center" vertical="center" wrapText="1"/>
    </xf>
    <xf numFmtId="0" fontId="2" fillId="0" borderId="0" xfId="0" quotePrefix="1" applyFont="1" applyProtection="1">
      <protection hidden="1"/>
    </xf>
    <xf numFmtId="49" fontId="13" fillId="0" borderId="4" xfId="0" applyNumberFormat="1" applyFont="1" applyBorder="1" applyAlignment="1" applyProtection="1">
      <alignment horizontal="center" vertical="center" wrapText="1"/>
      <protection locked="0"/>
    </xf>
    <xf numFmtId="49" fontId="13" fillId="0" borderId="2" xfId="0" applyNumberFormat="1" applyFont="1" applyBorder="1" applyAlignment="1" applyProtection="1">
      <alignment horizontal="center" vertical="center" wrapText="1"/>
      <protection locked="0"/>
    </xf>
    <xf numFmtId="165" fontId="5" fillId="0" borderId="27" xfId="0" quotePrefix="1" applyNumberFormat="1" applyFont="1" applyBorder="1" applyAlignment="1" applyProtection="1">
      <alignment horizontal="center"/>
      <protection hidden="1"/>
    </xf>
    <xf numFmtId="49" fontId="13" fillId="0" borderId="23" xfId="0" applyNumberFormat="1" applyFont="1" applyBorder="1" applyAlignment="1">
      <alignment horizontal="center" vertical="center" wrapText="1"/>
    </xf>
    <xf numFmtId="1" fontId="13" fillId="0" borderId="23" xfId="0" applyNumberFormat="1" applyFont="1" applyBorder="1" applyAlignment="1">
      <alignment horizontal="center" vertical="center" wrapText="1"/>
    </xf>
    <xf numFmtId="0" fontId="13" fillId="0" borderId="23" xfId="0" applyFont="1" applyBorder="1" applyAlignment="1">
      <alignment horizontal="center" vertical="center" wrapText="1"/>
    </xf>
    <xf numFmtId="2" fontId="14" fillId="0" borderId="28" xfId="0" applyNumberFormat="1" applyFont="1" applyBorder="1" applyAlignment="1">
      <alignment horizontal="center" vertical="center" wrapText="1"/>
    </xf>
    <xf numFmtId="49" fontId="13" fillId="0" borderId="7" xfId="0" applyNumberFormat="1" applyFont="1" applyBorder="1" applyAlignment="1" applyProtection="1">
      <alignment horizontal="center" vertical="center" wrapText="1"/>
      <protection locked="0"/>
    </xf>
    <xf numFmtId="0" fontId="13" fillId="0" borderId="0" xfId="0" applyFont="1" applyAlignment="1">
      <alignment horizontal="center" vertical="center" wrapText="1"/>
    </xf>
    <xf numFmtId="49" fontId="13" fillId="0" borderId="9" xfId="0" applyNumberFormat="1" applyFont="1" applyBorder="1" applyAlignment="1" applyProtection="1">
      <alignment horizontal="center" vertical="center" wrapText="1"/>
      <protection locked="0"/>
    </xf>
    <xf numFmtId="49" fontId="13" fillId="0" borderId="6" xfId="0" applyNumberFormat="1" applyFont="1" applyBorder="1" applyAlignment="1" applyProtection="1">
      <alignment horizontal="center" vertical="center" wrapText="1"/>
      <protection locked="0"/>
    </xf>
    <xf numFmtId="0" fontId="13" fillId="0" borderId="6" xfId="0" applyFont="1" applyBorder="1" applyAlignment="1">
      <alignment horizontal="center" vertical="center" wrapText="1"/>
    </xf>
    <xf numFmtId="0" fontId="5" fillId="0" borderId="0" xfId="0" applyFont="1" applyAlignment="1">
      <alignment horizontal="center"/>
    </xf>
    <xf numFmtId="1" fontId="13" fillId="0" borderId="2" xfId="0" applyNumberFormat="1" applyFont="1" applyBorder="1" applyAlignment="1">
      <alignment horizontal="center" vertical="center" wrapText="1"/>
    </xf>
    <xf numFmtId="0" fontId="13" fillId="0" borderId="29" xfId="0" applyFont="1" applyBorder="1" applyAlignment="1">
      <alignment horizontal="center" vertical="center" wrapText="1"/>
    </xf>
    <xf numFmtId="0" fontId="13" fillId="0" borderId="30" xfId="0" applyFont="1" applyBorder="1" applyAlignment="1">
      <alignment horizontal="center" vertical="center" wrapText="1"/>
    </xf>
    <xf numFmtId="1" fontId="13" fillId="0" borderId="30" xfId="0" applyNumberFormat="1" applyFont="1" applyBorder="1" applyAlignment="1">
      <alignment horizontal="center" vertical="center" wrapText="1"/>
    </xf>
    <xf numFmtId="0" fontId="13" fillId="0" borderId="31" xfId="0" applyFont="1" applyBorder="1" applyAlignment="1" applyProtection="1">
      <alignment horizontal="center" vertical="center" wrapText="1"/>
      <protection hidden="1"/>
    </xf>
    <xf numFmtId="0" fontId="5" fillId="0" borderId="26" xfId="0" applyFont="1" applyBorder="1"/>
    <xf numFmtId="165" fontId="5" fillId="0" borderId="27" xfId="0" applyNumberFormat="1" applyFont="1" applyBorder="1" applyAlignment="1">
      <alignment horizontal="center"/>
    </xf>
    <xf numFmtId="0" fontId="13" fillId="0" borderId="22" xfId="0" applyFont="1" applyBorder="1" applyAlignment="1">
      <alignment horizontal="center" vertical="center" wrapText="1"/>
    </xf>
    <xf numFmtId="0" fontId="13" fillId="0" borderId="8" xfId="0" applyFont="1" applyBorder="1" applyAlignment="1">
      <alignment horizontal="center" vertical="center" wrapText="1"/>
    </xf>
    <xf numFmtId="49" fontId="13" fillId="0" borderId="8" xfId="0" applyNumberFormat="1" applyFont="1" applyBorder="1" applyAlignment="1">
      <alignment horizontal="center" vertical="center" wrapText="1"/>
    </xf>
    <xf numFmtId="49" fontId="13" fillId="0" borderId="2" xfId="0" applyNumberFormat="1" applyFont="1" applyBorder="1" applyAlignment="1" applyProtection="1">
      <alignment horizontal="left" vertical="center" wrapText="1"/>
      <protection locked="0"/>
    </xf>
    <xf numFmtId="49" fontId="13" fillId="0" borderId="2" xfId="0" applyNumberFormat="1" applyFont="1" applyBorder="1" applyAlignment="1">
      <alignment horizontal="center" vertical="center" wrapText="1"/>
    </xf>
    <xf numFmtId="0" fontId="13" fillId="0" borderId="8" xfId="0" applyFont="1" applyBorder="1" applyAlignment="1" applyProtection="1">
      <alignment horizontal="center" vertical="center" wrapText="1"/>
      <protection locked="0"/>
    </xf>
    <xf numFmtId="0" fontId="13" fillId="0" borderId="6" xfId="0" applyFont="1" applyBorder="1"/>
    <xf numFmtId="0" fontId="13" fillId="0" borderId="6" xfId="0" applyFont="1" applyBorder="1" applyAlignment="1">
      <alignment horizontal="center"/>
    </xf>
    <xf numFmtId="2" fontId="13" fillId="0" borderId="32" xfId="0" applyNumberFormat="1" applyFont="1" applyBorder="1" applyAlignment="1" applyProtection="1">
      <alignment horizontal="center" vertical="center" wrapText="1"/>
      <protection hidden="1"/>
    </xf>
    <xf numFmtId="2" fontId="9" fillId="0" borderId="27" xfId="0" applyNumberFormat="1" applyFont="1" applyBorder="1"/>
    <xf numFmtId="0" fontId="4" fillId="0" borderId="0" xfId="0" applyFont="1" applyAlignment="1">
      <alignment horizontal="center"/>
    </xf>
    <xf numFmtId="1" fontId="13" fillId="0" borderId="22" xfId="0" applyNumberFormat="1" applyFont="1" applyBorder="1" applyAlignment="1" applyProtection="1">
      <alignment horizontal="center" vertical="center" wrapText="1"/>
      <protection locked="0"/>
    </xf>
    <xf numFmtId="1" fontId="13" fillId="0" borderId="7" xfId="0" applyNumberFormat="1" applyFont="1" applyBorder="1" applyAlignment="1" applyProtection="1">
      <alignment horizontal="center" vertical="center" wrapText="1"/>
      <protection locked="0"/>
    </xf>
    <xf numFmtId="1" fontId="13" fillId="0" borderId="24" xfId="0" applyNumberFormat="1" applyFont="1" applyBorder="1" applyAlignment="1" applyProtection="1">
      <alignment horizontal="center" vertical="center" wrapText="1"/>
      <protection locked="0"/>
    </xf>
    <xf numFmtId="49" fontId="13" fillId="0" borderId="24" xfId="0" applyNumberFormat="1" applyFont="1" applyBorder="1" applyAlignment="1" applyProtection="1">
      <alignment horizontal="center" vertical="center" wrapText="1"/>
      <protection locked="0"/>
    </xf>
    <xf numFmtId="0" fontId="13" fillId="0" borderId="33" xfId="0" applyFont="1" applyBorder="1" applyAlignment="1">
      <alignment horizontal="center" vertical="center" wrapText="1"/>
    </xf>
    <xf numFmtId="49" fontId="13" fillId="0" borderId="23" xfId="0" applyNumberFormat="1" applyFont="1" applyBorder="1" applyAlignment="1">
      <alignment horizontal="left" vertical="center" wrapText="1"/>
    </xf>
    <xf numFmtId="1" fontId="13" fillId="0" borderId="34" xfId="0" applyNumberFormat="1" applyFont="1" applyBorder="1" applyAlignment="1">
      <alignment horizontal="center" vertical="center" wrapText="1"/>
    </xf>
    <xf numFmtId="0" fontId="13" fillId="0" borderId="2" xfId="0" applyFont="1" applyBorder="1" applyAlignment="1">
      <alignment horizontal="center" vertical="center"/>
    </xf>
    <xf numFmtId="2" fontId="13" fillId="0" borderId="2" xfId="0" applyNumberFormat="1" applyFont="1" applyBorder="1" applyAlignment="1">
      <alignment horizontal="center" vertical="center" wrapText="1"/>
    </xf>
    <xf numFmtId="0" fontId="13" fillId="0" borderId="6" xfId="0" applyFont="1" applyBorder="1" applyAlignment="1">
      <alignment horizontal="center" vertical="center"/>
    </xf>
    <xf numFmtId="0" fontId="13" fillId="0" borderId="0" xfId="0" applyFont="1" applyAlignment="1">
      <alignment horizontal="center" vertical="center"/>
    </xf>
    <xf numFmtId="0" fontId="9" fillId="0" borderId="0" xfId="0" applyFont="1" applyAlignment="1" applyProtection="1">
      <alignment vertical="center" wrapText="1"/>
      <protection hidden="1"/>
    </xf>
    <xf numFmtId="49" fontId="13" fillId="0" borderId="8" xfId="0" applyNumberFormat="1" applyFont="1" applyBorder="1" applyAlignment="1" applyProtection="1">
      <alignment horizontal="center" vertical="center" wrapText="1"/>
      <protection locked="0"/>
    </xf>
    <xf numFmtId="0" fontId="17" fillId="0" borderId="2" xfId="0" applyFont="1" applyBorder="1"/>
    <xf numFmtId="0" fontId="17" fillId="0" borderId="6" xfId="0" applyFont="1" applyBorder="1"/>
    <xf numFmtId="0" fontId="13" fillId="0" borderId="35" xfId="0" applyFont="1" applyBorder="1" applyAlignment="1">
      <alignment horizontal="center" vertical="center" wrapText="1"/>
    </xf>
    <xf numFmtId="0" fontId="13" fillId="0" borderId="36" xfId="0" applyFont="1" applyBorder="1" applyAlignment="1">
      <alignment horizontal="center" vertical="center" wrapText="1"/>
    </xf>
    <xf numFmtId="1" fontId="13" fillId="0" borderId="36" xfId="0" applyNumberFormat="1" applyFont="1" applyBorder="1" applyAlignment="1">
      <alignment horizontal="center" vertical="center" wrapText="1"/>
    </xf>
    <xf numFmtId="0" fontId="13" fillId="0" borderId="37" xfId="0" applyFont="1" applyBorder="1" applyAlignment="1" applyProtection="1">
      <alignment horizontal="center" vertical="center" wrapText="1"/>
      <protection hidden="1"/>
    </xf>
    <xf numFmtId="0" fontId="7" fillId="0" borderId="29" xfId="0" applyFont="1" applyBorder="1" applyAlignment="1">
      <alignment horizontal="center" vertical="center" wrapText="1"/>
    </xf>
    <xf numFmtId="0" fontId="7" fillId="0" borderId="30" xfId="0" applyFont="1" applyBorder="1" applyAlignment="1">
      <alignment horizontal="center" vertical="center" wrapText="1"/>
    </xf>
    <xf numFmtId="1" fontId="7" fillId="0" borderId="30" xfId="0" applyNumberFormat="1" applyFont="1" applyBorder="1" applyAlignment="1">
      <alignment horizontal="center" vertical="center" wrapText="1"/>
    </xf>
    <xf numFmtId="0" fontId="7" fillId="0" borderId="31" xfId="0" applyFont="1" applyBorder="1" applyAlignment="1" applyProtection="1">
      <alignment horizontal="center" vertical="center" wrapText="1"/>
      <protection hidden="1"/>
    </xf>
    <xf numFmtId="49" fontId="3" fillId="0" borderId="0" xfId="0" applyNumberFormat="1" applyFont="1" applyAlignment="1">
      <alignment horizontal="center" vertical="center" wrapText="1"/>
    </xf>
    <xf numFmtId="0" fontId="2" fillId="0" borderId="7" xfId="0" applyFont="1" applyBorder="1" applyAlignment="1">
      <alignment horizontal="center"/>
    </xf>
    <xf numFmtId="0" fontId="2" fillId="0" borderId="4" xfId="0" applyFont="1" applyBorder="1" applyAlignment="1">
      <alignment horizontal="center" vertical="center"/>
    </xf>
    <xf numFmtId="0" fontId="2" fillId="0" borderId="4" xfId="0" applyFont="1" applyBorder="1" applyAlignment="1">
      <alignment horizontal="center" wrapText="1"/>
    </xf>
    <xf numFmtId="0" fontId="2" fillId="0" borderId="4" xfId="0" applyFont="1" applyBorder="1" applyAlignment="1">
      <alignment horizontal="center"/>
    </xf>
    <xf numFmtId="16" fontId="2" fillId="0" borderId="4" xfId="0" quotePrefix="1" applyNumberFormat="1" applyFont="1" applyBorder="1" applyAlignment="1">
      <alignment horizontal="center"/>
    </xf>
    <xf numFmtId="16" fontId="2" fillId="0" borderId="38" xfId="0" quotePrefix="1" applyNumberFormat="1" applyFont="1" applyBorder="1" applyAlignment="1">
      <alignment horizontal="center"/>
    </xf>
    <xf numFmtId="0" fontId="2" fillId="0" borderId="8" xfId="0" applyFont="1" applyBorder="1" applyAlignment="1">
      <alignment horizontal="center" vertical="center" wrapText="1"/>
    </xf>
    <xf numFmtId="0" fontId="2" fillId="0" borderId="2" xfId="0" quotePrefix="1" applyFont="1" applyBorder="1" applyAlignment="1">
      <alignment horizontal="center" vertical="center" wrapText="1"/>
    </xf>
    <xf numFmtId="0" fontId="2" fillId="0" borderId="39" xfId="0" quotePrefix="1" applyFont="1" applyBorder="1" applyAlignment="1">
      <alignment horizontal="center" vertical="center" wrapText="1"/>
    </xf>
    <xf numFmtId="2" fontId="5" fillId="0" borderId="28" xfId="0" applyNumberFormat="1" applyFont="1" applyBorder="1" applyAlignment="1">
      <alignment horizontal="center" vertical="center" wrapText="1"/>
    </xf>
    <xf numFmtId="0" fontId="7" fillId="0" borderId="2" xfId="0" applyFont="1" applyBorder="1" applyAlignment="1">
      <alignment horizontal="center" vertical="center" wrapText="1"/>
    </xf>
    <xf numFmtId="0" fontId="7" fillId="0" borderId="2" xfId="0" quotePrefix="1" applyFont="1" applyBorder="1" applyAlignment="1">
      <alignment horizontal="center" vertical="center" wrapText="1"/>
    </xf>
    <xf numFmtId="0" fontId="7" fillId="0" borderId="39" xfId="0" quotePrefix="1" applyFont="1" applyBorder="1" applyAlignment="1">
      <alignment horizontal="center" vertical="center" wrapText="1"/>
    </xf>
    <xf numFmtId="0" fontId="2" fillId="0" borderId="9" xfId="0" applyFont="1" applyBorder="1" applyAlignment="1">
      <alignment horizontal="center" vertical="center" wrapText="1"/>
    </xf>
    <xf numFmtId="16" fontId="2" fillId="0" borderId="6" xfId="0" applyNumberFormat="1" applyFont="1" applyBorder="1" applyAlignment="1">
      <alignment horizontal="center" vertical="center" wrapText="1"/>
    </xf>
    <xf numFmtId="16" fontId="2" fillId="0" borderId="40" xfId="0" applyNumberFormat="1" applyFont="1" applyBorder="1" applyAlignment="1">
      <alignment horizontal="center" vertical="center" wrapText="1"/>
    </xf>
    <xf numFmtId="2" fontId="5" fillId="0" borderId="41" xfId="0" applyNumberFormat="1" applyFont="1" applyBorder="1" applyAlignment="1">
      <alignment horizontal="center" vertical="center" wrapText="1"/>
    </xf>
    <xf numFmtId="0" fontId="2" fillId="0" borderId="0" xfId="0" applyFont="1" applyAlignment="1">
      <alignment horizontal="center" vertical="center" wrapText="1"/>
    </xf>
    <xf numFmtId="0" fontId="2" fillId="0" borderId="29" xfId="0" applyFont="1" applyBorder="1" applyAlignment="1">
      <alignment horizontal="center" vertical="center" wrapText="1"/>
    </xf>
    <xf numFmtId="0" fontId="2" fillId="0" borderId="30" xfId="0" applyFont="1" applyBorder="1" applyAlignment="1">
      <alignment horizontal="center" vertical="center" wrapText="1"/>
    </xf>
    <xf numFmtId="0" fontId="2" fillId="0" borderId="31" xfId="0" applyFont="1" applyBorder="1" applyAlignment="1">
      <alignment horizontal="center" vertical="center" wrapText="1"/>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2" xfId="0" applyFont="1" applyBorder="1" applyAlignment="1">
      <alignment horizontal="center"/>
    </xf>
    <xf numFmtId="16" fontId="2" fillId="0" borderId="2" xfId="0" applyNumberFormat="1" applyFont="1" applyBorder="1" applyAlignment="1">
      <alignment horizontal="center"/>
    </xf>
    <xf numFmtId="0" fontId="10" fillId="0" borderId="29" xfId="0" applyFont="1" applyBorder="1" applyAlignment="1" applyProtection="1">
      <alignment horizontal="center" vertical="center" wrapText="1"/>
      <protection hidden="1"/>
    </xf>
    <xf numFmtId="0" fontId="10" fillId="0" borderId="30" xfId="0" applyFont="1" applyBorder="1" applyAlignment="1" applyProtection="1">
      <alignment horizontal="center" vertical="center"/>
      <protection hidden="1"/>
    </xf>
    <xf numFmtId="0" fontId="10" fillId="0" borderId="30" xfId="0" applyFont="1" applyBorder="1" applyAlignment="1" applyProtection="1">
      <alignment horizontal="center" vertical="center" wrapText="1"/>
      <protection hidden="1"/>
    </xf>
    <xf numFmtId="0" fontId="2" fillId="0" borderId="30" xfId="0" applyFont="1" applyBorder="1" applyAlignment="1" applyProtection="1">
      <alignment horizontal="center" vertical="center" wrapText="1"/>
      <protection hidden="1"/>
    </xf>
    <xf numFmtId="0" fontId="2" fillId="0" borderId="8" xfId="0" applyFont="1" applyBorder="1" applyAlignment="1">
      <alignment horizontal="center"/>
    </xf>
    <xf numFmtId="0" fontId="0" fillId="0" borderId="8" xfId="0" applyBorder="1" applyAlignment="1">
      <alignment horizontal="center" vertical="center" wrapText="1"/>
    </xf>
    <xf numFmtId="0" fontId="2" fillId="0" borderId="30" xfId="0" applyFont="1" applyBorder="1" applyAlignment="1">
      <alignment horizontal="center" vertical="center"/>
    </xf>
    <xf numFmtId="0" fontId="13" fillId="0" borderId="23" xfId="0" applyFont="1" applyBorder="1" applyAlignment="1" applyProtection="1">
      <alignment horizontal="center" vertical="center" wrapText="1"/>
      <protection locked="0"/>
    </xf>
    <xf numFmtId="0" fontId="13" fillId="0" borderId="23" xfId="0" applyFont="1" applyBorder="1" applyAlignment="1">
      <alignment horizontal="center" vertical="center"/>
    </xf>
    <xf numFmtId="0" fontId="13" fillId="0" borderId="9" xfId="0" applyFont="1" applyBorder="1" applyAlignment="1">
      <alignment horizontal="center" vertical="center" wrapText="1"/>
    </xf>
    <xf numFmtId="165" fontId="14" fillId="0" borderId="27" xfId="0" applyNumberFormat="1" applyFont="1" applyBorder="1" applyAlignment="1">
      <alignment horizontal="center" vertical="center"/>
    </xf>
    <xf numFmtId="0" fontId="2" fillId="0" borderId="2" xfId="0" applyFont="1" applyBorder="1" applyAlignment="1">
      <alignment horizontal="left" vertical="center" wrapText="1"/>
    </xf>
    <xf numFmtId="0" fontId="7" fillId="0" borderId="9" xfId="0" applyFont="1" applyBorder="1" applyAlignment="1">
      <alignment horizontal="center"/>
    </xf>
    <xf numFmtId="0" fontId="0" fillId="0" borderId="22" xfId="0" applyBorder="1" applyAlignment="1">
      <alignment horizontal="center" vertical="center" wrapText="1"/>
    </xf>
    <xf numFmtId="0" fontId="2" fillId="0" borderId="23" xfId="0" applyFont="1" applyBorder="1" applyAlignment="1">
      <alignment horizontal="center" vertical="center" wrapText="1"/>
    </xf>
    <xf numFmtId="0" fontId="2" fillId="0" borderId="2" xfId="0" quotePrefix="1" applyFont="1" applyBorder="1" applyAlignment="1">
      <alignment horizontal="center"/>
    </xf>
    <xf numFmtId="0" fontId="2" fillId="0" borderId="2" xfId="0" applyFont="1" applyBorder="1"/>
    <xf numFmtId="0" fontId="2" fillId="0" borderId="22" xfId="0" applyFont="1" applyBorder="1" applyAlignment="1">
      <alignment horizontal="center"/>
    </xf>
    <xf numFmtId="0" fontId="2" fillId="0" borderId="23" xfId="0" applyFont="1" applyBorder="1"/>
    <xf numFmtId="0" fontId="2" fillId="0" borderId="32" xfId="0" applyFont="1" applyBorder="1"/>
    <xf numFmtId="0" fontId="2" fillId="0" borderId="9" xfId="0" applyFont="1" applyBorder="1" applyAlignment="1">
      <alignment horizontal="center"/>
    </xf>
    <xf numFmtId="0" fontId="2" fillId="0" borderId="7" xfId="0" applyFont="1" applyBorder="1" applyAlignment="1">
      <alignment horizontal="center" vertical="center" wrapText="1"/>
    </xf>
    <xf numFmtId="0" fontId="2" fillId="0" borderId="4" xfId="0" quotePrefix="1" applyFont="1" applyBorder="1" applyAlignment="1">
      <alignment horizontal="center"/>
    </xf>
    <xf numFmtId="0" fontId="2" fillId="0" borderId="4" xfId="0" applyFont="1" applyBorder="1" applyAlignment="1">
      <alignment horizontal="left"/>
    </xf>
    <xf numFmtId="0" fontId="2" fillId="0" borderId="2" xfId="0" applyFont="1" applyBorder="1" applyAlignment="1">
      <alignment horizontal="left"/>
    </xf>
    <xf numFmtId="0" fontId="2" fillId="0" borderId="42" xfId="0" applyFont="1" applyBorder="1" applyAlignment="1">
      <alignment horizontal="center" vertical="center" wrapText="1"/>
    </xf>
    <xf numFmtId="0" fontId="2" fillId="0" borderId="6" xfId="0" applyFont="1" applyBorder="1" applyAlignment="1">
      <alignment horizontal="left" vertical="center"/>
    </xf>
    <xf numFmtId="0" fontId="13" fillId="0" borderId="0" xfId="0" applyFont="1" applyAlignment="1" applyProtection="1">
      <alignment vertical="center"/>
      <protection hidden="1"/>
    </xf>
    <xf numFmtId="0" fontId="13" fillId="0" borderId="0" xfId="0" applyFont="1" applyAlignment="1" applyProtection="1">
      <alignment horizontal="left" vertical="center"/>
      <protection hidden="1"/>
    </xf>
    <xf numFmtId="0" fontId="13" fillId="0" borderId="0" xfId="0" applyFont="1"/>
    <xf numFmtId="0" fontId="0" fillId="2" borderId="2" xfId="0" applyFill="1" applyBorder="1" applyAlignment="1">
      <alignment horizontal="center"/>
    </xf>
    <xf numFmtId="0" fontId="0" fillId="2" borderId="4" xfId="0" applyFill="1" applyBorder="1" applyAlignment="1">
      <alignment horizontal="center"/>
    </xf>
    <xf numFmtId="0" fontId="0" fillId="0" borderId="4" xfId="0" applyBorder="1"/>
    <xf numFmtId="0" fontId="0" fillId="0" borderId="0" xfId="0" applyAlignment="1">
      <alignment vertical="top" wrapText="1"/>
    </xf>
    <xf numFmtId="0" fontId="2" fillId="0" borderId="2" xfId="0" applyFont="1" applyBorder="1" applyAlignment="1">
      <alignment wrapText="1"/>
    </xf>
    <xf numFmtId="0" fontId="2" fillId="0" borderId="23" xfId="0" applyFont="1" applyBorder="1" applyAlignment="1">
      <alignment wrapText="1"/>
    </xf>
    <xf numFmtId="0" fontId="2" fillId="0" borderId="23" xfId="0" applyFont="1" applyBorder="1" applyAlignment="1">
      <alignment horizontal="center"/>
    </xf>
    <xf numFmtId="165" fontId="5" fillId="0" borderId="27" xfId="0" applyNumberFormat="1" applyFont="1" applyBorder="1" applyAlignment="1">
      <alignment horizontal="center" vertical="center" wrapText="1"/>
    </xf>
    <xf numFmtId="0" fontId="5" fillId="0" borderId="43" xfId="0" applyFont="1" applyBorder="1" applyAlignment="1">
      <alignment horizontal="center"/>
    </xf>
    <xf numFmtId="165" fontId="9" fillId="0" borderId="27" xfId="0" applyNumberFormat="1" applyFont="1" applyBorder="1" applyAlignment="1">
      <alignment horizontal="center"/>
    </xf>
    <xf numFmtId="0" fontId="18" fillId="0" borderId="0" xfId="0" applyFont="1"/>
    <xf numFmtId="0" fontId="0" fillId="0" borderId="0" xfId="0" applyAlignment="1">
      <alignment horizontal="right"/>
    </xf>
    <xf numFmtId="0" fontId="2" fillId="0" borderId="22" xfId="0" applyFont="1" applyBorder="1" applyAlignment="1">
      <alignment horizontal="center" vertical="center" wrapText="1"/>
    </xf>
    <xf numFmtId="0" fontId="2" fillId="0" borderId="23" xfId="0" applyFont="1" applyBorder="1" applyAlignment="1">
      <alignment horizontal="left" vertical="center" wrapText="1"/>
    </xf>
    <xf numFmtId="0" fontId="2" fillId="0" borderId="6" xfId="0" applyFont="1" applyBorder="1" applyAlignment="1">
      <alignment horizontal="left" vertical="center" wrapText="1"/>
    </xf>
    <xf numFmtId="0" fontId="2" fillId="0" borderId="6" xfId="0" applyFont="1" applyBorder="1" applyAlignment="1">
      <alignment wrapText="1"/>
    </xf>
    <xf numFmtId="0" fontId="13" fillId="0" borderId="44" xfId="0" applyFont="1" applyBorder="1" applyAlignment="1">
      <alignment horizontal="center" vertical="center" wrapText="1"/>
    </xf>
    <xf numFmtId="0" fontId="13" fillId="0" borderId="31" xfId="0" applyFont="1" applyBorder="1" applyAlignment="1">
      <alignment horizontal="center" vertical="center" wrapText="1"/>
    </xf>
    <xf numFmtId="0" fontId="13" fillId="0" borderId="2" xfId="0" applyFont="1" applyBorder="1"/>
    <xf numFmtId="0" fontId="13" fillId="0" borderId="0" xfId="0" applyFont="1" applyAlignment="1">
      <alignment wrapText="1"/>
    </xf>
    <xf numFmtId="0" fontId="14" fillId="0" borderId="0" xfId="0" applyFont="1"/>
    <xf numFmtId="0" fontId="17" fillId="0" borderId="22" xfId="0" applyFont="1" applyBorder="1" applyAlignment="1">
      <alignment horizontal="center"/>
    </xf>
    <xf numFmtId="0" fontId="17" fillId="0" borderId="8" xfId="0" applyFont="1" applyBorder="1" applyAlignment="1">
      <alignment horizontal="center"/>
    </xf>
    <xf numFmtId="0" fontId="14" fillId="0" borderId="28" xfId="0" applyFont="1" applyBorder="1" applyAlignment="1">
      <alignment horizontal="center"/>
    </xf>
    <xf numFmtId="0" fontId="13" fillId="0" borderId="2" xfId="0" applyFont="1" applyBorder="1" applyAlignment="1">
      <alignment horizontal="left" vertical="center" wrapText="1"/>
    </xf>
    <xf numFmtId="0" fontId="14" fillId="0" borderId="28" xfId="0" applyFont="1" applyBorder="1" applyAlignment="1">
      <alignment horizontal="center" vertical="center" wrapText="1"/>
    </xf>
    <xf numFmtId="0" fontId="17" fillId="0" borderId="9" xfId="0" applyFont="1" applyBorder="1" applyAlignment="1">
      <alignment horizontal="center"/>
    </xf>
    <xf numFmtId="0" fontId="13" fillId="0" borderId="6" xfId="0" applyFont="1" applyBorder="1" applyAlignment="1">
      <alignment horizontal="left" vertical="center" wrapText="1"/>
    </xf>
    <xf numFmtId="0" fontId="14" fillId="0" borderId="41" xfId="0" applyFont="1" applyBorder="1" applyAlignment="1">
      <alignment horizontal="center" vertical="center" wrapText="1"/>
    </xf>
    <xf numFmtId="0" fontId="17" fillId="0" borderId="30" xfId="0" applyFont="1" applyBorder="1" applyAlignment="1">
      <alignment horizontal="center" vertical="center" wrapText="1"/>
    </xf>
    <xf numFmtId="0" fontId="17" fillId="0" borderId="31" xfId="0" applyFont="1" applyBorder="1" applyAlignment="1">
      <alignment horizontal="center" vertical="center" wrapText="1"/>
    </xf>
    <xf numFmtId="0" fontId="13" fillId="0" borderId="23" xfId="0" applyFont="1" applyBorder="1" applyAlignment="1">
      <alignment horizontal="left" vertical="center" wrapText="1"/>
    </xf>
    <xf numFmtId="165" fontId="13" fillId="0" borderId="27" xfId="0" applyNumberFormat="1" applyFont="1" applyBorder="1" applyAlignment="1">
      <alignment horizontal="center"/>
    </xf>
    <xf numFmtId="166" fontId="14" fillId="0" borderId="27" xfId="0" applyNumberFormat="1" applyFont="1" applyBorder="1" applyAlignment="1">
      <alignment horizontal="center"/>
    </xf>
    <xf numFmtId="49" fontId="0" fillId="0" borderId="0" xfId="0" applyNumberFormat="1"/>
    <xf numFmtId="0" fontId="16" fillId="0" borderId="0" xfId="0" applyFont="1"/>
    <xf numFmtId="0" fontId="17" fillId="0" borderId="0" xfId="0" applyFont="1" applyAlignment="1">
      <alignment horizontal="left" vertical="center" wrapText="1"/>
    </xf>
    <xf numFmtId="165" fontId="14" fillId="0" borderId="27" xfId="0" applyNumberFormat="1" applyFont="1" applyBorder="1" applyAlignment="1">
      <alignment horizontal="center" vertical="center" wrapText="1"/>
    </xf>
    <xf numFmtId="2" fontId="7" fillId="0" borderId="32" xfId="0" applyNumberFormat="1" applyFont="1" applyBorder="1" applyAlignment="1" applyProtection="1">
      <alignment horizontal="center" vertical="center" wrapText="1"/>
      <protection hidden="1"/>
    </xf>
    <xf numFmtId="2" fontId="2" fillId="0" borderId="28" xfId="0" applyNumberFormat="1" applyFont="1" applyBorder="1" applyAlignment="1" applyProtection="1">
      <alignment horizontal="center" vertical="center" wrapText="1"/>
      <protection hidden="1"/>
    </xf>
    <xf numFmtId="2" fontId="2" fillId="0" borderId="41" xfId="0" applyNumberFormat="1" applyFont="1" applyBorder="1" applyAlignment="1" applyProtection="1">
      <alignment horizontal="center" vertical="center" wrapText="1"/>
      <protection hidden="1"/>
    </xf>
    <xf numFmtId="2" fontId="2" fillId="0" borderId="45" xfId="0" applyNumberFormat="1" applyFont="1" applyBorder="1" applyAlignment="1" applyProtection="1">
      <alignment horizontal="center" vertical="center"/>
      <protection hidden="1"/>
    </xf>
    <xf numFmtId="2" fontId="2" fillId="0" borderId="28" xfId="0" applyNumberFormat="1" applyFont="1" applyBorder="1" applyAlignment="1" applyProtection="1">
      <alignment horizontal="center" vertical="center"/>
      <protection hidden="1"/>
    </xf>
    <xf numFmtId="2" fontId="2" fillId="0" borderId="32" xfId="0" applyNumberFormat="1" applyFont="1" applyBorder="1" applyAlignment="1" applyProtection="1">
      <alignment horizontal="center" vertical="center" wrapText="1"/>
      <protection hidden="1"/>
    </xf>
    <xf numFmtId="2" fontId="2" fillId="0" borderId="28" xfId="0" applyNumberFormat="1" applyFont="1" applyBorder="1" applyAlignment="1">
      <alignment horizontal="center" vertical="center" wrapText="1"/>
    </xf>
    <xf numFmtId="2" fontId="2" fillId="0" borderId="32" xfId="0" applyNumberFormat="1" applyFont="1" applyBorder="1" applyAlignment="1" applyProtection="1">
      <alignment horizontal="center" vertical="center"/>
      <protection hidden="1"/>
    </xf>
    <xf numFmtId="2" fontId="2" fillId="0" borderId="41" xfId="0" applyNumberFormat="1" applyFont="1" applyBorder="1" applyAlignment="1">
      <alignment horizontal="center"/>
    </xf>
    <xf numFmtId="2" fontId="2" fillId="0" borderId="28" xfId="0" applyNumberFormat="1" applyFont="1" applyBorder="1" applyAlignment="1">
      <alignment horizontal="center" vertical="center"/>
    </xf>
    <xf numFmtId="0" fontId="0" fillId="0" borderId="28" xfId="0" applyBorder="1"/>
    <xf numFmtId="0" fontId="0" fillId="0" borderId="41" xfId="0" applyBorder="1"/>
    <xf numFmtId="2" fontId="2" fillId="0" borderId="32" xfId="0" applyNumberFormat="1" applyFont="1" applyBorder="1" applyAlignment="1">
      <alignment horizontal="center" vertical="center" wrapText="1"/>
    </xf>
    <xf numFmtId="2" fontId="2" fillId="0" borderId="45" xfId="0" applyNumberFormat="1" applyFont="1" applyBorder="1" applyAlignment="1">
      <alignment horizontal="center"/>
    </xf>
    <xf numFmtId="2" fontId="7" fillId="0" borderId="28" xfId="0" applyNumberFormat="1" applyFont="1" applyBorder="1" applyAlignment="1">
      <alignment horizontal="center" vertical="center" wrapText="1"/>
    </xf>
    <xf numFmtId="2" fontId="2" fillId="0" borderId="41" xfId="0" applyNumberFormat="1" applyFont="1" applyBorder="1" applyAlignment="1">
      <alignment horizontal="center" vertical="center" wrapText="1"/>
    </xf>
    <xf numFmtId="2" fontId="2" fillId="0" borderId="28" xfId="0" applyNumberFormat="1" applyFont="1" applyBorder="1" applyAlignment="1">
      <alignment horizontal="center"/>
    </xf>
    <xf numFmtId="2" fontId="2" fillId="0" borderId="45" xfId="0" applyNumberFormat="1" applyFont="1" applyBorder="1" applyAlignment="1">
      <alignment horizontal="center" vertical="center" wrapText="1"/>
    </xf>
    <xf numFmtId="2" fontId="7" fillId="0" borderId="41" xfId="0" applyNumberFormat="1" applyFont="1" applyBorder="1" applyAlignment="1">
      <alignment horizontal="center" vertical="center" wrapText="1"/>
    </xf>
    <xf numFmtId="0" fontId="2" fillId="0" borderId="28" xfId="0" applyFont="1" applyBorder="1" applyAlignment="1">
      <alignment horizontal="center"/>
    </xf>
    <xf numFmtId="0" fontId="2" fillId="0" borderId="28" xfId="0" applyFont="1" applyBorder="1" applyAlignment="1">
      <alignment horizontal="center" vertical="center" wrapText="1"/>
    </xf>
    <xf numFmtId="164" fontId="2" fillId="0" borderId="28" xfId="0" applyNumberFormat="1" applyFont="1" applyBorder="1" applyAlignment="1">
      <alignment horizontal="center" vertical="center" wrapText="1"/>
    </xf>
    <xf numFmtId="164" fontId="2" fillId="0" borderId="41" xfId="0" applyNumberFormat="1" applyFont="1" applyBorder="1" applyAlignment="1">
      <alignment horizontal="center" vertical="center" wrapText="1"/>
    </xf>
    <xf numFmtId="4" fontId="2" fillId="0" borderId="32" xfId="0" applyNumberFormat="1" applyFont="1" applyBorder="1" applyAlignment="1">
      <alignment horizontal="center" vertical="center" wrapText="1"/>
    </xf>
    <xf numFmtId="4" fontId="2" fillId="0" borderId="28" xfId="0" applyNumberFormat="1" applyFont="1" applyBorder="1" applyAlignment="1">
      <alignment horizontal="center" vertical="center" wrapText="1"/>
    </xf>
    <xf numFmtId="4" fontId="2" fillId="0" borderId="41" xfId="0" applyNumberFormat="1" applyFont="1" applyBorder="1" applyAlignment="1">
      <alignment horizontal="center" vertical="center" wrapText="1"/>
    </xf>
    <xf numFmtId="0" fontId="17" fillId="0" borderId="46" xfId="0" applyFont="1" applyBorder="1"/>
    <xf numFmtId="0" fontId="13" fillId="0" borderId="46" xfId="0" applyFont="1" applyBorder="1"/>
    <xf numFmtId="0" fontId="0" fillId="0" borderId="46" xfId="0" applyBorder="1"/>
    <xf numFmtId="0" fontId="17" fillId="0" borderId="46" xfId="0" applyFont="1" applyBorder="1" applyAlignment="1">
      <alignment horizontal="center" vertical="center" wrapText="1"/>
    </xf>
    <xf numFmtId="0" fontId="2" fillId="0" borderId="46" xfId="0" applyFont="1" applyBorder="1"/>
    <xf numFmtId="0" fontId="0" fillId="0" borderId="46" xfId="0" applyBorder="1" applyAlignment="1">
      <alignment horizontal="center" vertical="center" wrapText="1"/>
    </xf>
    <xf numFmtId="0" fontId="2" fillId="0" borderId="46" xfId="0" applyFont="1" applyBorder="1" applyAlignment="1">
      <alignment horizontal="center" vertical="center" wrapText="1"/>
    </xf>
    <xf numFmtId="0" fontId="10" fillId="0" borderId="46" xfId="0" applyFont="1" applyBorder="1" applyAlignment="1">
      <alignment horizontal="center" vertical="center"/>
    </xf>
    <xf numFmtId="0" fontId="13" fillId="0" borderId="46" xfId="0" applyFont="1" applyBorder="1" applyAlignment="1">
      <alignment horizontal="center" vertical="center"/>
    </xf>
    <xf numFmtId="0" fontId="13" fillId="0" borderId="46" xfId="0" applyFont="1" applyBorder="1" applyAlignment="1" applyProtection="1">
      <alignment horizontal="center" vertical="center" wrapText="1"/>
      <protection locked="0"/>
    </xf>
    <xf numFmtId="0" fontId="3" fillId="0" borderId="46" xfId="0" applyFont="1" applyBorder="1" applyAlignment="1" applyProtection="1">
      <alignment horizontal="center" vertical="center" wrapText="1"/>
      <protection locked="0"/>
    </xf>
    <xf numFmtId="2" fontId="2" fillId="0" borderId="46" xfId="0" applyNumberFormat="1" applyFont="1" applyBorder="1" applyAlignment="1" applyProtection="1">
      <alignment horizontal="center" vertical="center" wrapText="1"/>
      <protection hidden="1"/>
    </xf>
    <xf numFmtId="0" fontId="3" fillId="3" borderId="2" xfId="0" applyFont="1" applyFill="1" applyBorder="1" applyAlignment="1" applyProtection="1">
      <alignment horizontal="left" vertical="top"/>
      <protection hidden="1"/>
    </xf>
    <xf numFmtId="0" fontId="3" fillId="3" borderId="2" xfId="0" applyFont="1" applyFill="1" applyBorder="1" applyAlignment="1" applyProtection="1">
      <alignment horizontal="left" vertical="center"/>
      <protection hidden="1"/>
    </xf>
    <xf numFmtId="0" fontId="3" fillId="3" borderId="2" xfId="0" applyFont="1" applyFill="1" applyBorder="1" applyAlignment="1" applyProtection="1">
      <alignment vertical="center"/>
      <protection hidden="1"/>
    </xf>
    <xf numFmtId="0" fontId="20" fillId="0" borderId="0" xfId="0" applyFont="1"/>
    <xf numFmtId="0" fontId="21" fillId="0" borderId="0" xfId="0" applyFont="1" applyAlignment="1" applyProtection="1">
      <alignment horizontal="left" vertical="center"/>
      <protection hidden="1"/>
    </xf>
    <xf numFmtId="0" fontId="3" fillId="5" borderId="2" xfId="0" applyFont="1" applyFill="1" applyBorder="1" applyAlignment="1" applyProtection="1">
      <alignment horizontal="left" vertical="center"/>
      <protection locked="0"/>
    </xf>
    <xf numFmtId="49" fontId="3" fillId="5" borderId="2" xfId="0" applyNumberFormat="1" applyFont="1" applyFill="1" applyBorder="1" applyAlignment="1" applyProtection="1">
      <alignment horizontal="left" vertical="center"/>
      <protection locked="0"/>
    </xf>
    <xf numFmtId="0" fontId="3" fillId="5" borderId="2" xfId="0" applyFont="1" applyFill="1" applyBorder="1" applyAlignment="1" applyProtection="1">
      <alignment vertical="center"/>
      <protection locked="0"/>
    </xf>
    <xf numFmtId="0" fontId="22" fillId="0" borderId="0" xfId="0" applyFont="1"/>
    <xf numFmtId="0" fontId="2" fillId="0" borderId="49" xfId="0" applyFont="1" applyBorder="1" applyAlignment="1">
      <alignment horizontal="center" vertical="top"/>
    </xf>
    <xf numFmtId="49" fontId="2" fillId="0" borderId="4" xfId="0" applyNumberFormat="1" applyFont="1" applyBorder="1" applyAlignment="1">
      <alignment horizontal="left" vertical="center" wrapText="1"/>
    </xf>
    <xf numFmtId="0" fontId="2" fillId="0" borderId="4" xfId="0" applyFont="1" applyBorder="1" applyAlignment="1">
      <alignment horizontal="left" vertical="center" wrapText="1"/>
    </xf>
    <xf numFmtId="0" fontId="2" fillId="0" borderId="4" xfId="0" applyFont="1" applyBorder="1" applyAlignment="1">
      <alignment vertical="center"/>
    </xf>
    <xf numFmtId="0" fontId="0" fillId="9" borderId="4" xfId="0" applyFill="1" applyBorder="1" applyAlignment="1">
      <alignment horizontal="center"/>
    </xf>
    <xf numFmtId="0" fontId="0" fillId="0" borderId="2" xfId="0" applyBorder="1" applyAlignment="1" applyProtection="1">
      <alignment horizontal="left" vertical="center" wrapText="1"/>
      <protection locked="0"/>
    </xf>
    <xf numFmtId="49" fontId="2" fillId="0" borderId="2" xfId="0" applyNumberFormat="1" applyFont="1" applyBorder="1" applyAlignment="1">
      <alignment horizontal="left" vertical="center" wrapText="1"/>
    </xf>
    <xf numFmtId="49" fontId="13" fillId="0" borderId="2" xfId="1" applyNumberFormat="1" applyFont="1" applyBorder="1" applyAlignment="1" applyProtection="1">
      <alignment horizontal="left" vertical="center" wrapText="1"/>
      <protection locked="0"/>
    </xf>
    <xf numFmtId="0" fontId="13" fillId="0" borderId="2" xfId="1" applyFont="1" applyBorder="1" applyAlignment="1">
      <alignment horizontal="center" vertical="center"/>
    </xf>
    <xf numFmtId="1" fontId="2" fillId="0" borderId="2" xfId="0" applyNumberFormat="1" applyFont="1" applyBorder="1" applyAlignment="1" applyProtection="1">
      <alignment horizontal="center" vertical="center" wrapText="1"/>
      <protection locked="0"/>
    </xf>
    <xf numFmtId="49" fontId="2" fillId="0" borderId="2" xfId="0" applyNumberFormat="1" applyFont="1" applyBorder="1" applyAlignment="1" applyProtection="1">
      <alignment horizontal="left" vertical="center" wrapText="1"/>
      <protection locked="0"/>
    </xf>
    <xf numFmtId="49" fontId="24" fillId="0" borderId="2" xfId="0" applyNumberFormat="1" applyFont="1" applyBorder="1" applyAlignment="1" applyProtection="1">
      <alignment horizontal="left" vertical="center" wrapText="1"/>
      <protection locked="0"/>
    </xf>
    <xf numFmtId="0" fontId="24" fillId="0" borderId="22" xfId="0" applyFont="1" applyBorder="1" applyAlignment="1" applyProtection="1">
      <alignment horizontal="center" vertical="center" wrapText="1"/>
      <protection locked="0"/>
    </xf>
    <xf numFmtId="49" fontId="24" fillId="0" borderId="23" xfId="0" applyNumberFormat="1" applyFont="1" applyBorder="1" applyAlignment="1" applyProtection="1">
      <alignment horizontal="left" vertical="center" wrapText="1"/>
      <protection locked="0"/>
    </xf>
    <xf numFmtId="0" fontId="0" fillId="0" borderId="23" xfId="0" applyBorder="1"/>
    <xf numFmtId="49" fontId="24" fillId="0" borderId="23" xfId="0" applyNumberFormat="1" applyFont="1" applyBorder="1" applyAlignment="1" applyProtection="1">
      <alignment horizontal="center" vertical="center" wrapText="1"/>
      <protection locked="0"/>
    </xf>
    <xf numFmtId="1" fontId="24" fillId="0" borderId="23" xfId="0" applyNumberFormat="1" applyFont="1" applyBorder="1" applyAlignment="1" applyProtection="1">
      <alignment horizontal="center" vertical="center" wrapText="1"/>
      <protection locked="0"/>
    </xf>
    <xf numFmtId="2" fontId="24" fillId="0" borderId="32" xfId="0" applyNumberFormat="1" applyFont="1" applyBorder="1" applyAlignment="1" applyProtection="1">
      <alignment horizontal="center" vertical="center"/>
      <protection hidden="1"/>
    </xf>
    <xf numFmtId="0" fontId="24" fillId="0" borderId="8" xfId="0" applyFont="1" applyBorder="1" applyAlignment="1" applyProtection="1">
      <alignment horizontal="center" vertical="center" wrapText="1"/>
      <protection locked="0"/>
    </xf>
    <xf numFmtId="0" fontId="24" fillId="0" borderId="2" xfId="0" applyFont="1" applyBorder="1" applyAlignment="1" applyProtection="1">
      <alignment horizontal="left" vertical="center" wrapText="1"/>
      <protection locked="0"/>
    </xf>
    <xf numFmtId="0" fontId="24" fillId="0" borderId="2" xfId="0" applyFont="1" applyBorder="1" applyAlignment="1" applyProtection="1">
      <alignment horizontal="center" vertical="center" wrapText="1"/>
      <protection locked="0"/>
    </xf>
    <xf numFmtId="1" fontId="24" fillId="0" borderId="2" xfId="0" applyNumberFormat="1" applyFont="1" applyBorder="1" applyAlignment="1" applyProtection="1">
      <alignment horizontal="center" vertical="center" wrapText="1"/>
      <protection locked="0"/>
    </xf>
    <xf numFmtId="2" fontId="24" fillId="0" borderId="28" xfId="0" applyNumberFormat="1" applyFont="1" applyBorder="1" applyAlignment="1" applyProtection="1">
      <alignment horizontal="center" vertical="center"/>
      <protection hidden="1"/>
    </xf>
    <xf numFmtId="0" fontId="24" fillId="0" borderId="2" xfId="1" applyFont="1" applyBorder="1" applyAlignment="1">
      <alignment horizontal="left" vertical="center" wrapText="1"/>
    </xf>
    <xf numFmtId="0" fontId="24" fillId="0" borderId="2" xfId="1" applyFont="1" applyBorder="1" applyAlignment="1">
      <alignment horizontal="center" vertical="center" wrapText="1"/>
    </xf>
    <xf numFmtId="0" fontId="2" fillId="0" borderId="2" xfId="0" applyFont="1" applyBorder="1" applyAlignment="1" applyProtection="1">
      <alignment horizontal="left" vertical="center" wrapText="1"/>
      <protection locked="0"/>
    </xf>
    <xf numFmtId="0" fontId="2" fillId="0" borderId="2" xfId="0" applyFont="1" applyBorder="1" applyAlignment="1" applyProtection="1">
      <alignment horizontal="center" vertical="center" wrapText="1"/>
      <protection locked="0"/>
    </xf>
    <xf numFmtId="0" fontId="24" fillId="0" borderId="51" xfId="0" applyFont="1" applyBorder="1" applyAlignment="1" applyProtection="1">
      <alignment horizontal="center" vertical="center" wrapText="1"/>
      <protection locked="0"/>
    </xf>
    <xf numFmtId="0" fontId="24" fillId="0" borderId="3" xfId="0" applyFont="1" applyBorder="1" applyAlignment="1" applyProtection="1">
      <alignment horizontal="left" vertical="center" wrapText="1"/>
      <protection locked="0"/>
    </xf>
    <xf numFmtId="0" fontId="2" fillId="0" borderId="3" xfId="0" applyFont="1" applyBorder="1" applyAlignment="1" applyProtection="1">
      <alignment horizontal="left" vertical="center" wrapText="1"/>
      <protection locked="0"/>
    </xf>
    <xf numFmtId="0" fontId="2" fillId="0" borderId="3" xfId="0" applyFont="1" applyBorder="1" applyAlignment="1" applyProtection="1">
      <alignment horizontal="center" vertical="center" wrapText="1"/>
      <protection locked="0"/>
    </xf>
    <xf numFmtId="1" fontId="24" fillId="0" borderId="3" xfId="0" applyNumberFormat="1" applyFont="1" applyBorder="1" applyAlignment="1" applyProtection="1">
      <alignment horizontal="center" vertical="center" wrapText="1"/>
      <protection locked="0"/>
    </xf>
    <xf numFmtId="2" fontId="24" fillId="0" borderId="52" xfId="0" applyNumberFormat="1" applyFont="1" applyBorder="1" applyAlignment="1" applyProtection="1">
      <alignment horizontal="center" vertical="center"/>
      <protection hidden="1"/>
    </xf>
    <xf numFmtId="0" fontId="24" fillId="0" borderId="53" xfId="0" applyFont="1" applyBorder="1" applyAlignment="1" applyProtection="1">
      <alignment horizontal="center" vertical="center" wrapText="1"/>
      <protection locked="0"/>
    </xf>
    <xf numFmtId="0" fontId="25" fillId="0" borderId="0" xfId="0" applyFont="1"/>
    <xf numFmtId="0" fontId="26" fillId="0" borderId="0" xfId="0" applyFont="1" applyAlignment="1">
      <alignment horizontal="left" vertical="center"/>
    </xf>
    <xf numFmtId="0" fontId="24" fillId="0" borderId="6" xfId="0" applyFont="1" applyBorder="1" applyAlignment="1" applyProtection="1">
      <alignment horizontal="center" vertical="center" wrapText="1"/>
      <protection locked="0"/>
    </xf>
    <xf numFmtId="0" fontId="24" fillId="0" borderId="6"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6" xfId="0" applyFont="1" applyBorder="1" applyAlignment="1" applyProtection="1">
      <alignment horizontal="center" vertical="center" wrapText="1"/>
      <protection locked="0"/>
    </xf>
    <xf numFmtId="1" fontId="24" fillId="0" borderId="6" xfId="0" applyNumberFormat="1" applyFont="1" applyBorder="1" applyAlignment="1" applyProtection="1">
      <alignment horizontal="center" vertical="center" wrapText="1"/>
      <protection locked="0"/>
    </xf>
    <xf numFmtId="2" fontId="24" fillId="0" borderId="41" xfId="0" applyNumberFormat="1" applyFont="1" applyBorder="1" applyAlignment="1" applyProtection="1">
      <alignment horizontal="center" vertical="center"/>
      <protection hidden="1"/>
    </xf>
    <xf numFmtId="0" fontId="19" fillId="0" borderId="0" xfId="0" applyFont="1"/>
    <xf numFmtId="0" fontId="3" fillId="0" borderId="2" xfId="0" applyFont="1" applyBorder="1" applyAlignment="1">
      <alignment horizontal="center" vertical="center"/>
    </xf>
    <xf numFmtId="0" fontId="3" fillId="0" borderId="2" xfId="0" quotePrefix="1" applyFont="1" applyBorder="1" applyAlignment="1">
      <alignment horizontal="center" vertical="center"/>
    </xf>
    <xf numFmtId="0" fontId="27" fillId="0" borderId="23" xfId="0" applyFont="1" applyBorder="1" applyAlignment="1">
      <alignment horizontal="center" vertical="center"/>
    </xf>
    <xf numFmtId="2" fontId="3" fillId="0" borderId="28" xfId="0" applyNumberFormat="1" applyFont="1" applyBorder="1" applyAlignment="1">
      <alignment horizontal="center" vertical="center"/>
    </xf>
    <xf numFmtId="0" fontId="3" fillId="0" borderId="4" xfId="0" applyFont="1" applyBorder="1" applyAlignment="1">
      <alignment horizontal="left" vertical="center" wrapText="1"/>
    </xf>
    <xf numFmtId="0" fontId="3" fillId="0" borderId="4" xfId="0" applyFont="1" applyBorder="1" applyAlignment="1">
      <alignment horizontal="center" vertical="center"/>
    </xf>
    <xf numFmtId="0" fontId="3" fillId="0" borderId="4" xfId="0" quotePrefix="1" applyFont="1" applyBorder="1" applyAlignment="1">
      <alignment horizontal="center" vertical="center"/>
    </xf>
    <xf numFmtId="0" fontId="3" fillId="0" borderId="4" xfId="0" applyFont="1" applyBorder="1" applyAlignment="1">
      <alignment horizontal="center" vertical="center" wrapText="1"/>
    </xf>
    <xf numFmtId="2" fontId="3" fillId="0" borderId="45" xfId="0" applyNumberFormat="1" applyFont="1" applyBorder="1" applyAlignment="1">
      <alignment horizontal="center" vertical="center"/>
    </xf>
    <xf numFmtId="0" fontId="2" fillId="0" borderId="2" xfId="0" applyFont="1" applyBorder="1" applyAlignment="1">
      <alignment horizontal="left" vertical="center"/>
    </xf>
    <xf numFmtId="0" fontId="0" fillId="0" borderId="23" xfId="0" applyBorder="1" applyAlignment="1">
      <alignment horizontal="left" vertical="center" wrapText="1"/>
    </xf>
    <xf numFmtId="0" fontId="2" fillId="0" borderId="2" xfId="0" applyFont="1" applyBorder="1" applyAlignment="1">
      <alignment horizontal="left" wrapText="1"/>
    </xf>
    <xf numFmtId="16" fontId="2" fillId="0" borderId="2" xfId="0" applyNumberFormat="1" applyFont="1" applyBorder="1" applyAlignment="1">
      <alignment horizontal="center" vertical="center"/>
    </xf>
    <xf numFmtId="0" fontId="0" fillId="0" borderId="4" xfId="0" applyBorder="1" applyAlignment="1">
      <alignment horizontal="left" vertical="center" wrapText="1"/>
    </xf>
    <xf numFmtId="0" fontId="0" fillId="0" borderId="2" xfId="0" applyBorder="1" applyAlignment="1">
      <alignment horizontal="left" vertical="center"/>
    </xf>
    <xf numFmtId="0" fontId="0" fillId="0" borderId="2" xfId="0" applyBorder="1" applyAlignment="1">
      <alignment horizontal="left" wrapText="1"/>
    </xf>
    <xf numFmtId="0" fontId="0" fillId="0" borderId="2" xfId="0" applyBorder="1" applyAlignment="1">
      <alignment horizontal="left"/>
    </xf>
    <xf numFmtId="0" fontId="0" fillId="0" borderId="0" xfId="0" applyAlignment="1">
      <alignment horizontal="left" vertical="center" wrapText="1"/>
    </xf>
    <xf numFmtId="0" fontId="2" fillId="0" borderId="4" xfId="0" applyFont="1" applyBorder="1" applyAlignment="1">
      <alignment horizontal="left" vertical="center"/>
    </xf>
    <xf numFmtId="0" fontId="0" fillId="0" borderId="23" xfId="0" applyBorder="1" applyAlignment="1">
      <alignment horizontal="left" wrapText="1"/>
    </xf>
    <xf numFmtId="0" fontId="2" fillId="0" borderId="0" xfId="0" applyFont="1" applyAlignment="1">
      <alignment horizontal="left" vertical="center"/>
    </xf>
    <xf numFmtId="0" fontId="23" fillId="0" borderId="0" xfId="1"/>
    <xf numFmtId="0" fontId="2" fillId="0" borderId="2" xfId="1" applyFont="1" applyBorder="1" applyAlignment="1">
      <alignment horizontal="center" vertical="center" wrapText="1"/>
    </xf>
    <xf numFmtId="0" fontId="2" fillId="0" borderId="2" xfId="1" applyFont="1" applyBorder="1" applyAlignment="1">
      <alignment wrapText="1"/>
    </xf>
    <xf numFmtId="0" fontId="2" fillId="0" borderId="2" xfId="1" applyFont="1" applyBorder="1" applyAlignment="1">
      <alignment horizontal="center"/>
    </xf>
    <xf numFmtId="0" fontId="1" fillId="0" borderId="22" xfId="0" applyFont="1" applyBorder="1" applyAlignment="1">
      <alignment horizontal="center" vertical="center"/>
    </xf>
    <xf numFmtId="0" fontId="24" fillId="0" borderId="2" xfId="0" applyFont="1" applyBorder="1" applyAlignment="1">
      <alignment horizontal="left" vertical="center" wrapText="1"/>
    </xf>
    <xf numFmtId="0" fontId="24" fillId="0" borderId="2" xfId="0" applyFont="1" applyBorder="1" applyAlignment="1">
      <alignment horizontal="center" vertical="center" wrapText="1"/>
    </xf>
    <xf numFmtId="2" fontId="28" fillId="0" borderId="28" xfId="0" applyNumberFormat="1" applyFont="1" applyBorder="1" applyAlignment="1">
      <alignment horizontal="center" vertical="center" wrapText="1"/>
    </xf>
    <xf numFmtId="0" fontId="1" fillId="0" borderId="8" xfId="0" applyFont="1" applyBorder="1" applyAlignment="1">
      <alignment horizontal="center" vertical="center"/>
    </xf>
    <xf numFmtId="0" fontId="25" fillId="0" borderId="2" xfId="0" applyFont="1" applyBorder="1"/>
    <xf numFmtId="0" fontId="25" fillId="0" borderId="6" xfId="0" applyFont="1" applyBorder="1"/>
    <xf numFmtId="0" fontId="2" fillId="0" borderId="23" xfId="0" applyFont="1" applyBorder="1" applyAlignment="1">
      <alignment horizontal="left"/>
    </xf>
    <xf numFmtId="0" fontId="2" fillId="0" borderId="32" xfId="0" applyFont="1" applyBorder="1" applyAlignment="1">
      <alignment horizontal="center"/>
    </xf>
    <xf numFmtId="0" fontId="0" fillId="2" borderId="0" xfId="0" applyFill="1" applyAlignment="1">
      <alignment horizontal="center"/>
    </xf>
    <xf numFmtId="0" fontId="13" fillId="0" borderId="49" xfId="0" applyFont="1" applyBorder="1" applyAlignment="1">
      <alignment horizontal="center" vertical="center" wrapText="1"/>
    </xf>
    <xf numFmtId="0" fontId="13" fillId="0" borderId="54" xfId="0" applyFont="1" applyBorder="1" applyAlignment="1">
      <alignment horizontal="center" vertical="center" wrapText="1"/>
    </xf>
    <xf numFmtId="0" fontId="24" fillId="0" borderId="22" xfId="0" applyFont="1" applyBorder="1" applyAlignment="1">
      <alignment horizontal="left" vertical="center" wrapText="1"/>
    </xf>
    <xf numFmtId="0" fontId="13" fillId="0" borderId="55" xfId="0" applyFont="1" applyBorder="1" applyAlignment="1">
      <alignment horizontal="center" vertical="center" wrapText="1"/>
    </xf>
    <xf numFmtId="0" fontId="24" fillId="0" borderId="8" xfId="1" applyFont="1" applyBorder="1" applyAlignment="1">
      <alignment horizontal="left" vertical="center" wrapText="1"/>
    </xf>
    <xf numFmtId="0" fontId="13" fillId="0" borderId="2" xfId="1" applyFont="1" applyBorder="1" applyAlignment="1">
      <alignment horizontal="center" vertical="center" wrapText="1"/>
    </xf>
    <xf numFmtId="2" fontId="2" fillId="0" borderId="28" xfId="1" applyNumberFormat="1" applyFont="1" applyBorder="1" applyAlignment="1">
      <alignment horizontal="center" vertical="center" wrapText="1"/>
    </xf>
    <xf numFmtId="0" fontId="0" fillId="0" borderId="8" xfId="1" applyFont="1" applyBorder="1" applyAlignment="1">
      <alignment horizontal="left" vertical="center" wrapText="1"/>
    </xf>
    <xf numFmtId="2" fontId="13" fillId="0" borderId="28" xfId="1" applyNumberFormat="1" applyFont="1" applyBorder="1" applyAlignment="1">
      <alignment horizontal="center" vertical="center" wrapText="1"/>
    </xf>
    <xf numFmtId="0" fontId="24" fillId="0" borderId="8" xfId="0" applyFont="1" applyBorder="1" applyAlignment="1">
      <alignment horizontal="left" vertical="center" wrapText="1"/>
    </xf>
    <xf numFmtId="0" fontId="0" fillId="0" borderId="8" xfId="0" applyBorder="1" applyAlignment="1">
      <alignment horizontal="left" vertical="center" wrapText="1"/>
    </xf>
    <xf numFmtId="0" fontId="13" fillId="0" borderId="56" xfId="0" applyFont="1" applyBorder="1" applyAlignment="1">
      <alignment horizontal="center" vertical="center" wrapText="1"/>
    </xf>
    <xf numFmtId="0" fontId="24" fillId="0" borderId="8" xfId="0" applyFont="1" applyBorder="1"/>
    <xf numFmtId="0" fontId="13" fillId="0" borderId="57" xfId="0" applyFont="1" applyBorder="1" applyAlignment="1">
      <alignment horizontal="center" vertical="center" wrapText="1"/>
    </xf>
    <xf numFmtId="0" fontId="24" fillId="0" borderId="51" xfId="0" applyFont="1" applyBorder="1"/>
    <xf numFmtId="0" fontId="2" fillId="0" borderId="3" xfId="0" applyFont="1" applyBorder="1" applyAlignment="1">
      <alignment horizontal="center" vertical="center" wrapText="1"/>
    </xf>
    <xf numFmtId="2" fontId="2" fillId="0" borderId="52" xfId="0" applyNumberFormat="1" applyFont="1" applyBorder="1" applyAlignment="1">
      <alignment horizontal="center" vertical="center" wrapText="1"/>
    </xf>
    <xf numFmtId="0" fontId="25" fillId="0" borderId="9" xfId="0" applyFont="1" applyBorder="1"/>
    <xf numFmtId="0" fontId="1" fillId="0" borderId="8" xfId="0" applyFont="1" applyBorder="1" applyAlignment="1">
      <alignment horizontal="center"/>
    </xf>
    <xf numFmtId="0" fontId="1" fillId="0" borderId="23" xfId="0" applyFont="1" applyBorder="1" applyAlignment="1">
      <alignment horizontal="center"/>
    </xf>
    <xf numFmtId="0" fontId="0" fillId="0" borderId="32" xfId="0" applyBorder="1" applyAlignment="1">
      <alignment horizontal="center"/>
    </xf>
    <xf numFmtId="0" fontId="13" fillId="0" borderId="58" xfId="0" applyFont="1" applyBorder="1" applyAlignment="1">
      <alignment horizontal="left" vertical="center" wrapText="1"/>
    </xf>
    <xf numFmtId="0" fontId="13" fillId="0" borderId="37" xfId="0" applyFont="1" applyBorder="1" applyAlignment="1">
      <alignment horizontal="center" vertical="center" wrapText="1"/>
    </xf>
    <xf numFmtId="0" fontId="25" fillId="0" borderId="2" xfId="0" applyFont="1" applyBorder="1" applyAlignment="1">
      <alignment vertical="center"/>
    </xf>
    <xf numFmtId="0" fontId="1" fillId="0" borderId="2" xfId="0" applyFont="1" applyBorder="1" applyAlignment="1">
      <alignment horizontal="center"/>
    </xf>
    <xf numFmtId="0" fontId="24" fillId="0" borderId="2" xfId="0" applyFont="1" applyBorder="1"/>
    <xf numFmtId="0" fontId="1" fillId="0" borderId="51" xfId="0" applyFont="1" applyBorder="1" applyAlignment="1">
      <alignment horizontal="center"/>
    </xf>
    <xf numFmtId="0" fontId="2" fillId="0" borderId="52" xfId="0" applyFont="1" applyBorder="1" applyAlignment="1">
      <alignment horizontal="center"/>
    </xf>
    <xf numFmtId="0" fontId="2" fillId="0" borderId="41" xfId="0" applyFont="1" applyBorder="1" applyAlignment="1">
      <alignment horizontal="center"/>
    </xf>
    <xf numFmtId="0" fontId="17" fillId="0" borderId="35" xfId="0" applyFont="1" applyBorder="1" applyAlignment="1">
      <alignment horizontal="center"/>
    </xf>
    <xf numFmtId="0" fontId="1" fillId="0" borderId="7" xfId="0" applyFont="1" applyBorder="1" applyAlignment="1">
      <alignment horizontal="center"/>
    </xf>
    <xf numFmtId="0" fontId="13" fillId="0" borderId="48" xfId="0" applyFont="1" applyBorder="1" applyAlignment="1">
      <alignment horizontal="left" vertical="center" wrapText="1"/>
    </xf>
    <xf numFmtId="0" fontId="0" fillId="0" borderId="2" xfId="0" applyBorder="1" applyAlignment="1">
      <alignment horizontal="left" vertical="center" wrapText="1"/>
    </xf>
    <xf numFmtId="0" fontId="0" fillId="0" borderId="28" xfId="0" applyBorder="1" applyAlignment="1">
      <alignment horizontal="center"/>
    </xf>
    <xf numFmtId="0" fontId="0" fillId="0" borderId="23" xfId="0" applyBorder="1" applyAlignment="1">
      <alignment horizontal="center" vertical="center"/>
    </xf>
    <xf numFmtId="0" fontId="0" fillId="0" borderId="32" xfId="0" applyBorder="1" applyAlignment="1">
      <alignment horizontal="center" vertical="center"/>
    </xf>
    <xf numFmtId="0" fontId="14" fillId="0" borderId="28" xfId="0" applyFont="1" applyBorder="1" applyAlignment="1">
      <alignment horizontal="center" vertical="center"/>
    </xf>
    <xf numFmtId="14" fontId="2" fillId="0" borderId="2" xfId="0" applyNumberFormat="1" applyFont="1" applyBorder="1" applyAlignment="1">
      <alignment horizontal="center" vertical="center" wrapText="1"/>
    </xf>
    <xf numFmtId="0" fontId="0" fillId="0" borderId="2" xfId="0" applyBorder="1" applyAlignment="1">
      <alignment horizontal="center" vertical="center" wrapText="1"/>
    </xf>
    <xf numFmtId="0" fontId="0" fillId="0" borderId="6" xfId="0" applyBorder="1" applyAlignment="1">
      <alignment horizontal="left" vertical="center" wrapText="1"/>
    </xf>
    <xf numFmtId="17" fontId="2" fillId="0" borderId="6" xfId="0" quotePrefix="1" applyNumberFormat="1" applyFont="1" applyBorder="1" applyAlignment="1">
      <alignment horizontal="center" vertical="center" wrapText="1"/>
    </xf>
    <xf numFmtId="0" fontId="2" fillId="0" borderId="36" xfId="0" applyFont="1" applyBorder="1" applyAlignment="1">
      <alignment horizontal="center" vertical="center" wrapText="1"/>
    </xf>
    <xf numFmtId="0" fontId="7" fillId="0" borderId="3" xfId="0" applyFont="1" applyBorder="1" applyAlignment="1">
      <alignment horizontal="left" vertical="center" wrapText="1"/>
    </xf>
    <xf numFmtId="0" fontId="7" fillId="0" borderId="3" xfId="0" applyFont="1" applyBorder="1" applyAlignment="1">
      <alignment horizontal="center" vertical="center" wrapText="1"/>
    </xf>
    <xf numFmtId="2" fontId="7" fillId="0" borderId="52" xfId="0" applyNumberFormat="1" applyFont="1" applyBorder="1" applyAlignment="1">
      <alignment horizontal="center" vertical="center" wrapText="1"/>
    </xf>
    <xf numFmtId="0" fontId="7" fillId="0" borderId="2" xfId="0" applyFont="1" applyBorder="1" applyAlignment="1">
      <alignment horizontal="left" vertical="center" wrapText="1"/>
    </xf>
    <xf numFmtId="0" fontId="23" fillId="0" borderId="2" xfId="1" applyBorder="1" applyAlignment="1">
      <alignment horizontal="left" vertical="center" wrapText="1"/>
    </xf>
    <xf numFmtId="0" fontId="2" fillId="0" borderId="2" xfId="1" applyFont="1" applyBorder="1" applyAlignment="1">
      <alignment horizontal="left" vertical="center" wrapText="1"/>
    </xf>
    <xf numFmtId="2" fontId="2" fillId="0" borderId="28" xfId="1" applyNumberFormat="1" applyFont="1" applyBorder="1" applyAlignment="1">
      <alignment horizontal="center" vertical="center"/>
    </xf>
    <xf numFmtId="0" fontId="0" fillId="0" borderId="51" xfId="0" applyBorder="1" applyAlignment="1">
      <alignment horizontal="center" vertical="center" wrapText="1"/>
    </xf>
    <xf numFmtId="0" fontId="1" fillId="0" borderId="9" xfId="0" applyFont="1" applyBorder="1" applyAlignment="1">
      <alignment horizontal="center" vertical="center"/>
    </xf>
    <xf numFmtId="0" fontId="24" fillId="0" borderId="6" xfId="0" applyFont="1" applyBorder="1" applyAlignment="1">
      <alignment horizontal="left" vertical="center" wrapText="1"/>
    </xf>
    <xf numFmtId="0" fontId="22" fillId="7" borderId="0" xfId="0" applyFont="1" applyFill="1" applyAlignment="1">
      <alignment horizontal="left" vertical="top" wrapText="1"/>
    </xf>
    <xf numFmtId="0" fontId="22" fillId="4" borderId="0" xfId="0" applyFont="1" applyFill="1" applyAlignment="1">
      <alignment horizontal="left" vertical="top" wrapText="1"/>
    </xf>
    <xf numFmtId="0" fontId="22" fillId="6" borderId="0" xfId="0" applyFont="1" applyFill="1" applyAlignment="1">
      <alignment horizontal="left" vertical="top" wrapText="1"/>
    </xf>
    <xf numFmtId="0" fontId="22" fillId="8" borderId="0" xfId="0" applyFont="1" applyFill="1" applyAlignment="1">
      <alignment horizontal="left" vertical="top" wrapText="1"/>
    </xf>
    <xf numFmtId="0" fontId="21" fillId="0" borderId="0" xfId="0" applyFont="1" applyAlignment="1" applyProtection="1">
      <alignment horizontal="left" vertical="center"/>
      <protection hidden="1"/>
    </xf>
    <xf numFmtId="0" fontId="1" fillId="0" borderId="47" xfId="0" applyFont="1" applyBorder="1" applyAlignment="1">
      <alignment horizontal="center" vertical="top" wrapText="1"/>
    </xf>
    <xf numFmtId="0" fontId="0" fillId="0" borderId="47" xfId="0" applyBorder="1" applyAlignment="1">
      <alignment horizontal="center" vertical="top" wrapText="1"/>
    </xf>
    <xf numFmtId="0" fontId="20" fillId="0" borderId="0" xfId="0" applyFont="1" applyAlignment="1">
      <alignment horizontal="center" vertical="center"/>
    </xf>
    <xf numFmtId="0" fontId="0" fillId="0" borderId="0" xfId="0" applyAlignment="1">
      <alignment horizontal="left" wrapText="1"/>
    </xf>
    <xf numFmtId="0" fontId="1" fillId="0" borderId="0" xfId="0" applyFont="1" applyAlignment="1">
      <alignment horizontal="left" wrapText="1"/>
    </xf>
    <xf numFmtId="0" fontId="0" fillId="0" borderId="5" xfId="0" applyBorder="1" applyAlignment="1">
      <alignment horizontal="center" vertical="top" wrapText="1"/>
    </xf>
    <xf numFmtId="0" fontId="0" fillId="0" borderId="20" xfId="0" applyBorder="1" applyAlignment="1">
      <alignment horizontal="center" vertical="top" wrapText="1"/>
    </xf>
    <xf numFmtId="0" fontId="9" fillId="0" borderId="0" xfId="0" applyFont="1" applyAlignment="1" applyProtection="1">
      <alignment horizontal="center" vertical="center"/>
      <protection hidden="1"/>
    </xf>
    <xf numFmtId="0" fontId="13" fillId="0" borderId="0" xfId="0" applyFont="1" applyAlignment="1" applyProtection="1">
      <alignment horizontal="left" vertical="center"/>
      <protection hidden="1"/>
    </xf>
    <xf numFmtId="0" fontId="0" fillId="0" borderId="0" xfId="0" applyAlignment="1">
      <alignment horizontal="left" vertical="top" wrapText="1"/>
    </xf>
    <xf numFmtId="0" fontId="9" fillId="0" borderId="0" xfId="0" applyFont="1" applyAlignment="1" applyProtection="1">
      <alignment horizontal="center" vertical="center" wrapText="1"/>
      <protection hidden="1"/>
    </xf>
    <xf numFmtId="0" fontId="4" fillId="0" borderId="0" xfId="0" applyFont="1" applyAlignment="1" applyProtection="1">
      <alignment horizontal="center" vertical="center"/>
      <protection hidden="1"/>
    </xf>
    <xf numFmtId="0" fontId="9" fillId="0" borderId="0" xfId="0" applyFont="1" applyAlignment="1">
      <alignment horizontal="center" wrapText="1"/>
    </xf>
    <xf numFmtId="0" fontId="18" fillId="0" borderId="0" xfId="0" applyFont="1" applyAlignment="1">
      <alignment horizontal="center"/>
    </xf>
    <xf numFmtId="0" fontId="9" fillId="0" borderId="0" xfId="0" applyFont="1" applyAlignment="1">
      <alignment horizontal="center"/>
    </xf>
    <xf numFmtId="0" fontId="5" fillId="0" borderId="0" xfId="0" applyFont="1" applyAlignment="1">
      <alignment horizontal="center" wrapText="1"/>
    </xf>
    <xf numFmtId="0" fontId="3" fillId="0" borderId="0" xfId="0" applyFont="1" applyAlignment="1" applyProtection="1">
      <alignment horizontal="left" vertical="center"/>
      <protection hidden="1"/>
    </xf>
    <xf numFmtId="0" fontId="9" fillId="0" borderId="48" xfId="0" applyFont="1" applyBorder="1" applyAlignment="1">
      <alignment horizontal="center" vertical="center" wrapText="1"/>
    </xf>
    <xf numFmtId="0" fontId="9" fillId="0" borderId="49" xfId="0" applyFont="1" applyBorder="1" applyAlignment="1">
      <alignment horizontal="center" vertical="center" wrapText="1"/>
    </xf>
    <xf numFmtId="0" fontId="9" fillId="0" borderId="50" xfId="0" applyFont="1" applyBorder="1" applyAlignment="1">
      <alignment horizontal="center" vertical="center" wrapText="1"/>
    </xf>
  </cellXfs>
  <cellStyles count="2">
    <cellStyle name="Normal" xfId="0" builtinId="0"/>
    <cellStyle name="Normal 2" xfId="1" xr:uid="{147E5C42-6FEE-424B-8FB5-D48F7F35655F}"/>
  </cellStyles>
  <dxfs count="0"/>
  <tableStyles count="0" defaultTableStyle="TableStyleMedium9" defaultPivotStyle="PivotStyleLight16"/>
  <colors>
    <mruColors>
      <color rgb="FFC8EBB7"/>
      <color rgb="FFB0E89C"/>
      <color rgb="FFB5F1AD"/>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calcChain" Target="calcChain.xml"/><Relationship Id="rId21" Type="http://schemas.openxmlformats.org/officeDocument/2006/relationships/worksheet" Target="worksheets/sheet21.xml"/><Relationship Id="rId34"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externalLink" Target="externalLinks/externalLink2.xml"/><Relationship Id="rId8" Type="http://schemas.openxmlformats.org/officeDocument/2006/relationships/worksheet" Target="worksheets/sheet8.xml"/><Relationship Id="rId3" Type="http://schemas.openxmlformats.org/officeDocument/2006/relationships/worksheet" Target="worksheets/sheet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Administrator/My%20Documents/Desc&#259;rc&#259;ri/GM_SL_10.12.2012%20-%20Mosoarca%20Mariu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nd\date\Secretariat\GradatiiMerit\GradatiideMerit2013\GM_CONF_20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6">
          <cell r="B6" t="str">
            <v>Mosoarca Marius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18">
          <cell r="B18">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B1:L12"/>
  <sheetViews>
    <sheetView showGridLines="0" showRowColHeaders="0" topLeftCell="A10" zoomScale="120" zoomScaleNormal="120" workbookViewId="0">
      <selection activeCell="I18" sqref="I18"/>
    </sheetView>
  </sheetViews>
  <sheetFormatPr defaultRowHeight="15" x14ac:dyDescent="0.25"/>
  <sheetData>
    <row r="1" spans="2:12" ht="15.75" x14ac:dyDescent="0.25">
      <c r="B1" s="312" t="s">
        <v>260</v>
      </c>
      <c r="C1" s="317"/>
      <c r="D1" s="317"/>
      <c r="E1" s="317"/>
      <c r="F1" s="317"/>
      <c r="G1" s="317"/>
      <c r="H1" s="317"/>
      <c r="I1" s="317"/>
      <c r="J1" s="317"/>
      <c r="K1" s="317"/>
    </row>
    <row r="2" spans="2:12" ht="15.75" x14ac:dyDescent="0.25">
      <c r="B2" s="317"/>
      <c r="C2" s="317"/>
      <c r="D2" s="317"/>
      <c r="E2" s="317"/>
      <c r="F2" s="317"/>
      <c r="G2" s="317"/>
      <c r="H2" s="317"/>
      <c r="I2" s="317"/>
      <c r="J2" s="317"/>
      <c r="K2" s="317"/>
    </row>
    <row r="3" spans="2:12" ht="90" customHeight="1" x14ac:dyDescent="0.25">
      <c r="B3" s="449" t="s">
        <v>265</v>
      </c>
      <c r="C3" s="449"/>
      <c r="D3" s="449"/>
      <c r="E3" s="449"/>
      <c r="F3" s="449"/>
      <c r="G3" s="449"/>
      <c r="H3" s="449"/>
      <c r="I3" s="449"/>
      <c r="J3" s="449"/>
      <c r="K3" s="449"/>
      <c r="L3" s="449"/>
    </row>
    <row r="4" spans="2:12" ht="135" customHeight="1" x14ac:dyDescent="0.25">
      <c r="B4" s="450" t="s">
        <v>259</v>
      </c>
      <c r="C4" s="450"/>
      <c r="D4" s="450"/>
      <c r="E4" s="450"/>
      <c r="F4" s="450"/>
      <c r="G4" s="450"/>
      <c r="H4" s="450"/>
      <c r="I4" s="450"/>
      <c r="J4" s="450"/>
      <c r="K4" s="450"/>
      <c r="L4" s="450"/>
    </row>
    <row r="5" spans="2:12" ht="60" customHeight="1" x14ac:dyDescent="0.25">
      <c r="B5" s="451" t="s">
        <v>261</v>
      </c>
      <c r="C5" s="451"/>
      <c r="D5" s="451"/>
      <c r="E5" s="451"/>
      <c r="F5" s="451"/>
      <c r="G5" s="451"/>
      <c r="H5" s="451"/>
      <c r="I5" s="451"/>
      <c r="J5" s="451"/>
      <c r="K5" s="451"/>
      <c r="L5" s="451"/>
    </row>
    <row r="6" spans="2:12" ht="60" customHeight="1" x14ac:dyDescent="0.25">
      <c r="B6" s="451" t="s">
        <v>262</v>
      </c>
      <c r="C6" s="451"/>
      <c r="D6" s="451"/>
      <c r="E6" s="451"/>
      <c r="F6" s="451"/>
      <c r="G6" s="451"/>
      <c r="H6" s="451"/>
      <c r="I6" s="451"/>
      <c r="J6" s="451"/>
      <c r="K6" s="451"/>
      <c r="L6" s="451"/>
    </row>
    <row r="7" spans="2:12" ht="60" customHeight="1" x14ac:dyDescent="0.25">
      <c r="B7" s="448" t="s">
        <v>266</v>
      </c>
      <c r="C7" s="448"/>
      <c r="D7" s="448"/>
      <c r="E7" s="448"/>
      <c r="F7" s="448"/>
      <c r="G7" s="448"/>
      <c r="H7" s="448"/>
      <c r="I7" s="448"/>
      <c r="J7" s="448"/>
      <c r="K7" s="448"/>
      <c r="L7" s="448"/>
    </row>
    <row r="8" spans="2:12" ht="15.75" x14ac:dyDescent="0.25">
      <c r="B8" s="317"/>
      <c r="C8" s="317"/>
      <c r="D8" s="317"/>
      <c r="E8" s="317"/>
      <c r="F8" s="317"/>
      <c r="G8" s="317"/>
      <c r="H8" s="317"/>
      <c r="I8" s="317"/>
      <c r="J8" s="317"/>
      <c r="K8" s="317"/>
    </row>
    <row r="9" spans="2:12" ht="15.75" x14ac:dyDescent="0.25">
      <c r="B9" s="317"/>
      <c r="C9" s="317"/>
      <c r="D9" s="317"/>
      <c r="E9" s="317"/>
      <c r="F9" s="317"/>
      <c r="G9" s="317"/>
      <c r="H9" s="317"/>
      <c r="I9" s="317"/>
      <c r="J9" s="317"/>
      <c r="K9" s="317"/>
    </row>
    <row r="10" spans="2:12" ht="15.75" x14ac:dyDescent="0.25">
      <c r="B10" s="317"/>
      <c r="C10" s="317"/>
      <c r="D10" s="317"/>
      <c r="E10" s="317"/>
      <c r="F10" s="317"/>
      <c r="G10" s="317"/>
      <c r="H10" s="317"/>
      <c r="I10" s="317"/>
      <c r="J10" s="317"/>
      <c r="K10" s="317"/>
    </row>
    <row r="11" spans="2:12" ht="15.75" x14ac:dyDescent="0.25">
      <c r="B11" s="317"/>
      <c r="C11" s="317"/>
      <c r="D11" s="317"/>
      <c r="E11" s="317"/>
      <c r="F11" s="317"/>
      <c r="G11" s="317"/>
      <c r="H11" s="317"/>
      <c r="I11" s="317"/>
      <c r="J11" s="317"/>
      <c r="K11" s="317"/>
    </row>
    <row r="12" spans="2:12" ht="15.75" x14ac:dyDescent="0.25">
      <c r="B12" s="317"/>
      <c r="C12" s="317"/>
      <c r="D12" s="317"/>
      <c r="E12" s="317"/>
      <c r="F12" s="317"/>
      <c r="G12" s="317"/>
      <c r="H12" s="317"/>
      <c r="I12" s="317"/>
      <c r="J12" s="317"/>
      <c r="K12" s="317"/>
    </row>
  </sheetData>
  <mergeCells count="5">
    <mergeCell ref="B7:L7"/>
    <mergeCell ref="B3:L3"/>
    <mergeCell ref="B4:L4"/>
    <mergeCell ref="B5:L5"/>
    <mergeCell ref="B6:L6"/>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6"/>
  </sheetPr>
  <dimension ref="A1:K22"/>
  <sheetViews>
    <sheetView workbookViewId="0">
      <selection activeCell="A6" sqref="A6:I6"/>
    </sheetView>
  </sheetViews>
  <sheetFormatPr defaultRowHeight="15" x14ac:dyDescent="0.2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1" x14ac:dyDescent="0.25">
      <c r="A1" s="230" t="str">
        <f>'Date initiale'!C3</f>
        <v>Universitatea de Arhitectură și Urbanism "Ion Mincu" București</v>
      </c>
      <c r="B1" s="230"/>
      <c r="C1" s="230"/>
    </row>
    <row r="2" spans="1:11" x14ac:dyDescent="0.25">
      <c r="A2" s="230" t="str">
        <f>'Date initiale'!B4&amp;" "&amp;'Date initiale'!C4</f>
        <v>Facultatea ARHITECTURA</v>
      </c>
      <c r="B2" s="230"/>
      <c r="C2" s="230"/>
    </row>
    <row r="3" spans="1:11" x14ac:dyDescent="0.25">
      <c r="A3" s="230" t="str">
        <f>'Date initiale'!B5&amp;" "&amp;'Date initiale'!C5</f>
        <v>Departamentul Sinteza proiectării de arhitectură</v>
      </c>
      <c r="B3" s="230"/>
      <c r="C3" s="230"/>
    </row>
    <row r="4" spans="1:11" x14ac:dyDescent="0.25">
      <c r="A4" s="107" t="str">
        <f>'Date initiale'!C6&amp;", "&amp;'Date initiale'!C7</f>
        <v>Ene, Mihai, profesor universitar</v>
      </c>
      <c r="B4" s="107"/>
      <c r="C4" s="107"/>
    </row>
    <row r="5" spans="1:11" x14ac:dyDescent="0.25">
      <c r="A5" s="107"/>
      <c r="B5" s="107"/>
      <c r="C5" s="107"/>
    </row>
    <row r="6" spans="1:11" ht="15.75" x14ac:dyDescent="0.25">
      <c r="A6" s="460" t="s">
        <v>159</v>
      </c>
      <c r="B6" s="460"/>
      <c r="C6" s="460"/>
      <c r="D6" s="460"/>
      <c r="E6" s="460"/>
      <c r="F6" s="460"/>
      <c r="G6" s="460"/>
      <c r="H6" s="460"/>
      <c r="I6" s="460"/>
    </row>
    <row r="7" spans="1:11" ht="35.25" customHeight="1" x14ac:dyDescent="0.25">
      <c r="A7" s="463" t="str">
        <f>'Descriere indicatori'!A8&amp;". "&amp;'Descriere indicatori'!B8</f>
        <v xml:space="preserve">I5. Articole in extenso în reviste ştiinţifice indexate ISI Arts &amp; Humanities Citation Index, Scopus-Copernicus, ERIH şi clasificate în categoria INT1 sau INT2 în acest index sau echivalente în domeniu* </v>
      </c>
      <c r="B7" s="463"/>
      <c r="C7" s="463"/>
      <c r="D7" s="463"/>
      <c r="E7" s="463"/>
      <c r="F7" s="463"/>
      <c r="G7" s="463"/>
      <c r="H7" s="463"/>
      <c r="I7" s="463"/>
    </row>
    <row r="8" spans="1:11" ht="15.75" thickBot="1" x14ac:dyDescent="0.3">
      <c r="A8" s="48"/>
      <c r="B8" s="48"/>
      <c r="C8" s="48"/>
      <c r="D8" s="48"/>
      <c r="E8" s="48"/>
      <c r="F8" s="48"/>
      <c r="G8" s="48"/>
      <c r="H8" s="48"/>
      <c r="I8" s="48"/>
    </row>
    <row r="9" spans="1:11" ht="30.75" thickBot="1" x14ac:dyDescent="0.3">
      <c r="A9" s="137" t="s">
        <v>80</v>
      </c>
      <c r="B9" s="138" t="s">
        <v>115</v>
      </c>
      <c r="C9" s="138" t="s">
        <v>78</v>
      </c>
      <c r="D9" s="138" t="s">
        <v>82</v>
      </c>
      <c r="E9" s="138" t="s">
        <v>110</v>
      </c>
      <c r="F9" s="139" t="s">
        <v>119</v>
      </c>
      <c r="G9" s="138" t="s">
        <v>83</v>
      </c>
      <c r="H9" s="138" t="s">
        <v>160</v>
      </c>
      <c r="I9" s="140" t="s">
        <v>122</v>
      </c>
      <c r="K9" s="233" t="s">
        <v>157</v>
      </c>
    </row>
    <row r="10" spans="1:11" x14ac:dyDescent="0.25">
      <c r="A10" s="143">
        <v>1</v>
      </c>
      <c r="B10" s="128"/>
      <c r="C10" s="128"/>
      <c r="D10" s="128"/>
      <c r="E10" s="128"/>
      <c r="F10" s="127"/>
      <c r="G10" s="128"/>
      <c r="H10" s="128"/>
      <c r="I10" s="151"/>
      <c r="K10" s="234">
        <v>10</v>
      </c>
    </row>
    <row r="11" spans="1:11" x14ac:dyDescent="0.25">
      <c r="A11" s="144">
        <f>A10+1</f>
        <v>2</v>
      </c>
      <c r="B11" s="99"/>
      <c r="C11" s="30"/>
      <c r="D11" s="100"/>
      <c r="E11" s="30"/>
      <c r="F11" s="101"/>
      <c r="G11" s="101"/>
      <c r="H11" s="101"/>
      <c r="I11" s="272"/>
    </row>
    <row r="12" spans="1:11" x14ac:dyDescent="0.25">
      <c r="A12" s="145">
        <f t="shared" ref="A12:A19" si="0">A11+1</f>
        <v>3</v>
      </c>
      <c r="B12" s="146"/>
      <c r="C12" s="147"/>
      <c r="D12" s="100"/>
      <c r="E12" s="147"/>
      <c r="F12" s="136"/>
      <c r="G12" s="147"/>
      <c r="H12" s="136"/>
      <c r="I12" s="272"/>
    </row>
    <row r="13" spans="1:11" x14ac:dyDescent="0.25">
      <c r="A13" s="148">
        <f t="shared" si="0"/>
        <v>4</v>
      </c>
      <c r="B13" s="99"/>
      <c r="C13" s="100"/>
      <c r="D13" s="100"/>
      <c r="E13" s="100"/>
      <c r="F13" s="101"/>
      <c r="G13" s="101"/>
      <c r="H13" s="101"/>
      <c r="I13" s="272"/>
    </row>
    <row r="14" spans="1:11" x14ac:dyDescent="0.25">
      <c r="A14" s="144">
        <f t="shared" si="0"/>
        <v>5</v>
      </c>
      <c r="B14" s="99"/>
      <c r="C14" s="30"/>
      <c r="D14" s="100"/>
      <c r="E14" s="30"/>
      <c r="F14" s="101"/>
      <c r="G14" s="101"/>
      <c r="H14" s="101"/>
      <c r="I14" s="272"/>
    </row>
    <row r="15" spans="1:11" x14ac:dyDescent="0.25">
      <c r="A15" s="148">
        <f t="shared" si="0"/>
        <v>6</v>
      </c>
      <c r="B15" s="99"/>
      <c r="C15" s="100"/>
      <c r="D15" s="100"/>
      <c r="E15" s="100"/>
      <c r="F15" s="101"/>
      <c r="G15" s="101"/>
      <c r="H15" s="101"/>
      <c r="I15" s="272"/>
    </row>
    <row r="16" spans="1:11" x14ac:dyDescent="0.25">
      <c r="A16" s="144">
        <f t="shared" si="0"/>
        <v>7</v>
      </c>
      <c r="B16" s="99"/>
      <c r="C16" s="30"/>
      <c r="D16" s="100"/>
      <c r="E16" s="30"/>
      <c r="F16" s="101"/>
      <c r="G16" s="101"/>
      <c r="H16" s="101"/>
      <c r="I16" s="272"/>
    </row>
    <row r="17" spans="1:9" x14ac:dyDescent="0.25">
      <c r="A17" s="145">
        <f t="shared" si="0"/>
        <v>8</v>
      </c>
      <c r="B17" s="146"/>
      <c r="C17" s="147"/>
      <c r="D17" s="100"/>
      <c r="E17" s="147"/>
      <c r="F17" s="136"/>
      <c r="G17" s="147"/>
      <c r="H17" s="136"/>
      <c r="I17" s="272"/>
    </row>
    <row r="18" spans="1:9" x14ac:dyDescent="0.25">
      <c r="A18" s="148">
        <f t="shared" si="0"/>
        <v>9</v>
      </c>
      <c r="B18" s="99"/>
      <c r="C18" s="100"/>
      <c r="D18" s="100"/>
      <c r="E18" s="100"/>
      <c r="F18" s="101"/>
      <c r="G18" s="101"/>
      <c r="H18" s="101"/>
      <c r="I18" s="272"/>
    </row>
    <row r="19" spans="1:9" ht="15.75" thickBot="1" x14ac:dyDescent="0.3">
      <c r="A19" s="108">
        <f t="shared" si="0"/>
        <v>10</v>
      </c>
      <c r="B19" s="103"/>
      <c r="C19" s="104"/>
      <c r="D19" s="134"/>
      <c r="E19" s="149"/>
      <c r="F19" s="149"/>
      <c r="G19" s="150"/>
      <c r="H19" s="150"/>
      <c r="I19" s="279"/>
    </row>
    <row r="20" spans="1:9" ht="16.5" thickBot="1" x14ac:dyDescent="0.3">
      <c r="A20" s="307"/>
      <c r="H20" s="109" t="str">
        <f>"Total "&amp;LEFT(A7,2)</f>
        <v>Total I5</v>
      </c>
      <c r="I20" s="142">
        <f>SUM(I10:I19)</f>
        <v>0</v>
      </c>
    </row>
    <row r="21" spans="1:9" ht="15.75" x14ac:dyDescent="0.25">
      <c r="A21" s="37"/>
    </row>
    <row r="22" spans="1:9" ht="33.75" customHeight="1" x14ac:dyDescent="0.25">
      <c r="A22" s="462" t="str">
        <f>'Descriere indicatori'!A32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62"/>
      <c r="C22" s="462"/>
      <c r="D22" s="462"/>
      <c r="E22" s="462"/>
      <c r="F22" s="462"/>
      <c r="G22" s="462"/>
      <c r="H22" s="462"/>
      <c r="I22" s="462"/>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6"/>
  </sheetPr>
  <dimension ref="A1:K20"/>
  <sheetViews>
    <sheetView workbookViewId="0">
      <selection activeCell="A6" sqref="A6:I6"/>
    </sheetView>
  </sheetViews>
  <sheetFormatPr defaultRowHeight="15" x14ac:dyDescent="0.2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1" x14ac:dyDescent="0.25">
      <c r="A1" s="230" t="str">
        <f>'Date initiale'!C3</f>
        <v>Universitatea de Arhitectură și Urbanism "Ion Mincu" București</v>
      </c>
      <c r="B1" s="230"/>
      <c r="C1" s="230"/>
    </row>
    <row r="2" spans="1:11" x14ac:dyDescent="0.25">
      <c r="A2" s="230" t="str">
        <f>'Date initiale'!B4&amp;" "&amp;'Date initiale'!C4</f>
        <v>Facultatea ARHITECTURA</v>
      </c>
      <c r="B2" s="230"/>
      <c r="C2" s="230"/>
    </row>
    <row r="3" spans="1:11" x14ac:dyDescent="0.25">
      <c r="A3" s="230" t="str">
        <f>'Date initiale'!B5&amp;" "&amp;'Date initiale'!C5</f>
        <v>Departamentul Sinteza proiectării de arhitectură</v>
      </c>
      <c r="B3" s="230"/>
      <c r="C3" s="230"/>
    </row>
    <row r="4" spans="1:11" x14ac:dyDescent="0.25">
      <c r="A4" s="107" t="str">
        <f>'Date initiale'!C6&amp;", "&amp;'Date initiale'!C7</f>
        <v>Ene, Mihai, profesor universitar</v>
      </c>
      <c r="B4" s="107"/>
      <c r="C4" s="107"/>
    </row>
    <row r="5" spans="1:11" x14ac:dyDescent="0.25">
      <c r="A5" s="107"/>
      <c r="B5" s="107"/>
      <c r="C5" s="107"/>
    </row>
    <row r="6" spans="1:11" ht="15.75" x14ac:dyDescent="0.25">
      <c r="A6" s="460" t="s">
        <v>159</v>
      </c>
      <c r="B6" s="460"/>
      <c r="C6" s="460"/>
      <c r="D6" s="460"/>
      <c r="E6" s="460"/>
      <c r="F6" s="460"/>
      <c r="G6" s="460"/>
      <c r="H6" s="460"/>
      <c r="I6" s="460"/>
    </row>
    <row r="7" spans="1:11" ht="15.75" x14ac:dyDescent="0.25">
      <c r="A7" s="463" t="str">
        <f>'Descriere indicatori'!A9&amp;". "&amp;'Descriere indicatori'!B9</f>
        <v xml:space="preserve">I6. Articole in extenso în reviste ştiinţifice indexate ERIH şi clasificate în categoria NAT </v>
      </c>
      <c r="B7" s="463"/>
      <c r="C7" s="463"/>
      <c r="D7" s="463"/>
      <c r="E7" s="463"/>
      <c r="F7" s="463"/>
      <c r="G7" s="463"/>
      <c r="H7" s="463"/>
      <c r="I7" s="463"/>
    </row>
    <row r="8" spans="1:11" ht="15.75" thickBot="1" x14ac:dyDescent="0.3">
      <c r="A8" s="52"/>
      <c r="B8" s="52"/>
      <c r="C8" s="52"/>
      <c r="D8" s="52"/>
      <c r="E8" s="52"/>
      <c r="F8" s="52"/>
      <c r="G8" s="52"/>
      <c r="H8" s="52"/>
      <c r="I8" s="52"/>
    </row>
    <row r="9" spans="1:11" ht="30.75" thickBot="1" x14ac:dyDescent="0.3">
      <c r="A9" s="137" t="s">
        <v>80</v>
      </c>
      <c r="B9" s="138" t="s">
        <v>115</v>
      </c>
      <c r="C9" s="138" t="s">
        <v>78</v>
      </c>
      <c r="D9" s="138" t="s">
        <v>82</v>
      </c>
      <c r="E9" s="138" t="s">
        <v>110</v>
      </c>
      <c r="F9" s="139" t="s">
        <v>119</v>
      </c>
      <c r="G9" s="138" t="s">
        <v>83</v>
      </c>
      <c r="H9" s="138" t="s">
        <v>160</v>
      </c>
      <c r="I9" s="140" t="s">
        <v>122</v>
      </c>
      <c r="K9" s="233" t="s">
        <v>157</v>
      </c>
    </row>
    <row r="10" spans="1:11" x14ac:dyDescent="0.25">
      <c r="A10" s="154">
        <v>1</v>
      </c>
      <c r="B10" s="94"/>
      <c r="C10" s="94"/>
      <c r="D10" s="94"/>
      <c r="E10" s="95"/>
      <c r="F10" s="96"/>
      <c r="G10" s="96"/>
      <c r="H10" s="96"/>
      <c r="I10" s="276"/>
      <c r="K10" s="234">
        <v>5</v>
      </c>
    </row>
    <row r="11" spans="1:11" x14ac:dyDescent="0.25">
      <c r="A11" s="155">
        <f>A10+1</f>
        <v>2</v>
      </c>
      <c r="B11" s="98"/>
      <c r="C11" s="99"/>
      <c r="D11" s="98"/>
      <c r="E11" s="100"/>
      <c r="F11" s="101"/>
      <c r="G11" s="102"/>
      <c r="H11" s="102"/>
      <c r="I11" s="272"/>
    </row>
    <row r="12" spans="1:11" x14ac:dyDescent="0.25">
      <c r="A12" s="155">
        <f t="shared" ref="A12:A19" si="0">A11+1</f>
        <v>3</v>
      </c>
      <c r="B12" s="99"/>
      <c r="C12" s="99"/>
      <c r="D12" s="99"/>
      <c r="E12" s="100"/>
      <c r="F12" s="101"/>
      <c r="G12" s="102"/>
      <c r="H12" s="102"/>
      <c r="I12" s="272"/>
    </row>
    <row r="13" spans="1:11" x14ac:dyDescent="0.25">
      <c r="A13" s="155">
        <f t="shared" si="0"/>
        <v>4</v>
      </c>
      <c r="B13" s="99"/>
      <c r="C13" s="99"/>
      <c r="D13" s="99"/>
      <c r="E13" s="100"/>
      <c r="F13" s="101"/>
      <c r="G13" s="101"/>
      <c r="H13" s="101"/>
      <c r="I13" s="272"/>
    </row>
    <row r="14" spans="1:11" x14ac:dyDescent="0.25">
      <c r="A14" s="155">
        <f t="shared" si="0"/>
        <v>5</v>
      </c>
      <c r="B14" s="99"/>
      <c r="C14" s="99"/>
      <c r="D14" s="99"/>
      <c r="E14" s="100"/>
      <c r="F14" s="101"/>
      <c r="G14" s="101"/>
      <c r="H14" s="101"/>
      <c r="I14" s="272"/>
    </row>
    <row r="15" spans="1:11" x14ac:dyDescent="0.25">
      <c r="A15" s="155">
        <f t="shared" si="0"/>
        <v>6</v>
      </c>
      <c r="B15" s="99"/>
      <c r="C15" s="99"/>
      <c r="D15" s="99"/>
      <c r="E15" s="100"/>
      <c r="F15" s="101"/>
      <c r="G15" s="101"/>
      <c r="H15" s="101"/>
      <c r="I15" s="272"/>
    </row>
    <row r="16" spans="1:11" x14ac:dyDescent="0.25">
      <c r="A16" s="155">
        <f t="shared" si="0"/>
        <v>7</v>
      </c>
      <c r="B16" s="99"/>
      <c r="C16" s="99"/>
      <c r="D16" s="99"/>
      <c r="E16" s="100"/>
      <c r="F16" s="101"/>
      <c r="G16" s="101"/>
      <c r="H16" s="101"/>
      <c r="I16" s="272"/>
    </row>
    <row r="17" spans="1:9" x14ac:dyDescent="0.25">
      <c r="A17" s="155">
        <f t="shared" si="0"/>
        <v>8</v>
      </c>
      <c r="B17" s="99"/>
      <c r="C17" s="99"/>
      <c r="D17" s="99"/>
      <c r="E17" s="100"/>
      <c r="F17" s="101"/>
      <c r="G17" s="101"/>
      <c r="H17" s="101"/>
      <c r="I17" s="272"/>
    </row>
    <row r="18" spans="1:9" x14ac:dyDescent="0.25">
      <c r="A18" s="155">
        <f t="shared" si="0"/>
        <v>9</v>
      </c>
      <c r="B18" s="99"/>
      <c r="C18" s="99"/>
      <c r="D18" s="99"/>
      <c r="E18" s="100"/>
      <c r="F18" s="101"/>
      <c r="G18" s="101"/>
      <c r="H18" s="101"/>
      <c r="I18" s="272"/>
    </row>
    <row r="19" spans="1:9" ht="15.75" thickBot="1" x14ac:dyDescent="0.3">
      <c r="A19" s="156">
        <f t="shared" si="0"/>
        <v>10</v>
      </c>
      <c r="B19" s="103"/>
      <c r="C19" s="103"/>
      <c r="D19" s="103"/>
      <c r="E19" s="104"/>
      <c r="F19" s="105"/>
      <c r="G19" s="105"/>
      <c r="H19" s="105"/>
      <c r="I19" s="273"/>
    </row>
    <row r="20" spans="1:9" ht="15.75" thickBot="1" x14ac:dyDescent="0.3">
      <c r="A20" s="306"/>
      <c r="B20" s="107"/>
      <c r="C20" s="107"/>
      <c r="D20" s="107"/>
      <c r="E20" s="107"/>
      <c r="F20" s="107"/>
      <c r="G20" s="107"/>
      <c r="H20" s="109" t="str">
        <f>"Total "&amp;LEFT(A7,2)</f>
        <v>Total I6</v>
      </c>
      <c r="I20" s="110">
        <f>SUM(I10:I19)</f>
        <v>0</v>
      </c>
    </row>
  </sheetData>
  <mergeCells count="2">
    <mergeCell ref="A6:I6"/>
    <mergeCell ref="A7:I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6"/>
  </sheetPr>
  <dimension ref="A1:K24"/>
  <sheetViews>
    <sheetView workbookViewId="0">
      <selection activeCell="A6" sqref="A6:I6"/>
    </sheetView>
  </sheetViews>
  <sheetFormatPr defaultRowHeight="15" x14ac:dyDescent="0.2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1" ht="15.75" x14ac:dyDescent="0.25">
      <c r="A1" s="230" t="str">
        <f>'Date initiale'!C3</f>
        <v>Universitatea de Arhitectură și Urbanism "Ion Mincu" București</v>
      </c>
      <c r="B1" s="230"/>
      <c r="C1" s="230"/>
      <c r="D1" s="6"/>
      <c r="E1" s="6"/>
      <c r="F1" s="6"/>
      <c r="G1" s="6"/>
      <c r="H1" s="6"/>
      <c r="I1" s="6"/>
      <c r="J1" s="6"/>
    </row>
    <row r="2" spans="1:11" ht="15.75" x14ac:dyDescent="0.25">
      <c r="A2" s="230" t="str">
        <f>'Date initiale'!B4&amp;" "&amp;'Date initiale'!C4</f>
        <v>Facultatea ARHITECTURA</v>
      </c>
      <c r="B2" s="230"/>
      <c r="C2" s="230"/>
      <c r="D2" s="6"/>
      <c r="E2" s="6"/>
      <c r="F2" s="6"/>
      <c r="G2" s="6"/>
      <c r="H2" s="6"/>
      <c r="I2" s="6"/>
      <c r="J2" s="6"/>
    </row>
    <row r="3" spans="1:11" ht="15.75" x14ac:dyDescent="0.25">
      <c r="A3" s="230" t="str">
        <f>'Date initiale'!B5&amp;" "&amp;'Date initiale'!C5</f>
        <v>Departamentul Sinteza proiectării de arhitectură</v>
      </c>
      <c r="B3" s="230"/>
      <c r="C3" s="230"/>
      <c r="D3" s="6"/>
      <c r="E3" s="6"/>
      <c r="F3" s="6"/>
      <c r="G3" s="6"/>
      <c r="H3" s="6"/>
      <c r="I3" s="6"/>
      <c r="J3" s="6"/>
    </row>
    <row r="4" spans="1:11" ht="15.75" x14ac:dyDescent="0.25">
      <c r="A4" s="232" t="str">
        <f>'Date initiale'!C6&amp;", "&amp;'Date initiale'!C7</f>
        <v>Ene, Mihai, profesor universitar</v>
      </c>
      <c r="B4" s="232"/>
      <c r="C4" s="232"/>
      <c r="D4" s="6"/>
      <c r="E4" s="6"/>
      <c r="F4" s="6"/>
      <c r="G4" s="6"/>
      <c r="H4" s="6"/>
      <c r="I4" s="6"/>
      <c r="J4" s="6"/>
    </row>
    <row r="5" spans="1:11" ht="15.75" x14ac:dyDescent="0.25">
      <c r="A5" s="232"/>
      <c r="B5" s="232"/>
      <c r="C5" s="232"/>
      <c r="D5" s="6"/>
      <c r="E5" s="6"/>
      <c r="F5" s="6"/>
      <c r="G5" s="6"/>
      <c r="H5" s="6"/>
      <c r="I5" s="6"/>
      <c r="J5" s="6"/>
    </row>
    <row r="6" spans="1:11" ht="15.75" x14ac:dyDescent="0.25">
      <c r="A6" s="464" t="s">
        <v>159</v>
      </c>
      <c r="B6" s="464"/>
      <c r="C6" s="464"/>
      <c r="D6" s="464"/>
      <c r="E6" s="464"/>
      <c r="F6" s="464"/>
      <c r="G6" s="464"/>
      <c r="H6" s="464"/>
      <c r="I6" s="464"/>
      <c r="J6" s="6"/>
    </row>
    <row r="7" spans="1:11" ht="15.75" x14ac:dyDescent="0.25">
      <c r="A7" s="463" t="str">
        <f>'Descriere indicatori'!A10&amp;". "&amp;'Descriere indicatori'!B10</f>
        <v xml:space="preserve">I7. Articole in extenso în reviste ştiinţifice recunoscute în domeniu* </v>
      </c>
      <c r="B7" s="463"/>
      <c r="C7" s="463"/>
      <c r="D7" s="463"/>
      <c r="E7" s="463"/>
      <c r="F7" s="463"/>
      <c r="G7" s="463"/>
      <c r="H7" s="463"/>
      <c r="I7" s="463"/>
      <c r="J7" s="6"/>
    </row>
    <row r="8" spans="1:11" ht="16.5" thickBot="1" x14ac:dyDescent="0.3">
      <c r="A8" s="153"/>
      <c r="B8" s="153"/>
      <c r="C8" s="153"/>
      <c r="D8" s="153"/>
      <c r="E8" s="153"/>
      <c r="F8" s="153"/>
      <c r="G8" s="153"/>
      <c r="H8" s="153"/>
      <c r="I8" s="153"/>
      <c r="J8" s="6"/>
    </row>
    <row r="9" spans="1:11" ht="30.75" thickBot="1" x14ac:dyDescent="0.3">
      <c r="A9" s="137" t="s">
        <v>80</v>
      </c>
      <c r="B9" s="138" t="s">
        <v>115</v>
      </c>
      <c r="C9" s="138" t="s">
        <v>78</v>
      </c>
      <c r="D9" s="138" t="s">
        <v>82</v>
      </c>
      <c r="E9" s="138" t="s">
        <v>110</v>
      </c>
      <c r="F9" s="139" t="s">
        <v>119</v>
      </c>
      <c r="G9" s="138" t="s">
        <v>83</v>
      </c>
      <c r="H9" s="138" t="s">
        <v>160</v>
      </c>
      <c r="I9" s="140" t="s">
        <v>122</v>
      </c>
      <c r="J9" s="6"/>
      <c r="K9" s="233" t="s">
        <v>157</v>
      </c>
    </row>
    <row r="10" spans="1:11" ht="15.75" x14ac:dyDescent="0.25">
      <c r="A10" s="158">
        <v>1</v>
      </c>
      <c r="B10" s="159"/>
      <c r="C10" s="126"/>
      <c r="D10" s="126"/>
      <c r="E10" s="126"/>
      <c r="F10" s="127"/>
      <c r="G10" s="126"/>
      <c r="H10" s="160"/>
      <c r="I10" s="276"/>
      <c r="J10" s="6"/>
      <c r="K10" s="234">
        <v>5</v>
      </c>
    </row>
    <row r="11" spans="1:11" ht="15.75" x14ac:dyDescent="0.25">
      <c r="A11" s="130">
        <f>A10+1</f>
        <v>2</v>
      </c>
      <c r="B11" s="123"/>
      <c r="C11" s="123"/>
      <c r="D11" s="123"/>
      <c r="E11" s="30"/>
      <c r="F11" s="102"/>
      <c r="G11" s="102"/>
      <c r="H11" s="102"/>
      <c r="I11" s="272"/>
      <c r="J11" s="36"/>
    </row>
    <row r="12" spans="1:11" ht="15.75" x14ac:dyDescent="0.25">
      <c r="A12" s="130">
        <f t="shared" ref="A12:A19" si="0">A11+1</f>
        <v>3</v>
      </c>
      <c r="B12" s="123"/>
      <c r="C12" s="100"/>
      <c r="D12" s="123"/>
      <c r="E12" s="161"/>
      <c r="F12" s="101"/>
      <c r="G12" s="102"/>
      <c r="H12" s="102"/>
      <c r="I12" s="272"/>
      <c r="J12" s="36"/>
    </row>
    <row r="13" spans="1:11" ht="15.75" x14ac:dyDescent="0.25">
      <c r="A13" s="130">
        <f t="shared" si="0"/>
        <v>4</v>
      </c>
      <c r="B13" s="100"/>
      <c r="C13" s="100"/>
      <c r="D13" s="100"/>
      <c r="E13" s="161"/>
      <c r="F13" s="101"/>
      <c r="G13" s="102"/>
      <c r="H13" s="102"/>
      <c r="I13" s="272"/>
      <c r="J13" s="6"/>
    </row>
    <row r="14" spans="1:11" ht="15.75" x14ac:dyDescent="0.25">
      <c r="A14" s="130">
        <f t="shared" si="0"/>
        <v>5</v>
      </c>
      <c r="B14" s="100"/>
      <c r="C14" s="100"/>
      <c r="D14" s="100"/>
      <c r="E14" s="161"/>
      <c r="F14" s="101"/>
      <c r="G14" s="101"/>
      <c r="H14" s="101"/>
      <c r="I14" s="272"/>
      <c r="J14" s="6"/>
    </row>
    <row r="15" spans="1:11" ht="15.75" x14ac:dyDescent="0.25">
      <c r="A15" s="130">
        <f t="shared" si="0"/>
        <v>6</v>
      </c>
      <c r="B15" s="100"/>
      <c r="C15" s="100"/>
      <c r="D15" s="100"/>
      <c r="E15" s="161"/>
      <c r="F15" s="101"/>
      <c r="G15" s="101"/>
      <c r="H15" s="101"/>
      <c r="I15" s="272"/>
      <c r="J15" s="6"/>
    </row>
    <row r="16" spans="1:11" ht="15.75" x14ac:dyDescent="0.25">
      <c r="A16" s="130">
        <f t="shared" si="0"/>
        <v>7</v>
      </c>
      <c r="B16" s="100"/>
      <c r="C16" s="100"/>
      <c r="D16" s="100"/>
      <c r="E16" s="30"/>
      <c r="F16" s="101"/>
      <c r="G16" s="101"/>
      <c r="H16" s="101"/>
      <c r="I16" s="272"/>
      <c r="J16" s="6"/>
    </row>
    <row r="17" spans="1:10" ht="15.75" x14ac:dyDescent="0.25">
      <c r="A17" s="130">
        <f t="shared" si="0"/>
        <v>8</v>
      </c>
      <c r="B17" s="100"/>
      <c r="C17" s="100"/>
      <c r="D17" s="100"/>
      <c r="E17" s="161"/>
      <c r="F17" s="101"/>
      <c r="G17" s="101"/>
      <c r="H17" s="101"/>
      <c r="I17" s="272"/>
      <c r="J17" s="6"/>
    </row>
    <row r="18" spans="1:10" ht="15.75" x14ac:dyDescent="0.25">
      <c r="A18" s="130">
        <f t="shared" si="0"/>
        <v>9</v>
      </c>
      <c r="B18" s="30"/>
      <c r="C18" s="162"/>
      <c r="D18" s="100"/>
      <c r="E18" s="161"/>
      <c r="F18" s="161"/>
      <c r="G18" s="161"/>
      <c r="H18" s="161"/>
      <c r="I18" s="280"/>
      <c r="J18" s="6"/>
    </row>
    <row r="19" spans="1:10" ht="16.5" thickBot="1" x14ac:dyDescent="0.3">
      <c r="A19" s="157">
        <f t="shared" si="0"/>
        <v>10</v>
      </c>
      <c r="B19" s="104"/>
      <c r="C19" s="104"/>
      <c r="D19" s="104"/>
      <c r="E19" s="163"/>
      <c r="F19" s="105"/>
      <c r="G19" s="105"/>
      <c r="H19" s="105"/>
      <c r="I19" s="273"/>
      <c r="J19" s="6"/>
    </row>
    <row r="20" spans="1:10" ht="16.5" thickBot="1" x14ac:dyDescent="0.3">
      <c r="A20" s="305"/>
      <c r="B20" s="107"/>
      <c r="C20" s="107"/>
      <c r="D20" s="107"/>
      <c r="E20" s="107"/>
      <c r="F20" s="107"/>
      <c r="G20" s="107"/>
      <c r="H20" s="109" t="str">
        <f>"Total "&amp;LEFT(A7,2)</f>
        <v>Total I7</v>
      </c>
      <c r="I20" s="110">
        <f>SUM(I10:I19)</f>
        <v>0</v>
      </c>
      <c r="J20" s="6"/>
    </row>
    <row r="21" spans="1:10" x14ac:dyDescent="0.25">
      <c r="A21" s="32"/>
      <c r="B21" s="32"/>
      <c r="C21" s="32"/>
      <c r="D21" s="32"/>
      <c r="E21" s="32"/>
      <c r="F21" s="32"/>
      <c r="G21" s="32"/>
      <c r="H21" s="32"/>
      <c r="I21" s="33"/>
    </row>
    <row r="22" spans="1:10" ht="33.75" customHeight="1" x14ac:dyDescent="0.25">
      <c r="A22" s="462" t="str">
        <f>'Descriere indicatori'!A32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62"/>
      <c r="C22" s="462"/>
      <c r="D22" s="462"/>
      <c r="E22" s="462"/>
      <c r="F22" s="462"/>
      <c r="G22" s="462"/>
      <c r="H22" s="462"/>
      <c r="I22" s="462"/>
    </row>
    <row r="23" spans="1:10" x14ac:dyDescent="0.25">
      <c r="A23" s="32"/>
    </row>
    <row r="24" spans="1:10" x14ac:dyDescent="0.25">
      <c r="A24" s="32"/>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6"/>
  </sheetPr>
  <dimension ref="A1:K22"/>
  <sheetViews>
    <sheetView workbookViewId="0">
      <selection activeCell="A6" sqref="A6:I6"/>
    </sheetView>
  </sheetViews>
  <sheetFormatPr defaultRowHeight="15" x14ac:dyDescent="0.2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1" x14ac:dyDescent="0.25">
      <c r="A1" s="230" t="str">
        <f>'Date initiale'!C3</f>
        <v>Universitatea de Arhitectură și Urbanism "Ion Mincu" București</v>
      </c>
      <c r="B1" s="230"/>
      <c r="C1" s="230"/>
    </row>
    <row r="2" spans="1:11" x14ac:dyDescent="0.25">
      <c r="A2" s="230" t="str">
        <f>'Date initiale'!B4&amp;" "&amp;'Date initiale'!C4</f>
        <v>Facultatea ARHITECTURA</v>
      </c>
      <c r="B2" s="230"/>
      <c r="C2" s="230"/>
    </row>
    <row r="3" spans="1:11" x14ac:dyDescent="0.25">
      <c r="A3" s="230" t="str">
        <f>'Date initiale'!B5&amp;" "&amp;'Date initiale'!C5</f>
        <v>Departamentul Sinteza proiectării de arhitectură</v>
      </c>
      <c r="B3" s="230"/>
      <c r="C3" s="230"/>
    </row>
    <row r="4" spans="1:11" x14ac:dyDescent="0.25">
      <c r="A4" s="107" t="str">
        <f>'Date initiale'!C6&amp;", "&amp;'Date initiale'!C7</f>
        <v>Ene, Mihai, profesor universitar</v>
      </c>
      <c r="B4" s="107"/>
      <c r="C4" s="107"/>
    </row>
    <row r="5" spans="1:11" x14ac:dyDescent="0.25">
      <c r="A5" s="107"/>
      <c r="B5" s="107"/>
      <c r="C5" s="107"/>
    </row>
    <row r="6" spans="1:11" ht="15.75" x14ac:dyDescent="0.25">
      <c r="A6" s="460" t="s">
        <v>159</v>
      </c>
      <c r="B6" s="460"/>
      <c r="C6" s="460"/>
      <c r="D6" s="460"/>
      <c r="E6" s="460"/>
      <c r="F6" s="460"/>
      <c r="G6" s="460"/>
      <c r="H6" s="460"/>
      <c r="I6" s="460"/>
    </row>
    <row r="7" spans="1:11" ht="15.75" x14ac:dyDescent="0.25">
      <c r="A7" s="463" t="str">
        <f>'Descriere indicatori'!A11&amp;". "&amp;'Descriere indicatori'!B11</f>
        <v xml:space="preserve">I8. Studii in extenso apărute în volume colective publicate la edituri de prestigiu internaţional* </v>
      </c>
      <c r="B7" s="463"/>
      <c r="C7" s="463"/>
      <c r="D7" s="463"/>
      <c r="E7" s="463"/>
      <c r="F7" s="463"/>
      <c r="G7" s="463"/>
      <c r="H7" s="463"/>
      <c r="I7" s="463"/>
    </row>
    <row r="8" spans="1:11" ht="15.75" thickBot="1" x14ac:dyDescent="0.3">
      <c r="A8" s="52"/>
      <c r="B8" s="52"/>
      <c r="C8" s="52"/>
      <c r="D8" s="52"/>
      <c r="E8" s="52"/>
      <c r="F8" s="52"/>
      <c r="G8" s="52"/>
      <c r="H8" s="52"/>
      <c r="I8" s="52"/>
    </row>
    <row r="9" spans="1:11" ht="30.75" thickBot="1" x14ac:dyDescent="0.3">
      <c r="A9" s="137" t="s">
        <v>80</v>
      </c>
      <c r="B9" s="138" t="s">
        <v>115</v>
      </c>
      <c r="C9" s="138" t="s">
        <v>78</v>
      </c>
      <c r="D9" s="138" t="s">
        <v>82</v>
      </c>
      <c r="E9" s="138" t="s">
        <v>110</v>
      </c>
      <c r="F9" s="139" t="s">
        <v>119</v>
      </c>
      <c r="G9" s="138" t="s">
        <v>83</v>
      </c>
      <c r="H9" s="138" t="s">
        <v>160</v>
      </c>
      <c r="I9" s="140" t="s">
        <v>122</v>
      </c>
      <c r="K9" s="233" t="s">
        <v>157</v>
      </c>
    </row>
    <row r="10" spans="1:11" x14ac:dyDescent="0.25">
      <c r="A10" s="93">
        <v>1</v>
      </c>
      <c r="B10" s="94"/>
      <c r="C10" s="94"/>
      <c r="D10" s="94"/>
      <c r="E10" s="95"/>
      <c r="F10" s="96"/>
      <c r="G10" s="96"/>
      <c r="H10" s="96"/>
      <c r="I10" s="276"/>
      <c r="K10" s="234">
        <v>10</v>
      </c>
    </row>
    <row r="11" spans="1:11" x14ac:dyDescent="0.25">
      <c r="A11" s="148">
        <f>A10+1</f>
        <v>2</v>
      </c>
      <c r="B11" s="146"/>
      <c r="C11" s="99"/>
      <c r="D11" s="146"/>
      <c r="E11" s="100"/>
      <c r="F11" s="101"/>
      <c r="G11" s="101"/>
      <c r="H11" s="101"/>
      <c r="I11" s="272"/>
    </row>
    <row r="12" spans="1:11" x14ac:dyDescent="0.25">
      <c r="A12" s="148">
        <f t="shared" ref="A12:A18" si="0">A11+1</f>
        <v>3</v>
      </c>
      <c r="B12" s="99"/>
      <c r="C12" s="99"/>
      <c r="D12" s="99"/>
      <c r="E12" s="100"/>
      <c r="F12" s="101"/>
      <c r="G12" s="101"/>
      <c r="H12" s="101"/>
      <c r="I12" s="272"/>
    </row>
    <row r="13" spans="1:11" x14ac:dyDescent="0.25">
      <c r="A13" s="148">
        <f t="shared" si="0"/>
        <v>4</v>
      </c>
      <c r="B13" s="99"/>
      <c r="C13" s="99"/>
      <c r="D13" s="99"/>
      <c r="E13" s="100"/>
      <c r="F13" s="101"/>
      <c r="G13" s="101"/>
      <c r="H13" s="101"/>
      <c r="I13" s="272"/>
    </row>
    <row r="14" spans="1:11" x14ac:dyDescent="0.25">
      <c r="A14" s="148">
        <f t="shared" si="0"/>
        <v>5</v>
      </c>
      <c r="B14" s="99"/>
      <c r="C14" s="99"/>
      <c r="D14" s="99"/>
      <c r="E14" s="100"/>
      <c r="F14" s="101"/>
      <c r="G14" s="101"/>
      <c r="H14" s="101"/>
      <c r="I14" s="272"/>
    </row>
    <row r="15" spans="1:11" x14ac:dyDescent="0.25">
      <c r="A15" s="148">
        <f t="shared" si="0"/>
        <v>6</v>
      </c>
      <c r="B15" s="99"/>
      <c r="C15" s="99"/>
      <c r="D15" s="99"/>
      <c r="E15" s="100"/>
      <c r="F15" s="101"/>
      <c r="G15" s="101"/>
      <c r="H15" s="101"/>
      <c r="I15" s="272"/>
    </row>
    <row r="16" spans="1:11" x14ac:dyDescent="0.25">
      <c r="A16" s="148">
        <f t="shared" si="0"/>
        <v>7</v>
      </c>
      <c r="B16" s="99"/>
      <c r="C16" s="99"/>
      <c r="D16" s="99"/>
      <c r="E16" s="100"/>
      <c r="F16" s="101"/>
      <c r="G16" s="101"/>
      <c r="H16" s="101"/>
      <c r="I16" s="272"/>
    </row>
    <row r="17" spans="1:10" x14ac:dyDescent="0.25">
      <c r="A17" s="148">
        <f t="shared" si="0"/>
        <v>8</v>
      </c>
      <c r="B17" s="99"/>
      <c r="C17" s="99"/>
      <c r="D17" s="99"/>
      <c r="E17" s="100"/>
      <c r="F17" s="101"/>
      <c r="G17" s="101"/>
      <c r="H17" s="101"/>
      <c r="I17" s="272"/>
    </row>
    <row r="18" spans="1:10" x14ac:dyDescent="0.25">
      <c r="A18" s="148">
        <f t="shared" si="0"/>
        <v>9</v>
      </c>
      <c r="B18" s="99"/>
      <c r="C18" s="99"/>
      <c r="D18" s="99"/>
      <c r="E18" s="100"/>
      <c r="F18" s="101"/>
      <c r="G18" s="101"/>
      <c r="H18" s="101"/>
      <c r="I18" s="272"/>
    </row>
    <row r="19" spans="1:10" ht="15.75" thickBot="1" x14ac:dyDescent="0.3">
      <c r="A19" s="108">
        <f>A18+1</f>
        <v>10</v>
      </c>
      <c r="B19" s="103"/>
      <c r="C19" s="103"/>
      <c r="D19" s="103"/>
      <c r="E19" s="104"/>
      <c r="F19" s="105"/>
      <c r="G19" s="105"/>
      <c r="H19" s="105"/>
      <c r="I19" s="273"/>
    </row>
    <row r="20" spans="1:10" ht="16.5" thickBot="1" x14ac:dyDescent="0.3">
      <c r="A20" s="305"/>
      <c r="B20" s="107"/>
      <c r="C20" s="107"/>
      <c r="D20" s="107"/>
      <c r="E20" s="107"/>
      <c r="F20" s="107"/>
      <c r="G20" s="107"/>
      <c r="H20" s="109" t="str">
        <f>"Total "&amp;LEFT(A7,2)</f>
        <v>Total I8</v>
      </c>
      <c r="I20" s="110">
        <f>SUM(I10:I19)</f>
        <v>0</v>
      </c>
      <c r="J20" s="6"/>
    </row>
    <row r="22" spans="1:10" ht="33.75" customHeight="1" x14ac:dyDescent="0.25">
      <c r="A22" s="462" t="str">
        <f>'Descriere indicatori'!A32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62"/>
      <c r="C22" s="462"/>
      <c r="D22" s="462"/>
      <c r="E22" s="462"/>
      <c r="F22" s="462"/>
      <c r="G22" s="462"/>
      <c r="H22" s="462"/>
      <c r="I22" s="462"/>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6"/>
  </sheetPr>
  <dimension ref="A1:K22"/>
  <sheetViews>
    <sheetView workbookViewId="0">
      <selection activeCell="A6" sqref="A6:I6"/>
    </sheetView>
  </sheetViews>
  <sheetFormatPr defaultRowHeight="15" x14ac:dyDescent="0.2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10" width="9.7109375" customWidth="1"/>
  </cols>
  <sheetData>
    <row r="1" spans="1:11" x14ac:dyDescent="0.25">
      <c r="A1" s="230" t="str">
        <f>'Date initiale'!C3</f>
        <v>Universitatea de Arhitectură și Urbanism "Ion Mincu" București</v>
      </c>
      <c r="B1" s="230"/>
      <c r="C1" s="230"/>
    </row>
    <row r="2" spans="1:11" x14ac:dyDescent="0.25">
      <c r="A2" s="230" t="str">
        <f>'Date initiale'!B4&amp;" "&amp;'Date initiale'!C4</f>
        <v>Facultatea ARHITECTURA</v>
      </c>
      <c r="B2" s="230"/>
      <c r="C2" s="230"/>
    </row>
    <row r="3" spans="1:11" x14ac:dyDescent="0.25">
      <c r="A3" s="230" t="str">
        <f>'Date initiale'!B5&amp;" "&amp;'Date initiale'!C5</f>
        <v>Departamentul Sinteza proiectării de arhitectură</v>
      </c>
      <c r="B3" s="230"/>
      <c r="C3" s="230"/>
    </row>
    <row r="4" spans="1:11" x14ac:dyDescent="0.25">
      <c r="A4" s="107" t="str">
        <f>'Date initiale'!C6&amp;", "&amp;'Date initiale'!C7</f>
        <v>Ene, Mihai, profesor universitar</v>
      </c>
      <c r="B4" s="107"/>
      <c r="C4" s="107"/>
    </row>
    <row r="5" spans="1:11" x14ac:dyDescent="0.25">
      <c r="A5" s="107"/>
      <c r="B5" s="107"/>
      <c r="C5" s="107"/>
    </row>
    <row r="6" spans="1:11" ht="15.75" x14ac:dyDescent="0.25">
      <c r="A6" s="460" t="s">
        <v>159</v>
      </c>
      <c r="B6" s="460"/>
      <c r="C6" s="460"/>
      <c r="D6" s="460"/>
      <c r="E6" s="460"/>
      <c r="F6" s="460"/>
      <c r="G6" s="460"/>
      <c r="H6" s="460"/>
      <c r="I6" s="460"/>
    </row>
    <row r="7" spans="1:11" ht="15.75" customHeight="1" x14ac:dyDescent="0.25">
      <c r="A7" s="463" t="str">
        <f>'Descriere indicatori'!A12&amp;". "&amp;'Descriere indicatori'!B12</f>
        <v xml:space="preserve">I9. Studii in extenso apărute în volume colective publicate la edituri de prestigiu naţional* </v>
      </c>
      <c r="B7" s="463"/>
      <c r="C7" s="463"/>
      <c r="D7" s="463"/>
      <c r="E7" s="463"/>
      <c r="F7" s="463"/>
      <c r="G7" s="463"/>
      <c r="H7" s="463"/>
      <c r="I7" s="463"/>
      <c r="J7" s="165"/>
    </row>
    <row r="8" spans="1:11" ht="16.5" thickBot="1" x14ac:dyDescent="0.3">
      <c r="A8" s="43"/>
      <c r="B8" s="43"/>
      <c r="C8" s="43"/>
      <c r="D8" s="43"/>
      <c r="E8" s="43"/>
      <c r="F8" s="43"/>
      <c r="G8" s="52"/>
      <c r="H8" s="43"/>
      <c r="I8" s="43"/>
      <c r="J8" s="43"/>
    </row>
    <row r="9" spans="1:11" ht="30.75" thickBot="1" x14ac:dyDescent="0.3">
      <c r="A9" s="137" t="s">
        <v>80</v>
      </c>
      <c r="B9" s="138" t="s">
        <v>115</v>
      </c>
      <c r="C9" s="138" t="s">
        <v>81</v>
      </c>
      <c r="D9" s="138" t="s">
        <v>82</v>
      </c>
      <c r="E9" s="138" t="s">
        <v>110</v>
      </c>
      <c r="F9" s="139" t="s">
        <v>119</v>
      </c>
      <c r="G9" s="138" t="s">
        <v>83</v>
      </c>
      <c r="H9" s="138" t="s">
        <v>160</v>
      </c>
      <c r="I9" s="140" t="s">
        <v>122</v>
      </c>
      <c r="K9" s="233" t="s">
        <v>157</v>
      </c>
    </row>
    <row r="10" spans="1:11" x14ac:dyDescent="0.25">
      <c r="A10" s="143">
        <v>1</v>
      </c>
      <c r="B10" s="159"/>
      <c r="C10" s="159"/>
      <c r="D10" s="159"/>
      <c r="E10" s="126"/>
      <c r="F10" s="127"/>
      <c r="G10" s="96"/>
      <c r="H10" s="127"/>
      <c r="I10" s="276"/>
      <c r="K10" s="234">
        <v>7</v>
      </c>
    </row>
    <row r="11" spans="1:11" x14ac:dyDescent="0.25">
      <c r="A11" s="166">
        <f>A10+1</f>
        <v>2</v>
      </c>
      <c r="B11" s="146"/>
      <c r="C11" s="146"/>
      <c r="D11" s="146"/>
      <c r="E11" s="161"/>
      <c r="F11" s="101"/>
      <c r="G11" s="101"/>
      <c r="H11" s="101"/>
      <c r="I11" s="272"/>
    </row>
    <row r="12" spans="1:11" x14ac:dyDescent="0.25">
      <c r="A12" s="166">
        <f t="shared" ref="A12:A19" si="0">A11+1</f>
        <v>3</v>
      </c>
      <c r="B12" s="146"/>
      <c r="C12" s="99"/>
      <c r="D12" s="146"/>
      <c r="E12" s="161"/>
      <c r="F12" s="101"/>
      <c r="G12" s="101"/>
      <c r="H12" s="101"/>
      <c r="I12" s="272"/>
    </row>
    <row r="13" spans="1:11" x14ac:dyDescent="0.25">
      <c r="A13" s="166">
        <f t="shared" si="0"/>
        <v>4</v>
      </c>
      <c r="B13" s="146"/>
      <c r="C13" s="99"/>
      <c r="D13" s="146"/>
      <c r="E13" s="161"/>
      <c r="F13" s="101"/>
      <c r="G13" s="101"/>
      <c r="H13" s="101"/>
      <c r="I13" s="272"/>
    </row>
    <row r="14" spans="1:11" x14ac:dyDescent="0.25">
      <c r="A14" s="166">
        <f t="shared" si="0"/>
        <v>5</v>
      </c>
      <c r="B14" s="167"/>
      <c r="C14" s="167"/>
      <c r="D14" s="167"/>
      <c r="E14" s="167"/>
      <c r="F14" s="167"/>
      <c r="G14" s="101"/>
      <c r="H14" s="167"/>
      <c r="I14" s="281"/>
    </row>
    <row r="15" spans="1:11" x14ac:dyDescent="0.25">
      <c r="A15" s="166">
        <f t="shared" si="0"/>
        <v>6</v>
      </c>
      <c r="B15" s="167"/>
      <c r="C15" s="167"/>
      <c r="D15" s="167"/>
      <c r="E15" s="167"/>
      <c r="F15" s="167"/>
      <c r="G15" s="101"/>
      <c r="H15" s="167"/>
      <c r="I15" s="281"/>
    </row>
    <row r="16" spans="1:11" x14ac:dyDescent="0.25">
      <c r="A16" s="166">
        <f t="shared" si="0"/>
        <v>7</v>
      </c>
      <c r="B16" s="167"/>
      <c r="C16" s="167"/>
      <c r="D16" s="167"/>
      <c r="E16" s="167"/>
      <c r="F16" s="167"/>
      <c r="G16" s="101"/>
      <c r="H16" s="167"/>
      <c r="I16" s="281"/>
    </row>
    <row r="17" spans="1:10" x14ac:dyDescent="0.25">
      <c r="A17" s="166">
        <f t="shared" si="0"/>
        <v>8</v>
      </c>
      <c r="B17" s="167"/>
      <c r="C17" s="167"/>
      <c r="D17" s="167"/>
      <c r="E17" s="167"/>
      <c r="F17" s="167"/>
      <c r="G17" s="101"/>
      <c r="H17" s="167"/>
      <c r="I17" s="281"/>
    </row>
    <row r="18" spans="1:10" x14ac:dyDescent="0.25">
      <c r="A18" s="166">
        <f t="shared" si="0"/>
        <v>9</v>
      </c>
      <c r="B18" s="167"/>
      <c r="C18" s="167"/>
      <c r="D18" s="167"/>
      <c r="E18" s="167"/>
      <c r="F18" s="167"/>
      <c r="G18" s="101"/>
      <c r="H18" s="167"/>
      <c r="I18" s="281"/>
    </row>
    <row r="19" spans="1:10" ht="15.75" thickBot="1" x14ac:dyDescent="0.3">
      <c r="A19" s="132">
        <f t="shared" si="0"/>
        <v>10</v>
      </c>
      <c r="B19" s="168"/>
      <c r="C19" s="168"/>
      <c r="D19" s="168"/>
      <c r="E19" s="168"/>
      <c r="F19" s="168"/>
      <c r="G19" s="105"/>
      <c r="H19" s="168"/>
      <c r="I19" s="282"/>
    </row>
    <row r="20" spans="1:10" ht="16.5" thickBot="1" x14ac:dyDescent="0.3">
      <c r="A20" s="305"/>
      <c r="B20" s="107"/>
      <c r="C20" s="107"/>
      <c r="D20" s="107"/>
      <c r="E20" s="107"/>
      <c r="F20" s="107"/>
      <c r="G20" s="107"/>
      <c r="H20" s="109" t="str">
        <f>"Total "&amp;LEFT(A7,2)</f>
        <v>Total I9</v>
      </c>
      <c r="I20" s="110">
        <f>SUM(I10:I19)</f>
        <v>0</v>
      </c>
      <c r="J20" s="6"/>
    </row>
    <row r="22" spans="1:10" ht="33.75" customHeight="1" x14ac:dyDescent="0.25">
      <c r="A22" s="462" t="str">
        <f>'Descriere indicatori'!A32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62"/>
      <c r="C22" s="462"/>
      <c r="D22" s="462"/>
      <c r="E22" s="462"/>
      <c r="F22" s="462"/>
      <c r="G22" s="462"/>
      <c r="H22" s="462"/>
      <c r="I22" s="462"/>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6"/>
  </sheetPr>
  <dimension ref="A1:K25"/>
  <sheetViews>
    <sheetView workbookViewId="0">
      <selection activeCell="A6" sqref="A6:I6"/>
    </sheetView>
  </sheetViews>
  <sheetFormatPr defaultRowHeight="15" x14ac:dyDescent="0.2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1" x14ac:dyDescent="0.25">
      <c r="A1" s="230" t="str">
        <f>'Date initiale'!C3</f>
        <v>Universitatea de Arhitectură și Urbanism "Ion Mincu" București</v>
      </c>
      <c r="B1" s="230"/>
      <c r="C1" s="230"/>
    </row>
    <row r="2" spans="1:11" x14ac:dyDescent="0.25">
      <c r="A2" s="230" t="str">
        <f>'Date initiale'!B4&amp;" "&amp;'Date initiale'!C4</f>
        <v>Facultatea ARHITECTURA</v>
      </c>
      <c r="B2" s="230"/>
      <c r="C2" s="230"/>
    </row>
    <row r="3" spans="1:11" x14ac:dyDescent="0.25">
      <c r="A3" s="230" t="str">
        <f>'Date initiale'!B5&amp;" "&amp;'Date initiale'!C5</f>
        <v>Departamentul Sinteza proiectării de arhitectură</v>
      </c>
      <c r="B3" s="230"/>
      <c r="C3" s="230"/>
    </row>
    <row r="4" spans="1:11" x14ac:dyDescent="0.25">
      <c r="A4" s="107" t="str">
        <f>'Date initiale'!C6&amp;", "&amp;'Date initiale'!C7</f>
        <v>Ene, Mihai, profesor universitar</v>
      </c>
      <c r="B4" s="107"/>
      <c r="C4" s="107"/>
    </row>
    <row r="5" spans="1:11" x14ac:dyDescent="0.25">
      <c r="A5" s="107"/>
      <c r="B5" s="107"/>
      <c r="C5" s="107"/>
    </row>
    <row r="6" spans="1:11" ht="15.75" x14ac:dyDescent="0.25">
      <c r="A6" s="460" t="s">
        <v>159</v>
      </c>
      <c r="B6" s="460"/>
      <c r="C6" s="460"/>
      <c r="D6" s="460"/>
      <c r="E6" s="460"/>
      <c r="F6" s="460"/>
      <c r="G6" s="460"/>
      <c r="H6" s="460"/>
      <c r="I6" s="460"/>
    </row>
    <row r="7" spans="1:11" ht="39" customHeight="1" x14ac:dyDescent="0.25">
      <c r="A7" s="463" t="str">
        <f>'Descriere indicatori'!A13&amp;". "&amp;'Descriere indicatori'!B13</f>
        <v xml:space="preserve">I10. Studii in extenso apărute în volume colective publicate la edituri recunoscute în domeniu*, precum şi studiile aferente proiectelor* </v>
      </c>
      <c r="B7" s="463"/>
      <c r="C7" s="463"/>
      <c r="D7" s="463"/>
      <c r="E7" s="463"/>
      <c r="F7" s="463"/>
      <c r="G7" s="463"/>
      <c r="H7" s="463"/>
      <c r="I7" s="463"/>
    </row>
    <row r="8" spans="1:11" ht="17.25" customHeight="1" thickBot="1" x14ac:dyDescent="0.3">
      <c r="A8" s="27"/>
      <c r="B8" s="43"/>
      <c r="C8" s="43"/>
      <c r="D8" s="43"/>
      <c r="E8" s="43"/>
      <c r="F8" s="43"/>
      <c r="G8" s="43"/>
      <c r="H8" s="43"/>
      <c r="I8" s="43"/>
    </row>
    <row r="9" spans="1:11" ht="30.75" thickBot="1" x14ac:dyDescent="0.3">
      <c r="A9" s="137" t="s">
        <v>80</v>
      </c>
      <c r="B9" s="138" t="s">
        <v>115</v>
      </c>
      <c r="C9" s="138" t="s">
        <v>81</v>
      </c>
      <c r="D9" s="138" t="s">
        <v>82</v>
      </c>
      <c r="E9" s="138" t="s">
        <v>110</v>
      </c>
      <c r="F9" s="139" t="s">
        <v>119</v>
      </c>
      <c r="G9" s="138" t="s">
        <v>83</v>
      </c>
      <c r="H9" s="138" t="s">
        <v>160</v>
      </c>
      <c r="I9" s="140" t="s">
        <v>122</v>
      </c>
      <c r="K9" s="233" t="s">
        <v>157</v>
      </c>
    </row>
    <row r="10" spans="1:11" ht="15.75" x14ac:dyDescent="0.25">
      <c r="A10" s="143">
        <v>1</v>
      </c>
      <c r="B10" s="95"/>
      <c r="C10" s="126"/>
      <c r="D10" s="210"/>
      <c r="E10" s="211"/>
      <c r="F10" s="126"/>
      <c r="G10" s="126"/>
      <c r="H10" s="126"/>
      <c r="I10" s="283"/>
      <c r="J10" s="177"/>
      <c r="K10" s="234" t="s">
        <v>211</v>
      </c>
    </row>
    <row r="11" spans="1:11" ht="15.75" x14ac:dyDescent="0.25">
      <c r="A11" s="144">
        <f>A10+1</f>
        <v>2</v>
      </c>
      <c r="B11" s="124"/>
      <c r="C11" s="147"/>
      <c r="D11" s="100"/>
      <c r="E11" s="161"/>
      <c r="F11" s="147"/>
      <c r="G11" s="147"/>
      <c r="H11" s="147"/>
      <c r="I11" s="277"/>
      <c r="J11" s="177"/>
    </row>
    <row r="12" spans="1:11" x14ac:dyDescent="0.25">
      <c r="A12" s="144">
        <f t="shared" ref="A12:A19" si="0">A11+1</f>
        <v>3</v>
      </c>
      <c r="B12" s="124"/>
      <c r="C12" s="124"/>
      <c r="D12" s="124"/>
      <c r="E12" s="30"/>
      <c r="F12" s="101"/>
      <c r="G12" s="101"/>
      <c r="H12" s="101"/>
      <c r="I12" s="272"/>
    </row>
    <row r="13" spans="1:11" x14ac:dyDescent="0.25">
      <c r="A13" s="144">
        <f t="shared" si="0"/>
        <v>4</v>
      </c>
      <c r="B13" s="100"/>
      <c r="C13" s="100"/>
      <c r="D13" s="124"/>
      <c r="E13" s="30"/>
      <c r="F13" s="101"/>
      <c r="G13" s="101"/>
      <c r="H13" s="101"/>
      <c r="I13" s="272"/>
    </row>
    <row r="14" spans="1:11" x14ac:dyDescent="0.25">
      <c r="A14" s="144">
        <f t="shared" si="0"/>
        <v>5</v>
      </c>
      <c r="B14" s="124"/>
      <c r="C14" s="100"/>
      <c r="D14" s="100"/>
      <c r="E14" s="161"/>
      <c r="F14" s="101"/>
      <c r="G14" s="101"/>
      <c r="H14" s="101"/>
      <c r="I14" s="272"/>
    </row>
    <row r="15" spans="1:11" x14ac:dyDescent="0.25">
      <c r="A15" s="144">
        <f t="shared" si="0"/>
        <v>6</v>
      </c>
      <c r="B15" s="146"/>
      <c r="C15" s="146"/>
      <c r="D15" s="146"/>
      <c r="E15" s="161"/>
      <c r="F15" s="101"/>
      <c r="G15" s="101"/>
      <c r="H15" s="101"/>
      <c r="I15" s="272"/>
    </row>
    <row r="16" spans="1:11" x14ac:dyDescent="0.25">
      <c r="A16" s="144">
        <f t="shared" si="0"/>
        <v>7</v>
      </c>
      <c r="B16" s="146"/>
      <c r="C16" s="99"/>
      <c r="D16" s="146"/>
      <c r="E16" s="161"/>
      <c r="F16" s="101"/>
      <c r="G16" s="101"/>
      <c r="H16" s="101"/>
      <c r="I16" s="272"/>
    </row>
    <row r="17" spans="1:9" x14ac:dyDescent="0.25">
      <c r="A17" s="144">
        <f t="shared" si="0"/>
        <v>8</v>
      </c>
      <c r="B17" s="146"/>
      <c r="C17" s="99"/>
      <c r="D17" s="146"/>
      <c r="E17" s="161"/>
      <c r="F17" s="101"/>
      <c r="G17" s="101"/>
      <c r="H17" s="101"/>
      <c r="I17" s="272"/>
    </row>
    <row r="18" spans="1:9" x14ac:dyDescent="0.25">
      <c r="A18" s="144">
        <f t="shared" si="0"/>
        <v>9</v>
      </c>
      <c r="B18" s="161"/>
      <c r="C18" s="30"/>
      <c r="D18" s="30"/>
      <c r="E18" s="30"/>
      <c r="F18" s="101"/>
      <c r="G18" s="101"/>
      <c r="H18" s="101"/>
      <c r="I18" s="272"/>
    </row>
    <row r="19" spans="1:9" ht="15.75" thickBot="1" x14ac:dyDescent="0.3">
      <c r="A19" s="212">
        <f t="shared" si="0"/>
        <v>10</v>
      </c>
      <c r="B19" s="133"/>
      <c r="C19" s="104"/>
      <c r="D19" s="104"/>
      <c r="E19" s="163"/>
      <c r="F19" s="105"/>
      <c r="G19" s="105"/>
      <c r="H19" s="105"/>
      <c r="I19" s="273"/>
    </row>
    <row r="20" spans="1:9" ht="15.75" thickBot="1" x14ac:dyDescent="0.3">
      <c r="A20" s="305"/>
      <c r="B20" s="131"/>
      <c r="C20" s="131"/>
      <c r="D20" s="164"/>
      <c r="E20" s="164"/>
      <c r="F20" s="164"/>
      <c r="G20" s="164"/>
      <c r="H20" s="109" t="str">
        <f>"Total "&amp;LEFT(A7,3)</f>
        <v>Total I10</v>
      </c>
      <c r="I20" s="213">
        <f>SUM(I10:I19)</f>
        <v>0</v>
      </c>
    </row>
    <row r="21" spans="1:9" x14ac:dyDescent="0.25">
      <c r="B21" s="15"/>
      <c r="C21" s="17"/>
    </row>
    <row r="22" spans="1:9" ht="33.75" customHeight="1" x14ac:dyDescent="0.25">
      <c r="A22" s="462" t="str">
        <f>'Descriere indicatori'!A32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62"/>
      <c r="C22" s="462"/>
      <c r="D22" s="462"/>
      <c r="E22" s="462"/>
      <c r="F22" s="462"/>
      <c r="G22" s="462"/>
      <c r="H22" s="462"/>
      <c r="I22" s="462"/>
    </row>
    <row r="23" spans="1:9" x14ac:dyDescent="0.25">
      <c r="B23" s="17"/>
      <c r="C23" s="17"/>
    </row>
    <row r="24" spans="1:9" x14ac:dyDescent="0.25">
      <c r="B24" s="17"/>
      <c r="C24" s="17"/>
    </row>
    <row r="25" spans="1:9" x14ac:dyDescent="0.25">
      <c r="B25" s="17"/>
      <c r="C25" s="17"/>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6"/>
  </sheetPr>
  <dimension ref="A1:L18"/>
  <sheetViews>
    <sheetView topLeftCell="B1" workbookViewId="0">
      <selection activeCell="B12" sqref="A12:XFD19"/>
    </sheetView>
  </sheetViews>
  <sheetFormatPr defaultRowHeight="15" x14ac:dyDescent="0.25"/>
  <cols>
    <col min="1" max="1" width="5.140625" customWidth="1"/>
    <col min="2" max="2" width="22.140625" customWidth="1"/>
    <col min="3" max="3" width="27.140625" customWidth="1"/>
    <col min="4" max="4" width="21.42578125" customWidth="1"/>
    <col min="5" max="5" width="6.85546875" customWidth="1"/>
    <col min="6" max="6" width="10.5703125" customWidth="1"/>
    <col min="7" max="7" width="16" customWidth="1"/>
    <col min="8" max="8" width="10" customWidth="1"/>
    <col min="9" max="9" width="9.7109375" customWidth="1"/>
  </cols>
  <sheetData>
    <row r="1" spans="1:12" x14ac:dyDescent="0.25">
      <c r="A1" s="230" t="str">
        <f>'Date initiale'!C3</f>
        <v>Universitatea de Arhitectură și Urbanism "Ion Mincu" București</v>
      </c>
      <c r="B1" s="230"/>
      <c r="C1" s="230"/>
    </row>
    <row r="2" spans="1:12" x14ac:dyDescent="0.25">
      <c r="A2" s="230" t="str">
        <f>'Date initiale'!B4&amp;" "&amp;'Date initiale'!C4</f>
        <v>Facultatea ARHITECTURA</v>
      </c>
      <c r="B2" s="230"/>
      <c r="C2" s="230"/>
    </row>
    <row r="3" spans="1:12" x14ac:dyDescent="0.25">
      <c r="A3" s="230" t="str">
        <f>'Date initiale'!B5&amp;" "&amp;'Date initiale'!C5</f>
        <v>Departamentul Sinteza proiectării de arhitectură</v>
      </c>
      <c r="B3" s="230"/>
      <c r="C3" s="230"/>
    </row>
    <row r="4" spans="1:12" x14ac:dyDescent="0.25">
      <c r="A4" s="107" t="str">
        <f>'Date initiale'!C6&amp;", "&amp;'Date initiale'!C7</f>
        <v>Ene, Mihai, profesor universitar</v>
      </c>
      <c r="B4" s="107"/>
      <c r="C4" s="107"/>
    </row>
    <row r="5" spans="1:12" x14ac:dyDescent="0.25">
      <c r="A5" s="107"/>
      <c r="B5" s="107"/>
      <c r="C5" s="107"/>
    </row>
    <row r="6" spans="1:12" ht="15.75" x14ac:dyDescent="0.25">
      <c r="A6" s="460" t="s">
        <v>159</v>
      </c>
      <c r="B6" s="460"/>
      <c r="C6" s="460"/>
      <c r="D6" s="460"/>
      <c r="E6" s="460"/>
      <c r="F6" s="460"/>
      <c r="G6" s="460"/>
      <c r="H6" s="460"/>
      <c r="I6" s="460"/>
      <c r="J6" s="28"/>
    </row>
    <row r="7" spans="1:12" ht="39" customHeight="1" x14ac:dyDescent="0.25">
      <c r="A7" s="463" t="str">
        <f>'Descriere indicatori'!A14&amp;"a. "&amp;'Descriere indicatori'!B14</f>
        <v xml:space="preserve">I11a. Publicaţii in extenso în lucrări ale conferinţelor ştiinţifice de arhitectură, urbanism, peisagistică, design şi restaurare, precum şi ale ştiinţelor conexe - pentru specializări transdisciplinare, la nivel internaţional/naţional/local </v>
      </c>
      <c r="B7" s="463"/>
      <c r="C7" s="463"/>
      <c r="D7" s="463"/>
      <c r="E7" s="463"/>
      <c r="F7" s="463"/>
      <c r="G7" s="463"/>
      <c r="H7" s="463"/>
      <c r="I7" s="463"/>
      <c r="J7" s="27"/>
    </row>
    <row r="8" spans="1:12" ht="19.5" customHeight="1" thickBot="1" x14ac:dyDescent="0.3">
      <c r="A8" s="43"/>
      <c r="B8" s="43"/>
      <c r="C8" s="43"/>
      <c r="D8" s="43"/>
      <c r="E8" s="43"/>
      <c r="F8" s="43"/>
      <c r="G8" s="43"/>
      <c r="H8" s="43"/>
      <c r="I8" s="43"/>
      <c r="J8" s="27"/>
    </row>
    <row r="9" spans="1:12" ht="63" customHeight="1" thickBot="1" x14ac:dyDescent="0.3">
      <c r="A9" s="203" t="s">
        <v>80</v>
      </c>
      <c r="B9" s="204" t="s">
        <v>115</v>
      </c>
      <c r="C9" s="205" t="s">
        <v>78</v>
      </c>
      <c r="D9" s="205" t="s">
        <v>183</v>
      </c>
      <c r="E9" s="204" t="s">
        <v>119</v>
      </c>
      <c r="F9" s="205" t="s">
        <v>79</v>
      </c>
      <c r="G9" s="205" t="s">
        <v>109</v>
      </c>
      <c r="H9" s="205" t="s">
        <v>267</v>
      </c>
      <c r="I9" s="198" t="s">
        <v>196</v>
      </c>
      <c r="J9" s="2"/>
      <c r="K9" s="233" t="s">
        <v>157</v>
      </c>
    </row>
    <row r="10" spans="1:12" ht="110.25" x14ac:dyDescent="0.25">
      <c r="A10" s="44">
        <v>1</v>
      </c>
      <c r="B10" s="49" t="s">
        <v>272</v>
      </c>
      <c r="C10" s="49" t="s">
        <v>355</v>
      </c>
      <c r="D10" s="49" t="s">
        <v>356</v>
      </c>
      <c r="E10" s="361">
        <v>2013</v>
      </c>
      <c r="F10" s="362">
        <v>19.04</v>
      </c>
      <c r="G10" s="363" t="s">
        <v>357</v>
      </c>
      <c r="H10" s="361">
        <v>12</v>
      </c>
      <c r="I10" s="364">
        <v>15</v>
      </c>
      <c r="K10" s="234" t="s">
        <v>212</v>
      </c>
      <c r="L10" s="360" t="s">
        <v>358</v>
      </c>
    </row>
    <row r="11" spans="1:12" ht="79.5" thickBot="1" x14ac:dyDescent="0.3">
      <c r="A11" s="45">
        <f>A10+1</f>
        <v>2</v>
      </c>
      <c r="B11" s="365" t="s">
        <v>272</v>
      </c>
      <c r="C11" s="365" t="s">
        <v>359</v>
      </c>
      <c r="D11" s="365" t="s">
        <v>360</v>
      </c>
      <c r="E11" s="366">
        <v>2013</v>
      </c>
      <c r="F11" s="367">
        <v>20.04</v>
      </c>
      <c r="G11" s="368" t="s">
        <v>361</v>
      </c>
      <c r="H11" s="368">
        <v>22</v>
      </c>
      <c r="I11" s="369">
        <v>10</v>
      </c>
    </row>
    <row r="12" spans="1:12" ht="16.5" thickBot="1" x14ac:dyDescent="0.3">
      <c r="A12" s="304"/>
      <c r="D12" s="20"/>
      <c r="E12" s="17"/>
      <c r="H12" s="109" t="str">
        <f>"Total "&amp;LEFT(A7,4)</f>
        <v>Total I11a</v>
      </c>
      <c r="I12" s="152">
        <f>SUM(I10:I11)</f>
        <v>25</v>
      </c>
    </row>
    <row r="13" spans="1:12" ht="15.75" x14ac:dyDescent="0.25">
      <c r="A13" s="39"/>
      <c r="D13" s="21"/>
      <c r="E13" s="17"/>
    </row>
    <row r="14" spans="1:12" x14ac:dyDescent="0.25">
      <c r="D14" s="21"/>
      <c r="E14" s="17"/>
    </row>
    <row r="15" spans="1:12" x14ac:dyDescent="0.25">
      <c r="D15" s="20"/>
      <c r="E15" s="17"/>
    </row>
    <row r="16" spans="1:12" x14ac:dyDescent="0.25">
      <c r="D16" s="20"/>
      <c r="E16" s="17"/>
    </row>
    <row r="17" spans="4:5" x14ac:dyDescent="0.25">
      <c r="D17" s="20"/>
      <c r="E17" s="17"/>
    </row>
    <row r="18" spans="4:5" x14ac:dyDescent="0.25">
      <c r="D18" s="15"/>
      <c r="E18" s="17"/>
    </row>
  </sheetData>
  <mergeCells count="2">
    <mergeCell ref="A7:I7"/>
    <mergeCell ref="A6:I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6"/>
  </sheetPr>
  <dimension ref="A1:J21"/>
  <sheetViews>
    <sheetView workbookViewId="0">
      <selection activeCell="A6" sqref="A6:H6"/>
    </sheetView>
  </sheetViews>
  <sheetFormatPr defaultRowHeight="15" x14ac:dyDescent="0.25"/>
  <cols>
    <col min="1" max="1" width="5.140625" customWidth="1"/>
    <col min="2" max="2" width="21.42578125" customWidth="1"/>
    <col min="3" max="3" width="31.42578125" customWidth="1"/>
    <col min="4" max="4" width="27.42578125" customWidth="1"/>
    <col min="5" max="5" width="6.85546875" customWidth="1"/>
    <col min="6" max="6" width="10.5703125" customWidth="1"/>
    <col min="7" max="7" width="16" customWidth="1"/>
    <col min="8" max="8" width="9.7109375" customWidth="1"/>
  </cols>
  <sheetData>
    <row r="1" spans="1:10" ht="15.75" x14ac:dyDescent="0.25">
      <c r="A1" s="230" t="str">
        <f>'Date initiale'!C3</f>
        <v>Universitatea de Arhitectură și Urbanism "Ion Mincu" București</v>
      </c>
      <c r="B1" s="230"/>
      <c r="C1" s="230"/>
      <c r="D1" s="16"/>
    </row>
    <row r="2" spans="1:10" ht="15.75" x14ac:dyDescent="0.25">
      <c r="A2" s="230" t="str">
        <f>'Date initiale'!B4&amp;" "&amp;'Date initiale'!C4</f>
        <v>Facultatea ARHITECTURA</v>
      </c>
      <c r="B2" s="230"/>
      <c r="C2" s="230"/>
      <c r="D2" s="16"/>
    </row>
    <row r="3" spans="1:10" ht="15.75" x14ac:dyDescent="0.25">
      <c r="A3" s="230" t="str">
        <f>'Date initiale'!B5&amp;" "&amp;'Date initiale'!C5</f>
        <v>Departamentul Sinteza proiectării de arhitectură</v>
      </c>
      <c r="B3" s="230"/>
      <c r="C3" s="230"/>
      <c r="D3" s="16"/>
    </row>
    <row r="4" spans="1:10" x14ac:dyDescent="0.25">
      <c r="A4" s="107" t="str">
        <f>'Date initiale'!C6&amp;", "&amp;'Date initiale'!C7</f>
        <v>Ene, Mihai, profesor universitar</v>
      </c>
      <c r="B4" s="107"/>
      <c r="C4" s="107"/>
    </row>
    <row r="5" spans="1:10" x14ac:dyDescent="0.25">
      <c r="A5" s="107"/>
      <c r="B5" s="107"/>
      <c r="C5" s="107"/>
    </row>
    <row r="6" spans="1:10" ht="15.75" x14ac:dyDescent="0.25">
      <c r="A6" s="460" t="s">
        <v>159</v>
      </c>
      <c r="B6" s="460"/>
      <c r="C6" s="460"/>
      <c r="D6" s="460"/>
      <c r="E6" s="460"/>
      <c r="F6" s="460"/>
      <c r="G6" s="460"/>
      <c r="H6" s="460"/>
      <c r="I6" s="28"/>
      <c r="J6" s="28"/>
    </row>
    <row r="7" spans="1:10" ht="39" customHeight="1" x14ac:dyDescent="0.25">
      <c r="A7" s="463" t="str">
        <f>'Descriere indicatori'!A14&amp;"b. "&amp;'Descriere indicatori'!B15</f>
        <v xml:space="preserve">I11b. Coordonator publicaţie/coordonator de ediţie la publicaţii şi edituri internaţionale/naţional; keynote speaker, rewiev la conferinţe şi comunicări ştiinţifice internaţionale/naţionale </v>
      </c>
      <c r="B7" s="463"/>
      <c r="C7" s="463"/>
      <c r="D7" s="463"/>
      <c r="E7" s="463"/>
      <c r="F7" s="463"/>
      <c r="G7" s="463"/>
      <c r="H7" s="463"/>
      <c r="I7" s="165"/>
      <c r="J7" s="165"/>
    </row>
    <row r="8" spans="1:10" ht="21.75" customHeight="1" thickBot="1" x14ac:dyDescent="0.3">
      <c r="A8" s="41"/>
      <c r="B8" s="41"/>
      <c r="C8" s="41"/>
      <c r="D8" s="41"/>
      <c r="E8" s="41"/>
      <c r="F8" s="41"/>
      <c r="G8" s="41"/>
      <c r="H8" s="41"/>
    </row>
    <row r="9" spans="1:10" ht="30.75" thickBot="1" x14ac:dyDescent="0.3">
      <c r="A9" s="137" t="s">
        <v>80</v>
      </c>
      <c r="B9" s="197" t="s">
        <v>115</v>
      </c>
      <c r="C9" s="197" t="s">
        <v>185</v>
      </c>
      <c r="D9" s="197" t="s">
        <v>186</v>
      </c>
      <c r="E9" s="197" t="s">
        <v>105</v>
      </c>
      <c r="F9" s="197" t="s">
        <v>106</v>
      </c>
      <c r="G9" s="206" t="s">
        <v>184</v>
      </c>
      <c r="H9" s="198" t="s">
        <v>196</v>
      </c>
      <c r="J9" s="233" t="s">
        <v>157</v>
      </c>
    </row>
    <row r="10" spans="1:10" x14ac:dyDescent="0.25">
      <c r="A10" s="178">
        <v>1</v>
      </c>
      <c r="B10" s="113"/>
      <c r="C10" s="179"/>
      <c r="D10" s="180"/>
      <c r="E10" s="181"/>
      <c r="F10" s="182"/>
      <c r="G10" s="183"/>
      <c r="H10" s="284"/>
      <c r="J10" s="234" t="s">
        <v>213</v>
      </c>
    </row>
    <row r="11" spans="1:10" x14ac:dyDescent="0.25">
      <c r="A11" s="184">
        <f>A10+1</f>
        <v>2</v>
      </c>
      <c r="B11" s="118"/>
      <c r="C11" s="118"/>
      <c r="D11" s="118"/>
      <c r="E11" s="118"/>
      <c r="F11" s="185"/>
      <c r="G11" s="186"/>
      <c r="H11" s="277"/>
    </row>
    <row r="12" spans="1:10" ht="15.75" x14ac:dyDescent="0.25">
      <c r="A12" s="184">
        <f t="shared" ref="A12:A19" si="0">A11+1</f>
        <v>3</v>
      </c>
      <c r="B12" s="188"/>
      <c r="C12" s="188"/>
      <c r="D12" s="188"/>
      <c r="E12" s="188"/>
      <c r="F12" s="189"/>
      <c r="G12" s="190"/>
      <c r="H12" s="285"/>
      <c r="I12" s="19"/>
    </row>
    <row r="13" spans="1:10" ht="15.75" x14ac:dyDescent="0.25">
      <c r="A13" s="184">
        <f t="shared" si="0"/>
        <v>4</v>
      </c>
      <c r="B13" s="118"/>
      <c r="C13" s="118"/>
      <c r="D13" s="118"/>
      <c r="E13" s="118"/>
      <c r="F13" s="185"/>
      <c r="G13" s="186"/>
      <c r="H13" s="277"/>
      <c r="I13" s="19"/>
    </row>
    <row r="14" spans="1:10" x14ac:dyDescent="0.25">
      <c r="A14" s="184">
        <f t="shared" si="0"/>
        <v>5</v>
      </c>
      <c r="B14" s="118"/>
      <c r="C14" s="118"/>
      <c r="D14" s="118"/>
      <c r="E14" s="118"/>
      <c r="F14" s="185"/>
      <c r="G14" s="186"/>
      <c r="H14" s="277"/>
    </row>
    <row r="15" spans="1:10" ht="15.75" x14ac:dyDescent="0.25">
      <c r="A15" s="184">
        <f t="shared" si="0"/>
        <v>6</v>
      </c>
      <c r="B15" s="118"/>
      <c r="C15" s="118"/>
      <c r="D15" s="118"/>
      <c r="E15" s="118"/>
      <c r="F15" s="185"/>
      <c r="G15" s="186"/>
      <c r="H15" s="277"/>
      <c r="I15" s="19"/>
    </row>
    <row r="16" spans="1:10" x14ac:dyDescent="0.25">
      <c r="A16" s="184">
        <f t="shared" si="0"/>
        <v>7</v>
      </c>
      <c r="B16" s="118"/>
      <c r="C16" s="118"/>
      <c r="D16" s="118"/>
      <c r="E16" s="118"/>
      <c r="F16" s="185"/>
      <c r="G16" s="186"/>
      <c r="H16" s="277"/>
    </row>
    <row r="17" spans="1:9" ht="15.75" x14ac:dyDescent="0.25">
      <c r="A17" s="184">
        <f t="shared" si="0"/>
        <v>8</v>
      </c>
      <c r="B17" s="188"/>
      <c r="C17" s="188"/>
      <c r="D17" s="188"/>
      <c r="E17" s="188"/>
      <c r="F17" s="189"/>
      <c r="G17" s="190"/>
      <c r="H17" s="285"/>
      <c r="I17" s="19"/>
    </row>
    <row r="18" spans="1:9" ht="15.75" x14ac:dyDescent="0.25">
      <c r="A18" s="184">
        <f t="shared" si="0"/>
        <v>9</v>
      </c>
      <c r="B18" s="118"/>
      <c r="C18" s="118"/>
      <c r="D18" s="118"/>
      <c r="E18" s="118"/>
      <c r="F18" s="185"/>
      <c r="G18" s="186"/>
      <c r="H18" s="277"/>
      <c r="I18" s="19"/>
    </row>
    <row r="19" spans="1:9" ht="15.75" thickBot="1" x14ac:dyDescent="0.3">
      <c r="A19" s="191">
        <f t="shared" si="0"/>
        <v>10</v>
      </c>
      <c r="B19" s="121"/>
      <c r="C19" s="121"/>
      <c r="D19" s="121"/>
      <c r="E19" s="121"/>
      <c r="F19" s="192"/>
      <c r="G19" s="193"/>
      <c r="H19" s="286"/>
    </row>
    <row r="20" spans="1:9" ht="15.75" thickBot="1" x14ac:dyDescent="0.3">
      <c r="A20" s="303"/>
      <c r="B20" s="195"/>
      <c r="C20" s="195"/>
      <c r="D20" s="195"/>
      <c r="E20" s="195"/>
      <c r="G20" s="141" t="str">
        <f>"Total "&amp;LEFT(A7,4)</f>
        <v>Total I11b</v>
      </c>
      <c r="H20" s="240">
        <f>SUM(H10:H19)</f>
        <v>0</v>
      </c>
    </row>
    <row r="21" spans="1:9" ht="15.75" x14ac:dyDescent="0.25">
      <c r="A21" s="19"/>
      <c r="B21" s="19"/>
      <c r="C21" s="19"/>
      <c r="D21" s="19"/>
      <c r="E21" s="19"/>
      <c r="F21" s="19"/>
      <c r="G21" s="19"/>
      <c r="H21" s="19"/>
    </row>
  </sheetData>
  <mergeCells count="2">
    <mergeCell ref="A6:H6"/>
    <mergeCell ref="A7:H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6"/>
  </sheetPr>
  <dimension ref="A1:J21"/>
  <sheetViews>
    <sheetView workbookViewId="0">
      <selection activeCell="D10" sqref="D10"/>
    </sheetView>
  </sheetViews>
  <sheetFormatPr defaultRowHeight="15" x14ac:dyDescent="0.25"/>
  <cols>
    <col min="1" max="1" width="5.140625" customWidth="1"/>
    <col min="2" max="2" width="22.140625" customWidth="1"/>
    <col min="3" max="3" width="35.7109375" customWidth="1"/>
    <col min="4" max="4" width="38.85546875" customWidth="1"/>
    <col min="5" max="5" width="6.85546875" customWidth="1"/>
    <col min="6" max="6" width="10.5703125" customWidth="1"/>
    <col min="7" max="7" width="9.7109375" customWidth="1"/>
  </cols>
  <sheetData>
    <row r="1" spans="1:10" x14ac:dyDescent="0.25">
      <c r="A1" s="230" t="str">
        <f>'Date initiale'!C3</f>
        <v>Universitatea de Arhitectură și Urbanism "Ion Mincu" București</v>
      </c>
      <c r="B1" s="230"/>
      <c r="C1" s="230"/>
    </row>
    <row r="2" spans="1:10" x14ac:dyDescent="0.25">
      <c r="A2" s="230" t="str">
        <f>'Date initiale'!B4&amp;" "&amp;'Date initiale'!C4</f>
        <v>Facultatea ARHITECTURA</v>
      </c>
      <c r="B2" s="230"/>
      <c r="C2" s="230"/>
    </row>
    <row r="3" spans="1:10" x14ac:dyDescent="0.25">
      <c r="A3" s="230" t="str">
        <f>'Date initiale'!B5&amp;" "&amp;'Date initiale'!C5</f>
        <v>Departamentul Sinteza proiectării de arhitectură</v>
      </c>
      <c r="B3" s="230"/>
      <c r="C3" s="230"/>
    </row>
    <row r="4" spans="1:10" x14ac:dyDescent="0.25">
      <c r="A4" s="107" t="str">
        <f>'Date initiale'!C6&amp;", "&amp;'Date initiale'!C7</f>
        <v>Ene, Mihai, profesor universitar</v>
      </c>
      <c r="B4" s="107"/>
      <c r="C4" s="107"/>
    </row>
    <row r="5" spans="1:10" x14ac:dyDescent="0.25">
      <c r="A5" s="107"/>
      <c r="B5" s="107"/>
      <c r="C5" s="107"/>
    </row>
    <row r="6" spans="1:10" ht="15.75" x14ac:dyDescent="0.25">
      <c r="A6" s="465" t="s">
        <v>159</v>
      </c>
      <c r="B6" s="465"/>
      <c r="C6" s="465"/>
      <c r="D6" s="465"/>
      <c r="E6" s="465"/>
      <c r="F6" s="465"/>
      <c r="G6" s="465"/>
    </row>
    <row r="7" spans="1:10" ht="15.75" x14ac:dyDescent="0.25">
      <c r="A7" s="463" t="str">
        <f>'Descriere indicatori'!A14&amp;"c. "&amp;'Descriere indicatori'!B16</f>
        <v xml:space="preserve">I11c. Susţinere comunicare publică în cadrul conferinţelor, colocviilor, seminarelor internaţionale/naţionale </v>
      </c>
      <c r="B7" s="463"/>
      <c r="C7" s="463"/>
      <c r="D7" s="463"/>
      <c r="E7" s="463"/>
      <c r="F7" s="463"/>
      <c r="G7" s="463"/>
      <c r="H7" s="165"/>
    </row>
    <row r="8" spans="1:10" ht="16.5" thickBot="1" x14ac:dyDescent="0.3">
      <c r="A8" s="43"/>
      <c r="B8" s="43"/>
      <c r="C8" s="43"/>
      <c r="D8" s="43"/>
      <c r="E8" s="43"/>
      <c r="F8" s="43"/>
      <c r="G8" s="43"/>
      <c r="H8" s="43"/>
    </row>
    <row r="9" spans="1:10" ht="30.75" thickBot="1" x14ac:dyDescent="0.3">
      <c r="A9" s="137" t="s">
        <v>80</v>
      </c>
      <c r="B9" s="197" t="s">
        <v>115</v>
      </c>
      <c r="C9" s="197" t="s">
        <v>103</v>
      </c>
      <c r="D9" s="197" t="s">
        <v>104</v>
      </c>
      <c r="E9" s="197" t="s">
        <v>105</v>
      </c>
      <c r="F9" s="197" t="s">
        <v>106</v>
      </c>
      <c r="G9" s="198" t="s">
        <v>196</v>
      </c>
      <c r="I9" s="233" t="s">
        <v>157</v>
      </c>
    </row>
    <row r="10" spans="1:10" x14ac:dyDescent="0.25">
      <c r="A10" s="199">
        <v>1</v>
      </c>
      <c r="B10" s="379" t="s">
        <v>272</v>
      </c>
      <c r="C10" s="380" t="s">
        <v>362</v>
      </c>
      <c r="D10" s="381" t="s">
        <v>374</v>
      </c>
      <c r="E10" s="181">
        <v>2024</v>
      </c>
      <c r="F10" s="181" t="s">
        <v>363</v>
      </c>
      <c r="G10" s="284">
        <v>5</v>
      </c>
      <c r="I10" s="234" t="s">
        <v>214</v>
      </c>
    </row>
    <row r="11" spans="1:10" ht="60" x14ac:dyDescent="0.25">
      <c r="A11" s="199">
        <v>2</v>
      </c>
      <c r="B11" s="370" t="s">
        <v>272</v>
      </c>
      <c r="C11" s="374" t="s">
        <v>364</v>
      </c>
      <c r="D11" s="372" t="s">
        <v>365</v>
      </c>
      <c r="E11" s="120">
        <v>2023</v>
      </c>
      <c r="F11" s="373">
        <v>45640</v>
      </c>
      <c r="G11" s="280">
        <v>3</v>
      </c>
      <c r="I11" s="234" t="s">
        <v>214</v>
      </c>
      <c r="J11" s="360" t="s">
        <v>366</v>
      </c>
    </row>
    <row r="12" spans="1:10" ht="45" x14ac:dyDescent="0.25">
      <c r="A12" s="200">
        <v>3</v>
      </c>
      <c r="B12" s="370" t="s">
        <v>272</v>
      </c>
      <c r="C12" s="374" t="s">
        <v>367</v>
      </c>
      <c r="D12" s="372" t="s">
        <v>368</v>
      </c>
      <c r="E12" s="120">
        <v>2023</v>
      </c>
      <c r="F12" s="373">
        <v>45183</v>
      </c>
      <c r="G12" s="280">
        <v>3</v>
      </c>
    </row>
    <row r="13" spans="1:10" x14ac:dyDescent="0.25">
      <c r="A13" s="200">
        <v>4</v>
      </c>
      <c r="B13" s="375" t="s">
        <v>272</v>
      </c>
      <c r="C13" s="376" t="s">
        <v>369</v>
      </c>
      <c r="D13" s="377" t="s">
        <v>370</v>
      </c>
      <c r="E13" s="201">
        <v>2020</v>
      </c>
      <c r="F13" s="202">
        <v>44089</v>
      </c>
      <c r="G13" s="280">
        <v>5</v>
      </c>
    </row>
    <row r="14" spans="1:10" ht="30" x14ac:dyDescent="0.25">
      <c r="A14" s="200">
        <f>A13+1</f>
        <v>5</v>
      </c>
      <c r="B14" s="370" t="s">
        <v>272</v>
      </c>
      <c r="C14" s="378" t="s">
        <v>305</v>
      </c>
      <c r="D14" s="372" t="s">
        <v>371</v>
      </c>
      <c r="E14" s="201">
        <v>2015</v>
      </c>
      <c r="F14" s="202">
        <v>44130</v>
      </c>
      <c r="G14" s="287">
        <v>5</v>
      </c>
    </row>
    <row r="15" spans="1:10" ht="15.75" thickBot="1" x14ac:dyDescent="0.3">
      <c r="A15" s="200">
        <f>A14+1</f>
        <v>6</v>
      </c>
      <c r="B15" s="370" t="s">
        <v>272</v>
      </c>
      <c r="C15" s="376" t="s">
        <v>372</v>
      </c>
      <c r="D15" s="227" t="s">
        <v>373</v>
      </c>
      <c r="E15" s="201">
        <v>2012</v>
      </c>
      <c r="F15" s="202">
        <v>43961</v>
      </c>
      <c r="G15" s="287">
        <v>5</v>
      </c>
    </row>
    <row r="16" spans="1:10" ht="15.75" thickBot="1" x14ac:dyDescent="0.3">
      <c r="A16" s="299"/>
      <c r="D16" s="17"/>
      <c r="F16" s="141" t="str">
        <f>"Total "&amp;LEFT(A7,4)</f>
        <v>Total I11c</v>
      </c>
      <c r="G16" s="142">
        <f>SUM(G10:G15)</f>
        <v>26</v>
      </c>
    </row>
    <row r="17" spans="2:4" x14ac:dyDescent="0.25">
      <c r="D17" s="17"/>
    </row>
    <row r="18" spans="2:4" x14ac:dyDescent="0.25">
      <c r="D18" s="17"/>
    </row>
    <row r="19" spans="2:4" x14ac:dyDescent="0.25">
      <c r="B19" s="17"/>
      <c r="D19" s="17"/>
    </row>
    <row r="20" spans="2:4" x14ac:dyDescent="0.25">
      <c r="B20" s="17"/>
      <c r="D20" s="17"/>
    </row>
    <row r="21" spans="2:4" x14ac:dyDescent="0.25">
      <c r="B21" s="17"/>
      <c r="D21" s="17"/>
    </row>
  </sheetData>
  <mergeCells count="2">
    <mergeCell ref="A6:G6"/>
    <mergeCell ref="A7:G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theme="6"/>
  </sheetPr>
  <dimension ref="A1:K20"/>
  <sheetViews>
    <sheetView workbookViewId="0">
      <selection activeCell="C23" sqref="C23"/>
    </sheetView>
  </sheetViews>
  <sheetFormatPr defaultRowHeight="15" x14ac:dyDescent="0.25"/>
  <cols>
    <col min="1" max="1" width="5.140625" customWidth="1"/>
    <col min="2" max="2" width="10.5703125" customWidth="1"/>
    <col min="3" max="3" width="43.140625" customWidth="1"/>
    <col min="4" max="4" width="24" customWidth="1"/>
    <col min="5" max="5" width="14.28515625" customWidth="1"/>
    <col min="6" max="6" width="11.85546875" customWidth="1"/>
    <col min="7" max="7" width="10" customWidth="1"/>
    <col min="8" max="8" width="9.7109375" customWidth="1"/>
  </cols>
  <sheetData>
    <row r="1" spans="1:11" ht="15.75" x14ac:dyDescent="0.25">
      <c r="A1" s="230" t="str">
        <f>'Date initiale'!C3</f>
        <v>Universitatea de Arhitectură și Urbanism "Ion Mincu" București</v>
      </c>
      <c r="B1" s="230"/>
      <c r="C1" s="230"/>
      <c r="D1" s="16"/>
      <c r="E1" s="16"/>
      <c r="F1" s="16"/>
    </row>
    <row r="2" spans="1:11" ht="15.75" x14ac:dyDescent="0.25">
      <c r="A2" s="230" t="str">
        <f>'Date initiale'!B4&amp;" "&amp;'Date initiale'!C4</f>
        <v>Facultatea ARHITECTURA</v>
      </c>
      <c r="B2" s="230"/>
      <c r="C2" s="230"/>
      <c r="D2" s="16"/>
      <c r="E2" s="16"/>
      <c r="F2" s="16"/>
    </row>
    <row r="3" spans="1:11" ht="15.75" x14ac:dyDescent="0.25">
      <c r="A3" s="230" t="str">
        <f>'Date initiale'!B5&amp;" "&amp;'Date initiale'!C5</f>
        <v>Departamentul Sinteza proiectării de arhitectură</v>
      </c>
      <c r="B3" s="230"/>
      <c r="C3" s="230"/>
      <c r="D3" s="16"/>
      <c r="E3" s="16"/>
      <c r="F3" s="16"/>
    </row>
    <row r="4" spans="1:11" ht="15.75" x14ac:dyDescent="0.25">
      <c r="A4" s="231" t="str">
        <f>'Date initiale'!C6&amp;", "&amp;'Date initiale'!C7</f>
        <v>Ene, Mihai, profesor universitar</v>
      </c>
      <c r="B4" s="231"/>
      <c r="C4" s="231"/>
      <c r="D4" s="16"/>
      <c r="E4" s="16"/>
      <c r="F4" s="16"/>
    </row>
    <row r="5" spans="1:11" ht="15.75" x14ac:dyDescent="0.25">
      <c r="A5" s="231"/>
      <c r="B5" s="231"/>
      <c r="C5" s="231"/>
      <c r="D5" s="16"/>
      <c r="E5" s="16"/>
      <c r="F5" s="16"/>
    </row>
    <row r="6" spans="1:11" ht="15.75" x14ac:dyDescent="0.25">
      <c r="A6" s="460" t="s">
        <v>159</v>
      </c>
      <c r="B6" s="460"/>
      <c r="C6" s="460"/>
      <c r="D6" s="460"/>
      <c r="E6" s="460"/>
      <c r="F6" s="460"/>
      <c r="G6" s="460"/>
      <c r="H6" s="460"/>
    </row>
    <row r="7" spans="1:11" ht="39" customHeight="1" x14ac:dyDescent="0.25">
      <c r="A7" s="463" t="str">
        <f>'Descriere indicatori'!A17&amp;". "&amp;'Descriere indicatori'!B17</f>
        <v xml:space="preserve">I12. Proiect de arhitectură, restaurare, cu un program de mare complexitate, de importanţă naţională sau regională, edificat/autorizat** </v>
      </c>
      <c r="B7" s="463"/>
      <c r="C7" s="463"/>
      <c r="D7" s="463"/>
      <c r="E7" s="463"/>
      <c r="F7" s="463"/>
      <c r="G7" s="463"/>
      <c r="H7" s="463"/>
      <c r="I7" s="23"/>
      <c r="K7" s="23"/>
    </row>
    <row r="8" spans="1:11" ht="16.5" thickBot="1" x14ac:dyDescent="0.3">
      <c r="A8" s="38"/>
      <c r="B8" s="38"/>
      <c r="C8" s="38"/>
      <c r="D8" s="38"/>
      <c r="E8" s="38"/>
      <c r="F8" s="38"/>
      <c r="G8" s="38"/>
      <c r="H8" s="38"/>
    </row>
    <row r="9" spans="1:11" ht="46.5" customHeight="1" thickBot="1" x14ac:dyDescent="0.3">
      <c r="A9" s="169" t="s">
        <v>80</v>
      </c>
      <c r="B9" s="197" t="s">
        <v>102</v>
      </c>
      <c r="C9" s="209" t="s">
        <v>100</v>
      </c>
      <c r="D9" s="209" t="s">
        <v>101</v>
      </c>
      <c r="E9" s="197" t="s">
        <v>188</v>
      </c>
      <c r="F9" s="197" t="s">
        <v>187</v>
      </c>
      <c r="G9" s="209" t="s">
        <v>119</v>
      </c>
      <c r="H9" s="198" t="s">
        <v>196</v>
      </c>
      <c r="J9" s="233" t="s">
        <v>157</v>
      </c>
    </row>
    <row r="10" spans="1:11" x14ac:dyDescent="0.25">
      <c r="A10" s="220">
        <v>1</v>
      </c>
      <c r="B10" s="113"/>
      <c r="C10" s="320" t="s">
        <v>364</v>
      </c>
      <c r="D10" s="320" t="s">
        <v>394</v>
      </c>
      <c r="E10" s="113" t="s">
        <v>377</v>
      </c>
      <c r="F10" s="113" t="s">
        <v>378</v>
      </c>
      <c r="G10" s="113">
        <v>2023</v>
      </c>
      <c r="H10" s="288">
        <v>15</v>
      </c>
      <c r="J10" s="234" t="s">
        <v>215</v>
      </c>
    </row>
    <row r="11" spans="1:11" ht="30" x14ac:dyDescent="0.25">
      <c r="A11" s="178">
        <v>1</v>
      </c>
      <c r="B11" s="113"/>
      <c r="C11" s="320" t="s">
        <v>375</v>
      </c>
      <c r="D11" s="320" t="s">
        <v>376</v>
      </c>
      <c r="E11" s="113" t="s">
        <v>377</v>
      </c>
      <c r="F11" s="113" t="s">
        <v>378</v>
      </c>
      <c r="G11" s="113">
        <v>2011</v>
      </c>
      <c r="H11" s="288">
        <v>15</v>
      </c>
      <c r="J11" s="234" t="s">
        <v>215</v>
      </c>
      <c r="K11" s="360" t="s">
        <v>379</v>
      </c>
    </row>
    <row r="12" spans="1:11" ht="30" x14ac:dyDescent="0.25">
      <c r="A12" s="207">
        <f>A11+1</f>
        <v>2</v>
      </c>
      <c r="B12" s="118"/>
      <c r="C12" s="214" t="s">
        <v>380</v>
      </c>
      <c r="D12" s="214" t="s">
        <v>381</v>
      </c>
      <c r="E12" s="118" t="s">
        <v>377</v>
      </c>
      <c r="F12" s="118" t="s">
        <v>378</v>
      </c>
      <c r="G12" s="118" t="s">
        <v>382</v>
      </c>
      <c r="H12" s="277">
        <v>15</v>
      </c>
    </row>
    <row r="13" spans="1:11" x14ac:dyDescent="0.25">
      <c r="A13" s="207">
        <f t="shared" ref="A13:A17" si="0">A12+1</f>
        <v>3</v>
      </c>
      <c r="B13" s="118"/>
      <c r="C13" s="214" t="s">
        <v>383</v>
      </c>
      <c r="D13" s="214" t="s">
        <v>384</v>
      </c>
      <c r="E13" s="118" t="s">
        <v>377</v>
      </c>
      <c r="F13" s="118" t="s">
        <v>378</v>
      </c>
      <c r="G13" s="118">
        <v>2008</v>
      </c>
      <c r="H13" s="277">
        <v>15</v>
      </c>
    </row>
    <row r="14" spans="1:11" ht="30" x14ac:dyDescent="0.25">
      <c r="A14" s="207">
        <f t="shared" si="0"/>
        <v>4</v>
      </c>
      <c r="B14" s="185"/>
      <c r="C14" s="214" t="s">
        <v>385</v>
      </c>
      <c r="D14" s="214" t="s">
        <v>386</v>
      </c>
      <c r="E14" s="118" t="s">
        <v>377</v>
      </c>
      <c r="F14" s="118" t="s">
        <v>378</v>
      </c>
      <c r="G14" s="118">
        <v>2008</v>
      </c>
      <c r="H14" s="277">
        <v>15</v>
      </c>
    </row>
    <row r="15" spans="1:11" ht="30" x14ac:dyDescent="0.25">
      <c r="A15" s="207">
        <f t="shared" si="0"/>
        <v>5</v>
      </c>
      <c r="B15" s="185"/>
      <c r="C15" s="214" t="s">
        <v>387</v>
      </c>
      <c r="D15" s="214" t="s">
        <v>388</v>
      </c>
      <c r="E15" s="118" t="s">
        <v>377</v>
      </c>
      <c r="F15" s="118" t="s">
        <v>378</v>
      </c>
      <c r="G15" s="118" t="s">
        <v>389</v>
      </c>
      <c r="H15" s="277">
        <v>15</v>
      </c>
    </row>
    <row r="16" spans="1:11" ht="30" x14ac:dyDescent="0.25">
      <c r="A16" s="207">
        <f t="shared" si="0"/>
        <v>6</v>
      </c>
      <c r="B16" s="118"/>
      <c r="C16" s="214" t="s">
        <v>390</v>
      </c>
      <c r="D16" s="214" t="s">
        <v>391</v>
      </c>
      <c r="E16" s="118" t="s">
        <v>377</v>
      </c>
      <c r="F16" s="118" t="s">
        <v>378</v>
      </c>
      <c r="G16" s="118">
        <v>2004</v>
      </c>
      <c r="H16" s="277">
        <v>15</v>
      </c>
    </row>
    <row r="17" spans="1:8" ht="15.75" thickBot="1" x14ac:dyDescent="0.3">
      <c r="A17" s="207">
        <f t="shared" si="0"/>
        <v>7</v>
      </c>
      <c r="B17" s="185"/>
      <c r="C17" s="214" t="s">
        <v>392</v>
      </c>
      <c r="D17" s="214" t="s">
        <v>393</v>
      </c>
      <c r="E17" s="118" t="s">
        <v>377</v>
      </c>
      <c r="F17" s="118" t="s">
        <v>378</v>
      </c>
      <c r="G17" s="118">
        <v>2008</v>
      </c>
      <c r="H17" s="277">
        <v>15</v>
      </c>
    </row>
    <row r="18" spans="1:8" ht="15.75" thickBot="1" x14ac:dyDescent="0.3">
      <c r="A18" s="299"/>
      <c r="G18" s="141" t="str">
        <f>"Total "&amp;LEFT(A7,3)</f>
        <v>Total I12</v>
      </c>
      <c r="H18" s="142">
        <f>SUM(H10:H17)</f>
        <v>120</v>
      </c>
    </row>
    <row r="20" spans="1:8" x14ac:dyDescent="0.25">
      <c r="A20" s="462" t="str">
        <f>'Descriere indicatori'!A33</f>
        <v xml:space="preserve">** Ca autor, şef proiect, coordonator proiect complex sau director de proiect se va lua în consideraţie punctajul indicat în întregime/ca şef proiect secţiune, componentă sau studiu din cadrul cercetării punctajul indicat se va împărţi la jumătate/ca membru în echipa de elaborare a studiului sau a componenţei acestuia punctajul se va împărţi la numărul de elaboratori. </v>
      </c>
      <c r="B20" s="462"/>
      <c r="C20" s="462"/>
      <c r="D20" s="462"/>
      <c r="E20" s="462"/>
      <c r="F20" s="462"/>
      <c r="G20" s="462"/>
      <c r="H20" s="462"/>
    </row>
  </sheetData>
  <mergeCells count="3">
    <mergeCell ref="A7:H7"/>
    <mergeCell ref="A6:H6"/>
    <mergeCell ref="A20:H20"/>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6" tint="0.39997558519241921"/>
  </sheetPr>
  <dimension ref="B1:C10"/>
  <sheetViews>
    <sheetView showGridLines="0" showRowColHeaders="0" zoomScale="130" zoomScaleNormal="130" workbookViewId="0">
      <selection activeCell="C16" sqref="C16"/>
    </sheetView>
  </sheetViews>
  <sheetFormatPr defaultRowHeight="15" x14ac:dyDescent="0.25"/>
  <cols>
    <col min="2" max="2" width="28.5703125" customWidth="1"/>
    <col min="3" max="3" width="39" customWidth="1"/>
  </cols>
  <sheetData>
    <row r="1" spans="2:3" x14ac:dyDescent="0.25">
      <c r="B1" s="66" t="s">
        <v>147</v>
      </c>
    </row>
    <row r="3" spans="2:3" ht="31.5" x14ac:dyDescent="0.25">
      <c r="B3" s="309" t="s">
        <v>123</v>
      </c>
      <c r="C3" s="49" t="s">
        <v>148</v>
      </c>
    </row>
    <row r="4" spans="2:3" ht="15.75" x14ac:dyDescent="0.25">
      <c r="B4" s="309" t="s">
        <v>124</v>
      </c>
      <c r="C4" s="314" t="s">
        <v>77</v>
      </c>
    </row>
    <row r="5" spans="2:3" ht="15.75" x14ac:dyDescent="0.25">
      <c r="B5" s="309" t="s">
        <v>125</v>
      </c>
      <c r="C5" s="314" t="s">
        <v>268</v>
      </c>
    </row>
    <row r="6" spans="2:3" ht="15.75" x14ac:dyDescent="0.25">
      <c r="B6" s="310" t="s">
        <v>128</v>
      </c>
      <c r="C6" s="314" t="s">
        <v>269</v>
      </c>
    </row>
    <row r="7" spans="2:3" ht="15.75" x14ac:dyDescent="0.25">
      <c r="B7" s="309" t="s">
        <v>228</v>
      </c>
      <c r="C7" s="314" t="s">
        <v>191</v>
      </c>
    </row>
    <row r="8" spans="2:3" ht="15.75" x14ac:dyDescent="0.25">
      <c r="B8" s="309" t="s">
        <v>154</v>
      </c>
      <c r="C8" s="314" t="s">
        <v>191</v>
      </c>
    </row>
    <row r="9" spans="2:3" ht="15.75" x14ac:dyDescent="0.25">
      <c r="B9" s="311" t="s">
        <v>127</v>
      </c>
      <c r="C9" s="315" t="s">
        <v>270</v>
      </c>
    </row>
    <row r="10" spans="2:3" ht="15" customHeight="1" x14ac:dyDescent="0.25">
      <c r="B10" s="311" t="s">
        <v>126</v>
      </c>
      <c r="C10" s="316" t="s">
        <v>271</v>
      </c>
    </row>
  </sheetData>
  <phoneticPr fontId="0" type="noConversion"/>
  <pageMargins left="0.78740157480314965" right="0.59055118110236227" top="0.78740157480314965" bottom="0.78740157480314965" header="0.31496062992125984" footer="0.31496062992125984"/>
  <pageSetup paperSize="9" orientation="portrait" r:id="rId1"/>
  <legacyDrawing r:id="rId2"/>
  <extLst>
    <ext xmlns:x14="http://schemas.microsoft.com/office/spreadsheetml/2009/9/main" uri="{CCE6A557-97BC-4b89-ADB6-D9C93CAAB3DF}">
      <x14:dataValidations xmlns:xm="http://schemas.microsoft.com/office/excel/2006/main" xWindow="521" yWindow="465" count="2">
        <x14:dataValidation type="list" allowBlank="1" showInputMessage="1" promptTitle="Selectati" prompt="Standardul pentru profesor sau conferențiar" xr:uid="{00000000-0002-0000-0100-000000000000}">
          <x14:formula1>
            <xm:f>liste!$A$6:$A$7</xm:f>
          </x14:formula1>
          <xm:sqref>C8</xm:sqref>
        </x14:dataValidation>
        <x14:dataValidation type="list" allowBlank="1" showInputMessage="1" showErrorMessage="1" promptTitle="Facultatea" prompt="Selectati" xr:uid="{00000000-0002-0000-0100-000001000000}">
          <x14:formula1>
            <xm:f>liste!$A$13:$A$15</xm:f>
          </x14:formula1>
          <xm:sqref>C4</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theme="6"/>
  </sheetPr>
  <dimension ref="A1:J22"/>
  <sheetViews>
    <sheetView workbookViewId="0">
      <selection activeCell="G21" sqref="G21"/>
    </sheetView>
  </sheetViews>
  <sheetFormatPr defaultRowHeight="15" x14ac:dyDescent="0.25"/>
  <cols>
    <col min="1" max="1" width="5.140625" customWidth="1"/>
    <col min="2" max="2" width="10.5703125" customWidth="1"/>
    <col min="3" max="3" width="43.140625" customWidth="1"/>
    <col min="4" max="4" width="24" customWidth="1"/>
    <col min="5" max="5" width="14.28515625" customWidth="1"/>
    <col min="6" max="6" width="11.85546875" customWidth="1"/>
    <col min="7" max="7" width="10" customWidth="1"/>
    <col min="8" max="8" width="9.7109375" customWidth="1"/>
  </cols>
  <sheetData>
    <row r="1" spans="1:10" ht="15.75" x14ac:dyDescent="0.25">
      <c r="A1" s="230" t="str">
        <f>'Date initiale'!C3</f>
        <v>Universitatea de Arhitectură și Urbanism "Ion Mincu" București</v>
      </c>
      <c r="B1" s="230"/>
      <c r="C1" s="230"/>
      <c r="D1" s="16"/>
    </row>
    <row r="2" spans="1:10" ht="15.75" x14ac:dyDescent="0.25">
      <c r="A2" s="230" t="str">
        <f>'Date initiale'!B4&amp;" "&amp;'Date initiale'!C4</f>
        <v>Facultatea ARHITECTURA</v>
      </c>
      <c r="B2" s="230"/>
      <c r="C2" s="230"/>
      <c r="D2" s="16"/>
    </row>
    <row r="3" spans="1:10" ht="15.75" x14ac:dyDescent="0.25">
      <c r="A3" s="230" t="str">
        <f>'Date initiale'!B5&amp;" "&amp;'Date initiale'!C5</f>
        <v>Departamentul Sinteza proiectării de arhitectură</v>
      </c>
      <c r="B3" s="230"/>
      <c r="C3" s="230"/>
      <c r="D3" s="16"/>
    </row>
    <row r="4" spans="1:10" x14ac:dyDescent="0.25">
      <c r="A4" s="107" t="str">
        <f>'Date initiale'!C6&amp;", "&amp;'Date initiale'!C7</f>
        <v>Ene, Mihai, profesor universitar</v>
      </c>
      <c r="B4" s="107"/>
      <c r="C4" s="107"/>
    </row>
    <row r="5" spans="1:10" x14ac:dyDescent="0.25">
      <c r="A5" s="107"/>
      <c r="B5" s="107"/>
      <c r="C5" s="107"/>
    </row>
    <row r="6" spans="1:10" ht="15.75" x14ac:dyDescent="0.25">
      <c r="A6" s="466" t="s">
        <v>159</v>
      </c>
      <c r="B6" s="466"/>
      <c r="C6" s="466"/>
      <c r="D6" s="466"/>
      <c r="E6" s="466"/>
      <c r="F6" s="466"/>
      <c r="G6" s="466"/>
      <c r="H6" s="466"/>
    </row>
    <row r="7" spans="1:10" ht="15.75" x14ac:dyDescent="0.25">
      <c r="A7" s="463" t="str">
        <f>'Descriere indicatori'!A18&amp;". "&amp;'Descriere indicatori'!B18</f>
        <v xml:space="preserve">I13. Proiect de arhitectură, restaurare, design, de specialitate, de mare complexitate, la nivel zonal sau local, edificat/autorizat** </v>
      </c>
      <c r="B7" s="463"/>
      <c r="C7" s="463"/>
      <c r="D7" s="463"/>
      <c r="E7" s="463"/>
      <c r="F7" s="463"/>
      <c r="G7" s="463"/>
      <c r="H7" s="463"/>
    </row>
    <row r="8" spans="1:10" ht="16.5" thickBot="1" x14ac:dyDescent="0.3">
      <c r="A8" s="38"/>
      <c r="B8" s="38"/>
      <c r="C8" s="38"/>
      <c r="D8" s="38"/>
      <c r="E8" s="38"/>
      <c r="F8" s="38"/>
      <c r="G8" s="38"/>
      <c r="H8" s="38"/>
    </row>
    <row r="9" spans="1:10" ht="54" customHeight="1" thickBot="1" x14ac:dyDescent="0.3">
      <c r="A9" s="169" t="s">
        <v>80</v>
      </c>
      <c r="B9" s="197" t="s">
        <v>102</v>
      </c>
      <c r="C9" s="209" t="s">
        <v>100</v>
      </c>
      <c r="D9" s="209" t="s">
        <v>101</v>
      </c>
      <c r="E9" s="197" t="s">
        <v>188</v>
      </c>
      <c r="F9" s="197" t="s">
        <v>187</v>
      </c>
      <c r="G9" s="209" t="s">
        <v>119</v>
      </c>
      <c r="H9" s="198" t="s">
        <v>196</v>
      </c>
      <c r="J9" s="233" t="s">
        <v>157</v>
      </c>
    </row>
    <row r="10" spans="1:10" ht="30" x14ac:dyDescent="0.25">
      <c r="A10" s="216">
        <v>1</v>
      </c>
      <c r="B10" s="437"/>
      <c r="C10" s="438" t="s">
        <v>457</v>
      </c>
      <c r="D10" s="438" t="s">
        <v>458</v>
      </c>
      <c r="E10" s="439" t="s">
        <v>459</v>
      </c>
      <c r="F10" s="217" t="s">
        <v>378</v>
      </c>
      <c r="G10" s="439">
        <v>2024</v>
      </c>
      <c r="H10" s="440">
        <v>5</v>
      </c>
      <c r="J10" s="234" t="s">
        <v>213</v>
      </c>
    </row>
    <row r="11" spans="1:10" ht="30" x14ac:dyDescent="0.25">
      <c r="A11" s="208">
        <f>A10+1</f>
        <v>2</v>
      </c>
      <c r="B11" s="118"/>
      <c r="C11" s="441" t="s">
        <v>460</v>
      </c>
      <c r="D11" s="441" t="s">
        <v>461</v>
      </c>
      <c r="E11" s="188" t="s">
        <v>459</v>
      </c>
      <c r="F11" s="118" t="s">
        <v>378</v>
      </c>
      <c r="G11" s="188">
        <v>2023</v>
      </c>
      <c r="H11" s="285">
        <v>5</v>
      </c>
    </row>
    <row r="12" spans="1:10" x14ac:dyDescent="0.25">
      <c r="A12" s="208">
        <f t="shared" ref="A12:A15" si="0">A11+1</f>
        <v>3</v>
      </c>
      <c r="B12" s="118"/>
      <c r="C12" s="442" t="s">
        <v>462</v>
      </c>
      <c r="D12" s="443" t="s">
        <v>463</v>
      </c>
      <c r="E12" s="383" t="s">
        <v>377</v>
      </c>
      <c r="F12" s="118" t="s">
        <v>378</v>
      </c>
      <c r="G12" s="383">
        <v>2023</v>
      </c>
      <c r="H12" s="444">
        <v>7.5</v>
      </c>
    </row>
    <row r="13" spans="1:10" x14ac:dyDescent="0.25">
      <c r="A13" s="208">
        <f t="shared" si="0"/>
        <v>4</v>
      </c>
      <c r="B13" s="118"/>
      <c r="C13" s="443" t="s">
        <v>464</v>
      </c>
      <c r="D13" s="443" t="s">
        <v>465</v>
      </c>
      <c r="E13" s="383" t="s">
        <v>377</v>
      </c>
      <c r="F13" s="118" t="s">
        <v>378</v>
      </c>
      <c r="G13" s="383">
        <v>2019</v>
      </c>
      <c r="H13" s="402">
        <v>7.5</v>
      </c>
    </row>
    <row r="14" spans="1:10" ht="30" x14ac:dyDescent="0.25">
      <c r="A14" s="208">
        <f t="shared" si="0"/>
        <v>5</v>
      </c>
      <c r="B14" s="185"/>
      <c r="C14" s="442" t="s">
        <v>466</v>
      </c>
      <c r="D14" s="443" t="s">
        <v>463</v>
      </c>
      <c r="E14" s="383" t="s">
        <v>459</v>
      </c>
      <c r="F14" s="118" t="s">
        <v>378</v>
      </c>
      <c r="G14" s="383">
        <v>2018</v>
      </c>
      <c r="H14" s="280">
        <v>5</v>
      </c>
    </row>
    <row r="15" spans="1:10" ht="30" x14ac:dyDescent="0.25">
      <c r="A15" s="208">
        <f t="shared" si="0"/>
        <v>6</v>
      </c>
      <c r="B15" s="189"/>
      <c r="C15" s="214" t="s">
        <v>467</v>
      </c>
      <c r="D15" s="214" t="s">
        <v>468</v>
      </c>
      <c r="E15" s="118" t="s">
        <v>377</v>
      </c>
      <c r="F15" s="118" t="s">
        <v>378</v>
      </c>
      <c r="G15" s="118">
        <v>2017</v>
      </c>
      <c r="H15" s="280">
        <v>7.5</v>
      </c>
    </row>
    <row r="16" spans="1:10" x14ac:dyDescent="0.25">
      <c r="A16" s="445">
        <v>7</v>
      </c>
      <c r="B16" s="188"/>
      <c r="C16" s="214" t="s">
        <v>469</v>
      </c>
      <c r="D16" s="214" t="s">
        <v>461</v>
      </c>
      <c r="E16" s="118" t="s">
        <v>377</v>
      </c>
      <c r="F16" s="118" t="s">
        <v>378</v>
      </c>
      <c r="G16" s="118">
        <v>2015</v>
      </c>
      <c r="H16" s="280">
        <v>7.5</v>
      </c>
    </row>
    <row r="17" spans="1:8" x14ac:dyDescent="0.25">
      <c r="A17" s="445">
        <v>8</v>
      </c>
      <c r="B17" s="439"/>
      <c r="C17" s="441" t="s">
        <v>470</v>
      </c>
      <c r="D17" s="214" t="s">
        <v>471</v>
      </c>
      <c r="E17" s="118" t="s">
        <v>377</v>
      </c>
      <c r="F17" s="118" t="s">
        <v>378</v>
      </c>
      <c r="G17" s="118">
        <v>2012</v>
      </c>
      <c r="H17" s="280">
        <v>7.5</v>
      </c>
    </row>
    <row r="18" spans="1:8" ht="30" x14ac:dyDescent="0.25">
      <c r="A18" s="445">
        <v>9</v>
      </c>
      <c r="B18" s="439"/>
      <c r="C18" s="438" t="s">
        <v>472</v>
      </c>
      <c r="D18" s="214" t="s">
        <v>461</v>
      </c>
      <c r="E18" s="118" t="s">
        <v>377</v>
      </c>
      <c r="F18" s="118" t="s">
        <v>378</v>
      </c>
      <c r="G18" s="118">
        <v>2011</v>
      </c>
      <c r="H18" s="280">
        <v>7.5</v>
      </c>
    </row>
    <row r="19" spans="1:8" s="42" customFormat="1" ht="15.75" thickBot="1" x14ac:dyDescent="0.3">
      <c r="A19" s="215">
        <v>10</v>
      </c>
      <c r="B19" s="46"/>
      <c r="C19" s="247" t="s">
        <v>473</v>
      </c>
      <c r="D19" s="247" t="s">
        <v>461</v>
      </c>
      <c r="E19" s="121" t="s">
        <v>377</v>
      </c>
      <c r="F19" s="121" t="s">
        <v>378</v>
      </c>
      <c r="G19" s="118">
        <v>2010</v>
      </c>
      <c r="H19" s="280">
        <v>7.5</v>
      </c>
    </row>
    <row r="20" spans="1:8" ht="15.75" thickBot="1" x14ac:dyDescent="0.3">
      <c r="A20" s="302"/>
      <c r="G20" s="141" t="str">
        <f>"Total "&amp;LEFT(A7,3)</f>
        <v>Total I13</v>
      </c>
      <c r="H20" s="142">
        <f>SUM(H10:H19)</f>
        <v>67.5</v>
      </c>
    </row>
    <row r="22" spans="1:8" ht="53.25" customHeight="1" x14ac:dyDescent="0.25">
      <c r="A22" s="462" t="str">
        <f>'Descriere indicatori'!A33</f>
        <v xml:space="preserve">** Ca autor, şef proiect, coordonator proiect complex sau director de proiect se va lua în consideraţie punctajul indicat în întregime/ca şef proiect secţiune, componentă sau studiu din cadrul cercetării punctajul indicat se va împărţi la jumătate/ca membru în echipa de elaborare a studiului sau a componenţei acestuia punctajul se va împărţi la numărul de elaboratori. </v>
      </c>
      <c r="B22" s="462"/>
      <c r="C22" s="462"/>
      <c r="D22" s="462"/>
      <c r="E22" s="462"/>
      <c r="F22" s="462"/>
      <c r="G22" s="462"/>
      <c r="H22" s="462"/>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theme="6"/>
  </sheetPr>
  <dimension ref="A1:J41"/>
  <sheetViews>
    <sheetView workbookViewId="0">
      <selection activeCell="A6" sqref="A6:H6"/>
    </sheetView>
  </sheetViews>
  <sheetFormatPr defaultRowHeight="15" x14ac:dyDescent="0.25"/>
  <cols>
    <col min="1" max="1" width="5.140625" customWidth="1"/>
    <col min="2" max="2" width="10.5703125" customWidth="1"/>
    <col min="3" max="3" width="43.140625" customWidth="1"/>
    <col min="4" max="4" width="24" customWidth="1"/>
    <col min="5" max="5" width="14.28515625" customWidth="1"/>
    <col min="6" max="6" width="11.85546875" customWidth="1"/>
    <col min="7" max="7" width="10" customWidth="1"/>
    <col min="8" max="8" width="9.7109375" customWidth="1"/>
    <col min="10" max="10" width="10.42578125" customWidth="1"/>
  </cols>
  <sheetData>
    <row r="1" spans="1:10" ht="15.75" x14ac:dyDescent="0.25">
      <c r="A1" s="230" t="str">
        <f>'Date initiale'!C3</f>
        <v>Universitatea de Arhitectură și Urbanism "Ion Mincu" București</v>
      </c>
      <c r="B1" s="230"/>
      <c r="C1" s="230"/>
      <c r="D1" s="16"/>
      <c r="E1" s="16"/>
      <c r="F1" s="16"/>
    </row>
    <row r="2" spans="1:10" ht="15.75" x14ac:dyDescent="0.25">
      <c r="A2" s="230" t="str">
        <f>'Date initiale'!B4&amp;" "&amp;'Date initiale'!C4</f>
        <v>Facultatea ARHITECTURA</v>
      </c>
      <c r="B2" s="230"/>
      <c r="C2" s="230"/>
      <c r="D2" s="16"/>
      <c r="E2" s="16"/>
      <c r="F2" s="16"/>
    </row>
    <row r="3" spans="1:10" ht="15.75" x14ac:dyDescent="0.25">
      <c r="A3" s="230" t="str">
        <f>'Date initiale'!B5&amp;" "&amp;'Date initiale'!C5</f>
        <v>Departamentul Sinteza proiectării de arhitectură</v>
      </c>
      <c r="B3" s="230"/>
      <c r="C3" s="230"/>
      <c r="D3" s="16"/>
      <c r="E3" s="16"/>
      <c r="F3" s="16"/>
    </row>
    <row r="4" spans="1:10" ht="15.75" x14ac:dyDescent="0.25">
      <c r="A4" s="231" t="str">
        <f>'Date initiale'!C6&amp;", "&amp;'Date initiale'!C7</f>
        <v>Ene, Mihai, profesor universitar</v>
      </c>
      <c r="B4" s="231"/>
      <c r="C4" s="231"/>
      <c r="D4" s="16"/>
      <c r="E4" s="16"/>
      <c r="F4" s="16"/>
    </row>
    <row r="5" spans="1:10" ht="15.75" x14ac:dyDescent="0.25">
      <c r="A5" s="231"/>
      <c r="B5" s="231"/>
      <c r="C5" s="231"/>
      <c r="D5" s="16"/>
      <c r="E5" s="16"/>
      <c r="F5" s="16"/>
    </row>
    <row r="6" spans="1:10" ht="15.75" x14ac:dyDescent="0.25">
      <c r="A6" s="460" t="s">
        <v>159</v>
      </c>
      <c r="B6" s="460"/>
      <c r="C6" s="460"/>
      <c r="D6" s="460"/>
      <c r="E6" s="460"/>
      <c r="F6" s="460"/>
      <c r="G6" s="460"/>
      <c r="H6" s="460"/>
    </row>
    <row r="7" spans="1:10" ht="52.5" customHeight="1" x14ac:dyDescent="0.25">
      <c r="A7" s="463" t="str">
        <f>'Descriere indicatori'!A19&amp;"a. "&amp;'Descriere indicatori'!B19</f>
        <v xml:space="preserve">I14a. Proiect de amenajarea teritoriului şi peisaj la nivel macro-teritorial: naţional, transfrontalier, interjudeţean/la nivel mezzo-teritorial: judeţean, periurban, metropolitan/strategii de dezvoltare, studii de fundamentare, planuri de management şi mobilitate) avizate** </v>
      </c>
      <c r="B7" s="463"/>
      <c r="C7" s="463"/>
      <c r="D7" s="463"/>
      <c r="E7" s="463"/>
      <c r="F7" s="463"/>
      <c r="G7" s="463"/>
      <c r="H7" s="463"/>
    </row>
    <row r="8" spans="1:10" ht="16.5" thickBot="1" x14ac:dyDescent="0.3">
      <c r="A8" s="38"/>
      <c r="B8" s="38"/>
      <c r="C8" s="38"/>
      <c r="D8" s="38"/>
      <c r="E8" s="38"/>
      <c r="F8" s="50"/>
      <c r="G8" s="50"/>
      <c r="H8" s="50"/>
    </row>
    <row r="9" spans="1:10" ht="60.75" thickBot="1" x14ac:dyDescent="0.3">
      <c r="A9" s="169" t="s">
        <v>80</v>
      </c>
      <c r="B9" s="197" t="s">
        <v>102</v>
      </c>
      <c r="C9" s="209" t="s">
        <v>100</v>
      </c>
      <c r="D9" s="209" t="s">
        <v>101</v>
      </c>
      <c r="E9" s="197" t="s">
        <v>189</v>
      </c>
      <c r="F9" s="197" t="s">
        <v>187</v>
      </c>
      <c r="G9" s="209" t="s">
        <v>119</v>
      </c>
      <c r="H9" s="198" t="s">
        <v>196</v>
      </c>
      <c r="J9" s="233" t="s">
        <v>157</v>
      </c>
    </row>
    <row r="10" spans="1:10" x14ac:dyDescent="0.25">
      <c r="A10" s="220">
        <v>1</v>
      </c>
      <c r="B10" s="221"/>
      <c r="C10" s="221"/>
      <c r="D10" s="221"/>
      <c r="E10" s="221"/>
      <c r="F10" s="221"/>
      <c r="G10" s="221"/>
      <c r="H10" s="222"/>
      <c r="J10" s="234" t="s">
        <v>216</v>
      </c>
    </row>
    <row r="11" spans="1:10" x14ac:dyDescent="0.25">
      <c r="A11" s="207">
        <f>A10+1</f>
        <v>2</v>
      </c>
      <c r="B11" s="218"/>
      <c r="C11" s="201"/>
      <c r="D11" s="201"/>
      <c r="E11" s="219"/>
      <c r="F11" s="219"/>
      <c r="G11" s="201"/>
      <c r="H11" s="187"/>
    </row>
    <row r="12" spans="1:10" x14ac:dyDescent="0.25">
      <c r="A12" s="207">
        <f t="shared" ref="A12:A19" si="0">A11+1</f>
        <v>3</v>
      </c>
      <c r="B12" s="185"/>
      <c r="C12" s="118"/>
      <c r="D12" s="118"/>
      <c r="E12" s="118"/>
      <c r="F12" s="118"/>
      <c r="G12" s="118"/>
      <c r="H12" s="187"/>
    </row>
    <row r="13" spans="1:10" x14ac:dyDescent="0.25">
      <c r="A13" s="207">
        <f t="shared" si="0"/>
        <v>4</v>
      </c>
      <c r="B13" s="118"/>
      <c r="C13" s="118"/>
      <c r="D13" s="118"/>
      <c r="E13" s="118"/>
      <c r="F13" s="118"/>
      <c r="G13" s="118"/>
      <c r="H13" s="187"/>
    </row>
    <row r="14" spans="1:10" x14ac:dyDescent="0.25">
      <c r="A14" s="207">
        <f t="shared" si="0"/>
        <v>5</v>
      </c>
      <c r="B14" s="185"/>
      <c r="C14" s="118"/>
      <c r="D14" s="118"/>
      <c r="E14" s="118"/>
      <c r="F14" s="118"/>
      <c r="G14" s="118"/>
      <c r="H14" s="187"/>
    </row>
    <row r="15" spans="1:10" x14ac:dyDescent="0.25">
      <c r="A15" s="207">
        <f t="shared" si="0"/>
        <v>6</v>
      </c>
      <c r="B15" s="118"/>
      <c r="C15" s="118"/>
      <c r="D15" s="118"/>
      <c r="E15" s="118"/>
      <c r="F15" s="118"/>
      <c r="G15" s="118"/>
      <c r="H15" s="187"/>
    </row>
    <row r="16" spans="1:10" x14ac:dyDescent="0.25">
      <c r="A16" s="207">
        <f t="shared" si="0"/>
        <v>7</v>
      </c>
      <c r="B16" s="185"/>
      <c r="C16" s="118"/>
      <c r="D16" s="118"/>
      <c r="E16" s="118"/>
      <c r="F16" s="118"/>
      <c r="G16" s="118"/>
      <c r="H16" s="187"/>
    </row>
    <row r="17" spans="1:8" x14ac:dyDescent="0.25">
      <c r="A17" s="207">
        <f t="shared" si="0"/>
        <v>8</v>
      </c>
      <c r="B17" s="118"/>
      <c r="C17" s="118"/>
      <c r="D17" s="118"/>
      <c r="E17" s="118"/>
      <c r="F17" s="118"/>
      <c r="G17" s="118"/>
      <c r="H17" s="187"/>
    </row>
    <row r="18" spans="1:8" x14ac:dyDescent="0.25">
      <c r="A18" s="207">
        <f t="shared" si="0"/>
        <v>9</v>
      </c>
      <c r="B18" s="185"/>
      <c r="C18" s="118"/>
      <c r="D18" s="118"/>
      <c r="E18" s="118"/>
      <c r="F18" s="118"/>
      <c r="G18" s="118"/>
      <c r="H18" s="187"/>
    </row>
    <row r="19" spans="1:8" ht="15.75" thickBot="1" x14ac:dyDescent="0.3">
      <c r="A19" s="223">
        <f t="shared" si="0"/>
        <v>10</v>
      </c>
      <c r="B19" s="121"/>
      <c r="C19" s="121"/>
      <c r="D19" s="121"/>
      <c r="E19" s="121"/>
      <c r="F19" s="121"/>
      <c r="G19" s="121"/>
      <c r="H19" s="194"/>
    </row>
    <row r="20" spans="1:8" ht="15.75" thickBot="1" x14ac:dyDescent="0.3">
      <c r="A20" s="302"/>
      <c r="G20" s="141" t="str">
        <f>"Total "&amp;LEFT(A7,4)</f>
        <v>Total I14a</v>
      </c>
      <c r="H20" s="142">
        <f>SUM(H10:H19)</f>
        <v>0</v>
      </c>
    </row>
    <row r="22" spans="1:8" ht="53.25" customHeight="1" x14ac:dyDescent="0.25">
      <c r="A22" s="462" t="str">
        <f>'Descriere indicatori'!A33</f>
        <v xml:space="preserve">** Ca autor, şef proiect, coordonator proiect complex sau director de proiect se va lua în consideraţie punctajul indicat în întregime/ca şef proiect secţiune, componentă sau studiu din cadrul cercetării punctajul indicat se va împărţi la jumătate/ca membru în echipa de elaborare a studiului sau a componenţei acestuia punctajul se va împărţi la numărul de elaboratori. </v>
      </c>
      <c r="B22" s="462"/>
      <c r="C22" s="462"/>
      <c r="D22" s="462"/>
      <c r="E22" s="462"/>
      <c r="F22" s="462"/>
      <c r="G22" s="462"/>
      <c r="H22" s="462"/>
    </row>
    <row r="40" spans="1:9" ht="15.75" thickBot="1" x14ac:dyDescent="0.3"/>
    <row r="41" spans="1:9" ht="54" customHeight="1" thickBot="1" x14ac:dyDescent="0.3">
      <c r="A41" s="196" t="s">
        <v>99</v>
      </c>
      <c r="B41" s="197" t="s">
        <v>102</v>
      </c>
      <c r="C41" s="209" t="s">
        <v>100</v>
      </c>
      <c r="D41" s="209" t="s">
        <v>101</v>
      </c>
      <c r="E41" s="197" t="s">
        <v>188</v>
      </c>
      <c r="F41" s="197" t="s">
        <v>188</v>
      </c>
      <c r="G41" s="197" t="s">
        <v>187</v>
      </c>
      <c r="H41" s="209" t="s">
        <v>119</v>
      </c>
      <c r="I41" s="198" t="s">
        <v>108</v>
      </c>
    </row>
  </sheetData>
  <mergeCells count="3">
    <mergeCell ref="A7:H7"/>
    <mergeCell ref="A22:H22"/>
    <mergeCell ref="A6:H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theme="6"/>
  </sheetPr>
  <dimension ref="A1:J22"/>
  <sheetViews>
    <sheetView workbookViewId="0">
      <selection activeCell="A6" sqref="A6:H6"/>
    </sheetView>
  </sheetViews>
  <sheetFormatPr defaultRowHeight="15" x14ac:dyDescent="0.25"/>
  <cols>
    <col min="1" max="1" width="5.140625" customWidth="1"/>
    <col min="2" max="2" width="10.5703125" customWidth="1"/>
    <col min="3" max="3" width="43.140625" customWidth="1"/>
    <col min="4" max="4" width="24" customWidth="1"/>
    <col min="5" max="5" width="14.28515625" customWidth="1"/>
    <col min="6" max="6" width="11.85546875" customWidth="1"/>
    <col min="7" max="7" width="10" customWidth="1"/>
    <col min="8" max="8" width="9.7109375" customWidth="1"/>
  </cols>
  <sheetData>
    <row r="1" spans="1:10" ht="15.75" x14ac:dyDescent="0.25">
      <c r="A1" s="232" t="str">
        <f>'Date initiale'!C3</f>
        <v>Universitatea de Arhitectură și Urbanism "Ion Mincu" București</v>
      </c>
      <c r="B1" s="232"/>
      <c r="C1" s="232"/>
      <c r="D1" s="23"/>
      <c r="E1" s="23"/>
      <c r="F1" s="23"/>
      <c r="G1" s="23"/>
      <c r="H1" s="23"/>
    </row>
    <row r="2" spans="1:10" ht="15.75" x14ac:dyDescent="0.25">
      <c r="A2" s="232" t="str">
        <f>'Date initiale'!B4&amp;" "&amp;'Date initiale'!C4</f>
        <v>Facultatea ARHITECTURA</v>
      </c>
      <c r="B2" s="232"/>
      <c r="C2" s="232"/>
      <c r="D2" s="23"/>
      <c r="E2" s="23"/>
      <c r="F2" s="23"/>
      <c r="G2" s="23"/>
      <c r="H2" s="23"/>
    </row>
    <row r="3" spans="1:10" ht="15.75" x14ac:dyDescent="0.25">
      <c r="A3" s="232" t="str">
        <f>'Date initiale'!B5&amp;" "&amp;'Date initiale'!C5</f>
        <v>Departamentul Sinteza proiectării de arhitectură</v>
      </c>
      <c r="B3" s="232"/>
      <c r="C3" s="232"/>
      <c r="D3" s="23"/>
      <c r="E3" s="23"/>
      <c r="F3" s="23"/>
      <c r="G3" s="23"/>
      <c r="H3" s="23"/>
    </row>
    <row r="4" spans="1:10" ht="15.75" x14ac:dyDescent="0.25">
      <c r="A4" s="232" t="str">
        <f>'Date initiale'!C6&amp;", "&amp;'Date initiale'!C7</f>
        <v>Ene, Mihai, profesor universitar</v>
      </c>
      <c r="B4" s="232"/>
      <c r="C4" s="232"/>
      <c r="D4" s="23"/>
      <c r="E4" s="23"/>
      <c r="F4" s="23"/>
      <c r="G4" s="23"/>
      <c r="H4" s="23"/>
    </row>
    <row r="5" spans="1:10" ht="15.75" x14ac:dyDescent="0.25">
      <c r="A5" s="232"/>
      <c r="B5" s="232"/>
      <c r="C5" s="232"/>
      <c r="D5" s="23"/>
      <c r="E5" s="23"/>
      <c r="F5" s="23"/>
      <c r="G5" s="23"/>
      <c r="H5" s="23"/>
    </row>
    <row r="6" spans="1:10" ht="15.75" x14ac:dyDescent="0.25">
      <c r="A6" s="467" t="s">
        <v>159</v>
      </c>
      <c r="B6" s="467"/>
      <c r="C6" s="467"/>
      <c r="D6" s="467"/>
      <c r="E6" s="467"/>
      <c r="F6" s="467"/>
      <c r="G6" s="467"/>
      <c r="H6" s="467"/>
    </row>
    <row r="7" spans="1:10" ht="36.75" customHeight="1" x14ac:dyDescent="0.25">
      <c r="A7" s="463" t="str">
        <f>'Descriere indicatori'!A19&amp;"b. "&amp;'Descriere indicatori'!B20</f>
        <v xml:space="preserve">I14b. Proiect urbanistic şi peisagistic la nivelul planurilor generale/zonale ale localităţilor (inclusiv studii de fundamentare, de inserţie, de oportunitate) avizate** </v>
      </c>
      <c r="B7" s="463"/>
      <c r="C7" s="463"/>
      <c r="D7" s="463"/>
      <c r="E7" s="463"/>
      <c r="F7" s="463"/>
      <c r="G7" s="463"/>
      <c r="H7" s="463"/>
    </row>
    <row r="8" spans="1:10" ht="19.5" customHeight="1" thickBot="1" x14ac:dyDescent="0.3">
      <c r="A8" s="40"/>
      <c r="B8" s="40"/>
      <c r="C8" s="40"/>
      <c r="D8" s="40"/>
      <c r="E8" s="40"/>
      <c r="F8" s="40"/>
      <c r="G8" s="40"/>
      <c r="H8" s="40"/>
    </row>
    <row r="9" spans="1:10" ht="60.75" thickBot="1" x14ac:dyDescent="0.3">
      <c r="A9" s="137" t="s">
        <v>80</v>
      </c>
      <c r="B9" s="197" t="s">
        <v>102</v>
      </c>
      <c r="C9" s="209" t="s">
        <v>100</v>
      </c>
      <c r="D9" s="209" t="s">
        <v>101</v>
      </c>
      <c r="E9" s="197" t="s">
        <v>189</v>
      </c>
      <c r="F9" s="197" t="s">
        <v>187</v>
      </c>
      <c r="G9" s="209" t="s">
        <v>119</v>
      </c>
      <c r="H9" s="198" t="s">
        <v>196</v>
      </c>
      <c r="J9" s="233" t="s">
        <v>157</v>
      </c>
    </row>
    <row r="10" spans="1:10" x14ac:dyDescent="0.25">
      <c r="A10" s="224">
        <v>1</v>
      </c>
      <c r="B10" s="225"/>
      <c r="C10" s="226"/>
      <c r="D10" s="181"/>
      <c r="E10" s="114"/>
      <c r="F10" s="114"/>
      <c r="G10" s="181"/>
      <c r="H10" s="288"/>
      <c r="J10" s="234" t="s">
        <v>217</v>
      </c>
    </row>
    <row r="11" spans="1:10" x14ac:dyDescent="0.25">
      <c r="A11" s="184">
        <f>A10+1</f>
        <v>2</v>
      </c>
      <c r="B11" s="185"/>
      <c r="C11" s="214"/>
      <c r="D11" s="118"/>
      <c r="E11" s="118"/>
      <c r="F11" s="118"/>
      <c r="G11" s="195"/>
      <c r="H11" s="277"/>
    </row>
    <row r="12" spans="1:10" x14ac:dyDescent="0.25">
      <c r="A12" s="184">
        <f t="shared" ref="A12:A19" si="0">A11+1</f>
        <v>3</v>
      </c>
      <c r="B12" s="185"/>
      <c r="C12" s="227"/>
      <c r="D12" s="118"/>
      <c r="E12" s="228"/>
      <c r="F12" s="228"/>
      <c r="G12" s="228"/>
      <c r="H12" s="277"/>
    </row>
    <row r="13" spans="1:10" x14ac:dyDescent="0.25">
      <c r="A13" s="184">
        <f t="shared" si="0"/>
        <v>4</v>
      </c>
      <c r="B13" s="185"/>
      <c r="C13" s="214"/>
      <c r="D13" s="118"/>
      <c r="E13" s="118"/>
      <c r="F13" s="118"/>
      <c r="G13" s="195"/>
      <c r="H13" s="277"/>
    </row>
    <row r="14" spans="1:10" x14ac:dyDescent="0.25">
      <c r="A14" s="184">
        <f t="shared" si="0"/>
        <v>5</v>
      </c>
      <c r="B14" s="185"/>
      <c r="C14" s="227"/>
      <c r="D14" s="118"/>
      <c r="E14" s="228"/>
      <c r="F14" s="228"/>
      <c r="G14" s="228"/>
      <c r="H14" s="277"/>
    </row>
    <row r="15" spans="1:10" x14ac:dyDescent="0.25">
      <c r="A15" s="184">
        <f t="shared" si="0"/>
        <v>6</v>
      </c>
      <c r="B15" s="185"/>
      <c r="C15" s="227"/>
      <c r="D15" s="118"/>
      <c r="E15" s="228"/>
      <c r="F15" s="228"/>
      <c r="G15" s="228"/>
      <c r="H15" s="277"/>
    </row>
    <row r="16" spans="1:10" x14ac:dyDescent="0.25">
      <c r="A16" s="184">
        <f t="shared" si="0"/>
        <v>7</v>
      </c>
      <c r="B16" s="185"/>
      <c r="C16" s="214"/>
      <c r="D16" s="118"/>
      <c r="E16" s="118"/>
      <c r="F16" s="118"/>
      <c r="G16" s="195"/>
      <c r="H16" s="277"/>
    </row>
    <row r="17" spans="1:8" x14ac:dyDescent="0.25">
      <c r="A17" s="184">
        <f t="shared" si="0"/>
        <v>8</v>
      </c>
      <c r="B17" s="185"/>
      <c r="C17" s="227"/>
      <c r="D17" s="118"/>
      <c r="E17" s="228"/>
      <c r="F17" s="228"/>
      <c r="G17" s="228"/>
      <c r="H17" s="277"/>
    </row>
    <row r="18" spans="1:8" x14ac:dyDescent="0.25">
      <c r="A18" s="184">
        <f t="shared" si="0"/>
        <v>9</v>
      </c>
      <c r="B18" s="185"/>
      <c r="C18" s="227"/>
      <c r="D18" s="118"/>
      <c r="E18" s="228"/>
      <c r="F18" s="228"/>
      <c r="G18" s="228"/>
      <c r="H18" s="277"/>
    </row>
    <row r="19" spans="1:8" ht="15.75" thickBot="1" x14ac:dyDescent="0.3">
      <c r="A19" s="191">
        <f t="shared" si="0"/>
        <v>10</v>
      </c>
      <c r="B19" s="121"/>
      <c r="C19" s="229"/>
      <c r="D19" s="121"/>
      <c r="E19" s="121"/>
      <c r="F19" s="121"/>
      <c r="G19" s="121"/>
      <c r="H19" s="286"/>
    </row>
    <row r="20" spans="1:8" ht="16.5" thickBot="1" x14ac:dyDescent="0.3">
      <c r="A20" s="299"/>
      <c r="G20" s="141" t="str">
        <f>"Total "&amp;LEFT(A7,4)</f>
        <v>Total I14b</v>
      </c>
      <c r="H20" s="242">
        <f>SUM(H10:H19)</f>
        <v>0</v>
      </c>
    </row>
    <row r="22" spans="1:8" ht="53.25" customHeight="1" x14ac:dyDescent="0.25">
      <c r="A22" s="462" t="str">
        <f>'Descriere indicatori'!A33</f>
        <v xml:space="preserve">** Ca autor, şef proiect, coordonator proiect complex sau director de proiect se va lua în consideraţie punctajul indicat în întregime/ca şef proiect secţiune, componentă sau studiu din cadrul cercetării punctajul indicat se va împărţi la jumătate/ca membru în echipa de elaborare a studiului sau a componenţei acestuia punctajul se va împărţi la numărul de elaboratori. </v>
      </c>
      <c r="B22" s="462"/>
      <c r="C22" s="462"/>
      <c r="D22" s="462"/>
      <c r="E22" s="462"/>
      <c r="F22" s="462"/>
      <c r="G22" s="462"/>
      <c r="H22" s="462"/>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theme="6"/>
  </sheetPr>
  <dimension ref="A1:K41"/>
  <sheetViews>
    <sheetView workbookViewId="0">
      <selection activeCell="F25" sqref="F25"/>
    </sheetView>
  </sheetViews>
  <sheetFormatPr defaultColWidth="9.140625" defaultRowHeight="15" x14ac:dyDescent="0.25"/>
  <cols>
    <col min="1" max="1" width="5.140625" customWidth="1"/>
    <col min="2" max="2" width="10.5703125" customWidth="1"/>
    <col min="3" max="3" width="43.140625" customWidth="1"/>
    <col min="4" max="4" width="24" customWidth="1"/>
    <col min="5" max="5" width="14.28515625" customWidth="1"/>
    <col min="6" max="6" width="11.85546875" customWidth="1"/>
    <col min="7" max="7" width="10" customWidth="1"/>
    <col min="8" max="8" width="9.7109375" customWidth="1"/>
    <col min="10" max="10" width="10.28515625" customWidth="1"/>
  </cols>
  <sheetData>
    <row r="1" spans="1:11" ht="15.75" x14ac:dyDescent="0.25">
      <c r="A1" s="230" t="str">
        <f>'Date initiale'!C3</f>
        <v>Universitatea de Arhitectură și Urbanism "Ion Mincu" București</v>
      </c>
      <c r="B1" s="230"/>
      <c r="C1" s="230"/>
      <c r="D1" s="16"/>
      <c r="E1" s="16"/>
      <c r="F1" s="16"/>
    </row>
    <row r="2" spans="1:11" ht="15.75" x14ac:dyDescent="0.25">
      <c r="A2" s="230" t="str">
        <f>'Date initiale'!B4&amp;" "&amp;'Date initiale'!C4</f>
        <v>Facultatea ARHITECTURA</v>
      </c>
      <c r="B2" s="230"/>
      <c r="C2" s="230"/>
      <c r="D2" s="16"/>
      <c r="E2" s="16"/>
      <c r="F2" s="16"/>
    </row>
    <row r="3" spans="1:11" ht="15.75" x14ac:dyDescent="0.25">
      <c r="A3" s="230" t="str">
        <f>'Date initiale'!B5&amp;" "&amp;'Date initiale'!C5</f>
        <v>Departamentul Sinteza proiectării de arhitectură</v>
      </c>
      <c r="B3" s="230"/>
      <c r="C3" s="230"/>
      <c r="D3" s="16"/>
      <c r="E3" s="16"/>
      <c r="F3" s="16"/>
    </row>
    <row r="4" spans="1:11" ht="15.75" x14ac:dyDescent="0.25">
      <c r="A4" s="231" t="str">
        <f>'Date initiale'!C6&amp;", "&amp;'Date initiale'!C7</f>
        <v>Ene, Mihai, profesor universitar</v>
      </c>
      <c r="B4" s="231"/>
      <c r="C4" s="231"/>
      <c r="D4" s="16"/>
      <c r="E4" s="16"/>
      <c r="F4" s="16"/>
    </row>
    <row r="5" spans="1:11" ht="15.75" x14ac:dyDescent="0.25">
      <c r="A5" s="231"/>
      <c r="B5" s="231"/>
      <c r="C5" s="231"/>
      <c r="D5" s="16"/>
      <c r="E5" s="16"/>
      <c r="F5" s="16"/>
    </row>
    <row r="6" spans="1:11" ht="15.75" x14ac:dyDescent="0.25">
      <c r="A6" s="460" t="s">
        <v>159</v>
      </c>
      <c r="B6" s="460"/>
      <c r="C6" s="460"/>
      <c r="D6" s="460"/>
      <c r="E6" s="460"/>
      <c r="F6" s="460"/>
      <c r="G6" s="460"/>
      <c r="H6" s="460"/>
    </row>
    <row r="7" spans="1:11" ht="52.5" customHeight="1" x14ac:dyDescent="0.25">
      <c r="A7" s="463" t="str">
        <f>'Descriere indicatori'!A19&amp;"c. "&amp;'Descriere indicatori'!B21</f>
        <v xml:space="preserve">I14c. Studii de cercetare, granturi şi proiecte de cercetare internaţionale/ naţionale/locale (MEN, CNCS, CEEX, MDRL), realizate prin centrele de cercetare ale universităţii/alte centre universitare şi/academice)** </v>
      </c>
      <c r="B7" s="463"/>
      <c r="C7" s="463"/>
      <c r="D7" s="463"/>
      <c r="E7" s="463"/>
      <c r="F7" s="463"/>
      <c r="G7" s="463"/>
      <c r="H7" s="463"/>
    </row>
    <row r="8" spans="1:11" ht="16.5" thickBot="1" x14ac:dyDescent="0.3">
      <c r="A8" s="38"/>
      <c r="B8" s="38"/>
      <c r="C8" s="38"/>
      <c r="D8" s="38"/>
      <c r="E8" s="38"/>
      <c r="F8" s="50"/>
      <c r="G8" s="50"/>
      <c r="H8" s="50"/>
    </row>
    <row r="9" spans="1:11" ht="60.75" thickBot="1" x14ac:dyDescent="0.3">
      <c r="A9" s="169" t="s">
        <v>80</v>
      </c>
      <c r="B9" s="197" t="s">
        <v>102</v>
      </c>
      <c r="C9" s="209" t="s">
        <v>190</v>
      </c>
      <c r="D9" s="209" t="s">
        <v>101</v>
      </c>
      <c r="E9" s="197" t="s">
        <v>189</v>
      </c>
      <c r="F9" s="197" t="s">
        <v>187</v>
      </c>
      <c r="G9" s="209" t="s">
        <v>119</v>
      </c>
      <c r="H9" s="198" t="s">
        <v>196</v>
      </c>
      <c r="J9" s="233" t="s">
        <v>157</v>
      </c>
    </row>
    <row r="10" spans="1:11" x14ac:dyDescent="0.25">
      <c r="A10" s="220">
        <v>1</v>
      </c>
      <c r="B10" s="393"/>
      <c r="C10" s="393" t="s">
        <v>406</v>
      </c>
      <c r="D10" s="393" t="s">
        <v>407</v>
      </c>
      <c r="E10" s="221"/>
      <c r="F10" s="221" t="s">
        <v>378</v>
      </c>
      <c r="G10" s="239">
        <v>2012</v>
      </c>
      <c r="H10" s="394">
        <v>5</v>
      </c>
      <c r="J10" s="234" t="s">
        <v>218</v>
      </c>
      <c r="K10" s="360" t="s">
        <v>379</v>
      </c>
    </row>
    <row r="11" spans="1:11" x14ac:dyDescent="0.25">
      <c r="A11" s="207">
        <f>A10+1</f>
        <v>2</v>
      </c>
      <c r="B11" s="218"/>
      <c r="C11" s="201"/>
      <c r="D11" s="201"/>
      <c r="E11" s="219"/>
      <c r="F11" s="219"/>
      <c r="G11" s="201"/>
      <c r="H11" s="277"/>
    </row>
    <row r="12" spans="1:11" x14ac:dyDescent="0.25">
      <c r="A12" s="207">
        <f t="shared" ref="A12:A19" si="0">A11+1</f>
        <v>3</v>
      </c>
      <c r="B12" s="185"/>
      <c r="C12" s="118"/>
      <c r="D12" s="118"/>
      <c r="E12" s="118"/>
      <c r="F12" s="118"/>
      <c r="G12" s="118"/>
      <c r="H12" s="277"/>
    </row>
    <row r="13" spans="1:11" x14ac:dyDescent="0.25">
      <c r="A13" s="207">
        <f t="shared" si="0"/>
        <v>4</v>
      </c>
      <c r="B13" s="118"/>
      <c r="C13" s="118"/>
      <c r="D13" s="118"/>
      <c r="E13" s="118"/>
      <c r="F13" s="118"/>
      <c r="G13" s="118"/>
      <c r="H13" s="277"/>
    </row>
    <row r="14" spans="1:11" x14ac:dyDescent="0.25">
      <c r="A14" s="207">
        <f t="shared" si="0"/>
        <v>5</v>
      </c>
      <c r="B14" s="185"/>
      <c r="C14" s="118"/>
      <c r="D14" s="118"/>
      <c r="E14" s="118"/>
      <c r="F14" s="118"/>
      <c r="G14" s="118"/>
      <c r="H14" s="277"/>
    </row>
    <row r="15" spans="1:11" x14ac:dyDescent="0.25">
      <c r="A15" s="207">
        <f t="shared" si="0"/>
        <v>6</v>
      </c>
      <c r="B15" s="118"/>
      <c r="C15" s="118"/>
      <c r="D15" s="118"/>
      <c r="E15" s="118"/>
      <c r="F15" s="118"/>
      <c r="G15" s="118"/>
      <c r="H15" s="277"/>
    </row>
    <row r="16" spans="1:11" x14ac:dyDescent="0.25">
      <c r="A16" s="207">
        <f t="shared" si="0"/>
        <v>7</v>
      </c>
      <c r="B16" s="185"/>
      <c r="C16" s="118"/>
      <c r="D16" s="118"/>
      <c r="E16" s="118"/>
      <c r="F16" s="118"/>
      <c r="G16" s="118"/>
      <c r="H16" s="277"/>
    </row>
    <row r="17" spans="1:8" x14ac:dyDescent="0.25">
      <c r="A17" s="207">
        <f t="shared" si="0"/>
        <v>8</v>
      </c>
      <c r="B17" s="118"/>
      <c r="C17" s="118"/>
      <c r="D17" s="118"/>
      <c r="E17" s="118"/>
      <c r="F17" s="118"/>
      <c r="G17" s="118"/>
      <c r="H17" s="277"/>
    </row>
    <row r="18" spans="1:8" x14ac:dyDescent="0.25">
      <c r="A18" s="207">
        <f t="shared" si="0"/>
        <v>9</v>
      </c>
      <c r="B18" s="185"/>
      <c r="C18" s="118"/>
      <c r="D18" s="118"/>
      <c r="E18" s="118"/>
      <c r="F18" s="118"/>
      <c r="G18" s="118"/>
      <c r="H18" s="277"/>
    </row>
    <row r="19" spans="1:8" ht="15.75" thickBot="1" x14ac:dyDescent="0.3">
      <c r="A19" s="223">
        <f t="shared" si="0"/>
        <v>10</v>
      </c>
      <c r="B19" s="121"/>
      <c r="C19" s="121"/>
      <c r="D19" s="121"/>
      <c r="E19" s="121"/>
      <c r="F19" s="121"/>
      <c r="G19" s="121"/>
      <c r="H19" s="286"/>
    </row>
    <row r="20" spans="1:8" ht="15.75" thickBot="1" x14ac:dyDescent="0.3">
      <c r="A20" s="302"/>
      <c r="G20" s="141" t="str">
        <f>"Total "&amp;LEFT(A7,4)</f>
        <v>Total I14c</v>
      </c>
      <c r="H20" s="142">
        <f>SUM(H10:H19)</f>
        <v>5</v>
      </c>
    </row>
    <row r="22" spans="1:8" ht="53.25" customHeight="1" x14ac:dyDescent="0.25">
      <c r="A22" s="462" t="str">
        <f>'Descriere indicatori'!A33</f>
        <v xml:space="preserve">** Ca autor, şef proiect, coordonator proiect complex sau director de proiect se va lua în consideraţie punctajul indicat în întregime/ca şef proiect secţiune, componentă sau studiu din cadrul cercetării punctajul indicat se va împărţi la jumătate/ca membru în echipa de elaborare a studiului sau a componenţei acestuia punctajul se va împărţi la numărul de elaboratori. </v>
      </c>
      <c r="B22" s="462"/>
      <c r="C22" s="462"/>
      <c r="D22" s="462"/>
      <c r="E22" s="462"/>
      <c r="F22" s="462"/>
      <c r="G22" s="462"/>
      <c r="H22" s="462"/>
    </row>
    <row r="40" spans="1:9" ht="15.75" thickBot="1" x14ac:dyDescent="0.3"/>
    <row r="41" spans="1:9" ht="54" customHeight="1" thickBot="1" x14ac:dyDescent="0.3">
      <c r="A41" s="196" t="s">
        <v>99</v>
      </c>
      <c r="B41" s="197" t="s">
        <v>102</v>
      </c>
      <c r="C41" s="209" t="s">
        <v>100</v>
      </c>
      <c r="D41" s="209" t="s">
        <v>101</v>
      </c>
      <c r="E41" s="197" t="s">
        <v>188</v>
      </c>
      <c r="F41" s="197" t="s">
        <v>188</v>
      </c>
      <c r="G41" s="197" t="s">
        <v>187</v>
      </c>
      <c r="H41" s="209" t="s">
        <v>119</v>
      </c>
      <c r="I41" s="198" t="s">
        <v>108</v>
      </c>
    </row>
  </sheetData>
  <mergeCells count="3">
    <mergeCell ref="A6:H6"/>
    <mergeCell ref="A7:H7"/>
    <mergeCell ref="A22:H22"/>
  </mergeCells>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theme="6"/>
  </sheetPr>
  <dimension ref="A1:H22"/>
  <sheetViews>
    <sheetView workbookViewId="0">
      <selection activeCell="A17" sqref="A14:XFD17"/>
    </sheetView>
  </sheetViews>
  <sheetFormatPr defaultRowHeight="15" x14ac:dyDescent="0.25"/>
  <cols>
    <col min="1" max="1" width="5.140625" customWidth="1"/>
    <col min="2" max="2" width="103.140625" customWidth="1"/>
    <col min="3" max="3" width="10.5703125" customWidth="1"/>
    <col min="4" max="4" width="9.7109375" customWidth="1"/>
    <col min="6" max="6" width="11.28515625" customWidth="1"/>
  </cols>
  <sheetData>
    <row r="1" spans="1:8" ht="15.75" x14ac:dyDescent="0.25">
      <c r="A1" s="230" t="str">
        <f>'Date initiale'!C3</f>
        <v>Universitatea de Arhitectură și Urbanism "Ion Mincu" București</v>
      </c>
      <c r="B1" s="230"/>
      <c r="C1" s="230"/>
      <c r="D1" s="16"/>
      <c r="E1" s="31"/>
    </row>
    <row r="2" spans="1:8" ht="15.75" x14ac:dyDescent="0.25">
      <c r="A2" s="230" t="str">
        <f>'Date initiale'!B4&amp;" "&amp;'Date initiale'!C4</f>
        <v>Facultatea ARHITECTURA</v>
      </c>
      <c r="B2" s="230"/>
      <c r="C2" s="230"/>
      <c r="D2" s="2"/>
      <c r="E2" s="31"/>
    </row>
    <row r="3" spans="1:8" ht="15.75" x14ac:dyDescent="0.25">
      <c r="A3" s="230" t="str">
        <f>'Date initiale'!B5&amp;" "&amp;'Date initiale'!C5</f>
        <v>Departamentul Sinteza proiectării de arhitectură</v>
      </c>
      <c r="B3" s="230"/>
      <c r="C3" s="230"/>
      <c r="D3" s="16"/>
      <c r="E3" s="31"/>
    </row>
    <row r="4" spans="1:8" x14ac:dyDescent="0.25">
      <c r="A4" s="107" t="str">
        <f>'Date initiale'!C6&amp;", "&amp;'Date initiale'!C7</f>
        <v>Ene, Mihai, profesor universitar</v>
      </c>
      <c r="B4" s="107"/>
      <c r="C4" s="107"/>
    </row>
    <row r="5" spans="1:8" x14ac:dyDescent="0.25">
      <c r="A5" s="107"/>
      <c r="B5" s="107"/>
      <c r="C5" s="107"/>
    </row>
    <row r="6" spans="1:8" ht="15.75" x14ac:dyDescent="0.25">
      <c r="A6" s="465" t="s">
        <v>159</v>
      </c>
      <c r="B6" s="465"/>
      <c r="C6" s="465"/>
      <c r="D6" s="465"/>
    </row>
    <row r="7" spans="1:8" ht="15.75" customHeight="1" x14ac:dyDescent="0.25">
      <c r="A7" s="463" t="str">
        <f>'Descriere indicatori'!A22&amp;". "&amp;'Descriere indicatori'!B22</f>
        <v>I15. Premii / nominalizări / selecţionări obţinute la concursuri internaţionale de proiecte
organizate potrivit regulamentului UNESCO-UIA, ( Union Internationale des Architectes), Consiliul European al Urbanistilor ECTP, Federatia Internationala a Peisagistilor IFLA, AEEA, RIBA, Arhitect’s Council of Europe, The Royal Town Planning Institute RTPI, UNISCAPE, etc.) precum şi de alta instituţie de profil de nivel mondial sau european, in breasla arhitecţilor, urbaniştilor, planificatorilor urbani, peisagiştilor şi designerilor</v>
      </c>
      <c r="B7" s="463"/>
      <c r="C7" s="463"/>
      <c r="D7" s="463"/>
      <c r="E7" s="165"/>
      <c r="F7" s="165"/>
      <c r="G7" s="165"/>
      <c r="H7" s="165"/>
    </row>
    <row r="8" spans="1:8" ht="18.75" customHeight="1" thickBot="1" x14ac:dyDescent="0.3">
      <c r="A8" s="48"/>
      <c r="B8" s="48"/>
      <c r="C8" s="48"/>
      <c r="D8" s="48"/>
    </row>
    <row r="9" spans="1:8" ht="45.75" customHeight="1" thickBot="1" x14ac:dyDescent="0.3">
      <c r="A9" s="169" t="s">
        <v>80</v>
      </c>
      <c r="B9" s="197" t="s">
        <v>107</v>
      </c>
      <c r="C9" s="197" t="s">
        <v>119</v>
      </c>
      <c r="D9" s="198" t="s">
        <v>196</v>
      </c>
      <c r="E9" s="24"/>
      <c r="F9" s="233" t="s">
        <v>157</v>
      </c>
    </row>
    <row r="10" spans="1:8" x14ac:dyDescent="0.25">
      <c r="A10" s="220">
        <v>1</v>
      </c>
      <c r="B10" s="382" t="s">
        <v>395</v>
      </c>
      <c r="C10" s="383">
        <v>2020</v>
      </c>
      <c r="D10" s="277">
        <v>50</v>
      </c>
      <c r="F10" s="234" t="s">
        <v>219</v>
      </c>
      <c r="G10" s="360" t="s">
        <v>396</v>
      </c>
    </row>
    <row r="11" spans="1:8" x14ac:dyDescent="0.25">
      <c r="A11" s="207">
        <f>A10+1</f>
        <v>2</v>
      </c>
      <c r="B11" s="384" t="s">
        <v>397</v>
      </c>
      <c r="C11" s="385">
        <v>2020</v>
      </c>
      <c r="D11" s="277">
        <v>50</v>
      </c>
    </row>
    <row r="12" spans="1:8" x14ac:dyDescent="0.25">
      <c r="A12" s="207">
        <f t="shared" ref="A12" si="0">A11+1</f>
        <v>3</v>
      </c>
      <c r="B12" s="384" t="s">
        <v>398</v>
      </c>
      <c r="C12" s="385">
        <v>2020</v>
      </c>
      <c r="D12" s="277">
        <v>50</v>
      </c>
    </row>
    <row r="13" spans="1:8" ht="15.75" x14ac:dyDescent="0.25">
      <c r="A13" s="207">
        <f>A12+1</f>
        <v>4</v>
      </c>
      <c r="B13" s="391" t="s">
        <v>404</v>
      </c>
      <c r="C13" s="388">
        <v>1996</v>
      </c>
      <c r="D13" s="389">
        <v>1</v>
      </c>
    </row>
    <row r="14" spans="1:8" ht="15.75" thickBot="1" x14ac:dyDescent="0.3">
      <c r="A14" s="207">
        <f>A13+1</f>
        <v>5</v>
      </c>
      <c r="B14" s="248" t="s">
        <v>399</v>
      </c>
      <c r="C14" s="201">
        <v>1994</v>
      </c>
      <c r="D14" s="287">
        <v>50</v>
      </c>
    </row>
    <row r="15" spans="1:8" ht="15.75" thickBot="1" x14ac:dyDescent="0.3">
      <c r="A15" s="301"/>
      <c r="B15" s="195"/>
      <c r="C15" s="141" t="str">
        <f>"Total "&amp;LEFT(A7,3)</f>
        <v>Total I15</v>
      </c>
      <c r="D15" s="240">
        <f>SUM(D10:D14)</f>
        <v>201</v>
      </c>
    </row>
    <row r="16" spans="1:8" ht="15.75" x14ac:dyDescent="0.25">
      <c r="A16" s="23"/>
      <c r="B16" s="19"/>
      <c r="C16" s="19"/>
      <c r="D16" s="19"/>
    </row>
    <row r="21" spans="2:2" x14ac:dyDescent="0.25">
      <c r="B21" s="17"/>
    </row>
    <row r="22" spans="2:2" x14ac:dyDescent="0.25">
      <c r="B22" s="17"/>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theme="6"/>
  </sheetPr>
  <dimension ref="A1:G13"/>
  <sheetViews>
    <sheetView workbookViewId="0">
      <selection activeCell="B21" sqref="B21"/>
    </sheetView>
  </sheetViews>
  <sheetFormatPr defaultRowHeight="15" x14ac:dyDescent="0.25"/>
  <cols>
    <col min="1" max="1" width="5.140625" customWidth="1"/>
    <col min="2" max="2" width="103.140625" customWidth="1"/>
    <col min="3" max="3" width="10.5703125" customWidth="1"/>
    <col min="4" max="4" width="9.7109375" customWidth="1"/>
    <col min="6" max="6" width="10.42578125" customWidth="1"/>
  </cols>
  <sheetData>
    <row r="1" spans="1:7" ht="15.75" x14ac:dyDescent="0.25">
      <c r="A1" s="230" t="str">
        <f>'Date initiale'!C3</f>
        <v>Universitatea de Arhitectură și Urbanism "Ion Mincu" București</v>
      </c>
      <c r="B1" s="230"/>
      <c r="C1" s="230"/>
      <c r="D1" s="16"/>
    </row>
    <row r="2" spans="1:7" ht="15.75" x14ac:dyDescent="0.25">
      <c r="A2" s="230" t="str">
        <f>'Date initiale'!B4&amp;" "&amp;'Date initiale'!C4</f>
        <v>Facultatea ARHITECTURA</v>
      </c>
      <c r="B2" s="230"/>
      <c r="C2" s="230"/>
      <c r="D2" s="2"/>
    </row>
    <row r="3" spans="1:7" ht="15.75" x14ac:dyDescent="0.25">
      <c r="A3" s="230" t="str">
        <f>'Date initiale'!B5&amp;" "&amp;'Date initiale'!C5</f>
        <v>Departamentul Sinteza proiectării de arhitectură</v>
      </c>
      <c r="B3" s="230"/>
      <c r="C3" s="230"/>
      <c r="D3" s="16"/>
    </row>
    <row r="4" spans="1:7" x14ac:dyDescent="0.25">
      <c r="A4" s="107" t="str">
        <f>'Date initiale'!C6&amp;", "&amp;'Date initiale'!C7</f>
        <v>Ene, Mihai, profesor universitar</v>
      </c>
      <c r="B4" s="107"/>
      <c r="C4" s="107"/>
    </row>
    <row r="5" spans="1:7" x14ac:dyDescent="0.25">
      <c r="A5" s="107"/>
      <c r="B5" s="107"/>
      <c r="C5" s="107"/>
    </row>
    <row r="6" spans="1:7" x14ac:dyDescent="0.25">
      <c r="A6" s="468" t="s">
        <v>159</v>
      </c>
      <c r="B6" s="468"/>
      <c r="C6" s="468"/>
      <c r="D6" s="468"/>
    </row>
    <row r="7" spans="1:7" ht="40.5" customHeight="1" x14ac:dyDescent="0.25">
      <c r="A7" s="463" t="str">
        <f>'Descriere indicatori'!A23&amp;". "&amp;'Descriere indicatori'!B23</f>
        <v xml:space="preserve">I16. Premii/nominalizări/selecţionări obţinute pentru concursuri naţionale de proiecte (organizate potrivit regulamentului UNESCO-UIA, girate de OAR/UAR/RUR, concursuri RUR - Registrul Urbaniştilor din România) </v>
      </c>
      <c r="B7" s="463"/>
      <c r="C7" s="463"/>
      <c r="D7" s="463"/>
    </row>
    <row r="8" spans="1:7" ht="15.75" thickBot="1" x14ac:dyDescent="0.3"/>
    <row r="9" spans="1:7" ht="48.75" customHeight="1" thickBot="1" x14ac:dyDescent="0.3">
      <c r="A9" s="169" t="s">
        <v>80</v>
      </c>
      <c r="B9" s="138" t="s">
        <v>107</v>
      </c>
      <c r="C9" s="138" t="s">
        <v>119</v>
      </c>
      <c r="D9" s="250" t="s">
        <v>196</v>
      </c>
      <c r="F9" s="233" t="s">
        <v>157</v>
      </c>
    </row>
    <row r="10" spans="1:7" x14ac:dyDescent="0.25">
      <c r="A10" s="386">
        <v>1</v>
      </c>
      <c r="B10" s="387" t="s">
        <v>400</v>
      </c>
      <c r="C10" s="388">
        <v>2015</v>
      </c>
      <c r="D10" s="389">
        <v>20</v>
      </c>
      <c r="F10" s="234" t="s">
        <v>220</v>
      </c>
      <c r="G10" s="360" t="s">
        <v>401</v>
      </c>
    </row>
    <row r="11" spans="1:7" x14ac:dyDescent="0.25">
      <c r="A11" s="390">
        <f>A10+1</f>
        <v>2</v>
      </c>
      <c r="B11" s="387" t="s">
        <v>402</v>
      </c>
      <c r="C11" s="388">
        <v>2008</v>
      </c>
      <c r="D11" s="389">
        <v>20</v>
      </c>
    </row>
    <row r="12" spans="1:7" ht="15.75" thickBot="1" x14ac:dyDescent="0.3">
      <c r="A12" s="446">
        <f>A11+1</f>
        <v>3</v>
      </c>
      <c r="B12" s="447" t="s">
        <v>403</v>
      </c>
      <c r="C12" s="388">
        <v>2011</v>
      </c>
      <c r="D12" s="389">
        <v>10</v>
      </c>
    </row>
    <row r="13" spans="1:7" ht="15.75" thickBot="1" x14ac:dyDescent="0.3">
      <c r="A13" s="107"/>
      <c r="B13" s="107"/>
      <c r="C13" s="109" t="str">
        <f>"Total "&amp;LEFT(A7,3)</f>
        <v>Total I16</v>
      </c>
      <c r="D13" s="110">
        <f>SUM(D10:D12)</f>
        <v>50</v>
      </c>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theme="6"/>
  </sheetPr>
  <dimension ref="A1:H36"/>
  <sheetViews>
    <sheetView workbookViewId="0">
      <selection activeCell="D16" sqref="D16"/>
    </sheetView>
  </sheetViews>
  <sheetFormatPr defaultRowHeight="15" x14ac:dyDescent="0.25"/>
  <cols>
    <col min="1" max="1" width="5.140625" customWidth="1"/>
    <col min="2" max="2" width="103.140625" customWidth="1"/>
    <col min="3" max="3" width="10.5703125" customWidth="1"/>
    <col min="4" max="4" width="9.7109375" customWidth="1"/>
  </cols>
  <sheetData>
    <row r="1" spans="1:7" ht="15.75" x14ac:dyDescent="0.25">
      <c r="A1" s="230" t="str">
        <f>'Date initiale'!C3</f>
        <v>Universitatea de Arhitectură și Urbanism "Ion Mincu" București</v>
      </c>
      <c r="B1" s="230"/>
      <c r="C1" s="230"/>
      <c r="D1" s="16"/>
      <c r="E1" s="31"/>
    </row>
    <row r="2" spans="1:7" ht="15.75" x14ac:dyDescent="0.25">
      <c r="A2" s="230" t="str">
        <f>'Date initiale'!B4&amp;" "&amp;'Date initiale'!C4</f>
        <v>Facultatea ARHITECTURA</v>
      </c>
      <c r="B2" s="230"/>
      <c r="C2" s="230"/>
      <c r="D2" s="31"/>
      <c r="E2" s="31"/>
    </row>
    <row r="3" spans="1:7" ht="15.75" x14ac:dyDescent="0.25">
      <c r="A3" s="230" t="str">
        <f>'Date initiale'!B5&amp;" "&amp;'Date initiale'!C5</f>
        <v>Departamentul Sinteza proiectării de arhitectură</v>
      </c>
      <c r="B3" s="230"/>
      <c r="C3" s="230"/>
      <c r="D3" s="16"/>
      <c r="E3" s="31"/>
    </row>
    <row r="4" spans="1:7" x14ac:dyDescent="0.25">
      <c r="A4" s="107" t="str">
        <f>'Date initiale'!C6&amp;", "&amp;'Date initiale'!C7</f>
        <v>Ene, Mihai, profesor universitar</v>
      </c>
      <c r="B4" s="107"/>
      <c r="C4" s="107"/>
    </row>
    <row r="5" spans="1:7" x14ac:dyDescent="0.25">
      <c r="A5" s="107"/>
      <c r="B5" s="107"/>
      <c r="C5" s="107"/>
    </row>
    <row r="6" spans="1:7" ht="34.5" customHeight="1" x14ac:dyDescent="0.25">
      <c r="A6" s="465" t="s">
        <v>159</v>
      </c>
      <c r="B6" s="465"/>
      <c r="C6" s="465"/>
      <c r="D6" s="465"/>
    </row>
    <row r="7" spans="1:7" ht="34.5" customHeight="1" x14ac:dyDescent="0.25">
      <c r="A7" s="463" t="str">
        <f>'Descriere indicatori'!A24&amp;". "&amp;'Descriere indicatori'!B24</f>
        <v xml:space="preserve">I17. Premii/nominalizări la Bienala, Anuală de Arhitectură Bucureşti ori premii/nominalizări la alte concursuri şi licitaţii publice câştigate la nivel naţional, regional şi/sau local de arhitectură, urbanism, peisagistică şi design*** </v>
      </c>
      <c r="B7" s="463"/>
      <c r="C7" s="463"/>
      <c r="D7" s="463"/>
    </row>
    <row r="8" spans="1:7" ht="16.5" customHeight="1" thickBot="1" x14ac:dyDescent="0.3">
      <c r="A8" s="40"/>
      <c r="B8" s="40"/>
      <c r="C8" s="40"/>
      <c r="D8" s="40"/>
    </row>
    <row r="9" spans="1:7" ht="42.75" customHeight="1" thickBot="1" x14ac:dyDescent="0.3">
      <c r="A9" s="169" t="s">
        <v>80</v>
      </c>
      <c r="B9" s="138" t="s">
        <v>107</v>
      </c>
      <c r="C9" s="138" t="s">
        <v>119</v>
      </c>
      <c r="D9" s="250" t="s">
        <v>108</v>
      </c>
      <c r="E9" s="24"/>
      <c r="F9" s="233" t="s">
        <v>157</v>
      </c>
    </row>
    <row r="10" spans="1:7" x14ac:dyDescent="0.25">
      <c r="A10" s="386">
        <v>1</v>
      </c>
      <c r="B10" s="387" t="s">
        <v>405</v>
      </c>
      <c r="C10" s="388">
        <v>2024</v>
      </c>
      <c r="D10" s="389">
        <v>10</v>
      </c>
      <c r="F10" s="234" t="s">
        <v>220</v>
      </c>
      <c r="G10" s="360" t="s">
        <v>401</v>
      </c>
    </row>
    <row r="11" spans="1:7" ht="15.75" thickBot="1" x14ac:dyDescent="0.3">
      <c r="A11" s="390">
        <f>A10+1</f>
        <v>2</v>
      </c>
      <c r="B11" s="387" t="s">
        <v>422</v>
      </c>
      <c r="C11" s="388">
        <v>2024</v>
      </c>
      <c r="D11" s="389">
        <v>5</v>
      </c>
    </row>
    <row r="12" spans="1:7" x14ac:dyDescent="0.25">
      <c r="A12" s="158">
        <v>3</v>
      </c>
      <c r="B12" s="398" t="s">
        <v>408</v>
      </c>
      <c r="C12" s="128">
        <v>2023</v>
      </c>
      <c r="D12" s="283">
        <v>10</v>
      </c>
      <c r="E12" s="24"/>
      <c r="F12" s="234" t="s">
        <v>221</v>
      </c>
      <c r="G12" s="360" t="s">
        <v>409</v>
      </c>
    </row>
    <row r="13" spans="1:7" x14ac:dyDescent="0.25">
      <c r="A13" s="399">
        <v>4</v>
      </c>
      <c r="B13" s="400" t="s">
        <v>410</v>
      </c>
      <c r="C13" s="401">
        <v>2020</v>
      </c>
      <c r="D13" s="402">
        <v>5</v>
      </c>
    </row>
    <row r="14" spans="1:7" x14ac:dyDescent="0.25">
      <c r="A14" s="399">
        <f t="shared" ref="A14:A20" si="0">A13+1</f>
        <v>5</v>
      </c>
      <c r="B14" s="403" t="s">
        <v>411</v>
      </c>
      <c r="C14" s="401">
        <v>2019</v>
      </c>
      <c r="D14" s="404">
        <v>10</v>
      </c>
    </row>
    <row r="15" spans="1:7" x14ac:dyDescent="0.25">
      <c r="A15" s="399">
        <f t="shared" si="0"/>
        <v>6</v>
      </c>
      <c r="B15" s="405" t="s">
        <v>412</v>
      </c>
      <c r="C15" s="118">
        <v>2015</v>
      </c>
      <c r="D15" s="277">
        <v>10</v>
      </c>
    </row>
    <row r="16" spans="1:7" x14ac:dyDescent="0.25">
      <c r="A16" s="399">
        <f t="shared" si="0"/>
        <v>7</v>
      </c>
      <c r="B16" s="406" t="s">
        <v>413</v>
      </c>
      <c r="C16" s="118">
        <v>2015</v>
      </c>
      <c r="D16" s="277">
        <v>10</v>
      </c>
    </row>
    <row r="17" spans="1:8" x14ac:dyDescent="0.25">
      <c r="A17" s="399">
        <f t="shared" si="0"/>
        <v>8</v>
      </c>
      <c r="B17" s="406" t="s">
        <v>414</v>
      </c>
      <c r="C17" s="118">
        <v>2015</v>
      </c>
      <c r="D17" s="277">
        <v>10</v>
      </c>
    </row>
    <row r="18" spans="1:8" x14ac:dyDescent="0.25">
      <c r="A18" s="399">
        <f t="shared" si="0"/>
        <v>9</v>
      </c>
      <c r="B18" s="406" t="s">
        <v>415</v>
      </c>
      <c r="C18" s="118">
        <v>2015</v>
      </c>
      <c r="D18" s="277">
        <v>5</v>
      </c>
    </row>
    <row r="19" spans="1:8" s="26" customFormat="1" x14ac:dyDescent="0.25">
      <c r="A19" s="407">
        <f t="shared" si="0"/>
        <v>10</v>
      </c>
      <c r="B19" s="405" t="s">
        <v>416</v>
      </c>
      <c r="C19" s="118">
        <v>2012</v>
      </c>
      <c r="D19" s="277">
        <v>5</v>
      </c>
    </row>
    <row r="20" spans="1:8" x14ac:dyDescent="0.25">
      <c r="A20" s="407">
        <f t="shared" si="0"/>
        <v>11</v>
      </c>
      <c r="B20" s="405" t="s">
        <v>417</v>
      </c>
      <c r="C20" s="118">
        <v>2012</v>
      </c>
      <c r="D20" s="277">
        <v>10</v>
      </c>
    </row>
    <row r="21" spans="1:8" x14ac:dyDescent="0.25">
      <c r="A21" s="407">
        <f>A19+1</f>
        <v>11</v>
      </c>
      <c r="B21" s="408" t="s">
        <v>418</v>
      </c>
      <c r="C21" s="118">
        <v>2011</v>
      </c>
      <c r="D21" s="277">
        <v>10</v>
      </c>
    </row>
    <row r="22" spans="1:8" x14ac:dyDescent="0.25">
      <c r="A22" s="407">
        <f>A19+1</f>
        <v>11</v>
      </c>
      <c r="B22" s="408" t="s">
        <v>419</v>
      </c>
      <c r="C22" s="118">
        <v>2006</v>
      </c>
      <c r="D22" s="277">
        <v>10</v>
      </c>
    </row>
    <row r="23" spans="1:8" x14ac:dyDescent="0.25">
      <c r="A23" s="409">
        <v>10</v>
      </c>
      <c r="B23" s="410" t="s">
        <v>420</v>
      </c>
      <c r="C23" s="411">
        <v>2005</v>
      </c>
      <c r="D23" s="412">
        <v>10</v>
      </c>
    </row>
    <row r="24" spans="1:8" ht="16.5" thickBot="1" x14ac:dyDescent="0.3">
      <c r="A24" s="409">
        <v>11</v>
      </c>
      <c r="B24" s="413" t="s">
        <v>421</v>
      </c>
      <c r="C24" s="134">
        <v>1998</v>
      </c>
      <c r="D24" s="289">
        <v>1</v>
      </c>
    </row>
    <row r="25" spans="1:8" ht="15.75" thickBot="1" x14ac:dyDescent="0.3">
      <c r="A25" s="300"/>
      <c r="B25" s="269"/>
      <c r="C25" s="109" t="str">
        <f>"Total "&amp;LEFT(A7,3)</f>
        <v>Total I17</v>
      </c>
      <c r="D25" s="270">
        <f>SUM(D10:D24)</f>
        <v>121</v>
      </c>
    </row>
    <row r="26" spans="1:8" x14ac:dyDescent="0.25">
      <c r="B26" s="17"/>
    </row>
    <row r="27" spans="1:8" x14ac:dyDescent="0.25">
      <c r="A27" s="462" t="str">
        <f>'Descriere indicatori'!A34</f>
        <v>*** Deoarece nu există încă recunoaşterea de către CNADTCU a publicaţiilor în domeniu şi a organizaţiilor profesionale specifice, se propune luarea în consideraţie a BDI, BDN şi a organizaţiilor profesionale de prestigiu recunoscute pentru Arhitectură şi Urbanism, precum şi pentru domenii conexe, la nivel internaţional şi/sau naţional.</v>
      </c>
      <c r="B27" s="462"/>
      <c r="C27" s="462"/>
      <c r="D27" s="462"/>
      <c r="E27" s="236"/>
      <c r="F27" s="236"/>
      <c r="G27" s="236"/>
      <c r="H27" s="236"/>
    </row>
    <row r="28" spans="1:8" x14ac:dyDescent="0.25">
      <c r="B28" s="17"/>
    </row>
    <row r="29" spans="1:8" x14ac:dyDescent="0.25">
      <c r="B29" s="17"/>
    </row>
    <row r="30" spans="1:8" x14ac:dyDescent="0.25">
      <c r="B30" s="17"/>
    </row>
    <row r="31" spans="1:8" x14ac:dyDescent="0.25">
      <c r="B31" s="17"/>
    </row>
    <row r="32" spans="1:8" x14ac:dyDescent="0.25">
      <c r="B32" s="17"/>
    </row>
    <row r="33" spans="2:2" x14ac:dyDescent="0.25">
      <c r="B33" s="17"/>
    </row>
    <row r="34" spans="2:2" x14ac:dyDescent="0.25">
      <c r="B34" s="17"/>
    </row>
    <row r="35" spans="2:2" x14ac:dyDescent="0.25">
      <c r="B35" s="17"/>
    </row>
    <row r="36" spans="2:2" x14ac:dyDescent="0.25">
      <c r="B36" s="17"/>
    </row>
  </sheetData>
  <mergeCells count="3">
    <mergeCell ref="A6:D6"/>
    <mergeCell ref="A7:D7"/>
    <mergeCell ref="A27:D2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theme="6"/>
  </sheetPr>
  <dimension ref="A1:I20"/>
  <sheetViews>
    <sheetView workbookViewId="0">
      <selection activeCell="E23" sqref="E23"/>
    </sheetView>
  </sheetViews>
  <sheetFormatPr defaultRowHeight="15" x14ac:dyDescent="0.25"/>
  <cols>
    <col min="1" max="1" width="5.140625" customWidth="1"/>
    <col min="2" max="2" width="27.140625" customWidth="1"/>
    <col min="3" max="3" width="75.7109375" customWidth="1"/>
    <col min="4" max="4" width="10.5703125" customWidth="1"/>
    <col min="5" max="5" width="9.7109375" customWidth="1"/>
    <col min="7" max="7" width="14.140625" customWidth="1"/>
  </cols>
  <sheetData>
    <row r="1" spans="1:9" x14ac:dyDescent="0.25">
      <c r="A1" s="107" t="str">
        <f>'Date initiale'!C3</f>
        <v>Universitatea de Arhitectură și Urbanism "Ion Mincu" București</v>
      </c>
      <c r="B1" s="107"/>
      <c r="D1" s="107"/>
    </row>
    <row r="2" spans="1:9" ht="15.75" x14ac:dyDescent="0.25">
      <c r="A2" s="230" t="str">
        <f>'Date initiale'!B4&amp;" "&amp;'Date initiale'!C4</f>
        <v>Facultatea ARHITECTURA</v>
      </c>
      <c r="B2" s="230"/>
      <c r="C2" s="16"/>
      <c r="D2" s="230"/>
      <c r="E2" s="16"/>
    </row>
    <row r="3" spans="1:9" ht="15.75" x14ac:dyDescent="0.25">
      <c r="A3" s="230" t="str">
        <f>'Date initiale'!B5&amp;" "&amp;'Date initiale'!C5</f>
        <v>Departamentul Sinteza proiectării de arhitectură</v>
      </c>
      <c r="B3" s="230"/>
      <c r="C3" s="16"/>
      <c r="D3" s="230"/>
      <c r="E3" s="16"/>
    </row>
    <row r="4" spans="1:9" ht="15.75" x14ac:dyDescent="0.25">
      <c r="A4" s="461" t="str">
        <f>'Date initiale'!C6&amp;", "&amp;'Date initiale'!C7</f>
        <v>Ene, Mihai, profesor universitar</v>
      </c>
      <c r="B4" s="461"/>
      <c r="C4" s="469"/>
      <c r="D4" s="469"/>
      <c r="E4" s="469"/>
    </row>
    <row r="5" spans="1:9" ht="15.75" x14ac:dyDescent="0.25">
      <c r="A5" s="231"/>
      <c r="B5" s="231"/>
      <c r="C5" s="16"/>
      <c r="D5" s="231"/>
      <c r="E5" s="16"/>
    </row>
    <row r="6" spans="1:9" ht="15.75" x14ac:dyDescent="0.25">
      <c r="A6" s="466" t="s">
        <v>159</v>
      </c>
      <c r="B6" s="466"/>
      <c r="C6" s="466"/>
      <c r="D6" s="466"/>
      <c r="E6" s="466"/>
    </row>
    <row r="7" spans="1:9" ht="67.5" customHeight="1" x14ac:dyDescent="0.25">
      <c r="A7" s="463" t="str">
        <f>'Descriere indicatori'!A25&amp;". "&amp;'Descriere indicatori'!B25</f>
        <v xml:space="preserve">I18. Profesor asociat, visiting/cadru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v>
      </c>
      <c r="B7" s="463"/>
      <c r="C7" s="463"/>
      <c r="D7" s="463"/>
      <c r="E7" s="463"/>
      <c r="F7" s="29"/>
      <c r="G7" s="29"/>
      <c r="H7" s="29"/>
      <c r="I7" s="29"/>
    </row>
    <row r="8" spans="1:9" ht="20.25" customHeight="1" thickBot="1" x14ac:dyDescent="0.3">
      <c r="A8" s="40"/>
      <c r="B8" s="40"/>
      <c r="C8" s="40"/>
      <c r="D8" s="40"/>
      <c r="E8" s="40"/>
      <c r="F8" s="29"/>
      <c r="G8" s="29"/>
      <c r="H8" s="29"/>
      <c r="I8" s="29"/>
    </row>
    <row r="9" spans="1:9" ht="30.75" thickBot="1" x14ac:dyDescent="0.3">
      <c r="A9" s="137" t="s">
        <v>80</v>
      </c>
      <c r="B9" s="197" t="s">
        <v>199</v>
      </c>
      <c r="C9" s="197" t="s">
        <v>112</v>
      </c>
      <c r="D9" s="197" t="s">
        <v>111</v>
      </c>
      <c r="E9" s="198" t="s">
        <v>196</v>
      </c>
      <c r="G9" s="233" t="s">
        <v>157</v>
      </c>
    </row>
    <row r="10" spans="1:9" ht="30" x14ac:dyDescent="0.25">
      <c r="A10" s="245">
        <v>1</v>
      </c>
      <c r="B10" s="246" t="s">
        <v>423</v>
      </c>
      <c r="C10" s="238" t="s">
        <v>424</v>
      </c>
      <c r="D10" s="217" t="s">
        <v>425</v>
      </c>
      <c r="E10" s="283">
        <v>10</v>
      </c>
      <c r="G10" s="234" t="s">
        <v>222</v>
      </c>
      <c r="H10" s="360" t="s">
        <v>426</v>
      </c>
    </row>
    <row r="11" spans="1:9" x14ac:dyDescent="0.25">
      <c r="A11" s="184">
        <f>A10+1</f>
        <v>2</v>
      </c>
      <c r="B11" s="214"/>
      <c r="C11" s="237"/>
      <c r="D11" s="118"/>
      <c r="E11" s="277"/>
    </row>
    <row r="12" spans="1:9" x14ac:dyDescent="0.25">
      <c r="A12" s="184">
        <f t="shared" ref="A12:A19" si="0">A11+1</f>
        <v>3</v>
      </c>
      <c r="B12" s="214"/>
      <c r="C12" s="237"/>
      <c r="D12" s="118"/>
      <c r="E12" s="277"/>
    </row>
    <row r="13" spans="1:9" x14ac:dyDescent="0.25">
      <c r="A13" s="184">
        <f t="shared" si="0"/>
        <v>4</v>
      </c>
      <c r="B13" s="214"/>
      <c r="C13" s="237"/>
      <c r="D13" s="118"/>
      <c r="E13" s="277"/>
    </row>
    <row r="14" spans="1:9" x14ac:dyDescent="0.25">
      <c r="A14" s="184">
        <f t="shared" si="0"/>
        <v>5</v>
      </c>
      <c r="B14" s="214"/>
      <c r="C14" s="237"/>
      <c r="D14" s="118"/>
      <c r="E14" s="277"/>
    </row>
    <row r="15" spans="1:9" x14ac:dyDescent="0.25">
      <c r="A15" s="184">
        <f t="shared" si="0"/>
        <v>6</v>
      </c>
      <c r="B15" s="214"/>
      <c r="C15" s="237"/>
      <c r="D15" s="118"/>
      <c r="E15" s="277"/>
    </row>
    <row r="16" spans="1:9" x14ac:dyDescent="0.25">
      <c r="A16" s="184">
        <f t="shared" si="0"/>
        <v>7</v>
      </c>
      <c r="B16" s="214"/>
      <c r="C16" s="237"/>
      <c r="D16" s="118"/>
      <c r="E16" s="277"/>
    </row>
    <row r="17" spans="1:5" x14ac:dyDescent="0.25">
      <c r="A17" s="184">
        <f t="shared" si="0"/>
        <v>8</v>
      </c>
      <c r="B17" s="214"/>
      <c r="C17" s="237"/>
      <c r="D17" s="118"/>
      <c r="E17" s="277"/>
    </row>
    <row r="18" spans="1:5" x14ac:dyDescent="0.25">
      <c r="A18" s="184">
        <f t="shared" si="0"/>
        <v>9</v>
      </c>
      <c r="B18" s="214"/>
      <c r="C18" s="237"/>
      <c r="D18" s="118"/>
      <c r="E18" s="277"/>
    </row>
    <row r="19" spans="1:5" ht="15.75" thickBot="1" x14ac:dyDescent="0.3">
      <c r="A19" s="191">
        <f t="shared" si="0"/>
        <v>10</v>
      </c>
      <c r="B19" s="247"/>
      <c r="C19" s="248"/>
      <c r="D19" s="121"/>
      <c r="E19" s="286"/>
    </row>
    <row r="20" spans="1:5" ht="15.75" thickBot="1" x14ac:dyDescent="0.3">
      <c r="A20" s="299"/>
      <c r="C20" s="244"/>
      <c r="D20" s="141" t="str">
        <f>"Total "&amp;LEFT(A7,3)</f>
        <v>Total I18</v>
      </c>
      <c r="E20" s="142">
        <f>SUM(E10:E19)</f>
        <v>10</v>
      </c>
    </row>
  </sheetData>
  <mergeCells count="3">
    <mergeCell ref="A4:E4"/>
    <mergeCell ref="A7:E7"/>
    <mergeCell ref="A6:E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theme="6"/>
  </sheetPr>
  <dimension ref="A1:G32"/>
  <sheetViews>
    <sheetView workbookViewId="0">
      <selection activeCell="C29" sqref="C29"/>
    </sheetView>
  </sheetViews>
  <sheetFormatPr defaultRowHeight="15" x14ac:dyDescent="0.25"/>
  <cols>
    <col min="1" max="1" width="5.140625" customWidth="1"/>
    <col min="2" max="2" width="86.28515625" customWidth="1"/>
    <col min="3" max="3" width="17.140625" customWidth="1"/>
    <col min="4" max="4" width="10.5703125" customWidth="1"/>
    <col min="5" max="5" width="9.7109375" customWidth="1"/>
    <col min="7" max="7" width="13.42578125" customWidth="1"/>
  </cols>
  <sheetData>
    <row r="1" spans="1:7" ht="15.75" x14ac:dyDescent="0.25">
      <c r="A1" s="230" t="str">
        <f>'Date initiale'!C3</f>
        <v>Universitatea de Arhitectură și Urbanism "Ion Mincu" București</v>
      </c>
      <c r="B1" s="230"/>
      <c r="C1" s="230"/>
      <c r="D1" s="230"/>
      <c r="E1" s="16"/>
    </row>
    <row r="2" spans="1:7" ht="15.75" x14ac:dyDescent="0.25">
      <c r="A2" s="230" t="str">
        <f>'Date initiale'!B4&amp;" "&amp;'Date initiale'!C4</f>
        <v>Facultatea ARHITECTURA</v>
      </c>
      <c r="B2" s="230"/>
      <c r="C2" s="230"/>
      <c r="D2" s="230"/>
      <c r="E2" s="16"/>
    </row>
    <row r="3" spans="1:7" ht="15.75" x14ac:dyDescent="0.25">
      <c r="A3" s="230" t="str">
        <f>'Date initiale'!B5&amp;" "&amp;'Date initiale'!C5</f>
        <v>Departamentul Sinteza proiectării de arhitectură</v>
      </c>
      <c r="B3" s="230"/>
      <c r="C3" s="230"/>
      <c r="D3" s="230"/>
      <c r="E3" s="16"/>
    </row>
    <row r="4" spans="1:7" x14ac:dyDescent="0.25">
      <c r="A4" s="107" t="str">
        <f>'Date initiale'!C6&amp;", "&amp;'Date initiale'!C7</f>
        <v>Ene, Mihai, profesor universitar</v>
      </c>
      <c r="B4" s="107"/>
      <c r="C4" s="107"/>
      <c r="D4" s="107"/>
    </row>
    <row r="5" spans="1:7" x14ac:dyDescent="0.25">
      <c r="A5" s="107"/>
      <c r="B5" s="107"/>
      <c r="C5" s="107"/>
      <c r="D5" s="107"/>
    </row>
    <row r="6" spans="1:7" ht="15.75" x14ac:dyDescent="0.25">
      <c r="A6" s="470" t="s">
        <v>159</v>
      </c>
      <c r="B6" s="471"/>
      <c r="C6" s="471"/>
      <c r="D6" s="471"/>
      <c r="E6" s="472"/>
    </row>
    <row r="7" spans="1:7" ht="15.75" x14ac:dyDescent="0.25">
      <c r="A7" s="463" t="str">
        <f>'Descriere indicatori'!A26&amp;". "&amp;'Descriere indicatori'!B26</f>
        <v xml:space="preserve">I19. Expoziţii organizate la nivel internaţional/naţional sau local în calitate de autor, coautor, curator </v>
      </c>
      <c r="B7" s="463"/>
      <c r="C7" s="463"/>
      <c r="D7" s="463"/>
      <c r="E7" s="463"/>
      <c r="F7" s="165"/>
    </row>
    <row r="8" spans="1:7" ht="32.25" customHeight="1" thickBot="1" x14ac:dyDescent="0.3">
      <c r="A8" s="38"/>
      <c r="B8" s="38"/>
      <c r="C8" s="38"/>
      <c r="D8" s="38"/>
      <c r="E8" s="38"/>
    </row>
    <row r="9" spans="1:7" ht="30.75" thickBot="1" x14ac:dyDescent="0.3">
      <c r="A9" s="137" t="s">
        <v>80</v>
      </c>
      <c r="B9" s="249" t="s">
        <v>201</v>
      </c>
      <c r="C9" s="138" t="s">
        <v>200</v>
      </c>
      <c r="D9" s="138" t="s">
        <v>119</v>
      </c>
      <c r="E9" s="250" t="s">
        <v>196</v>
      </c>
      <c r="G9" s="233" t="s">
        <v>157</v>
      </c>
    </row>
    <row r="10" spans="1:7" ht="45" x14ac:dyDescent="0.25">
      <c r="A10" s="425">
        <v>1</v>
      </c>
      <c r="B10" s="417" t="s">
        <v>429</v>
      </c>
      <c r="C10" s="170" t="s">
        <v>378</v>
      </c>
      <c r="D10" s="170">
        <v>2024</v>
      </c>
      <c r="E10" s="418">
        <v>1</v>
      </c>
      <c r="G10" s="234" t="s">
        <v>221</v>
      </c>
    </row>
    <row r="11" spans="1:7" x14ac:dyDescent="0.25">
      <c r="A11" s="255">
        <f>A10+1</f>
        <v>2</v>
      </c>
      <c r="B11" s="428" t="s">
        <v>430</v>
      </c>
      <c r="C11" s="420" t="s">
        <v>378</v>
      </c>
      <c r="D11" s="420">
        <v>2024</v>
      </c>
      <c r="E11" s="429">
        <v>3</v>
      </c>
      <c r="G11" s="234" t="s">
        <v>223</v>
      </c>
    </row>
    <row r="12" spans="1:7" ht="45.75" thickBot="1" x14ac:dyDescent="0.3">
      <c r="A12" s="426">
        <v>3</v>
      </c>
      <c r="B12" s="427" t="s">
        <v>428</v>
      </c>
      <c r="C12" s="396" t="s">
        <v>378</v>
      </c>
      <c r="D12" s="396">
        <v>2024</v>
      </c>
      <c r="E12" s="397">
        <v>1</v>
      </c>
      <c r="G12" s="234" t="s">
        <v>224</v>
      </c>
    </row>
    <row r="13" spans="1:7" x14ac:dyDescent="0.25">
      <c r="A13" s="414">
        <f>A12+1</f>
        <v>4</v>
      </c>
      <c r="B13" s="371" t="s">
        <v>427</v>
      </c>
      <c r="C13" s="415" t="s">
        <v>378</v>
      </c>
      <c r="D13" s="415">
        <v>2024</v>
      </c>
      <c r="E13" s="416">
        <v>3</v>
      </c>
      <c r="G13" s="395"/>
    </row>
    <row r="14" spans="1:7" ht="15.75" x14ac:dyDescent="0.25">
      <c r="A14" s="414">
        <f t="shared" ref="A14:A19" si="0">A13+1</f>
        <v>5</v>
      </c>
      <c r="B14" s="419" t="s">
        <v>431</v>
      </c>
      <c r="C14" s="420" t="s">
        <v>378</v>
      </c>
      <c r="D14" s="118">
        <v>2023</v>
      </c>
      <c r="E14" s="291">
        <v>3</v>
      </c>
      <c r="G14" s="395"/>
    </row>
    <row r="15" spans="1:7" ht="15.75" x14ac:dyDescent="0.25">
      <c r="A15" s="414">
        <f t="shared" si="0"/>
        <v>6</v>
      </c>
      <c r="B15" s="391" t="s">
        <v>432</v>
      </c>
      <c r="C15" s="118" t="s">
        <v>378</v>
      </c>
      <c r="D15" s="118">
        <v>2023</v>
      </c>
      <c r="E15" s="290">
        <v>3</v>
      </c>
      <c r="G15" s="395"/>
    </row>
    <row r="16" spans="1:7" x14ac:dyDescent="0.25">
      <c r="A16" s="414">
        <f t="shared" si="0"/>
        <v>7</v>
      </c>
      <c r="B16" s="421" t="s">
        <v>433</v>
      </c>
      <c r="C16" s="118" t="s">
        <v>378</v>
      </c>
      <c r="D16" s="30">
        <v>2023</v>
      </c>
      <c r="E16" s="290">
        <v>5</v>
      </c>
      <c r="G16" s="395"/>
    </row>
    <row r="17" spans="1:7" ht="30.75" customHeight="1" x14ac:dyDescent="0.25">
      <c r="A17" s="414">
        <f t="shared" si="0"/>
        <v>8</v>
      </c>
      <c r="B17" s="387" t="s">
        <v>434</v>
      </c>
      <c r="C17" s="118" t="s">
        <v>378</v>
      </c>
      <c r="D17" s="30">
        <v>2023</v>
      </c>
      <c r="E17" s="291">
        <v>3</v>
      </c>
      <c r="G17" s="395"/>
    </row>
    <row r="18" spans="1:7" x14ac:dyDescent="0.25">
      <c r="A18" s="414">
        <f t="shared" si="0"/>
        <v>9</v>
      </c>
      <c r="B18" s="387" t="s">
        <v>435</v>
      </c>
      <c r="C18" s="118" t="s">
        <v>378</v>
      </c>
      <c r="D18" s="118">
        <v>2022</v>
      </c>
      <c r="E18" s="291">
        <v>3</v>
      </c>
      <c r="G18" s="395"/>
    </row>
    <row r="19" spans="1:7" x14ac:dyDescent="0.25">
      <c r="A19" s="414">
        <f t="shared" si="0"/>
        <v>10</v>
      </c>
      <c r="B19" s="387" t="s">
        <v>436</v>
      </c>
      <c r="C19" s="30" t="s">
        <v>378</v>
      </c>
      <c r="D19" s="30">
        <v>2020</v>
      </c>
      <c r="E19" s="291">
        <v>5</v>
      </c>
      <c r="G19" s="395"/>
    </row>
    <row r="20" spans="1:7" ht="15.75" x14ac:dyDescent="0.25">
      <c r="A20" s="414">
        <f>A18+1</f>
        <v>10</v>
      </c>
      <c r="B20" s="391" t="s">
        <v>437</v>
      </c>
      <c r="C20" s="30" t="s">
        <v>378</v>
      </c>
      <c r="D20" s="30">
        <v>2016</v>
      </c>
      <c r="E20" s="291">
        <v>3</v>
      </c>
      <c r="G20" s="395"/>
    </row>
    <row r="21" spans="1:7" x14ac:dyDescent="0.25">
      <c r="A21" s="414">
        <f>A19+1</f>
        <v>11</v>
      </c>
      <c r="B21" s="257" t="s">
        <v>438</v>
      </c>
      <c r="C21" s="30"/>
      <c r="D21" s="30">
        <v>2016</v>
      </c>
      <c r="E21" s="291">
        <v>5</v>
      </c>
      <c r="G21" s="395"/>
    </row>
    <row r="22" spans="1:7" x14ac:dyDescent="0.25">
      <c r="A22" s="414">
        <v>10</v>
      </c>
      <c r="B22" s="421" t="s">
        <v>439</v>
      </c>
      <c r="C22" s="118" t="s">
        <v>378</v>
      </c>
      <c r="D22" s="118">
        <v>2015</v>
      </c>
      <c r="E22" s="290">
        <v>3</v>
      </c>
      <c r="G22" s="395"/>
    </row>
    <row r="23" spans="1:7" ht="15.75" x14ac:dyDescent="0.25">
      <c r="A23" s="422">
        <v>11</v>
      </c>
      <c r="B23" s="391" t="s">
        <v>440</v>
      </c>
      <c r="C23" s="118" t="s">
        <v>378</v>
      </c>
      <c r="D23" s="118">
        <v>2015</v>
      </c>
      <c r="E23" s="290">
        <v>3</v>
      </c>
      <c r="G23" s="395"/>
    </row>
    <row r="24" spans="1:7" ht="15.75" x14ac:dyDescent="0.25">
      <c r="A24" s="422">
        <v>12</v>
      </c>
      <c r="B24" s="391" t="s">
        <v>441</v>
      </c>
      <c r="C24" s="118" t="s">
        <v>378</v>
      </c>
      <c r="D24" s="411">
        <v>2012</v>
      </c>
      <c r="E24" s="423">
        <v>5</v>
      </c>
      <c r="G24" s="395"/>
    </row>
    <row r="25" spans="1:7" ht="15.75" x14ac:dyDescent="0.25">
      <c r="A25" s="422">
        <v>13</v>
      </c>
      <c r="B25" s="352" t="s">
        <v>442</v>
      </c>
      <c r="C25" s="411" t="s">
        <v>378</v>
      </c>
      <c r="D25" s="411">
        <v>2012</v>
      </c>
      <c r="E25" s="423">
        <v>5</v>
      </c>
    </row>
    <row r="26" spans="1:7" ht="16.5" thickBot="1" x14ac:dyDescent="0.3">
      <c r="A26" s="422">
        <v>14</v>
      </c>
      <c r="B26" s="392" t="s">
        <v>443</v>
      </c>
      <c r="C26" s="121" t="s">
        <v>378</v>
      </c>
      <c r="D26" s="121">
        <v>2010</v>
      </c>
      <c r="E26" s="424">
        <v>3</v>
      </c>
    </row>
    <row r="27" spans="1:7" ht="15.75" thickBot="1" x14ac:dyDescent="0.3">
      <c r="A27" s="298"/>
      <c r="B27" s="252"/>
      <c r="C27" s="253"/>
      <c r="D27" s="141" t="str">
        <f>"Total "&amp;LEFT(A7,3)</f>
        <v>Total I19</v>
      </c>
      <c r="E27" s="110">
        <f>SUM(E10:E26)</f>
        <v>57</v>
      </c>
    </row>
    <row r="28" spans="1:7" x14ac:dyDescent="0.25">
      <c r="B28" s="17"/>
    </row>
    <row r="32" spans="1:7" x14ac:dyDescent="0.25">
      <c r="B32" s="17"/>
    </row>
  </sheetData>
  <mergeCells count="2">
    <mergeCell ref="A6:E6"/>
    <mergeCell ref="A7:E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theme="6"/>
  </sheetPr>
  <dimension ref="A1:J20"/>
  <sheetViews>
    <sheetView workbookViewId="0">
      <selection activeCell="C27" sqref="C27"/>
    </sheetView>
  </sheetViews>
  <sheetFormatPr defaultRowHeight="15" x14ac:dyDescent="0.25"/>
  <cols>
    <col min="1" max="1" width="5.140625" customWidth="1"/>
    <col min="2" max="2" width="104.28515625" customWidth="1"/>
    <col min="3" max="3" width="10.5703125" customWidth="1"/>
    <col min="4" max="4" width="9.7109375" customWidth="1"/>
  </cols>
  <sheetData>
    <row r="1" spans="1:10" x14ac:dyDescent="0.25">
      <c r="A1" s="107" t="str">
        <f>'Date initiale'!C3</f>
        <v>Universitatea de Arhitectură și Urbanism "Ion Mincu" București</v>
      </c>
      <c r="B1" s="107"/>
    </row>
    <row r="2" spans="1:10" x14ac:dyDescent="0.25">
      <c r="A2" s="107" t="str">
        <f>'Date initiale'!B4&amp;" "&amp;'Date initiale'!C4</f>
        <v>Facultatea ARHITECTURA</v>
      </c>
      <c r="B2" s="107"/>
    </row>
    <row r="3" spans="1:10" x14ac:dyDescent="0.25">
      <c r="A3" s="107" t="str">
        <f>'Date initiale'!B5&amp;" "&amp;'Date initiale'!C5</f>
        <v>Departamentul Sinteza proiectării de arhitectură</v>
      </c>
      <c r="B3" s="107"/>
    </row>
    <row r="4" spans="1:10" x14ac:dyDescent="0.25">
      <c r="A4" s="107" t="str">
        <f>'Date initiale'!C6&amp;", "&amp;'Date initiale'!C7</f>
        <v>Ene, Mihai, profesor universitar</v>
      </c>
      <c r="B4" s="107"/>
    </row>
    <row r="5" spans="1:10" x14ac:dyDescent="0.25">
      <c r="A5" s="107"/>
      <c r="B5" s="107"/>
    </row>
    <row r="6" spans="1:10" ht="15.75" x14ac:dyDescent="0.25">
      <c r="A6" s="466" t="s">
        <v>159</v>
      </c>
      <c r="B6" s="466"/>
      <c r="C6" s="466"/>
      <c r="D6" s="466"/>
    </row>
    <row r="7" spans="1:10" ht="24" customHeight="1" x14ac:dyDescent="0.25">
      <c r="A7" s="463" t="str">
        <f>'Descriere indicatori'!A27&amp;". "&amp;'Descriere indicatori'!B27</f>
        <v xml:space="preserve">I20. Organizator expoziţii la nivel internaţional/naţional </v>
      </c>
      <c r="B7" s="463"/>
      <c r="C7" s="463"/>
      <c r="D7" s="463"/>
    </row>
    <row r="8" spans="1:10" ht="15.75" thickBot="1" x14ac:dyDescent="0.3"/>
    <row r="9" spans="1:10" ht="30.75" thickBot="1" x14ac:dyDescent="0.3">
      <c r="A9" s="137" t="s">
        <v>80</v>
      </c>
      <c r="B9" s="249" t="s">
        <v>201</v>
      </c>
      <c r="C9" s="138" t="s">
        <v>119</v>
      </c>
      <c r="D9" s="250" t="s">
        <v>196</v>
      </c>
      <c r="F9" s="233" t="s">
        <v>157</v>
      </c>
      <c r="J9" s="13"/>
    </row>
    <row r="10" spans="1:10" x14ac:dyDescent="0.25">
      <c r="A10" s="254">
        <v>1</v>
      </c>
      <c r="B10" s="332" t="s">
        <v>444</v>
      </c>
      <c r="C10" s="430">
        <v>2013</v>
      </c>
      <c r="D10" s="431">
        <v>10</v>
      </c>
      <c r="F10" s="234" t="s">
        <v>221</v>
      </c>
      <c r="J10" s="235"/>
    </row>
    <row r="11" spans="1:10" x14ac:dyDescent="0.25">
      <c r="A11" s="255">
        <f>A10+1</f>
        <v>2</v>
      </c>
      <c r="B11" s="251" t="s">
        <v>445</v>
      </c>
      <c r="C11" s="30">
        <v>2000</v>
      </c>
      <c r="D11" s="432">
        <v>5</v>
      </c>
    </row>
    <row r="12" spans="1:10" x14ac:dyDescent="0.25">
      <c r="A12" s="255">
        <f t="shared" ref="A12:A19" si="0">A11+1</f>
        <v>3</v>
      </c>
      <c r="B12" s="251"/>
      <c r="C12" s="30"/>
      <c r="D12" s="256"/>
    </row>
    <row r="13" spans="1:10" x14ac:dyDescent="0.25">
      <c r="A13" s="255">
        <f t="shared" si="0"/>
        <v>4</v>
      </c>
      <c r="B13" s="251"/>
      <c r="C13" s="30"/>
      <c r="D13" s="256"/>
    </row>
    <row r="14" spans="1:10" x14ac:dyDescent="0.25">
      <c r="A14" s="255">
        <f t="shared" si="0"/>
        <v>5</v>
      </c>
      <c r="B14" s="257"/>
      <c r="C14" s="30"/>
      <c r="D14" s="258"/>
    </row>
    <row r="15" spans="1:10" x14ac:dyDescent="0.25">
      <c r="A15" s="255">
        <f t="shared" si="0"/>
        <v>6</v>
      </c>
      <c r="B15" s="257"/>
      <c r="C15" s="30"/>
      <c r="D15" s="258"/>
    </row>
    <row r="16" spans="1:10" x14ac:dyDescent="0.25">
      <c r="A16" s="255">
        <f t="shared" si="0"/>
        <v>7</v>
      </c>
      <c r="B16" s="257"/>
      <c r="C16" s="30"/>
      <c r="D16" s="258"/>
    </row>
    <row r="17" spans="1:4" x14ac:dyDescent="0.25">
      <c r="A17" s="255">
        <f t="shared" si="0"/>
        <v>8</v>
      </c>
      <c r="B17" s="257"/>
      <c r="C17" s="30"/>
      <c r="D17" s="129"/>
    </row>
    <row r="18" spans="1:4" x14ac:dyDescent="0.25">
      <c r="A18" s="255">
        <f t="shared" si="0"/>
        <v>9</v>
      </c>
      <c r="B18" s="257"/>
      <c r="C18" s="30"/>
      <c r="D18" s="258"/>
    </row>
    <row r="19" spans="1:4" ht="15.75" thickBot="1" x14ac:dyDescent="0.3">
      <c r="A19" s="259">
        <f t="shared" si="0"/>
        <v>10</v>
      </c>
      <c r="B19" s="260"/>
      <c r="C19" s="134"/>
      <c r="D19" s="261"/>
    </row>
    <row r="20" spans="1:4" ht="15.75" thickBot="1" x14ac:dyDescent="0.3">
      <c r="A20" s="298"/>
      <c r="B20" s="252"/>
      <c r="C20" s="141" t="str">
        <f>"Total "&amp;LEFT(A7,3)</f>
        <v>Total I20</v>
      </c>
      <c r="D20" s="110">
        <f>SUM(D10:D19)</f>
        <v>15</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5"/>
  </sheetPr>
  <dimension ref="A1:C46"/>
  <sheetViews>
    <sheetView showGridLines="0" showRowColHeaders="0" tabSelected="1" topLeftCell="A31" zoomScale="130" zoomScaleNormal="130" workbookViewId="0">
      <selection activeCell="B46" sqref="B46"/>
    </sheetView>
  </sheetViews>
  <sheetFormatPr defaultRowHeight="15" x14ac:dyDescent="0.25"/>
  <cols>
    <col min="1" max="1" width="8.7109375" customWidth="1"/>
    <col min="2" max="2" width="72" customWidth="1"/>
    <col min="3" max="3" width="7.7109375" customWidth="1"/>
  </cols>
  <sheetData>
    <row r="1" spans="1:3" x14ac:dyDescent="0.25">
      <c r="A1" s="452" t="s">
        <v>148</v>
      </c>
      <c r="B1" s="452"/>
      <c r="C1" s="452"/>
    </row>
    <row r="2" spans="1:3" x14ac:dyDescent="0.25">
      <c r="A2" s="313" t="str">
        <f>"Facultatea de "&amp;'Date initiale'!C4</f>
        <v>Facultatea de ARHITECTURA</v>
      </c>
      <c r="B2" s="313"/>
      <c r="C2" s="313"/>
    </row>
    <row r="3" spans="1:3" x14ac:dyDescent="0.25">
      <c r="A3" s="452" t="str">
        <f>"Departamentul "&amp;'Date initiale'!C5</f>
        <v>Departamentul Sinteza proiectării de arhitectură</v>
      </c>
      <c r="B3" s="452"/>
      <c r="C3" s="452"/>
    </row>
    <row r="4" spans="1:3" x14ac:dyDescent="0.25">
      <c r="A4" s="313" t="str">
        <f>"Nume și prenume: "&amp;'Date initiale'!C6</f>
        <v>Nume și prenume: Ene, Mihai</v>
      </c>
      <c r="B4" s="313"/>
      <c r="C4" s="313"/>
    </row>
    <row r="5" spans="1:3" x14ac:dyDescent="0.25">
      <c r="A5" s="313" t="str">
        <f>"Post: "&amp;'Date initiale'!C7</f>
        <v>Post: profesor universitar</v>
      </c>
      <c r="B5" s="313"/>
      <c r="C5" s="313"/>
    </row>
    <row r="6" spans="1:3" x14ac:dyDescent="0.25">
      <c r="A6" s="313" t="str">
        <f>"Standard de referință: "&amp;'Date initiale'!C8</f>
        <v>Standard de referință: profesor universitar</v>
      </c>
      <c r="B6" s="313"/>
      <c r="C6" s="313"/>
    </row>
    <row r="8" spans="1:3" ht="15.75" x14ac:dyDescent="0.25">
      <c r="A8" s="455" t="s">
        <v>257</v>
      </c>
      <c r="B8" s="455"/>
      <c r="C8" s="455"/>
    </row>
    <row r="9" spans="1:3" ht="65.25" customHeight="1" x14ac:dyDescent="0.25">
      <c r="A9" s="453" t="s">
        <v>256</v>
      </c>
      <c r="B9" s="454"/>
      <c r="C9" s="454"/>
    </row>
    <row r="10" spans="1:3" ht="30" x14ac:dyDescent="0.25">
      <c r="A10" s="70" t="s">
        <v>91</v>
      </c>
      <c r="B10" s="70" t="s">
        <v>229</v>
      </c>
      <c r="C10" s="70" t="s">
        <v>196</v>
      </c>
    </row>
    <row r="11" spans="1:3" x14ac:dyDescent="0.25">
      <c r="A11" s="71" t="s">
        <v>21</v>
      </c>
      <c r="B11" s="77" t="s">
        <v>230</v>
      </c>
      <c r="C11" s="87">
        <f>'I1'!I20</f>
        <v>0</v>
      </c>
    </row>
    <row r="12" spans="1:3" ht="15" customHeight="1" x14ac:dyDescent="0.25">
      <c r="A12" s="72" t="s">
        <v>23</v>
      </c>
      <c r="B12" s="78" t="s">
        <v>231</v>
      </c>
      <c r="C12" s="88">
        <f>'I2'!I11</f>
        <v>15</v>
      </c>
    </row>
    <row r="13" spans="1:3" x14ac:dyDescent="0.25">
      <c r="A13" s="72" t="s">
        <v>26</v>
      </c>
      <c r="B13" s="79" t="s">
        <v>232</v>
      </c>
      <c r="C13" s="88">
        <f>'I3'!I14</f>
        <v>20</v>
      </c>
    </row>
    <row r="14" spans="1:3" x14ac:dyDescent="0.25">
      <c r="A14" s="72" t="s">
        <v>30</v>
      </c>
      <c r="B14" s="78" t="s">
        <v>241</v>
      </c>
      <c r="C14" s="88">
        <f>'I4'!I51</f>
        <v>262.5</v>
      </c>
    </row>
    <row r="15" spans="1:3" ht="45" x14ac:dyDescent="0.25">
      <c r="A15" s="72" t="s">
        <v>34</v>
      </c>
      <c r="B15" s="78" t="s">
        <v>242</v>
      </c>
      <c r="C15" s="88">
        <f>'I5'!I20</f>
        <v>0</v>
      </c>
    </row>
    <row r="16" spans="1:3" ht="15" customHeight="1" x14ac:dyDescent="0.25">
      <c r="A16" s="72" t="s">
        <v>36</v>
      </c>
      <c r="B16" s="78" t="s">
        <v>243</v>
      </c>
      <c r="C16" s="88">
        <f>'I6'!I20</f>
        <v>0</v>
      </c>
    </row>
    <row r="17" spans="1:3" x14ac:dyDescent="0.25">
      <c r="A17" s="72" t="s">
        <v>39</v>
      </c>
      <c r="B17" s="78" t="s">
        <v>244</v>
      </c>
      <c r="C17" s="88">
        <f>'I7'!I20</f>
        <v>0</v>
      </c>
    </row>
    <row r="18" spans="1:3" ht="30" x14ac:dyDescent="0.25">
      <c r="A18" s="72" t="s">
        <v>41</v>
      </c>
      <c r="B18" s="78" t="s">
        <v>233</v>
      </c>
      <c r="C18" s="88">
        <f>'I8'!I20</f>
        <v>0</v>
      </c>
    </row>
    <row r="19" spans="1:3" ht="30" x14ac:dyDescent="0.25">
      <c r="A19" s="72" t="s">
        <v>44</v>
      </c>
      <c r="B19" s="78" t="s">
        <v>234</v>
      </c>
      <c r="C19" s="88">
        <f>'I9'!I20</f>
        <v>0</v>
      </c>
    </row>
    <row r="20" spans="1:3" ht="30" x14ac:dyDescent="0.25">
      <c r="A20" s="72" t="s">
        <v>47</v>
      </c>
      <c r="B20" s="78" t="s">
        <v>245</v>
      </c>
      <c r="C20" s="88">
        <f>'I10'!I20</f>
        <v>0</v>
      </c>
    </row>
    <row r="21" spans="1:3" ht="45" x14ac:dyDescent="0.25">
      <c r="A21" s="73" t="s">
        <v>50</v>
      </c>
      <c r="B21" s="78" t="s">
        <v>246</v>
      </c>
      <c r="C21" s="88">
        <f>I11a!I12</f>
        <v>25</v>
      </c>
    </row>
    <row r="22" spans="1:3" ht="45" x14ac:dyDescent="0.25">
      <c r="A22" s="74"/>
      <c r="B22" s="78" t="s">
        <v>247</v>
      </c>
      <c r="C22" s="88">
        <f>I11b!H20</f>
        <v>0</v>
      </c>
    </row>
    <row r="23" spans="1:3" ht="30" x14ac:dyDescent="0.25">
      <c r="A23" s="71"/>
      <c r="B23" s="80" t="s">
        <v>235</v>
      </c>
      <c r="C23" s="88">
        <f>I11c!G16</f>
        <v>26</v>
      </c>
    </row>
    <row r="24" spans="1:3" ht="30" x14ac:dyDescent="0.25">
      <c r="A24" s="72" t="s">
        <v>57</v>
      </c>
      <c r="B24" s="78" t="s">
        <v>236</v>
      </c>
      <c r="C24" s="88">
        <f>'I12'!H18</f>
        <v>120</v>
      </c>
    </row>
    <row r="25" spans="1:3" ht="30" x14ac:dyDescent="0.25">
      <c r="A25" s="72" t="s">
        <v>85</v>
      </c>
      <c r="B25" s="78" t="s">
        <v>151</v>
      </c>
      <c r="C25" s="88">
        <f>'I13'!H20</f>
        <v>67.5</v>
      </c>
    </row>
    <row r="26" spans="1:3" ht="60" x14ac:dyDescent="0.25">
      <c r="A26" s="73" t="s">
        <v>87</v>
      </c>
      <c r="B26" s="78" t="s">
        <v>248</v>
      </c>
      <c r="C26" s="88">
        <f>I14a!H20</f>
        <v>0</v>
      </c>
    </row>
    <row r="27" spans="1:3" ht="30" customHeight="1" x14ac:dyDescent="0.25">
      <c r="A27" s="74"/>
      <c r="B27" s="78" t="s">
        <v>249</v>
      </c>
      <c r="C27" s="88">
        <f>I14b!H20</f>
        <v>0</v>
      </c>
    </row>
    <row r="28" spans="1:3" ht="45" x14ac:dyDescent="0.25">
      <c r="A28" s="71"/>
      <c r="B28" s="78" t="s">
        <v>250</v>
      </c>
      <c r="C28" s="88">
        <f>I14c!H20</f>
        <v>5</v>
      </c>
    </row>
    <row r="29" spans="1:3" ht="105" x14ac:dyDescent="0.25">
      <c r="A29" s="318" t="s">
        <v>0</v>
      </c>
      <c r="B29" s="81" t="s">
        <v>251</v>
      </c>
      <c r="C29" s="89">
        <f>'I15'!D15</f>
        <v>201</v>
      </c>
    </row>
    <row r="30" spans="1:3" ht="45" x14ac:dyDescent="0.25">
      <c r="A30" s="75" t="s">
        <v>92</v>
      </c>
      <c r="B30" s="82" t="s">
        <v>252</v>
      </c>
      <c r="C30" s="88">
        <f>'I16'!D13</f>
        <v>50</v>
      </c>
    </row>
    <row r="31" spans="1:3" ht="45" customHeight="1" x14ac:dyDescent="0.25">
      <c r="A31" s="71" t="s">
        <v>95</v>
      </c>
      <c r="B31" s="77" t="s">
        <v>253</v>
      </c>
      <c r="C31" s="87">
        <f>'I17'!D25</f>
        <v>121</v>
      </c>
    </row>
    <row r="32" spans="1:3" ht="75" customHeight="1" x14ac:dyDescent="0.25">
      <c r="A32" s="72" t="s">
        <v>98</v>
      </c>
      <c r="B32" s="83" t="s">
        <v>237</v>
      </c>
      <c r="C32" s="88">
        <f>'I18'!E20</f>
        <v>10</v>
      </c>
    </row>
    <row r="33" spans="1:3" ht="30" x14ac:dyDescent="0.25">
      <c r="A33" s="76" t="s">
        <v>61</v>
      </c>
      <c r="B33" s="82" t="s">
        <v>238</v>
      </c>
      <c r="C33" s="88">
        <f>'I19'!E27</f>
        <v>57</v>
      </c>
    </row>
    <row r="34" spans="1:3" x14ac:dyDescent="0.25">
      <c r="A34" s="72" t="s">
        <v>64</v>
      </c>
      <c r="B34" s="77" t="s">
        <v>239</v>
      </c>
      <c r="C34" s="88">
        <f>'I20'!D20</f>
        <v>15</v>
      </c>
    </row>
    <row r="35" spans="1:3" ht="75" x14ac:dyDescent="0.25">
      <c r="A35" s="72" t="s">
        <v>66</v>
      </c>
      <c r="B35" s="80" t="s">
        <v>254</v>
      </c>
      <c r="C35" s="88">
        <f>'I21'!D19</f>
        <v>55</v>
      </c>
    </row>
    <row r="36" spans="1:3" ht="45" x14ac:dyDescent="0.25">
      <c r="A36" s="72" t="s">
        <v>69</v>
      </c>
      <c r="B36" s="78" t="s">
        <v>255</v>
      </c>
      <c r="C36" s="88">
        <f>'I22'!D20</f>
        <v>0</v>
      </c>
    </row>
    <row r="37" spans="1:3" x14ac:dyDescent="0.25">
      <c r="A37" s="72" t="s">
        <v>71</v>
      </c>
      <c r="B37" s="78" t="s">
        <v>240</v>
      </c>
      <c r="C37" s="88">
        <f>'I23'!F20</f>
        <v>0</v>
      </c>
    </row>
    <row r="39" spans="1:3" x14ac:dyDescent="0.25">
      <c r="A39" s="241" t="s">
        <v>2</v>
      </c>
      <c r="B39" s="1" t="s">
        <v>152</v>
      </c>
    </row>
    <row r="40" spans="1:3" x14ac:dyDescent="0.25">
      <c r="A40" s="18" t="s">
        <v>5</v>
      </c>
      <c r="B40" s="12" t="s">
        <v>153</v>
      </c>
      <c r="C40" s="90">
        <f>SUM(C11:C20)+SUM(C32:C37)</f>
        <v>434.5</v>
      </c>
    </row>
    <row r="41" spans="1:3" x14ac:dyDescent="0.25">
      <c r="A41" s="18" t="s">
        <v>6</v>
      </c>
      <c r="B41" s="12" t="s">
        <v>9</v>
      </c>
      <c r="C41" s="90">
        <f>SUM(C24:C31)</f>
        <v>564.5</v>
      </c>
    </row>
    <row r="42" spans="1:3" ht="15.75" thickBot="1" x14ac:dyDescent="0.3">
      <c r="A42" s="84" t="s">
        <v>7</v>
      </c>
      <c r="B42" s="13" t="s">
        <v>10</v>
      </c>
      <c r="C42" s="91">
        <f>SUM(C21:C23)</f>
        <v>51</v>
      </c>
    </row>
    <row r="43" spans="1:3" ht="16.5" thickTop="1" thickBot="1" x14ac:dyDescent="0.3">
      <c r="A43" s="85" t="s">
        <v>8</v>
      </c>
      <c r="B43" s="86" t="s">
        <v>11</v>
      </c>
      <c r="C43" s="92">
        <f>C40+C41+C42</f>
        <v>1050</v>
      </c>
    </row>
    <row r="44" spans="1:3" ht="15.75" thickTop="1" x14ac:dyDescent="0.25"/>
    <row r="45" spans="1:3" x14ac:dyDescent="0.25">
      <c r="A45" s="52" t="s">
        <v>197</v>
      </c>
      <c r="B45" t="s">
        <v>198</v>
      </c>
    </row>
    <row r="46" spans="1:3" x14ac:dyDescent="0.25">
      <c r="A46" s="267" t="str">
        <f>'Date initiale'!C9</f>
        <v>04.06.2025</v>
      </c>
    </row>
  </sheetData>
  <sheetProtection algorithmName="SHA-512" hashValue="QIIjwrMF2oj5OVzbB9/ysAHbvktLdKwJwPrig24UqZywY40Fw18bXXlTq1FCTTLIASnyjG2T1NeWUIO3idEPlg==" saltValue="elLK1QCS/OXkZ0dwNAxApQ==" spinCount="100000" sheet="1" objects="1" scenarios="1"/>
  <mergeCells count="4">
    <mergeCell ref="A1:C1"/>
    <mergeCell ref="A3:C3"/>
    <mergeCell ref="A9:C9"/>
    <mergeCell ref="A8:C8"/>
  </mergeCells>
  <printOptions horizontalCentered="1"/>
  <pageMargins left="0.59055118110236227" right="0.59055118110236227" top="0.74803149606299213" bottom="0.74803149606299213" header="0.31496062992125984" footer="0.31496062992125984"/>
  <pageSetup paperSize="9"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theme="6"/>
  </sheetPr>
  <dimension ref="A1:F64"/>
  <sheetViews>
    <sheetView workbookViewId="0">
      <selection activeCell="B28" sqref="B28"/>
    </sheetView>
  </sheetViews>
  <sheetFormatPr defaultRowHeight="15" x14ac:dyDescent="0.25"/>
  <cols>
    <col min="1" max="1" width="5.140625" customWidth="1"/>
    <col min="2" max="2" width="98.28515625" customWidth="1"/>
    <col min="3" max="3" width="15.7109375" customWidth="1"/>
    <col min="4" max="4" width="9.7109375" customWidth="1"/>
  </cols>
  <sheetData>
    <row r="1" spans="1:6" ht="15.75" x14ac:dyDescent="0.25">
      <c r="A1" s="230" t="str">
        <f>'Date initiale'!C3</f>
        <v>Universitatea de Arhitectură și Urbanism "Ion Mincu" București</v>
      </c>
      <c r="B1" s="230"/>
      <c r="C1" s="230"/>
      <c r="D1" s="16"/>
    </row>
    <row r="2" spans="1:6" ht="15.75" x14ac:dyDescent="0.25">
      <c r="A2" s="230" t="str">
        <f>'Date initiale'!B4&amp;" "&amp;'Date initiale'!C4</f>
        <v>Facultatea ARHITECTURA</v>
      </c>
      <c r="B2" s="230"/>
      <c r="C2" s="230"/>
      <c r="D2" s="16"/>
    </row>
    <row r="3" spans="1:6" ht="15.75" x14ac:dyDescent="0.25">
      <c r="A3" s="230" t="str">
        <f>'Date initiale'!B5&amp;" "&amp;'Date initiale'!C5</f>
        <v>Departamentul Sinteza proiectării de arhitectură</v>
      </c>
      <c r="B3" s="230"/>
      <c r="C3" s="230"/>
      <c r="D3" s="16"/>
    </row>
    <row r="4" spans="1:6" x14ac:dyDescent="0.25">
      <c r="A4" s="107" t="str">
        <f>'Date initiale'!C6&amp;", "&amp;'Date initiale'!C7</f>
        <v>Ene, Mihai, profesor universitar</v>
      </c>
      <c r="B4" s="107"/>
      <c r="C4" s="107"/>
    </row>
    <row r="5" spans="1:6" x14ac:dyDescent="0.25">
      <c r="A5" s="107"/>
      <c r="B5" s="107"/>
      <c r="C5" s="107"/>
    </row>
    <row r="6" spans="1:6" ht="15.75" x14ac:dyDescent="0.25">
      <c r="A6" s="465" t="s">
        <v>159</v>
      </c>
      <c r="B6" s="465"/>
      <c r="C6" s="465"/>
      <c r="D6" s="465"/>
    </row>
    <row r="7" spans="1:6" ht="57.75" customHeight="1" x14ac:dyDescent="0.25">
      <c r="A7" s="463" t="str">
        <f>'Descriere indicatori'!A28&amp;". "&amp;'Descriere indicatori'!B28</f>
        <v xml:space="preserve">I21. Membru în structuri de conducere ale unor asociaţii şi organizaţii profesionale, internaţionale/naţionale (OAR, UAR, RUR)/membru în comisii de specialitate internaţionale/naţionale (MDRAP, MEN, CNCS, ARACIS)/membru în jurii internaţionale, naţionale, locale de arhitectură, urbanism, peisagistică, design, expert internaţional/naţional, membru al academiilor </v>
      </c>
      <c r="B7" s="463"/>
      <c r="C7" s="463"/>
      <c r="D7" s="463"/>
    </row>
    <row r="8" spans="1:6" ht="16.5" thickBot="1" x14ac:dyDescent="0.3">
      <c r="A8" s="40"/>
      <c r="B8" s="40"/>
      <c r="C8" s="40"/>
      <c r="D8" s="40"/>
    </row>
    <row r="9" spans="1:6" ht="30.75" thickBot="1" x14ac:dyDescent="0.3">
      <c r="A9" s="137" t="s">
        <v>80</v>
      </c>
      <c r="B9" s="262" t="s">
        <v>207</v>
      </c>
      <c r="C9" s="262" t="s">
        <v>111</v>
      </c>
      <c r="D9" s="263" t="s">
        <v>196</v>
      </c>
      <c r="F9" s="233" t="s">
        <v>157</v>
      </c>
    </row>
    <row r="10" spans="1:6" ht="15.75" x14ac:dyDescent="0.25">
      <c r="A10" s="143">
        <v>1</v>
      </c>
      <c r="B10" s="264" t="s">
        <v>446</v>
      </c>
      <c r="C10" s="118">
        <v>2023</v>
      </c>
      <c r="D10" s="283">
        <v>5</v>
      </c>
      <c r="E10" s="23"/>
      <c r="F10" s="234" t="s">
        <v>225</v>
      </c>
    </row>
    <row r="11" spans="1:6" ht="15.75" x14ac:dyDescent="0.25">
      <c r="A11" s="144">
        <f>A10+1</f>
        <v>2</v>
      </c>
      <c r="B11" s="214" t="s">
        <v>447</v>
      </c>
      <c r="C11" s="433" t="s">
        <v>448</v>
      </c>
      <c r="D11" s="277">
        <v>10</v>
      </c>
      <c r="E11" s="23"/>
      <c r="F11" s="234" t="s">
        <v>221</v>
      </c>
    </row>
    <row r="12" spans="1:6" ht="15.75" x14ac:dyDescent="0.25">
      <c r="A12" s="144">
        <f t="shared" ref="A12:A18" si="0">A11+1</f>
        <v>3</v>
      </c>
      <c r="B12" s="428" t="s">
        <v>449</v>
      </c>
      <c r="C12" s="434" t="s">
        <v>450</v>
      </c>
      <c r="D12" s="292">
        <v>10</v>
      </c>
      <c r="E12" s="23"/>
      <c r="F12" s="234" t="s">
        <v>221</v>
      </c>
    </row>
    <row r="13" spans="1:6" ht="15.75" x14ac:dyDescent="0.25">
      <c r="A13" s="144">
        <f t="shared" si="0"/>
        <v>4</v>
      </c>
      <c r="B13" s="428" t="s">
        <v>451</v>
      </c>
      <c r="C13" s="118">
        <v>2020</v>
      </c>
      <c r="D13" s="292">
        <v>5</v>
      </c>
      <c r="E13" s="23"/>
      <c r="F13" s="234">
        <v>20</v>
      </c>
    </row>
    <row r="14" spans="1:6" ht="15.75" x14ac:dyDescent="0.25">
      <c r="A14" s="144">
        <f t="shared" si="0"/>
        <v>5</v>
      </c>
      <c r="B14" s="214" t="s">
        <v>452</v>
      </c>
      <c r="C14" s="118">
        <v>2013</v>
      </c>
      <c r="D14" s="292">
        <v>5</v>
      </c>
      <c r="E14" s="23"/>
    </row>
    <row r="15" spans="1:6" ht="15.75" x14ac:dyDescent="0.25">
      <c r="A15" s="144">
        <f t="shared" si="0"/>
        <v>6</v>
      </c>
      <c r="B15" s="214" t="s">
        <v>453</v>
      </c>
      <c r="C15" s="118">
        <v>2013</v>
      </c>
      <c r="D15" s="292">
        <v>5</v>
      </c>
      <c r="E15" s="23"/>
    </row>
    <row r="16" spans="1:6" ht="15.75" x14ac:dyDescent="0.25">
      <c r="A16" s="144">
        <f t="shared" si="0"/>
        <v>7</v>
      </c>
      <c r="B16" s="214" t="s">
        <v>454</v>
      </c>
      <c r="C16" s="118">
        <v>2016</v>
      </c>
      <c r="D16" s="292">
        <v>5</v>
      </c>
      <c r="E16" s="23"/>
    </row>
    <row r="17" spans="1:5" ht="15.75" x14ac:dyDescent="0.25">
      <c r="A17" s="144">
        <f t="shared" si="0"/>
        <v>8</v>
      </c>
      <c r="B17" s="214" t="s">
        <v>455</v>
      </c>
      <c r="C17" s="118">
        <v>2012</v>
      </c>
      <c r="D17" s="292">
        <v>5</v>
      </c>
      <c r="E17" s="23"/>
    </row>
    <row r="18" spans="1:5" ht="16.5" thickBot="1" x14ac:dyDescent="0.3">
      <c r="A18" s="144">
        <f t="shared" si="0"/>
        <v>9</v>
      </c>
      <c r="B18" s="435" t="s">
        <v>456</v>
      </c>
      <c r="C18" s="436">
        <v>2012</v>
      </c>
      <c r="D18" s="293">
        <v>5</v>
      </c>
      <c r="E18" s="23"/>
    </row>
    <row r="19" spans="1:5" ht="16.5" thickBot="1" x14ac:dyDescent="0.3">
      <c r="A19" s="298"/>
      <c r="B19" s="252"/>
      <c r="C19" s="109" t="str">
        <f>"Total "&amp;LEFT(A7,3)</f>
        <v>Total I21</v>
      </c>
      <c r="D19" s="265">
        <f>SUM(D10:D18)</f>
        <v>55</v>
      </c>
      <c r="E19" s="23"/>
    </row>
    <row r="20" spans="1:5" ht="15.75" x14ac:dyDescent="0.25">
      <c r="A20" s="23"/>
      <c r="B20" s="34"/>
      <c r="C20" s="23"/>
      <c r="D20" s="23"/>
      <c r="E20" s="23"/>
    </row>
    <row r="21" spans="1:5" ht="15.75" x14ac:dyDescent="0.25">
      <c r="A21" s="23"/>
      <c r="B21" s="34"/>
      <c r="C21" s="23"/>
      <c r="D21" s="23"/>
      <c r="E21" s="23"/>
    </row>
    <row r="22" spans="1:5" ht="15.75" x14ac:dyDescent="0.25">
      <c r="A22" s="23"/>
      <c r="B22" s="34"/>
      <c r="C22" s="23"/>
      <c r="D22" s="23"/>
      <c r="E22" s="23"/>
    </row>
    <row r="23" spans="1:5" ht="15.75" x14ac:dyDescent="0.25">
      <c r="A23" s="23"/>
      <c r="B23" s="34"/>
      <c r="C23" s="23"/>
      <c r="D23" s="23"/>
      <c r="E23" s="23"/>
    </row>
    <row r="24" spans="1:5" ht="15.75" x14ac:dyDescent="0.25">
      <c r="A24" s="23"/>
      <c r="B24" s="34"/>
      <c r="C24" s="23"/>
      <c r="D24" s="23"/>
      <c r="E24" s="23"/>
    </row>
    <row r="25" spans="1:5" ht="15.75" x14ac:dyDescent="0.25">
      <c r="A25" s="23"/>
      <c r="B25" s="34"/>
      <c r="C25" s="23"/>
      <c r="D25" s="23"/>
      <c r="E25" s="23"/>
    </row>
    <row r="26" spans="1:5" ht="15.75" x14ac:dyDescent="0.25">
      <c r="A26" s="23"/>
      <c r="B26" s="35"/>
      <c r="C26" s="23"/>
      <c r="D26" s="23"/>
      <c r="E26" s="23"/>
    </row>
    <row r="27" spans="1:5" ht="15.75" x14ac:dyDescent="0.25">
      <c r="A27" s="23"/>
      <c r="B27" s="34"/>
      <c r="C27" s="23"/>
      <c r="D27" s="23"/>
      <c r="E27" s="23"/>
    </row>
    <row r="28" spans="1:5" ht="15.75" x14ac:dyDescent="0.25">
      <c r="A28" s="23"/>
      <c r="B28" s="34"/>
      <c r="C28" s="23"/>
      <c r="D28" s="23"/>
      <c r="E28" s="23"/>
    </row>
    <row r="29" spans="1:5" ht="15.75" x14ac:dyDescent="0.25">
      <c r="A29" s="23"/>
      <c r="B29" s="34"/>
      <c r="C29" s="23"/>
      <c r="D29" s="23"/>
      <c r="E29" s="23"/>
    </row>
    <row r="30" spans="1:5" ht="15.75" x14ac:dyDescent="0.25">
      <c r="A30" s="23"/>
      <c r="B30" s="23"/>
      <c r="C30" s="23"/>
      <c r="D30" s="23"/>
      <c r="E30" s="23"/>
    </row>
    <row r="31" spans="1:5" ht="15.75" x14ac:dyDescent="0.25">
      <c r="A31" s="23"/>
      <c r="B31" s="23"/>
      <c r="C31" s="23"/>
      <c r="D31" s="23"/>
      <c r="E31" s="23"/>
    </row>
    <row r="32" spans="1:5" ht="15.75" x14ac:dyDescent="0.25">
      <c r="A32" s="23"/>
      <c r="B32" s="23"/>
      <c r="C32" s="23"/>
      <c r="D32" s="23"/>
      <c r="E32" s="23"/>
    </row>
    <row r="33" spans="1:5" ht="15.75" x14ac:dyDescent="0.25">
      <c r="A33" s="23"/>
      <c r="B33" s="23"/>
      <c r="C33" s="23"/>
      <c r="D33" s="23"/>
      <c r="E33" s="23"/>
    </row>
    <row r="34" spans="1:5" ht="15.75" x14ac:dyDescent="0.25">
      <c r="A34" s="23"/>
      <c r="B34" s="23"/>
      <c r="C34" s="23"/>
      <c r="D34" s="23"/>
      <c r="E34" s="23"/>
    </row>
    <row r="35" spans="1:5" ht="15.75" x14ac:dyDescent="0.25">
      <c r="A35" s="23"/>
      <c r="B35" s="23"/>
      <c r="C35" s="23"/>
      <c r="D35" s="23"/>
      <c r="E35" s="23"/>
    </row>
    <row r="36" spans="1:5" ht="15.75" x14ac:dyDescent="0.25">
      <c r="A36" s="23"/>
      <c r="B36" s="23"/>
      <c r="C36" s="23"/>
      <c r="D36" s="23"/>
      <c r="E36" s="23"/>
    </row>
    <row r="37" spans="1:5" ht="15.75" x14ac:dyDescent="0.25">
      <c r="A37" s="23"/>
      <c r="B37" s="23"/>
      <c r="C37" s="23"/>
      <c r="D37" s="23"/>
      <c r="E37" s="23"/>
    </row>
    <row r="38" spans="1:5" ht="15.75" x14ac:dyDescent="0.25">
      <c r="A38" s="23"/>
      <c r="B38" s="23"/>
      <c r="C38" s="23"/>
      <c r="D38" s="23"/>
      <c r="E38" s="23"/>
    </row>
    <row r="39" spans="1:5" ht="15.75" x14ac:dyDescent="0.25">
      <c r="A39" s="23"/>
      <c r="B39" s="23"/>
      <c r="C39" s="23"/>
      <c r="D39" s="23"/>
      <c r="E39" s="23"/>
    </row>
    <row r="40" spans="1:5" ht="15.75" x14ac:dyDescent="0.25">
      <c r="A40" s="23"/>
      <c r="B40" s="23"/>
      <c r="C40" s="23"/>
      <c r="D40" s="23"/>
      <c r="E40" s="23"/>
    </row>
    <row r="41" spans="1:5" ht="15.75" x14ac:dyDescent="0.25">
      <c r="A41" s="23"/>
      <c r="B41" s="23"/>
      <c r="C41" s="23"/>
      <c r="D41" s="23"/>
      <c r="E41" s="23"/>
    </row>
    <row r="42" spans="1:5" ht="15.75" x14ac:dyDescent="0.25">
      <c r="A42" s="23"/>
      <c r="B42" s="23"/>
      <c r="C42" s="23"/>
      <c r="D42" s="23"/>
      <c r="E42" s="23"/>
    </row>
    <row r="43" spans="1:5" ht="15.75" x14ac:dyDescent="0.25">
      <c r="A43" s="23"/>
      <c r="B43" s="23"/>
      <c r="C43" s="23"/>
      <c r="D43" s="23"/>
      <c r="E43" s="23"/>
    </row>
    <row r="44" spans="1:5" ht="15.75" x14ac:dyDescent="0.25">
      <c r="A44" s="23"/>
      <c r="B44" s="23"/>
      <c r="C44" s="23"/>
      <c r="D44" s="23"/>
      <c r="E44" s="23"/>
    </row>
    <row r="45" spans="1:5" ht="15.75" x14ac:dyDescent="0.25">
      <c r="A45" s="23"/>
      <c r="B45" s="23"/>
      <c r="C45" s="23"/>
      <c r="D45" s="23"/>
      <c r="E45" s="23"/>
    </row>
    <row r="46" spans="1:5" ht="15.75" x14ac:dyDescent="0.25">
      <c r="A46" s="23"/>
      <c r="B46" s="23"/>
      <c r="C46" s="23"/>
      <c r="D46" s="23"/>
      <c r="E46" s="23"/>
    </row>
    <row r="47" spans="1:5" ht="15.75" x14ac:dyDescent="0.25">
      <c r="A47" s="23"/>
      <c r="B47" s="23"/>
      <c r="C47" s="23"/>
      <c r="D47" s="23"/>
      <c r="E47" s="23"/>
    </row>
    <row r="48" spans="1:5" ht="15.75" x14ac:dyDescent="0.25">
      <c r="A48" s="23"/>
      <c r="B48" s="23"/>
      <c r="C48" s="23"/>
      <c r="D48" s="23"/>
      <c r="E48" s="23"/>
    </row>
    <row r="49" spans="1:5" ht="15.75" x14ac:dyDescent="0.25">
      <c r="A49" s="23"/>
      <c r="B49" s="23"/>
      <c r="C49" s="23"/>
      <c r="D49" s="23"/>
      <c r="E49" s="23"/>
    </row>
    <row r="50" spans="1:5" ht="15.75" x14ac:dyDescent="0.25">
      <c r="A50" s="23"/>
      <c r="B50" s="23"/>
      <c r="C50" s="23"/>
      <c r="D50" s="23"/>
      <c r="E50" s="23"/>
    </row>
    <row r="51" spans="1:5" ht="15.75" x14ac:dyDescent="0.25">
      <c r="A51" s="23"/>
      <c r="B51" s="23"/>
      <c r="C51" s="23"/>
      <c r="D51" s="23"/>
      <c r="E51" s="23"/>
    </row>
    <row r="52" spans="1:5" ht="15.75" x14ac:dyDescent="0.25">
      <c r="A52" s="23"/>
      <c r="B52" s="23"/>
      <c r="C52" s="23"/>
      <c r="D52" s="23"/>
      <c r="E52" s="23"/>
    </row>
    <row r="53" spans="1:5" ht="15.75" x14ac:dyDescent="0.25">
      <c r="A53" s="23"/>
      <c r="B53" s="23"/>
      <c r="C53" s="23"/>
      <c r="D53" s="23"/>
      <c r="E53" s="23"/>
    </row>
    <row r="54" spans="1:5" ht="15.75" x14ac:dyDescent="0.25">
      <c r="A54" s="23"/>
      <c r="B54" s="23"/>
      <c r="C54" s="23"/>
      <c r="D54" s="23"/>
      <c r="E54" s="23"/>
    </row>
    <row r="55" spans="1:5" ht="15.75" x14ac:dyDescent="0.25">
      <c r="A55" s="23"/>
      <c r="B55" s="23"/>
      <c r="C55" s="23"/>
      <c r="D55" s="23"/>
      <c r="E55" s="23"/>
    </row>
    <row r="56" spans="1:5" ht="15.75" x14ac:dyDescent="0.25">
      <c r="A56" s="23"/>
      <c r="B56" s="23"/>
      <c r="C56" s="23"/>
      <c r="D56" s="23"/>
      <c r="E56" s="23"/>
    </row>
    <row r="57" spans="1:5" ht="15.75" x14ac:dyDescent="0.25">
      <c r="A57" s="23"/>
      <c r="B57" s="23"/>
      <c r="C57" s="23"/>
      <c r="D57" s="23"/>
      <c r="E57" s="23"/>
    </row>
    <row r="58" spans="1:5" ht="15.75" x14ac:dyDescent="0.25">
      <c r="A58" s="23"/>
      <c r="B58" s="23"/>
      <c r="C58" s="23"/>
      <c r="D58" s="23"/>
      <c r="E58" s="23"/>
    </row>
    <row r="59" spans="1:5" ht="15.75" x14ac:dyDescent="0.25">
      <c r="A59" s="23"/>
      <c r="B59" s="23"/>
      <c r="C59" s="23"/>
      <c r="D59" s="23"/>
      <c r="E59" s="23"/>
    </row>
    <row r="60" spans="1:5" ht="15.75" x14ac:dyDescent="0.25">
      <c r="A60" s="23"/>
      <c r="B60" s="23"/>
      <c r="C60" s="23"/>
      <c r="D60" s="23"/>
      <c r="E60" s="23"/>
    </row>
    <row r="61" spans="1:5" ht="15.75" x14ac:dyDescent="0.25">
      <c r="A61" s="23"/>
      <c r="B61" s="23"/>
      <c r="C61" s="23"/>
      <c r="D61" s="23"/>
      <c r="E61" s="23"/>
    </row>
    <row r="62" spans="1:5" ht="15.75" x14ac:dyDescent="0.25">
      <c r="A62" s="23"/>
      <c r="B62" s="23"/>
      <c r="C62" s="23"/>
      <c r="D62" s="23"/>
      <c r="E62" s="23"/>
    </row>
    <row r="63" spans="1:5" ht="15.75" x14ac:dyDescent="0.25">
      <c r="A63" s="23"/>
      <c r="B63" s="23"/>
      <c r="C63" s="23"/>
      <c r="D63" s="23"/>
      <c r="E63" s="23"/>
    </row>
    <row r="64" spans="1:5" ht="15.75" x14ac:dyDescent="0.25">
      <c r="A64" s="23"/>
      <c r="B64" s="23"/>
      <c r="C64" s="23"/>
      <c r="D64" s="23"/>
      <c r="E64" s="23"/>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theme="6"/>
  </sheetPr>
  <dimension ref="A1:F20"/>
  <sheetViews>
    <sheetView workbookViewId="0">
      <selection activeCell="A6" sqref="A6:D6"/>
    </sheetView>
  </sheetViews>
  <sheetFormatPr defaultRowHeight="15" x14ac:dyDescent="0.25"/>
  <cols>
    <col min="1" max="1" width="5.140625" customWidth="1"/>
    <col min="2" max="2" width="98.28515625" customWidth="1"/>
    <col min="3" max="3" width="15.7109375" customWidth="1"/>
    <col min="4" max="4" width="9.7109375" customWidth="1"/>
  </cols>
  <sheetData>
    <row r="1" spans="1:6" ht="15.75" x14ac:dyDescent="0.25">
      <c r="A1" s="230" t="str">
        <f>'Date initiale'!C3</f>
        <v>Universitatea de Arhitectură și Urbanism "Ion Mincu" București</v>
      </c>
      <c r="B1" s="230"/>
      <c r="C1" s="230"/>
      <c r="D1" s="31"/>
    </row>
    <row r="2" spans="1:6" ht="15.75" x14ac:dyDescent="0.25">
      <c r="A2" s="230" t="str">
        <f>'Date initiale'!B4&amp;" "&amp;'Date initiale'!C4</f>
        <v>Facultatea ARHITECTURA</v>
      </c>
      <c r="B2" s="230"/>
      <c r="C2" s="230"/>
      <c r="D2" s="16"/>
    </row>
    <row r="3" spans="1:6" ht="15.75" x14ac:dyDescent="0.25">
      <c r="A3" s="230" t="str">
        <f>'Date initiale'!B5&amp;" "&amp;'Date initiale'!C5</f>
        <v>Departamentul Sinteza proiectării de arhitectură</v>
      </c>
      <c r="B3" s="230"/>
      <c r="C3" s="230"/>
      <c r="D3" s="16"/>
    </row>
    <row r="4" spans="1:6" x14ac:dyDescent="0.25">
      <c r="A4" s="107" t="str">
        <f>'Date initiale'!C6&amp;", "&amp;'Date initiale'!C7</f>
        <v>Ene, Mihai, profesor universitar</v>
      </c>
      <c r="B4" s="107"/>
      <c r="C4" s="107"/>
    </row>
    <row r="5" spans="1:6" x14ac:dyDescent="0.25">
      <c r="A5" s="107"/>
      <c r="B5" s="107"/>
      <c r="C5" s="107"/>
    </row>
    <row r="6" spans="1:6" ht="15.75" x14ac:dyDescent="0.25">
      <c r="A6" s="466" t="s">
        <v>159</v>
      </c>
      <c r="B6" s="466"/>
      <c r="C6" s="466"/>
      <c r="D6" s="466"/>
    </row>
    <row r="7" spans="1:6" ht="45" customHeight="1" x14ac:dyDescent="0.25">
      <c r="A7" s="463" t="str">
        <f>'Descriere indicatori'!A29&amp;". "&amp;'Descriere indicatori'!B29</f>
        <v xml:space="preserve">I22. Organizator sau coordonator, congrese internaţionale/naţionale, manifestări profesionale cu caracter extracurricular, concursuri de proiecte studenţeşti în străinătate şi/în ţară, workshopuri şi masterclass, în străinătate/în ţară </v>
      </c>
      <c r="B7" s="463"/>
      <c r="C7" s="463"/>
      <c r="D7" s="463"/>
    </row>
    <row r="8" spans="1:6" ht="15.75" customHeight="1" thickBot="1" x14ac:dyDescent="0.3">
      <c r="A8" s="40"/>
      <c r="B8" s="40"/>
      <c r="C8" s="40"/>
      <c r="D8" s="40"/>
    </row>
    <row r="9" spans="1:6" ht="30.75" thickBot="1" x14ac:dyDescent="0.3">
      <c r="A9" s="137" t="s">
        <v>80</v>
      </c>
      <c r="B9" s="138" t="s">
        <v>208</v>
      </c>
      <c r="C9" s="138" t="s">
        <v>111</v>
      </c>
      <c r="D9" s="250" t="s">
        <v>196</v>
      </c>
      <c r="F9" s="233" t="s">
        <v>157</v>
      </c>
    </row>
    <row r="10" spans="1:6" x14ac:dyDescent="0.25">
      <c r="A10" s="143">
        <v>1</v>
      </c>
      <c r="B10" s="264"/>
      <c r="C10" s="128"/>
      <c r="D10" s="294"/>
      <c r="F10" s="234" t="s">
        <v>221</v>
      </c>
    </row>
    <row r="11" spans="1:6" x14ac:dyDescent="0.25">
      <c r="A11" s="144">
        <f>A10+1</f>
        <v>2</v>
      </c>
      <c r="B11" s="257"/>
      <c r="C11" s="30"/>
      <c r="D11" s="295"/>
      <c r="F11" s="234" t="s">
        <v>223</v>
      </c>
    </row>
    <row r="12" spans="1:6" x14ac:dyDescent="0.25">
      <c r="A12" s="144">
        <f t="shared" ref="A12:A19" si="0">A11+1</f>
        <v>3</v>
      </c>
      <c r="B12" s="257"/>
      <c r="C12" s="30"/>
      <c r="D12" s="295"/>
      <c r="F12" s="234" t="s">
        <v>224</v>
      </c>
    </row>
    <row r="13" spans="1:6" x14ac:dyDescent="0.25">
      <c r="A13" s="144">
        <f t="shared" si="0"/>
        <v>4</v>
      </c>
      <c r="B13" s="257"/>
      <c r="C13" s="30"/>
      <c r="D13" s="295"/>
    </row>
    <row r="14" spans="1:6" x14ac:dyDescent="0.25">
      <c r="A14" s="144">
        <f t="shared" si="0"/>
        <v>5</v>
      </c>
      <c r="B14" s="257"/>
      <c r="C14" s="30"/>
      <c r="D14" s="295"/>
    </row>
    <row r="15" spans="1:6" x14ac:dyDescent="0.25">
      <c r="A15" s="144">
        <f t="shared" si="0"/>
        <v>6</v>
      </c>
      <c r="B15" s="257"/>
      <c r="C15" s="30"/>
      <c r="D15" s="295"/>
    </row>
    <row r="16" spans="1:6" x14ac:dyDescent="0.25">
      <c r="A16" s="144">
        <f t="shared" si="0"/>
        <v>7</v>
      </c>
      <c r="B16" s="257"/>
      <c r="C16" s="30"/>
      <c r="D16" s="295"/>
    </row>
    <row r="17" spans="1:4" x14ac:dyDescent="0.25">
      <c r="A17" s="144">
        <f t="shared" si="0"/>
        <v>8</v>
      </c>
      <c r="B17" s="257"/>
      <c r="C17" s="30"/>
      <c r="D17" s="295"/>
    </row>
    <row r="18" spans="1:4" x14ac:dyDescent="0.25">
      <c r="A18" s="144">
        <f t="shared" si="0"/>
        <v>9</v>
      </c>
      <c r="B18" s="257"/>
      <c r="C18" s="30"/>
      <c r="D18" s="295"/>
    </row>
    <row r="19" spans="1:4" ht="15.75" thickBot="1" x14ac:dyDescent="0.3">
      <c r="A19" s="212">
        <f t="shared" si="0"/>
        <v>10</v>
      </c>
      <c r="B19" s="260"/>
      <c r="C19" s="134"/>
      <c r="D19" s="296"/>
    </row>
    <row r="20" spans="1:4" ht="15.75" thickBot="1" x14ac:dyDescent="0.3">
      <c r="A20" s="297"/>
      <c r="B20" s="107"/>
      <c r="C20" s="109" t="str">
        <f>"Total "&amp;LEFT(A7,3)</f>
        <v>Total I22</v>
      </c>
      <c r="D20" s="266">
        <f>SUM(D10:D19)</f>
        <v>0</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theme="6"/>
  </sheetPr>
  <dimension ref="A1:H20"/>
  <sheetViews>
    <sheetView workbookViewId="0">
      <selection activeCell="B6" sqref="B6"/>
    </sheetView>
  </sheetViews>
  <sheetFormatPr defaultRowHeight="15" x14ac:dyDescent="0.25"/>
  <cols>
    <col min="1" max="1" width="5.140625" customWidth="1"/>
    <col min="2" max="2" width="27.5703125" customWidth="1"/>
    <col min="3" max="3" width="46.85546875" customWidth="1"/>
    <col min="4" max="4" width="30" customWidth="1"/>
    <col min="5" max="5" width="10.5703125" customWidth="1"/>
    <col min="6" max="6" width="9.7109375" customWidth="1"/>
  </cols>
  <sheetData>
    <row r="1" spans="1:8" x14ac:dyDescent="0.25">
      <c r="A1" s="107" t="str">
        <f>'Date initiale'!C3</f>
        <v>Universitatea de Arhitectură și Urbanism "Ion Mincu" București</v>
      </c>
      <c r="B1" s="107"/>
      <c r="C1" s="107"/>
      <c r="D1" s="107"/>
      <c r="E1" s="107"/>
    </row>
    <row r="2" spans="1:8" x14ac:dyDescent="0.25">
      <c r="A2" s="107" t="str">
        <f>'Date initiale'!B4&amp;" "&amp;'Date initiale'!C4</f>
        <v>Facultatea ARHITECTURA</v>
      </c>
      <c r="B2" s="107"/>
      <c r="C2" s="107"/>
      <c r="D2" s="107"/>
      <c r="E2" s="107"/>
    </row>
    <row r="3" spans="1:8" x14ac:dyDescent="0.25">
      <c r="A3" s="107" t="str">
        <f>'Date initiale'!B5&amp;" "&amp;'Date initiale'!C5</f>
        <v>Departamentul Sinteza proiectării de arhitectură</v>
      </c>
      <c r="B3" s="107"/>
      <c r="C3" s="107"/>
      <c r="D3" s="107"/>
      <c r="E3" s="107"/>
    </row>
    <row r="4" spans="1:8" x14ac:dyDescent="0.25">
      <c r="A4" s="107" t="str">
        <f>'Date initiale'!C6&amp;", "&amp;'Date initiale'!C7</f>
        <v>Ene, Mihai, profesor universitar</v>
      </c>
      <c r="B4" s="107"/>
      <c r="C4" s="107"/>
      <c r="D4" s="107"/>
      <c r="E4" s="107"/>
    </row>
    <row r="5" spans="1:8" x14ac:dyDescent="0.25">
      <c r="A5" s="107"/>
      <c r="B5" s="107"/>
      <c r="C5" s="107"/>
      <c r="D5" s="107"/>
      <c r="E5" s="107"/>
    </row>
    <row r="6" spans="1:8" ht="15.75" x14ac:dyDescent="0.25">
      <c r="A6" s="243" t="s">
        <v>159</v>
      </c>
    </row>
    <row r="7" spans="1:8" ht="15.75" x14ac:dyDescent="0.25">
      <c r="A7" s="463" t="str">
        <f>'Descriere indicatori'!A30&amp;". "&amp;'Descriere indicatori'!B30</f>
        <v xml:space="preserve">I23. Îndrumare de doctorat sau în co-tutelă la nivel internaţional/naţional </v>
      </c>
      <c r="B7" s="463"/>
      <c r="C7" s="463"/>
      <c r="D7" s="463"/>
      <c r="E7" s="463"/>
      <c r="F7" s="463"/>
    </row>
    <row r="8" spans="1:8" ht="15.75" thickBot="1" x14ac:dyDescent="0.3"/>
    <row r="9" spans="1:8" ht="30.75" thickBot="1" x14ac:dyDescent="0.3">
      <c r="A9" s="137" t="s">
        <v>80</v>
      </c>
      <c r="B9" s="138" t="s">
        <v>202</v>
      </c>
      <c r="C9" s="138" t="s">
        <v>204</v>
      </c>
      <c r="D9" s="138" t="s">
        <v>203</v>
      </c>
      <c r="E9" s="138" t="s">
        <v>111</v>
      </c>
      <c r="F9" s="250" t="s">
        <v>196</v>
      </c>
      <c r="H9" s="233" t="s">
        <v>157</v>
      </c>
    </row>
    <row r="10" spans="1:8" x14ac:dyDescent="0.25">
      <c r="A10" s="143">
        <v>1</v>
      </c>
      <c r="B10" s="264"/>
      <c r="C10" s="264"/>
      <c r="D10" s="264"/>
      <c r="E10" s="128"/>
      <c r="F10" s="294"/>
      <c r="H10" s="234" t="s">
        <v>221</v>
      </c>
    </row>
    <row r="11" spans="1:8" x14ac:dyDescent="0.25">
      <c r="A11" s="144">
        <f>A10+1</f>
        <v>2</v>
      </c>
      <c r="B11" s="257"/>
      <c r="C11" s="257"/>
      <c r="D11" s="257"/>
      <c r="E11" s="30"/>
      <c r="F11" s="295"/>
      <c r="H11" s="234" t="s">
        <v>223</v>
      </c>
    </row>
    <row r="12" spans="1:8" x14ac:dyDescent="0.25">
      <c r="A12" s="144">
        <f t="shared" ref="A12:A19" si="0">A11+1</f>
        <v>3</v>
      </c>
      <c r="B12" s="257"/>
      <c r="C12" s="257"/>
      <c r="D12" s="257"/>
      <c r="E12" s="30"/>
      <c r="F12" s="295"/>
    </row>
    <row r="13" spans="1:8" x14ac:dyDescent="0.25">
      <c r="A13" s="144">
        <f t="shared" si="0"/>
        <v>4</v>
      </c>
      <c r="B13" s="257"/>
      <c r="C13" s="257"/>
      <c r="D13" s="257"/>
      <c r="E13" s="30"/>
      <c r="F13" s="295"/>
    </row>
    <row r="14" spans="1:8" x14ac:dyDescent="0.25">
      <c r="A14" s="144">
        <f t="shared" si="0"/>
        <v>5</v>
      </c>
      <c r="B14" s="257"/>
      <c r="C14" s="257"/>
      <c r="D14" s="257"/>
      <c r="E14" s="30"/>
      <c r="F14" s="295"/>
    </row>
    <row r="15" spans="1:8" x14ac:dyDescent="0.25">
      <c r="A15" s="144">
        <f t="shared" si="0"/>
        <v>6</v>
      </c>
      <c r="B15" s="257"/>
      <c r="C15" s="257"/>
      <c r="D15" s="257"/>
      <c r="E15" s="30"/>
      <c r="F15" s="295"/>
    </row>
    <row r="16" spans="1:8" x14ac:dyDescent="0.25">
      <c r="A16" s="144">
        <f t="shared" si="0"/>
        <v>7</v>
      </c>
      <c r="B16" s="257"/>
      <c r="C16" s="257"/>
      <c r="D16" s="257"/>
      <c r="E16" s="30"/>
      <c r="F16" s="295"/>
    </row>
    <row r="17" spans="1:6" x14ac:dyDescent="0.25">
      <c r="A17" s="144">
        <f t="shared" si="0"/>
        <v>8</v>
      </c>
      <c r="B17" s="257"/>
      <c r="C17" s="257"/>
      <c r="D17" s="257"/>
      <c r="E17" s="30"/>
      <c r="F17" s="295"/>
    </row>
    <row r="18" spans="1:6" x14ac:dyDescent="0.25">
      <c r="A18" s="144">
        <f t="shared" si="0"/>
        <v>9</v>
      </c>
      <c r="B18" s="257"/>
      <c r="C18" s="257"/>
      <c r="D18" s="257"/>
      <c r="E18" s="30"/>
      <c r="F18" s="295"/>
    </row>
    <row r="19" spans="1:6" ht="15.75" thickBot="1" x14ac:dyDescent="0.3">
      <c r="A19" s="212">
        <f t="shared" si="0"/>
        <v>10</v>
      </c>
      <c r="B19" s="260"/>
      <c r="C19" s="260"/>
      <c r="D19" s="260"/>
      <c r="E19" s="134"/>
      <c r="F19" s="296"/>
    </row>
    <row r="20" spans="1:6" ht="15.75" thickBot="1" x14ac:dyDescent="0.3">
      <c r="A20" s="297"/>
      <c r="B20" s="107"/>
      <c r="C20" s="107"/>
      <c r="D20" s="107"/>
      <c r="E20" s="109" t="str">
        <f>"Total "&amp;LEFT(A7,3)</f>
        <v>Total I23</v>
      </c>
      <c r="F20" s="266">
        <f>SUM(F10:F19)</f>
        <v>0</v>
      </c>
    </row>
  </sheetData>
  <mergeCells count="1">
    <mergeCell ref="A7:F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dimension ref="A1:AB15"/>
  <sheetViews>
    <sheetView workbookViewId="0">
      <selection activeCell="A16" sqref="A16"/>
    </sheetView>
  </sheetViews>
  <sheetFormatPr defaultRowHeight="15" x14ac:dyDescent="0.25"/>
  <sheetData>
    <row r="1" spans="1:28" x14ac:dyDescent="0.25">
      <c r="A1" t="s">
        <v>155</v>
      </c>
      <c r="AA1" s="268" t="s">
        <v>205</v>
      </c>
      <c r="AB1" t="s">
        <v>206</v>
      </c>
    </row>
    <row r="2" spans="1:28" x14ac:dyDescent="0.25">
      <c r="A2" t="s">
        <v>156</v>
      </c>
    </row>
    <row r="6" spans="1:28" x14ac:dyDescent="0.25">
      <c r="A6" t="s">
        <v>191</v>
      </c>
    </row>
    <row r="7" spans="1:28" x14ac:dyDescent="0.25">
      <c r="A7" t="s">
        <v>192</v>
      </c>
    </row>
    <row r="8" spans="1:28" x14ac:dyDescent="0.25">
      <c r="A8" t="s">
        <v>193</v>
      </c>
    </row>
    <row r="9" spans="1:28" x14ac:dyDescent="0.25">
      <c r="A9" t="s">
        <v>194</v>
      </c>
    </row>
    <row r="10" spans="1:28" x14ac:dyDescent="0.25">
      <c r="A10" t="s">
        <v>195</v>
      </c>
    </row>
    <row r="13" spans="1:28" x14ac:dyDescent="0.25">
      <c r="A13" t="s">
        <v>77</v>
      </c>
    </row>
    <row r="14" spans="1:28" x14ac:dyDescent="0.25">
      <c r="A14" t="s">
        <v>263</v>
      </c>
    </row>
    <row r="15" spans="1:28" x14ac:dyDescent="0.25">
      <c r="A15" t="s">
        <v>264</v>
      </c>
    </row>
  </sheetData>
  <phoneticPr fontId="12" type="noConversion"/>
  <pageMargins left="0.75" right="0.75" top="1" bottom="1" header="0.5" footer="0.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sheetPr>
  <dimension ref="A1:D51"/>
  <sheetViews>
    <sheetView showGridLines="0" showRowColHeaders="0" topLeftCell="A17" zoomScaleNormal="100" workbookViewId="0">
      <selection activeCell="E43" sqref="E43"/>
    </sheetView>
  </sheetViews>
  <sheetFormatPr defaultRowHeight="15" x14ac:dyDescent="0.25"/>
  <cols>
    <col min="1" max="1" width="8.5703125" customWidth="1"/>
    <col min="2" max="2" width="55" customWidth="1"/>
    <col min="3" max="3" width="9.42578125" style="52" customWidth="1"/>
    <col min="4" max="4" width="14.28515625" customWidth="1"/>
  </cols>
  <sheetData>
    <row r="1" spans="1:4" x14ac:dyDescent="0.25">
      <c r="A1" s="66" t="s">
        <v>226</v>
      </c>
      <c r="C1"/>
    </row>
    <row r="2" spans="1:4" x14ac:dyDescent="0.25">
      <c r="A2" s="66"/>
      <c r="C2"/>
    </row>
    <row r="3" spans="1:4" ht="45" x14ac:dyDescent="0.25">
      <c r="A3" s="51" t="s">
        <v>91</v>
      </c>
      <c r="B3" s="11" t="s">
        <v>19</v>
      </c>
      <c r="C3" s="51" t="s">
        <v>20</v>
      </c>
      <c r="D3" s="11" t="s">
        <v>129</v>
      </c>
    </row>
    <row r="4" spans="1:4" ht="30" x14ac:dyDescent="0.25">
      <c r="A4" s="57" t="s">
        <v>161</v>
      </c>
      <c r="B4" s="10" t="s">
        <v>22</v>
      </c>
      <c r="C4" s="57" t="s">
        <v>132</v>
      </c>
      <c r="D4" s="54" t="s">
        <v>130</v>
      </c>
    </row>
    <row r="5" spans="1:4" x14ac:dyDescent="0.25">
      <c r="A5" s="57" t="s">
        <v>162</v>
      </c>
      <c r="B5" s="10" t="s">
        <v>24</v>
      </c>
      <c r="C5" s="57" t="s">
        <v>25</v>
      </c>
      <c r="D5" s="54" t="s">
        <v>18</v>
      </c>
    </row>
    <row r="6" spans="1:4" ht="30" x14ac:dyDescent="0.25">
      <c r="A6" s="57" t="s">
        <v>163</v>
      </c>
      <c r="B6" s="22" t="s">
        <v>27</v>
      </c>
      <c r="C6" s="57" t="s">
        <v>28</v>
      </c>
      <c r="D6" s="54" t="s">
        <v>29</v>
      </c>
    </row>
    <row r="7" spans="1:4" x14ac:dyDescent="0.25">
      <c r="A7" s="57" t="s">
        <v>164</v>
      </c>
      <c r="B7" s="10" t="s">
        <v>31</v>
      </c>
      <c r="C7" s="57" t="s">
        <v>32</v>
      </c>
      <c r="D7" s="54" t="s">
        <v>33</v>
      </c>
    </row>
    <row r="8" spans="1:4" s="17" customFormat="1" ht="60" x14ac:dyDescent="0.25">
      <c r="A8" s="57" t="s">
        <v>165</v>
      </c>
      <c r="B8" s="54" t="s">
        <v>35</v>
      </c>
      <c r="C8" s="57" t="s">
        <v>28</v>
      </c>
      <c r="D8" s="54" t="s">
        <v>33</v>
      </c>
    </row>
    <row r="9" spans="1:4" ht="30" x14ac:dyDescent="0.25">
      <c r="A9" s="57" t="s">
        <v>166</v>
      </c>
      <c r="B9" s="14" t="s">
        <v>37</v>
      </c>
      <c r="C9" s="57" t="s">
        <v>38</v>
      </c>
      <c r="D9" s="54" t="s">
        <v>33</v>
      </c>
    </row>
    <row r="10" spans="1:4" ht="26.25" customHeight="1" x14ac:dyDescent="0.25">
      <c r="A10" s="57" t="s">
        <v>167</v>
      </c>
      <c r="B10" s="14" t="s">
        <v>40</v>
      </c>
      <c r="C10" s="57" t="s">
        <v>38</v>
      </c>
      <c r="D10" s="54" t="s">
        <v>33</v>
      </c>
    </row>
    <row r="11" spans="1:4" ht="30" x14ac:dyDescent="0.25">
      <c r="A11" s="57" t="s">
        <v>168</v>
      </c>
      <c r="B11" s="14" t="s">
        <v>42</v>
      </c>
      <c r="C11" s="57" t="s">
        <v>28</v>
      </c>
      <c r="D11" s="54" t="s">
        <v>43</v>
      </c>
    </row>
    <row r="12" spans="1:4" ht="30" x14ac:dyDescent="0.25">
      <c r="A12" s="57" t="s">
        <v>169</v>
      </c>
      <c r="B12" s="10" t="s">
        <v>45</v>
      </c>
      <c r="C12" s="57" t="s">
        <v>46</v>
      </c>
      <c r="D12" s="54" t="s">
        <v>43</v>
      </c>
    </row>
    <row r="13" spans="1:4" ht="62.25" customHeight="1" x14ac:dyDescent="0.25">
      <c r="A13" s="57" t="s">
        <v>170</v>
      </c>
      <c r="B13" s="53" t="s">
        <v>48</v>
      </c>
      <c r="C13" s="57" t="s">
        <v>131</v>
      </c>
      <c r="D13" s="54" t="s">
        <v>49</v>
      </c>
    </row>
    <row r="14" spans="1:4" ht="60" x14ac:dyDescent="0.25">
      <c r="A14" s="58" t="s">
        <v>171</v>
      </c>
      <c r="B14" s="14" t="s">
        <v>51</v>
      </c>
      <c r="C14" s="57" t="s">
        <v>133</v>
      </c>
      <c r="D14" s="54" t="s">
        <v>52</v>
      </c>
    </row>
    <row r="15" spans="1:4" ht="46.5" customHeight="1" x14ac:dyDescent="0.25">
      <c r="A15" s="59"/>
      <c r="B15" s="14" t="s">
        <v>53</v>
      </c>
      <c r="C15" s="57" t="s">
        <v>134</v>
      </c>
      <c r="D15" s="54" t="s">
        <v>54</v>
      </c>
    </row>
    <row r="16" spans="1:4" ht="30" x14ac:dyDescent="0.25">
      <c r="A16" s="60"/>
      <c r="B16" s="25" t="s">
        <v>55</v>
      </c>
      <c r="C16" s="57" t="s">
        <v>135</v>
      </c>
      <c r="D16" s="54" t="s">
        <v>56</v>
      </c>
    </row>
    <row r="17" spans="1:4" ht="45" x14ac:dyDescent="0.25">
      <c r="A17" s="57" t="s">
        <v>172</v>
      </c>
      <c r="B17" s="14" t="s">
        <v>58</v>
      </c>
      <c r="C17" s="57" t="s">
        <v>136</v>
      </c>
      <c r="D17" s="54" t="s">
        <v>84</v>
      </c>
    </row>
    <row r="18" spans="1:4" ht="42" customHeight="1" x14ac:dyDescent="0.25">
      <c r="A18" s="57" t="s">
        <v>173</v>
      </c>
      <c r="B18" s="14" t="s">
        <v>86</v>
      </c>
      <c r="C18" s="57" t="s">
        <v>134</v>
      </c>
      <c r="D18" s="54" t="s">
        <v>84</v>
      </c>
    </row>
    <row r="19" spans="1:4" ht="70.5" customHeight="1" x14ac:dyDescent="0.25">
      <c r="A19" s="458" t="s">
        <v>174</v>
      </c>
      <c r="B19" s="10" t="s">
        <v>88</v>
      </c>
      <c r="C19" s="57" t="s">
        <v>137</v>
      </c>
      <c r="D19" s="54" t="s">
        <v>84</v>
      </c>
    </row>
    <row r="20" spans="1:4" ht="45" x14ac:dyDescent="0.25">
      <c r="A20" s="459"/>
      <c r="B20" s="10" t="s">
        <v>89</v>
      </c>
      <c r="C20" s="57" t="s">
        <v>138</v>
      </c>
      <c r="D20" s="54" t="s">
        <v>84</v>
      </c>
    </row>
    <row r="21" spans="1:4" ht="60" x14ac:dyDescent="0.25">
      <c r="A21" s="60" t="s">
        <v>174</v>
      </c>
      <c r="B21" s="10" t="s">
        <v>90</v>
      </c>
      <c r="C21" s="57" t="s">
        <v>139</v>
      </c>
      <c r="D21" s="54" t="s">
        <v>84</v>
      </c>
    </row>
    <row r="22" spans="1:4" ht="150" x14ac:dyDescent="0.25">
      <c r="A22" s="63" t="s">
        <v>0</v>
      </c>
      <c r="B22" s="61" t="s">
        <v>146</v>
      </c>
      <c r="C22" s="62" t="s">
        <v>114</v>
      </c>
      <c r="D22" s="61" t="s">
        <v>113</v>
      </c>
    </row>
    <row r="23" spans="1:4" ht="60" x14ac:dyDescent="0.25">
      <c r="A23" s="60" t="s">
        <v>175</v>
      </c>
      <c r="B23" s="47" t="s">
        <v>93</v>
      </c>
      <c r="C23" s="60" t="s">
        <v>140</v>
      </c>
      <c r="D23" s="56" t="s">
        <v>94</v>
      </c>
    </row>
    <row r="24" spans="1:4" ht="60" x14ac:dyDescent="0.25">
      <c r="A24" s="57" t="s">
        <v>176</v>
      </c>
      <c r="B24" s="14" t="s">
        <v>96</v>
      </c>
      <c r="C24" s="57" t="s">
        <v>141</v>
      </c>
      <c r="D24" s="54" t="s">
        <v>97</v>
      </c>
    </row>
    <row r="25" spans="1:4" ht="106.5" customHeight="1" x14ac:dyDescent="0.25">
      <c r="A25" s="57" t="s">
        <v>177</v>
      </c>
      <c r="B25" s="65" t="s">
        <v>59</v>
      </c>
      <c r="C25" s="57" t="s">
        <v>142</v>
      </c>
      <c r="D25" s="54" t="s">
        <v>60</v>
      </c>
    </row>
    <row r="26" spans="1:4" ht="45" x14ac:dyDescent="0.25">
      <c r="A26" s="57" t="s">
        <v>178</v>
      </c>
      <c r="B26" s="64" t="s">
        <v>62</v>
      </c>
      <c r="C26" s="57" t="s">
        <v>143</v>
      </c>
      <c r="D26" s="54" t="s">
        <v>63</v>
      </c>
    </row>
    <row r="27" spans="1:4" ht="30" x14ac:dyDescent="0.25">
      <c r="A27" s="57" t="s">
        <v>179</v>
      </c>
      <c r="B27" s="56" t="s">
        <v>65</v>
      </c>
      <c r="C27" s="57" t="s">
        <v>141</v>
      </c>
      <c r="D27" s="54" t="s">
        <v>63</v>
      </c>
    </row>
    <row r="28" spans="1:4" ht="105" x14ac:dyDescent="0.25">
      <c r="A28" s="57" t="s">
        <v>180</v>
      </c>
      <c r="B28" s="55" t="s">
        <v>67</v>
      </c>
      <c r="C28" s="57" t="s">
        <v>144</v>
      </c>
      <c r="D28" s="54" t="s">
        <v>68</v>
      </c>
    </row>
    <row r="29" spans="1:4" ht="75" x14ac:dyDescent="0.25">
      <c r="A29" s="57" t="s">
        <v>181</v>
      </c>
      <c r="B29" s="54" t="s">
        <v>70</v>
      </c>
      <c r="C29" s="57" t="s">
        <v>145</v>
      </c>
      <c r="D29" s="54" t="s">
        <v>60</v>
      </c>
    </row>
    <row r="30" spans="1:4" ht="30" x14ac:dyDescent="0.25">
      <c r="A30" s="57" t="s">
        <v>182</v>
      </c>
      <c r="B30" s="54" t="s">
        <v>72</v>
      </c>
      <c r="C30" s="57" t="s">
        <v>73</v>
      </c>
      <c r="D30" s="54" t="s">
        <v>60</v>
      </c>
    </row>
    <row r="32" spans="1:4" ht="48.75" customHeight="1" x14ac:dyDescent="0.25">
      <c r="A32" s="456" t="s">
        <v>74</v>
      </c>
      <c r="B32" s="456"/>
      <c r="C32" s="456"/>
      <c r="D32" s="456"/>
    </row>
    <row r="33" spans="1:4" ht="64.5" customHeight="1" x14ac:dyDescent="0.25">
      <c r="A33" s="456" t="s">
        <v>75</v>
      </c>
      <c r="B33" s="456"/>
      <c r="C33" s="456"/>
      <c r="D33" s="456"/>
    </row>
    <row r="34" spans="1:4" ht="59.25" customHeight="1" x14ac:dyDescent="0.25">
      <c r="A34" s="456" t="s">
        <v>76</v>
      </c>
      <c r="B34" s="456"/>
      <c r="C34" s="456"/>
      <c r="D34" s="456"/>
    </row>
    <row r="36" spans="1:4" x14ac:dyDescent="0.25">
      <c r="A36" s="457" t="s">
        <v>258</v>
      </c>
      <c r="B36" s="456"/>
      <c r="C36" s="456"/>
      <c r="D36" s="456"/>
    </row>
    <row r="37" spans="1:4" x14ac:dyDescent="0.25">
      <c r="A37" s="456"/>
      <c r="B37" s="456"/>
      <c r="C37" s="456"/>
      <c r="D37" s="456"/>
    </row>
    <row r="38" spans="1:4" x14ac:dyDescent="0.25">
      <c r="A38" s="456"/>
      <c r="B38" s="456"/>
      <c r="C38" s="456"/>
      <c r="D38" s="456"/>
    </row>
    <row r="39" spans="1:4" x14ac:dyDescent="0.25">
      <c r="A39" s="456"/>
      <c r="B39" s="456"/>
      <c r="C39" s="456"/>
      <c r="D39" s="456"/>
    </row>
    <row r="40" spans="1:4" x14ac:dyDescent="0.25">
      <c r="A40" s="456"/>
      <c r="B40" s="456"/>
      <c r="C40" s="456"/>
      <c r="D40" s="456"/>
    </row>
    <row r="41" spans="1:4" x14ac:dyDescent="0.25">
      <c r="A41" s="456"/>
      <c r="B41" s="456"/>
      <c r="C41" s="456"/>
      <c r="D41" s="456"/>
    </row>
    <row r="42" spans="1:4" x14ac:dyDescent="0.25">
      <c r="A42" s="456"/>
      <c r="B42" s="456"/>
      <c r="C42" s="456"/>
      <c r="D42" s="456"/>
    </row>
    <row r="43" spans="1:4" ht="114" customHeight="1" x14ac:dyDescent="0.25">
      <c r="A43" s="456"/>
      <c r="B43" s="456"/>
      <c r="C43" s="456"/>
      <c r="D43" s="456"/>
    </row>
    <row r="51" ht="86.25" customHeight="1" x14ac:dyDescent="0.25"/>
  </sheetData>
  <mergeCells count="5">
    <mergeCell ref="A33:D33"/>
    <mergeCell ref="A36:D43"/>
    <mergeCell ref="A32:D32"/>
    <mergeCell ref="A34:D34"/>
    <mergeCell ref="A19:A20"/>
  </mergeCells>
  <phoneticPr fontId="0" type="noConversion"/>
  <pageMargins left="0.78740157480314965" right="0.59055118110236227" top="0.78740157480314965" bottom="0.78740157480314965"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sheetPr>
  <dimension ref="A1:H18"/>
  <sheetViews>
    <sheetView showGridLines="0" showRowColHeaders="0" workbookViewId="0"/>
  </sheetViews>
  <sheetFormatPr defaultRowHeight="15" x14ac:dyDescent="0.25"/>
  <cols>
    <col min="2" max="2" width="46.5703125" customWidth="1"/>
    <col min="3" max="4" width="14.28515625" customWidth="1"/>
  </cols>
  <sheetData>
    <row r="1" spans="1:8" x14ac:dyDescent="0.25">
      <c r="A1" s="66" t="s">
        <v>149</v>
      </c>
    </row>
    <row r="3" spans="1:8" ht="64.5" customHeight="1" x14ac:dyDescent="0.25">
      <c r="A3" s="68" t="s">
        <v>2</v>
      </c>
      <c r="B3" s="67" t="s">
        <v>1</v>
      </c>
      <c r="C3" s="69" t="s">
        <v>3</v>
      </c>
      <c r="D3" s="69" t="s">
        <v>4</v>
      </c>
      <c r="E3" s="1"/>
      <c r="F3" s="1"/>
      <c r="G3" s="1"/>
      <c r="H3" s="1"/>
    </row>
    <row r="4" spans="1:8" x14ac:dyDescent="0.25">
      <c r="A4" s="18" t="s">
        <v>5</v>
      </c>
      <c r="B4" s="12" t="s">
        <v>150</v>
      </c>
      <c r="C4" s="18" t="s">
        <v>12</v>
      </c>
      <c r="D4" s="18" t="s">
        <v>15</v>
      </c>
    </row>
    <row r="5" spans="1:8" x14ac:dyDescent="0.25">
      <c r="A5" s="18" t="s">
        <v>6</v>
      </c>
      <c r="B5" s="12" t="s">
        <v>9</v>
      </c>
      <c r="C5" s="18" t="s">
        <v>12</v>
      </c>
      <c r="D5" s="18" t="s">
        <v>15</v>
      </c>
    </row>
    <row r="6" spans="1:8" x14ac:dyDescent="0.25">
      <c r="A6" s="18" t="s">
        <v>7</v>
      </c>
      <c r="B6" s="12" t="s">
        <v>10</v>
      </c>
      <c r="C6" s="18" t="s">
        <v>13</v>
      </c>
      <c r="D6" s="18" t="s">
        <v>16</v>
      </c>
    </row>
    <row r="7" spans="1:8" x14ac:dyDescent="0.25">
      <c r="A7" s="18" t="s">
        <v>8</v>
      </c>
      <c r="B7" s="12" t="s">
        <v>11</v>
      </c>
      <c r="C7" s="18" t="s">
        <v>14</v>
      </c>
      <c r="D7" s="18" t="s">
        <v>17</v>
      </c>
    </row>
    <row r="11" spans="1:8" ht="13.5" customHeight="1" x14ac:dyDescent="0.25"/>
    <row r="12" spans="1:8" hidden="1" x14ac:dyDescent="0.25"/>
    <row r="13" spans="1:8" hidden="1" x14ac:dyDescent="0.25"/>
    <row r="14" spans="1:8" hidden="1" x14ac:dyDescent="0.25"/>
    <row r="15" spans="1:8" hidden="1" x14ac:dyDescent="0.25"/>
    <row r="16" spans="1:8" hidden="1" x14ac:dyDescent="0.25"/>
    <row r="18" ht="20.25" customHeight="1" x14ac:dyDescent="0.25"/>
  </sheetData>
  <phoneticPr fontId="0" type="noConversion"/>
  <pageMargins left="0.78740157480314965" right="0.59055118110236227" top="0.78740157480314965" bottom="0.78740157480314965"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6"/>
  </sheetPr>
  <dimension ref="A1:AE22"/>
  <sheetViews>
    <sheetView workbookViewId="0">
      <selection activeCell="B12" sqref="B12"/>
    </sheetView>
  </sheetViews>
  <sheetFormatPr defaultRowHeight="15" x14ac:dyDescent="0.2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7109375" customWidth="1"/>
    <col min="9" max="9" width="9.42578125" customWidth="1"/>
  </cols>
  <sheetData>
    <row r="1" spans="1:31" ht="15.75" x14ac:dyDescent="0.25">
      <c r="A1" s="230" t="str">
        <f>'Date initiale'!C3</f>
        <v>Universitatea de Arhitectură și Urbanism "Ion Mincu" București</v>
      </c>
      <c r="B1" s="230"/>
      <c r="C1" s="230"/>
      <c r="D1" s="2"/>
      <c r="E1" s="2"/>
      <c r="F1" s="3"/>
      <c r="G1" s="3"/>
      <c r="H1" s="3"/>
      <c r="I1" s="3"/>
    </row>
    <row r="2" spans="1:31" ht="15.75" x14ac:dyDescent="0.25">
      <c r="A2" s="230" t="str">
        <f>'Date initiale'!B4&amp;" "&amp;'Date initiale'!C4</f>
        <v>Facultatea ARHITECTURA</v>
      </c>
      <c r="B2" s="230"/>
      <c r="C2" s="230"/>
      <c r="D2" s="2"/>
      <c r="E2" s="2"/>
      <c r="F2" s="3"/>
      <c r="G2" s="3"/>
      <c r="H2" s="3"/>
      <c r="I2" s="3"/>
    </row>
    <row r="3" spans="1:31" ht="15.75" x14ac:dyDescent="0.25">
      <c r="A3" s="230" t="str">
        <f>'Date initiale'!B5&amp;" "&amp;'Date initiale'!C5</f>
        <v>Departamentul Sinteza proiectării de arhitectură</v>
      </c>
      <c r="B3" s="230"/>
      <c r="C3" s="230"/>
      <c r="D3" s="2"/>
      <c r="E3" s="2"/>
      <c r="F3" s="2"/>
      <c r="G3" s="2"/>
      <c r="H3" s="2"/>
      <c r="I3" s="2"/>
    </row>
    <row r="4" spans="1:31" ht="15.75" x14ac:dyDescent="0.25">
      <c r="A4" s="461" t="str">
        <f>'Date initiale'!C6&amp;", "&amp;'Date initiale'!C7</f>
        <v>Ene, Mihai, profesor universitar</v>
      </c>
      <c r="B4" s="461"/>
      <c r="C4" s="461"/>
      <c r="D4" s="2"/>
      <c r="E4" s="2"/>
      <c r="F4" s="3"/>
      <c r="G4" s="3"/>
      <c r="H4" s="3"/>
      <c r="I4" s="3"/>
    </row>
    <row r="5" spans="1:31" ht="15.75" x14ac:dyDescent="0.25">
      <c r="A5" s="231"/>
      <c r="B5" s="231"/>
      <c r="C5" s="231"/>
      <c r="D5" s="2"/>
      <c r="E5" s="2"/>
      <c r="F5" s="3"/>
      <c r="G5" s="3"/>
      <c r="H5" s="3"/>
      <c r="I5" s="3"/>
    </row>
    <row r="6" spans="1:31" ht="15.75" x14ac:dyDescent="0.25">
      <c r="A6" s="460" t="s">
        <v>159</v>
      </c>
      <c r="B6" s="460"/>
      <c r="C6" s="460"/>
      <c r="D6" s="460"/>
      <c r="E6" s="460"/>
      <c r="F6" s="460"/>
      <c r="G6" s="460"/>
      <c r="H6" s="460"/>
      <c r="I6" s="460"/>
    </row>
    <row r="7" spans="1:31" ht="15.75" x14ac:dyDescent="0.25">
      <c r="A7" s="460" t="str">
        <f>'Descriere indicatori'!A4&amp;". "&amp;'Descriere indicatori'!B4</f>
        <v xml:space="preserve">I1. Cărţi de autor/capitole publicate la edituri cu prestigiu internaţional* </v>
      </c>
      <c r="B7" s="460"/>
      <c r="C7" s="460"/>
      <c r="D7" s="460"/>
      <c r="E7" s="460"/>
      <c r="F7" s="460"/>
      <c r="G7" s="460"/>
      <c r="H7" s="460"/>
      <c r="I7" s="460"/>
    </row>
    <row r="8" spans="1:31" ht="16.5" thickBot="1" x14ac:dyDescent="0.3">
      <c r="A8" s="27"/>
      <c r="B8" s="27"/>
      <c r="C8" s="27"/>
      <c r="D8" s="27"/>
      <c r="E8" s="27"/>
      <c r="F8" s="27"/>
      <c r="G8" s="27"/>
      <c r="H8" s="27"/>
      <c r="I8" s="27"/>
    </row>
    <row r="9" spans="1:31" s="6" customFormat="1" ht="60.75" thickBot="1" x14ac:dyDescent="0.3">
      <c r="A9" s="169" t="s">
        <v>80</v>
      </c>
      <c r="B9" s="170" t="s">
        <v>115</v>
      </c>
      <c r="C9" s="170" t="s">
        <v>227</v>
      </c>
      <c r="D9" s="170" t="s">
        <v>117</v>
      </c>
      <c r="E9" s="170" t="s">
        <v>118</v>
      </c>
      <c r="F9" s="171" t="s">
        <v>119</v>
      </c>
      <c r="G9" s="170" t="s">
        <v>120</v>
      </c>
      <c r="H9" s="170" t="s">
        <v>121</v>
      </c>
      <c r="I9" s="172" t="s">
        <v>122</v>
      </c>
      <c r="J9" s="4"/>
      <c r="K9" s="233" t="s">
        <v>157</v>
      </c>
      <c r="L9" s="5"/>
      <c r="M9" s="5"/>
      <c r="N9" s="5"/>
      <c r="O9" s="5"/>
      <c r="P9" s="5"/>
      <c r="Q9" s="5"/>
      <c r="R9" s="5"/>
      <c r="S9" s="5"/>
      <c r="T9" s="5"/>
      <c r="U9" s="5"/>
      <c r="V9" s="5"/>
      <c r="W9" s="5"/>
      <c r="X9" s="5"/>
      <c r="Y9" s="5"/>
      <c r="Z9" s="5"/>
      <c r="AA9" s="5"/>
      <c r="AB9" s="5"/>
      <c r="AC9" s="5"/>
      <c r="AD9" s="5"/>
      <c r="AE9" s="5"/>
    </row>
    <row r="10" spans="1:31" s="6" customFormat="1" ht="15.75" x14ac:dyDescent="0.25">
      <c r="A10" s="93">
        <v>1</v>
      </c>
      <c r="B10" s="94"/>
      <c r="C10" s="94"/>
      <c r="D10" s="94"/>
      <c r="E10" s="95"/>
      <c r="F10" s="96"/>
      <c r="G10" s="96"/>
      <c r="H10" s="96"/>
      <c r="I10" s="271"/>
      <c r="J10" s="8"/>
      <c r="K10" s="234" t="s">
        <v>158</v>
      </c>
      <c r="L10" s="9"/>
      <c r="M10" s="9"/>
      <c r="N10" s="9"/>
      <c r="O10" s="9"/>
      <c r="P10" s="9"/>
      <c r="Q10" s="9"/>
      <c r="R10" s="9"/>
      <c r="S10" s="9"/>
      <c r="T10" s="9"/>
      <c r="U10" s="5"/>
      <c r="V10" s="5"/>
      <c r="W10" s="5"/>
      <c r="X10" s="5"/>
      <c r="Y10" s="5"/>
      <c r="Z10" s="5"/>
      <c r="AA10" s="5"/>
      <c r="AB10" s="5"/>
      <c r="AC10" s="5"/>
      <c r="AD10" s="5"/>
      <c r="AE10" s="5"/>
    </row>
    <row r="11" spans="1:31" s="6" customFormat="1" ht="15.75" x14ac:dyDescent="0.25">
      <c r="A11" s="97">
        <f>A10+1</f>
        <v>2</v>
      </c>
      <c r="B11" s="98"/>
      <c r="C11" s="99"/>
      <c r="D11" s="98"/>
      <c r="E11" s="100"/>
      <c r="F11" s="101"/>
      <c r="G11" s="102"/>
      <c r="H11" s="102"/>
      <c r="I11" s="272"/>
      <c r="J11" s="8"/>
      <c r="K11" s="52"/>
      <c r="L11" s="9"/>
      <c r="M11" s="9"/>
      <c r="N11" s="9"/>
      <c r="O11" s="9"/>
      <c r="P11" s="9"/>
      <c r="Q11" s="9"/>
      <c r="R11" s="9"/>
      <c r="S11" s="9"/>
      <c r="T11" s="9"/>
      <c r="U11" s="5"/>
      <c r="V11" s="5"/>
      <c r="W11" s="5"/>
      <c r="X11" s="5"/>
      <c r="Y11" s="5"/>
      <c r="Z11" s="5"/>
      <c r="AA11" s="5"/>
      <c r="AB11" s="5"/>
      <c r="AC11" s="5"/>
      <c r="AD11" s="5"/>
      <c r="AE11" s="5"/>
    </row>
    <row r="12" spans="1:31" s="6" customFormat="1" ht="15.75" x14ac:dyDescent="0.25">
      <c r="A12" s="97">
        <f t="shared" ref="A12:A19" si="0">A11+1</f>
        <v>3</v>
      </c>
      <c r="B12" s="99"/>
      <c r="C12" s="99"/>
      <c r="D12" s="99"/>
      <c r="E12" s="100"/>
      <c r="F12" s="101"/>
      <c r="G12" s="102"/>
      <c r="H12" s="102"/>
      <c r="I12" s="272"/>
      <c r="J12" s="8"/>
      <c r="K12" s="9"/>
      <c r="L12" s="9"/>
      <c r="M12" s="9"/>
      <c r="N12" s="9"/>
      <c r="O12" s="9"/>
      <c r="P12" s="9"/>
      <c r="Q12" s="9"/>
      <c r="R12" s="9"/>
      <c r="S12" s="9"/>
      <c r="T12" s="9"/>
      <c r="U12" s="5"/>
      <c r="V12" s="5"/>
      <c r="W12" s="5"/>
      <c r="X12" s="5"/>
      <c r="Y12" s="5"/>
      <c r="Z12" s="5"/>
      <c r="AA12" s="5"/>
      <c r="AB12" s="5"/>
      <c r="AC12" s="5"/>
      <c r="AD12" s="5"/>
      <c r="AE12" s="5"/>
    </row>
    <row r="13" spans="1:31" s="6" customFormat="1" ht="15.75" x14ac:dyDescent="0.25">
      <c r="A13" s="97">
        <f t="shared" si="0"/>
        <v>4</v>
      </c>
      <c r="B13" s="98"/>
      <c r="C13" s="99"/>
      <c r="D13" s="98"/>
      <c r="E13" s="100"/>
      <c r="F13" s="101"/>
      <c r="G13" s="102"/>
      <c r="H13" s="102"/>
      <c r="I13" s="272"/>
      <c r="J13" s="8"/>
      <c r="K13" s="9"/>
      <c r="L13" s="9"/>
      <c r="M13" s="9"/>
      <c r="N13" s="9"/>
      <c r="O13" s="9"/>
      <c r="P13" s="9"/>
      <c r="Q13" s="9"/>
      <c r="R13" s="9"/>
      <c r="S13" s="9"/>
      <c r="T13" s="9"/>
      <c r="U13" s="5"/>
      <c r="V13" s="5"/>
      <c r="W13" s="5"/>
      <c r="X13" s="5"/>
      <c r="Y13" s="5"/>
      <c r="Z13" s="5"/>
      <c r="AA13" s="5"/>
      <c r="AB13" s="5"/>
      <c r="AC13" s="5"/>
      <c r="AD13" s="5"/>
      <c r="AE13" s="5"/>
    </row>
    <row r="14" spans="1:31" s="6" customFormat="1" ht="15.75" x14ac:dyDescent="0.25">
      <c r="A14" s="97">
        <f t="shared" si="0"/>
        <v>5</v>
      </c>
      <c r="B14" s="99"/>
      <c r="C14" s="99"/>
      <c r="D14" s="99"/>
      <c r="E14" s="100"/>
      <c r="F14" s="101"/>
      <c r="G14" s="102"/>
      <c r="H14" s="102"/>
      <c r="I14" s="272"/>
      <c r="J14" s="8"/>
      <c r="K14" s="9"/>
      <c r="L14" s="9"/>
      <c r="M14" s="9"/>
      <c r="N14" s="9"/>
      <c r="O14" s="9"/>
      <c r="P14" s="9"/>
      <c r="Q14" s="9"/>
      <c r="R14" s="9"/>
      <c r="S14" s="9"/>
      <c r="T14" s="9"/>
      <c r="U14" s="5"/>
      <c r="V14" s="5"/>
      <c r="W14" s="5"/>
      <c r="X14" s="5"/>
      <c r="Y14" s="5"/>
      <c r="Z14" s="5"/>
      <c r="AA14" s="5"/>
      <c r="AB14" s="5"/>
      <c r="AC14" s="5"/>
      <c r="AD14" s="5"/>
      <c r="AE14" s="5"/>
    </row>
    <row r="15" spans="1:31" s="6" customFormat="1" ht="15.75" x14ac:dyDescent="0.25">
      <c r="A15" s="97">
        <f t="shared" si="0"/>
        <v>6</v>
      </c>
      <c r="B15" s="99"/>
      <c r="C15" s="99"/>
      <c r="D15" s="99"/>
      <c r="E15" s="100"/>
      <c r="F15" s="101"/>
      <c r="G15" s="102"/>
      <c r="H15" s="102"/>
      <c r="I15" s="272"/>
      <c r="J15" s="8"/>
      <c r="K15" s="9"/>
      <c r="L15" s="9"/>
      <c r="M15" s="9"/>
      <c r="N15" s="9"/>
      <c r="O15" s="9"/>
      <c r="P15" s="9"/>
      <c r="Q15" s="9"/>
      <c r="R15" s="9"/>
      <c r="S15" s="9"/>
      <c r="T15" s="9"/>
      <c r="U15" s="5"/>
      <c r="V15" s="5"/>
      <c r="W15" s="5"/>
      <c r="X15" s="5"/>
      <c r="Y15" s="5"/>
      <c r="Z15" s="5"/>
      <c r="AA15" s="5"/>
      <c r="AB15" s="5"/>
      <c r="AC15" s="5"/>
      <c r="AD15" s="5"/>
      <c r="AE15" s="5"/>
    </row>
    <row r="16" spans="1:31" s="6" customFormat="1" ht="15.75" x14ac:dyDescent="0.25">
      <c r="A16" s="97">
        <f t="shared" si="0"/>
        <v>7</v>
      </c>
      <c r="B16" s="98"/>
      <c r="C16" s="99"/>
      <c r="D16" s="98"/>
      <c r="E16" s="100"/>
      <c r="F16" s="101"/>
      <c r="G16" s="102"/>
      <c r="H16" s="102"/>
      <c r="I16" s="272"/>
      <c r="J16" s="8"/>
      <c r="K16" s="9"/>
      <c r="L16" s="9"/>
      <c r="M16" s="9"/>
      <c r="N16" s="9"/>
      <c r="O16" s="9"/>
      <c r="P16" s="9"/>
      <c r="Q16" s="9"/>
      <c r="R16" s="9"/>
      <c r="S16" s="9"/>
      <c r="T16" s="9"/>
      <c r="U16" s="5"/>
      <c r="V16" s="5"/>
      <c r="W16" s="5"/>
      <c r="X16" s="5"/>
      <c r="Y16" s="5"/>
      <c r="Z16" s="5"/>
      <c r="AA16" s="5"/>
      <c r="AB16" s="5"/>
      <c r="AC16" s="5"/>
      <c r="AD16" s="5"/>
      <c r="AE16" s="5"/>
    </row>
    <row r="17" spans="1:31" s="6" customFormat="1" ht="15.75" x14ac:dyDescent="0.25">
      <c r="A17" s="97">
        <f t="shared" si="0"/>
        <v>8</v>
      </c>
      <c r="B17" s="99"/>
      <c r="C17" s="99"/>
      <c r="D17" s="99"/>
      <c r="E17" s="100"/>
      <c r="F17" s="101"/>
      <c r="G17" s="102"/>
      <c r="H17" s="102"/>
      <c r="I17" s="272"/>
      <c r="J17" s="8"/>
      <c r="K17" s="9"/>
      <c r="L17" s="9"/>
      <c r="M17" s="9"/>
      <c r="N17" s="9"/>
      <c r="O17" s="9"/>
      <c r="P17" s="9"/>
      <c r="Q17" s="9"/>
      <c r="R17" s="9"/>
      <c r="S17" s="9"/>
      <c r="T17" s="9"/>
      <c r="U17" s="5"/>
      <c r="V17" s="5"/>
      <c r="W17" s="5"/>
      <c r="X17" s="5"/>
      <c r="Y17" s="5"/>
      <c r="Z17" s="5"/>
      <c r="AA17" s="5"/>
      <c r="AB17" s="5"/>
      <c r="AC17" s="5"/>
      <c r="AD17" s="5"/>
      <c r="AE17" s="5"/>
    </row>
    <row r="18" spans="1:31" s="6" customFormat="1" ht="15.75" x14ac:dyDescent="0.25">
      <c r="A18" s="97">
        <f t="shared" si="0"/>
        <v>9</v>
      </c>
      <c r="B18" s="98"/>
      <c r="C18" s="99"/>
      <c r="D18" s="98"/>
      <c r="E18" s="100"/>
      <c r="F18" s="101"/>
      <c r="G18" s="102"/>
      <c r="H18" s="102"/>
      <c r="I18" s="272"/>
      <c r="J18" s="8"/>
      <c r="K18" s="9"/>
      <c r="L18" s="9"/>
      <c r="M18" s="9"/>
      <c r="N18" s="9"/>
      <c r="O18" s="9"/>
      <c r="P18" s="9"/>
      <c r="Q18" s="9"/>
      <c r="R18" s="9"/>
      <c r="S18" s="9"/>
      <c r="T18" s="9"/>
      <c r="U18" s="5"/>
      <c r="V18" s="5"/>
      <c r="W18" s="5"/>
      <c r="X18" s="5"/>
      <c r="Y18" s="5"/>
      <c r="Z18" s="5"/>
      <c r="AA18" s="5"/>
      <c r="AB18" s="5"/>
      <c r="AC18" s="5"/>
      <c r="AD18" s="5"/>
      <c r="AE18" s="5"/>
    </row>
    <row r="19" spans="1:31" s="6" customFormat="1" ht="16.5" thickBot="1" x14ac:dyDescent="0.3">
      <c r="A19" s="108">
        <f t="shared" si="0"/>
        <v>10</v>
      </c>
      <c r="B19" s="103"/>
      <c r="C19" s="103"/>
      <c r="D19" s="103"/>
      <c r="E19" s="104"/>
      <c r="F19" s="105"/>
      <c r="G19" s="106"/>
      <c r="H19" s="106"/>
      <c r="I19" s="273"/>
      <c r="J19" s="8"/>
      <c r="K19" s="9"/>
      <c r="L19" s="9"/>
      <c r="M19" s="9"/>
      <c r="N19" s="9"/>
      <c r="O19" s="9"/>
      <c r="P19" s="9"/>
      <c r="Q19" s="9"/>
      <c r="R19" s="9"/>
      <c r="S19" s="9"/>
      <c r="T19" s="9"/>
      <c r="U19" s="5"/>
      <c r="V19" s="5"/>
      <c r="W19" s="5"/>
      <c r="X19" s="5"/>
      <c r="Y19" s="5"/>
      <c r="Z19" s="5"/>
      <c r="AA19" s="5"/>
      <c r="AB19" s="5"/>
      <c r="AC19" s="5"/>
      <c r="AD19" s="5"/>
      <c r="AE19" s="5"/>
    </row>
    <row r="20" spans="1:31" ht="15.75" thickBot="1" x14ac:dyDescent="0.3">
      <c r="A20" s="297"/>
      <c r="B20" s="107"/>
      <c r="C20" s="107"/>
      <c r="D20" s="107"/>
      <c r="E20" s="107"/>
      <c r="F20" s="107"/>
      <c r="G20" s="107"/>
      <c r="H20" s="109" t="str">
        <f>"Total "&amp;LEFT(A7,2)</f>
        <v>Total I1</v>
      </c>
      <c r="I20" s="110">
        <f>SUM(I10:I19)</f>
        <v>0</v>
      </c>
    </row>
    <row r="22" spans="1:31" ht="33.75" customHeight="1" x14ac:dyDescent="0.25">
      <c r="A22" s="462" t="str">
        <f>'Descriere indicatori'!A32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62"/>
      <c r="C22" s="462"/>
      <c r="D22" s="462"/>
      <c r="E22" s="462"/>
      <c r="F22" s="462"/>
      <c r="G22" s="462"/>
      <c r="H22" s="462"/>
      <c r="I22" s="462"/>
    </row>
  </sheetData>
  <mergeCells count="4">
    <mergeCell ref="A6:I6"/>
    <mergeCell ref="A7:I7"/>
    <mergeCell ref="A4:C4"/>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6"/>
  </sheetPr>
  <dimension ref="A1:AE16"/>
  <sheetViews>
    <sheetView workbookViewId="0">
      <selection activeCell="C24" sqref="C24"/>
    </sheetView>
  </sheetViews>
  <sheetFormatPr defaultRowHeight="15" x14ac:dyDescent="0.2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5703125" customWidth="1"/>
    <col min="9" max="9" width="9.7109375" customWidth="1"/>
  </cols>
  <sheetData>
    <row r="1" spans="1:31" ht="15.75" x14ac:dyDescent="0.25">
      <c r="A1" s="230" t="str">
        <f>'Date initiale'!C3</f>
        <v>Universitatea de Arhitectură și Urbanism "Ion Mincu" București</v>
      </c>
      <c r="B1" s="230"/>
      <c r="C1" s="230"/>
      <c r="D1" s="2"/>
      <c r="E1" s="2"/>
      <c r="F1" s="3"/>
      <c r="G1" s="3"/>
      <c r="H1" s="3"/>
      <c r="I1" s="3"/>
    </row>
    <row r="2" spans="1:31" ht="15.75" x14ac:dyDescent="0.25">
      <c r="A2" s="230" t="str">
        <f>'Date initiale'!B4&amp;" "&amp;'Date initiale'!C4</f>
        <v>Facultatea ARHITECTURA</v>
      </c>
      <c r="B2" s="230"/>
      <c r="C2" s="230"/>
      <c r="D2" s="2"/>
      <c r="E2" s="2"/>
      <c r="F2" s="3"/>
      <c r="G2" s="3"/>
      <c r="H2" s="3"/>
      <c r="I2" s="3"/>
    </row>
    <row r="3" spans="1:31" ht="15.75" x14ac:dyDescent="0.25">
      <c r="A3" s="230" t="str">
        <f>'Date initiale'!B5&amp;" "&amp;'Date initiale'!C5</f>
        <v>Departamentul Sinteza proiectării de arhitectură</v>
      </c>
      <c r="B3" s="230"/>
      <c r="C3" s="230"/>
      <c r="D3" s="2"/>
      <c r="E3" s="2"/>
      <c r="F3" s="2"/>
      <c r="G3" s="2"/>
      <c r="H3" s="2"/>
      <c r="I3" s="2"/>
    </row>
    <row r="4" spans="1:31" ht="15.75" x14ac:dyDescent="0.25">
      <c r="A4" s="461" t="str">
        <f>'Date initiale'!C6&amp;", "&amp;'Date initiale'!C7</f>
        <v>Ene, Mihai, profesor universitar</v>
      </c>
      <c r="B4" s="461"/>
      <c r="C4" s="461"/>
      <c r="D4" s="2"/>
      <c r="E4" s="2"/>
      <c r="F4" s="3"/>
      <c r="G4" s="3"/>
      <c r="H4" s="3"/>
      <c r="I4" s="3"/>
    </row>
    <row r="5" spans="1:31" ht="15.75" x14ac:dyDescent="0.25">
      <c r="A5" s="231"/>
      <c r="B5" s="231"/>
      <c r="C5" s="231"/>
      <c r="D5" s="2"/>
      <c r="E5" s="2"/>
      <c r="F5" s="3"/>
      <c r="G5" s="3"/>
      <c r="H5" s="3"/>
      <c r="I5" s="3"/>
    </row>
    <row r="6" spans="1:31" ht="15.75" x14ac:dyDescent="0.25">
      <c r="A6" s="460" t="s">
        <v>159</v>
      </c>
      <c r="B6" s="460"/>
      <c r="C6" s="460"/>
      <c r="D6" s="460"/>
      <c r="E6" s="460"/>
      <c r="F6" s="460"/>
      <c r="G6" s="460"/>
      <c r="H6" s="460"/>
      <c r="I6" s="460"/>
    </row>
    <row r="7" spans="1:31" ht="15.75" x14ac:dyDescent="0.25">
      <c r="A7" s="460" t="str">
        <f>'Descriere indicatori'!A5&amp;". "&amp;'Descriere indicatori'!B5</f>
        <v xml:space="preserve">I2. Cărţi de autor publicate la edituri cu prestigiu naţional* </v>
      </c>
      <c r="B7" s="460"/>
      <c r="C7" s="460"/>
      <c r="D7" s="460"/>
      <c r="E7" s="460"/>
      <c r="F7" s="460"/>
      <c r="G7" s="460"/>
      <c r="H7" s="460"/>
      <c r="I7" s="460"/>
    </row>
    <row r="8" spans="1:31" ht="16.5" thickBot="1" x14ac:dyDescent="0.3">
      <c r="A8" s="27"/>
      <c r="B8" s="27"/>
      <c r="C8" s="27"/>
      <c r="D8" s="27"/>
      <c r="E8" s="27"/>
      <c r="F8" s="27"/>
      <c r="G8" s="27"/>
      <c r="H8" s="27"/>
      <c r="I8" s="27"/>
    </row>
    <row r="9" spans="1:31" s="6" customFormat="1" ht="60.75" thickBot="1" x14ac:dyDescent="0.3">
      <c r="A9" s="173" t="s">
        <v>80</v>
      </c>
      <c r="B9" s="174" t="s">
        <v>115</v>
      </c>
      <c r="C9" s="174" t="s">
        <v>116</v>
      </c>
      <c r="D9" s="174" t="s">
        <v>117</v>
      </c>
      <c r="E9" s="174" t="s">
        <v>118</v>
      </c>
      <c r="F9" s="175" t="s">
        <v>119</v>
      </c>
      <c r="G9" s="174" t="s">
        <v>120</v>
      </c>
      <c r="H9" s="174" t="s">
        <v>121</v>
      </c>
      <c r="I9" s="176" t="s">
        <v>122</v>
      </c>
      <c r="J9" s="4"/>
      <c r="K9" s="233" t="s">
        <v>157</v>
      </c>
      <c r="L9" s="5"/>
      <c r="M9" s="5"/>
      <c r="N9" s="5"/>
      <c r="O9" s="5"/>
      <c r="P9" s="5"/>
      <c r="Q9" s="5"/>
      <c r="R9" s="5"/>
      <c r="S9" s="5"/>
      <c r="T9" s="5"/>
      <c r="U9" s="5"/>
      <c r="V9" s="5"/>
      <c r="W9" s="5"/>
      <c r="X9" s="5"/>
      <c r="Y9" s="5"/>
      <c r="Z9" s="5"/>
      <c r="AA9" s="5"/>
      <c r="AB9" s="5"/>
      <c r="AC9" s="5"/>
      <c r="AD9" s="5"/>
      <c r="AE9" s="5"/>
    </row>
    <row r="10" spans="1:31" s="6" customFormat="1" ht="45.75" thickBot="1" x14ac:dyDescent="0.3">
      <c r="A10" s="111">
        <v>1</v>
      </c>
      <c r="B10" s="319" t="s">
        <v>272</v>
      </c>
      <c r="C10" s="320" t="s">
        <v>273</v>
      </c>
      <c r="D10" s="319" t="s">
        <v>274</v>
      </c>
      <c r="E10" s="321" t="s">
        <v>275</v>
      </c>
      <c r="F10" s="115">
        <v>2013</v>
      </c>
      <c r="G10" s="112" t="s">
        <v>276</v>
      </c>
      <c r="H10" s="112" t="s">
        <v>276</v>
      </c>
      <c r="I10" s="274">
        <v>15</v>
      </c>
      <c r="J10" s="7"/>
      <c r="K10" s="322">
        <v>15</v>
      </c>
      <c r="L10" s="7" t="s">
        <v>277</v>
      </c>
      <c r="M10" s="7"/>
      <c r="N10" s="7"/>
      <c r="O10" s="7"/>
      <c r="P10" s="7"/>
      <c r="Q10" s="7"/>
      <c r="R10" s="7"/>
      <c r="S10" s="7"/>
      <c r="T10" s="7"/>
      <c r="U10" s="7"/>
      <c r="V10" s="7"/>
      <c r="W10" s="7"/>
      <c r="X10" s="7"/>
      <c r="Y10" s="7"/>
      <c r="Z10" s="7"/>
      <c r="AA10" s="7"/>
      <c r="AB10" s="7"/>
      <c r="AC10" s="7"/>
      <c r="AD10" s="7"/>
      <c r="AE10" s="7"/>
    </row>
    <row r="11" spans="1:31" s="6" customFormat="1" ht="16.5" thickBot="1" x14ac:dyDescent="0.3">
      <c r="A11" s="308"/>
      <c r="B11" s="122"/>
      <c r="C11" s="122"/>
      <c r="D11" s="122"/>
      <c r="E11" s="122"/>
      <c r="F11" s="122"/>
      <c r="G11" s="122"/>
      <c r="H11" s="109" t="str">
        <f>"Total "&amp;LEFT(A7,2)</f>
        <v>Total I2</v>
      </c>
      <c r="I11" s="125">
        <f>SUM(I10:I10)</f>
        <v>15</v>
      </c>
      <c r="J11" s="9"/>
      <c r="K11" s="9"/>
      <c r="L11" s="5"/>
      <c r="M11" s="5"/>
      <c r="N11" s="5"/>
      <c r="O11" s="5"/>
      <c r="P11" s="5"/>
      <c r="Q11" s="5"/>
      <c r="R11" s="5"/>
      <c r="S11" s="5"/>
      <c r="T11" s="5"/>
      <c r="U11" s="5"/>
      <c r="V11" s="5"/>
    </row>
    <row r="12" spans="1:31" s="6" customFormat="1" ht="15.75" x14ac:dyDescent="0.25">
      <c r="A12" s="8"/>
      <c r="B12" s="9"/>
      <c r="C12" s="9"/>
      <c r="D12" s="9"/>
      <c r="E12" s="9"/>
      <c r="F12" s="9"/>
      <c r="G12" s="9"/>
      <c r="H12" s="9"/>
      <c r="I12" s="9"/>
      <c r="J12" s="9"/>
      <c r="K12" s="9"/>
      <c r="L12" s="5"/>
      <c r="M12" s="5"/>
      <c r="N12" s="5"/>
      <c r="O12" s="5"/>
      <c r="P12" s="5"/>
      <c r="Q12" s="5"/>
      <c r="R12" s="5"/>
      <c r="S12" s="5"/>
      <c r="T12" s="5"/>
      <c r="U12" s="5"/>
      <c r="V12" s="5"/>
    </row>
    <row r="13" spans="1:31" s="6" customFormat="1" ht="33.75" customHeight="1" x14ac:dyDescent="0.25">
      <c r="A13" s="462" t="str">
        <f>'Descriere indicatori'!A32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13" s="462"/>
      <c r="C13" s="462"/>
      <c r="D13" s="462"/>
      <c r="E13" s="462"/>
      <c r="F13" s="462"/>
      <c r="G13" s="462"/>
      <c r="H13" s="462"/>
      <c r="I13" s="462"/>
      <c r="J13" s="9"/>
      <c r="K13" s="9"/>
      <c r="L13" s="5"/>
      <c r="M13" s="5"/>
      <c r="N13" s="5"/>
      <c r="O13" s="5"/>
      <c r="P13" s="5"/>
      <c r="Q13" s="5"/>
      <c r="R13" s="5"/>
      <c r="S13" s="5"/>
      <c r="T13" s="5"/>
      <c r="U13" s="5"/>
      <c r="V13" s="5"/>
    </row>
    <row r="14" spans="1:31" s="6" customFormat="1" ht="15.75" x14ac:dyDescent="0.25">
      <c r="A14" s="8"/>
      <c r="B14" s="9"/>
      <c r="C14" s="9"/>
      <c r="D14" s="9"/>
      <c r="E14" s="9"/>
      <c r="F14" s="9"/>
      <c r="G14" s="9"/>
      <c r="H14" s="9"/>
      <c r="I14" s="9"/>
      <c r="J14" s="9"/>
      <c r="K14" s="9"/>
      <c r="L14" s="5"/>
      <c r="M14" s="5"/>
      <c r="N14" s="5"/>
      <c r="O14" s="5"/>
      <c r="P14" s="5"/>
      <c r="Q14" s="5"/>
      <c r="R14" s="5"/>
      <c r="S14" s="5"/>
      <c r="T14" s="5"/>
      <c r="U14" s="5"/>
      <c r="V14" s="5"/>
    </row>
    <row r="15" spans="1:31" s="6" customFormat="1" ht="15.75" x14ac:dyDescent="0.25">
      <c r="A15" s="8"/>
      <c r="B15" s="9"/>
      <c r="C15" s="9"/>
      <c r="D15" s="9"/>
      <c r="E15" s="9"/>
      <c r="F15" s="9"/>
      <c r="G15" s="9"/>
      <c r="H15" s="9"/>
      <c r="I15" s="9"/>
      <c r="J15" s="9"/>
      <c r="K15" s="9"/>
      <c r="L15" s="5"/>
      <c r="M15" s="5"/>
      <c r="N15" s="5"/>
      <c r="O15" s="5"/>
      <c r="P15" s="5"/>
      <c r="Q15" s="5"/>
      <c r="R15" s="5"/>
      <c r="S15" s="5"/>
      <c r="T15" s="5"/>
      <c r="U15" s="5"/>
      <c r="V15" s="5"/>
    </row>
    <row r="16" spans="1:31" s="6" customFormat="1" ht="15.75" x14ac:dyDescent="0.25">
      <c r="A16" s="8"/>
      <c r="B16" s="9"/>
      <c r="C16" s="9"/>
      <c r="D16" s="9"/>
      <c r="E16" s="9"/>
      <c r="F16" s="9"/>
      <c r="G16" s="9"/>
      <c r="H16" s="9"/>
      <c r="I16" s="9"/>
      <c r="J16" s="9"/>
      <c r="K16" s="9"/>
      <c r="L16" s="5"/>
      <c r="M16" s="5"/>
      <c r="N16" s="5"/>
      <c r="O16" s="5"/>
      <c r="P16" s="5"/>
      <c r="Q16" s="5"/>
      <c r="R16" s="5"/>
      <c r="S16" s="5"/>
      <c r="T16" s="5"/>
      <c r="U16" s="5"/>
      <c r="V16" s="5"/>
    </row>
  </sheetData>
  <mergeCells count="4">
    <mergeCell ref="A4:C4"/>
    <mergeCell ref="A6:I6"/>
    <mergeCell ref="A7:I7"/>
    <mergeCell ref="A13:I13"/>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6"/>
  </sheetPr>
  <dimension ref="A1:K16"/>
  <sheetViews>
    <sheetView workbookViewId="0">
      <selection activeCell="C23" sqref="C23"/>
    </sheetView>
  </sheetViews>
  <sheetFormatPr defaultRowHeight="15" x14ac:dyDescent="0.2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5703125" customWidth="1"/>
    <col min="9" max="9" width="9.7109375" customWidth="1"/>
  </cols>
  <sheetData>
    <row r="1" spans="1:11" x14ac:dyDescent="0.25">
      <c r="A1" s="230" t="str">
        <f>'Date initiale'!C3</f>
        <v>Universitatea de Arhitectură și Urbanism "Ion Mincu" București</v>
      </c>
      <c r="B1" s="230"/>
      <c r="C1" s="230"/>
    </row>
    <row r="2" spans="1:11" x14ac:dyDescent="0.25">
      <c r="A2" s="230" t="str">
        <f>'Date initiale'!B4&amp;" "&amp;'Date initiale'!C4</f>
        <v>Facultatea ARHITECTURA</v>
      </c>
      <c r="B2" s="230"/>
      <c r="C2" s="230"/>
    </row>
    <row r="3" spans="1:11" x14ac:dyDescent="0.25">
      <c r="A3" s="230" t="str">
        <f>'Date initiale'!B5&amp;" "&amp;'Date initiale'!C5</f>
        <v>Departamentul Sinteza proiectării de arhitectură</v>
      </c>
      <c r="B3" s="230"/>
      <c r="C3" s="230"/>
    </row>
    <row r="4" spans="1:11" x14ac:dyDescent="0.25">
      <c r="A4" s="107" t="str">
        <f>'Date initiale'!C6&amp;", "&amp;'Date initiale'!C7</f>
        <v>Ene, Mihai, profesor universitar</v>
      </c>
      <c r="B4" s="107"/>
      <c r="C4" s="107"/>
    </row>
    <row r="5" spans="1:11" x14ac:dyDescent="0.25">
      <c r="A5" s="107"/>
      <c r="B5" s="107"/>
      <c r="C5" s="107"/>
    </row>
    <row r="6" spans="1:11" ht="15.75" x14ac:dyDescent="0.25">
      <c r="A6" s="460" t="s">
        <v>159</v>
      </c>
      <c r="B6" s="460"/>
      <c r="C6" s="460"/>
      <c r="D6" s="460"/>
      <c r="E6" s="460"/>
      <c r="F6" s="460"/>
      <c r="G6" s="460"/>
      <c r="H6" s="460"/>
      <c r="I6" s="460"/>
    </row>
    <row r="7" spans="1:11" ht="15.75" x14ac:dyDescent="0.25">
      <c r="A7" s="460" t="str">
        <f>'Descriere indicatori'!A6&amp;". "&amp;'Descriere indicatori'!B6</f>
        <v xml:space="preserve">I3. Capitole de autor cuprinse în cărţi publicate la edituri cu prestigiu naţional* </v>
      </c>
      <c r="B7" s="460"/>
      <c r="C7" s="460"/>
      <c r="D7" s="460"/>
      <c r="E7" s="460"/>
      <c r="F7" s="460"/>
      <c r="G7" s="460"/>
      <c r="H7" s="460"/>
      <c r="I7" s="460"/>
    </row>
    <row r="8" spans="1:11" ht="16.5" thickBot="1" x14ac:dyDescent="0.3">
      <c r="A8" s="27"/>
      <c r="B8" s="27"/>
      <c r="C8" s="27"/>
      <c r="D8" s="27"/>
      <c r="E8" s="27"/>
      <c r="F8" s="27"/>
      <c r="G8" s="27"/>
      <c r="H8" s="27"/>
      <c r="I8" s="27"/>
    </row>
    <row r="9" spans="1:11" ht="60" x14ac:dyDescent="0.25">
      <c r="A9" s="169" t="s">
        <v>80</v>
      </c>
      <c r="B9" s="170" t="s">
        <v>115</v>
      </c>
      <c r="C9" s="170" t="s">
        <v>227</v>
      </c>
      <c r="D9" s="170" t="s">
        <v>117</v>
      </c>
      <c r="E9" s="170" t="s">
        <v>118</v>
      </c>
      <c r="F9" s="171" t="s">
        <v>119</v>
      </c>
      <c r="G9" s="170" t="s">
        <v>120</v>
      </c>
      <c r="H9" s="170" t="s">
        <v>121</v>
      </c>
      <c r="I9" s="172" t="s">
        <v>122</v>
      </c>
      <c r="K9" s="233" t="s">
        <v>157</v>
      </c>
    </row>
    <row r="10" spans="1:11" ht="48" customHeight="1" x14ac:dyDescent="0.25">
      <c r="A10" s="116">
        <f>A8+1</f>
        <v>1</v>
      </c>
      <c r="B10" s="323" t="s">
        <v>278</v>
      </c>
      <c r="C10" s="324" t="s">
        <v>279</v>
      </c>
      <c r="D10" s="325" t="s">
        <v>280</v>
      </c>
      <c r="E10" s="326" t="s">
        <v>281</v>
      </c>
      <c r="F10" s="327">
        <v>2020</v>
      </c>
      <c r="G10" s="327">
        <v>168</v>
      </c>
      <c r="H10" s="327">
        <v>12</v>
      </c>
      <c r="I10" s="275">
        <v>5</v>
      </c>
    </row>
    <row r="11" spans="1:11" ht="30" x14ac:dyDescent="0.25">
      <c r="A11" s="130">
        <f t="shared" ref="A11:A13" si="0">A10+1</f>
        <v>2</v>
      </c>
      <c r="B11" s="328" t="s">
        <v>278</v>
      </c>
      <c r="C11" s="214" t="s">
        <v>282</v>
      </c>
      <c r="D11" s="214" t="s">
        <v>283</v>
      </c>
      <c r="E11" s="118" t="s">
        <v>284</v>
      </c>
      <c r="F11" s="327">
        <v>2016</v>
      </c>
      <c r="G11" s="327">
        <v>242</v>
      </c>
      <c r="H11" s="327">
        <v>1</v>
      </c>
      <c r="I11" s="272">
        <v>5</v>
      </c>
    </row>
    <row r="12" spans="1:11" ht="30" x14ac:dyDescent="0.25">
      <c r="A12" s="130">
        <f t="shared" si="0"/>
        <v>3</v>
      </c>
      <c r="B12" s="324" t="s">
        <v>278</v>
      </c>
      <c r="C12" s="324" t="s">
        <v>285</v>
      </c>
      <c r="D12" s="325" t="s">
        <v>280</v>
      </c>
      <c r="E12" s="117" t="s">
        <v>286</v>
      </c>
      <c r="F12" s="119">
        <v>2015</v>
      </c>
      <c r="G12" s="118">
        <v>200</v>
      </c>
      <c r="H12" s="119">
        <v>8</v>
      </c>
      <c r="I12" s="272">
        <v>5</v>
      </c>
    </row>
    <row r="13" spans="1:11" ht="30.75" thickBot="1" x14ac:dyDescent="0.3">
      <c r="A13" s="130">
        <f t="shared" si="0"/>
        <v>4</v>
      </c>
      <c r="B13" s="214" t="s">
        <v>278</v>
      </c>
      <c r="C13" s="214" t="s">
        <v>287</v>
      </c>
      <c r="D13" s="325" t="s">
        <v>280</v>
      </c>
      <c r="E13" s="118" t="s">
        <v>288</v>
      </c>
      <c r="F13" s="118">
        <v>2013</v>
      </c>
      <c r="G13" s="118">
        <v>140</v>
      </c>
      <c r="H13" s="118">
        <v>6</v>
      </c>
      <c r="I13" s="277">
        <v>5</v>
      </c>
    </row>
    <row r="14" spans="1:11" ht="15.75" thickBot="1" x14ac:dyDescent="0.3">
      <c r="A14" s="297"/>
      <c r="B14" s="107"/>
      <c r="C14" s="107"/>
      <c r="D14" s="107"/>
      <c r="E14" s="107"/>
      <c r="F14" s="107"/>
      <c r="G14" s="107"/>
      <c r="H14" s="109" t="str">
        <f>"Total "&amp;LEFT(A7,2)</f>
        <v>Total I3</v>
      </c>
      <c r="I14" s="110">
        <f>SUM(I10:I13)</f>
        <v>20</v>
      </c>
    </row>
    <row r="16" spans="1:11" ht="33.75" customHeight="1" x14ac:dyDescent="0.25">
      <c r="A16" s="462" t="str">
        <f>'Descriere indicatori'!A32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16" s="462"/>
      <c r="C16" s="462"/>
      <c r="D16" s="462"/>
      <c r="E16" s="462"/>
      <c r="F16" s="462"/>
      <c r="G16" s="462"/>
      <c r="H16" s="462"/>
      <c r="I16" s="462"/>
    </row>
  </sheetData>
  <mergeCells count="3">
    <mergeCell ref="A6:I6"/>
    <mergeCell ref="A7:I7"/>
    <mergeCell ref="A16:I1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6"/>
  </sheetPr>
  <dimension ref="A1:L53"/>
  <sheetViews>
    <sheetView topLeftCell="A44" workbookViewId="0">
      <selection activeCell="C26" sqref="C26"/>
    </sheetView>
  </sheetViews>
  <sheetFormatPr defaultRowHeight="15" x14ac:dyDescent="0.2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x14ac:dyDescent="0.25">
      <c r="A1" s="230" t="str">
        <f>'Date initiale'!C3</f>
        <v>Universitatea de Arhitectură și Urbanism "Ion Mincu" București</v>
      </c>
      <c r="B1" s="230"/>
      <c r="C1" s="230"/>
    </row>
    <row r="2" spans="1:12" x14ac:dyDescent="0.25">
      <c r="A2" s="230" t="str">
        <f>'Date initiale'!B4&amp;" "&amp;'Date initiale'!C4</f>
        <v>Facultatea ARHITECTURA</v>
      </c>
      <c r="B2" s="230"/>
      <c r="C2" s="230"/>
    </row>
    <row r="3" spans="1:12" x14ac:dyDescent="0.25">
      <c r="A3" s="230" t="str">
        <f>'Date initiale'!B5&amp;" "&amp;'Date initiale'!C5</f>
        <v>Departamentul Sinteza proiectării de arhitectură</v>
      </c>
      <c r="B3" s="230"/>
      <c r="C3" s="230"/>
    </row>
    <row r="4" spans="1:12" x14ac:dyDescent="0.25">
      <c r="A4" s="107" t="str">
        <f>'Date initiale'!C6&amp;", "&amp;'Date initiale'!C7</f>
        <v>Ene, Mihai, profesor universitar</v>
      </c>
      <c r="B4" s="107"/>
      <c r="C4" s="107"/>
    </row>
    <row r="5" spans="1:12" x14ac:dyDescent="0.25">
      <c r="A5" s="107"/>
      <c r="B5" s="107"/>
      <c r="C5" s="107"/>
    </row>
    <row r="6" spans="1:12" ht="15.75" x14ac:dyDescent="0.25">
      <c r="A6" s="460" t="s">
        <v>159</v>
      </c>
      <c r="B6" s="460"/>
      <c r="C6" s="460"/>
      <c r="D6" s="460"/>
      <c r="E6" s="460"/>
      <c r="F6" s="460"/>
      <c r="G6" s="460"/>
      <c r="H6" s="460"/>
      <c r="I6" s="460"/>
    </row>
    <row r="7" spans="1:12" ht="15.75" x14ac:dyDescent="0.25">
      <c r="A7" s="460" t="str">
        <f>'Descriere indicatori'!A7&amp;". "&amp;'Descriere indicatori'!B7</f>
        <v xml:space="preserve">I4. Articole in extenso în reviste ştiinţifice de specialitate* </v>
      </c>
      <c r="B7" s="460"/>
      <c r="C7" s="460"/>
      <c r="D7" s="460"/>
      <c r="E7" s="460"/>
      <c r="F7" s="460"/>
      <c r="G7" s="460"/>
      <c r="H7" s="460"/>
      <c r="I7" s="460"/>
    </row>
    <row r="8" spans="1:12" ht="15.75" thickBot="1" x14ac:dyDescent="0.3">
      <c r="A8" s="135"/>
      <c r="B8" s="135"/>
      <c r="C8" s="135"/>
      <c r="D8" s="135"/>
      <c r="E8" s="135"/>
      <c r="F8" s="135"/>
      <c r="G8" s="135"/>
      <c r="H8" s="135"/>
      <c r="I8" s="135"/>
    </row>
    <row r="9" spans="1:12" ht="30.75" thickBot="1" x14ac:dyDescent="0.3">
      <c r="A9" s="169" t="s">
        <v>80</v>
      </c>
      <c r="B9" s="138" t="s">
        <v>115</v>
      </c>
      <c r="C9" s="138" t="s">
        <v>81</v>
      </c>
      <c r="D9" s="138" t="s">
        <v>82</v>
      </c>
      <c r="E9" s="138" t="s">
        <v>110</v>
      </c>
      <c r="F9" s="139" t="s">
        <v>119</v>
      </c>
      <c r="G9" s="138" t="s">
        <v>83</v>
      </c>
      <c r="H9" s="138" t="s">
        <v>160</v>
      </c>
      <c r="I9" s="140" t="s">
        <v>122</v>
      </c>
      <c r="K9" s="233" t="s">
        <v>157</v>
      </c>
    </row>
    <row r="10" spans="1:12" ht="30" x14ac:dyDescent="0.25">
      <c r="A10" s="93">
        <v>1</v>
      </c>
      <c r="B10" s="329" t="s">
        <v>278</v>
      </c>
      <c r="C10" s="94" t="s">
        <v>289</v>
      </c>
      <c r="D10" s="94" t="s">
        <v>290</v>
      </c>
      <c r="E10" s="95" t="s">
        <v>294</v>
      </c>
      <c r="F10" s="96">
        <v>2025</v>
      </c>
      <c r="G10" s="96">
        <v>174</v>
      </c>
      <c r="H10" s="96">
        <v>20</v>
      </c>
      <c r="I10" s="278">
        <v>5</v>
      </c>
      <c r="K10" s="234" t="s">
        <v>209</v>
      </c>
      <c r="L10" t="s">
        <v>210</v>
      </c>
    </row>
    <row r="11" spans="1:12" ht="45.75" thickBot="1" x14ac:dyDescent="0.3">
      <c r="A11" s="97">
        <f>A10+1</f>
        <v>2</v>
      </c>
      <c r="B11" s="98" t="s">
        <v>272</v>
      </c>
      <c r="C11" s="99" t="s">
        <v>291</v>
      </c>
      <c r="D11" s="98" t="s">
        <v>292</v>
      </c>
      <c r="E11" s="100" t="s">
        <v>293</v>
      </c>
      <c r="F11" s="101">
        <v>2025</v>
      </c>
      <c r="G11" s="102">
        <v>225</v>
      </c>
      <c r="H11" s="102">
        <v>5</v>
      </c>
      <c r="I11" s="275">
        <v>10</v>
      </c>
    </row>
    <row r="12" spans="1:12" x14ac:dyDescent="0.25">
      <c r="A12" s="330">
        <v>3</v>
      </c>
      <c r="B12" s="331" t="s">
        <v>272</v>
      </c>
      <c r="C12" s="332" t="s">
        <v>295</v>
      </c>
      <c r="D12" s="331" t="s">
        <v>296</v>
      </c>
      <c r="E12" s="333"/>
      <c r="F12" s="334">
        <v>2023</v>
      </c>
      <c r="G12" s="334">
        <v>4</v>
      </c>
      <c r="H12" s="334">
        <v>4</v>
      </c>
      <c r="I12" s="335">
        <v>10</v>
      </c>
      <c r="K12" s="234">
        <v>10</v>
      </c>
      <c r="L12" s="360" t="s">
        <v>354</v>
      </c>
    </row>
    <row r="13" spans="1:12" x14ac:dyDescent="0.25">
      <c r="A13" s="336">
        <v>4</v>
      </c>
      <c r="B13" s="329" t="s">
        <v>278</v>
      </c>
      <c r="C13" s="337" t="s">
        <v>297</v>
      </c>
      <c r="D13" s="329" t="s">
        <v>298</v>
      </c>
      <c r="E13" s="338" t="s">
        <v>299</v>
      </c>
      <c r="F13" s="339">
        <v>2023</v>
      </c>
      <c r="G13" s="339" t="s">
        <v>300</v>
      </c>
      <c r="H13" s="339">
        <v>4</v>
      </c>
      <c r="I13" s="340">
        <v>5</v>
      </c>
    </row>
    <row r="14" spans="1:12" ht="30" x14ac:dyDescent="0.25">
      <c r="A14" s="336">
        <f t="shared" ref="A14" si="0">A13+1</f>
        <v>5</v>
      </c>
      <c r="B14" s="337" t="s">
        <v>278</v>
      </c>
      <c r="C14" s="341" t="s">
        <v>301</v>
      </c>
      <c r="D14" s="337" t="s">
        <v>292</v>
      </c>
      <c r="E14" s="342" t="s">
        <v>293</v>
      </c>
      <c r="F14" s="339">
        <v>2019</v>
      </c>
      <c r="G14" s="339" t="s">
        <v>302</v>
      </c>
      <c r="H14" s="339">
        <v>9</v>
      </c>
      <c r="I14" s="340">
        <v>10</v>
      </c>
    </row>
    <row r="15" spans="1:12" ht="45" x14ac:dyDescent="0.25">
      <c r="A15" s="336">
        <f>A14+1</f>
        <v>6</v>
      </c>
      <c r="B15" s="337" t="s">
        <v>278</v>
      </c>
      <c r="C15" s="337" t="s">
        <v>303</v>
      </c>
      <c r="D15" s="337" t="s">
        <v>298</v>
      </c>
      <c r="E15" s="338" t="s">
        <v>299</v>
      </c>
      <c r="F15" s="339">
        <v>2019</v>
      </c>
      <c r="G15" s="339" t="s">
        <v>304</v>
      </c>
      <c r="H15" s="339">
        <v>7</v>
      </c>
      <c r="I15" s="340">
        <v>10</v>
      </c>
    </row>
    <row r="16" spans="1:12" ht="45" x14ac:dyDescent="0.25">
      <c r="A16" s="336">
        <f t="shared" ref="A16" si="1">A15+1</f>
        <v>7</v>
      </c>
      <c r="B16" s="337" t="s">
        <v>278</v>
      </c>
      <c r="C16" s="337" t="s">
        <v>305</v>
      </c>
      <c r="D16" s="337" t="s">
        <v>306</v>
      </c>
      <c r="E16" s="338"/>
      <c r="F16" s="339">
        <v>2015</v>
      </c>
      <c r="G16" s="339" t="s">
        <v>307</v>
      </c>
      <c r="H16" s="339">
        <v>2</v>
      </c>
      <c r="I16" s="340">
        <v>10</v>
      </c>
    </row>
    <row r="17" spans="1:9" ht="60" x14ac:dyDescent="0.25">
      <c r="A17" s="336">
        <v>8</v>
      </c>
      <c r="B17" s="337" t="s">
        <v>278</v>
      </c>
      <c r="C17" s="343" t="s">
        <v>308</v>
      </c>
      <c r="D17" s="337" t="s">
        <v>298</v>
      </c>
      <c r="E17" s="338" t="s">
        <v>299</v>
      </c>
      <c r="F17" s="339">
        <v>2015</v>
      </c>
      <c r="G17" s="339" t="s">
        <v>309</v>
      </c>
      <c r="H17" s="339">
        <v>4</v>
      </c>
      <c r="I17" s="340">
        <v>10</v>
      </c>
    </row>
    <row r="18" spans="1:9" ht="30" x14ac:dyDescent="0.25">
      <c r="A18" s="336">
        <v>9</v>
      </c>
      <c r="B18" s="337" t="s">
        <v>278</v>
      </c>
      <c r="C18" s="337" t="s">
        <v>310</v>
      </c>
      <c r="D18" s="337" t="s">
        <v>290</v>
      </c>
      <c r="E18" s="338" t="s">
        <v>311</v>
      </c>
      <c r="F18" s="339">
        <v>2015</v>
      </c>
      <c r="G18" s="339" t="s">
        <v>312</v>
      </c>
      <c r="H18" s="339">
        <v>10</v>
      </c>
      <c r="I18" s="340">
        <v>10</v>
      </c>
    </row>
    <row r="19" spans="1:9" ht="45" x14ac:dyDescent="0.25">
      <c r="A19" s="336">
        <v>10</v>
      </c>
      <c r="B19" s="337" t="s">
        <v>272</v>
      </c>
      <c r="C19" s="337" t="s">
        <v>313</v>
      </c>
      <c r="D19" s="337" t="s">
        <v>306</v>
      </c>
      <c r="E19" s="338"/>
      <c r="F19" s="327">
        <v>2012</v>
      </c>
      <c r="G19" s="327" t="s">
        <v>314</v>
      </c>
      <c r="H19" s="327">
        <v>1</v>
      </c>
      <c r="I19" s="275">
        <v>10</v>
      </c>
    </row>
    <row r="20" spans="1:9" x14ac:dyDescent="0.25">
      <c r="A20" s="336">
        <v>11</v>
      </c>
      <c r="B20" s="337" t="s">
        <v>278</v>
      </c>
      <c r="C20" s="12" t="s">
        <v>315</v>
      </c>
      <c r="D20" s="337" t="s">
        <v>290</v>
      </c>
      <c r="E20" s="12" t="s">
        <v>316</v>
      </c>
      <c r="F20" s="339">
        <v>2012</v>
      </c>
      <c r="G20" s="338" t="s">
        <v>317</v>
      </c>
      <c r="H20" s="339">
        <v>4</v>
      </c>
      <c r="I20" s="340">
        <v>10</v>
      </c>
    </row>
    <row r="21" spans="1:9" x14ac:dyDescent="0.25">
      <c r="A21" s="336">
        <v>12</v>
      </c>
      <c r="B21" s="337" t="s">
        <v>278</v>
      </c>
      <c r="C21" s="337" t="s">
        <v>318</v>
      </c>
      <c r="D21" s="337" t="s">
        <v>290</v>
      </c>
      <c r="E21" s="12" t="s">
        <v>316</v>
      </c>
      <c r="F21" s="339">
        <v>2011</v>
      </c>
      <c r="G21" s="18" t="s">
        <v>319</v>
      </c>
      <c r="H21" s="339">
        <v>6</v>
      </c>
      <c r="I21" s="340">
        <v>10</v>
      </c>
    </row>
    <row r="22" spans="1:9" ht="45" x14ac:dyDescent="0.25">
      <c r="A22" s="336">
        <v>13</v>
      </c>
      <c r="B22" s="337" t="s">
        <v>272</v>
      </c>
      <c r="C22" s="328" t="s">
        <v>320</v>
      </c>
      <c r="D22" s="337" t="s">
        <v>306</v>
      </c>
      <c r="E22" s="338"/>
      <c r="F22" s="339">
        <v>2013</v>
      </c>
      <c r="G22" s="339" t="s">
        <v>314</v>
      </c>
      <c r="H22" s="339">
        <v>1</v>
      </c>
      <c r="I22" s="340">
        <v>10</v>
      </c>
    </row>
    <row r="23" spans="1:9" ht="75" x14ac:dyDescent="0.25">
      <c r="A23" s="336">
        <v>14</v>
      </c>
      <c r="B23" s="337" t="s">
        <v>321</v>
      </c>
      <c r="C23" s="328" t="s">
        <v>322</v>
      </c>
      <c r="D23" s="337" t="s">
        <v>298</v>
      </c>
      <c r="E23" s="344" t="s">
        <v>323</v>
      </c>
      <c r="F23" s="339">
        <v>1996</v>
      </c>
      <c r="G23" s="339" t="s">
        <v>324</v>
      </c>
      <c r="H23" s="339">
        <v>2</v>
      </c>
      <c r="I23" s="340">
        <v>1.5</v>
      </c>
    </row>
    <row r="24" spans="1:9" ht="30" x14ac:dyDescent="0.25">
      <c r="A24" s="336">
        <v>15</v>
      </c>
      <c r="B24" s="337" t="s">
        <v>325</v>
      </c>
      <c r="C24" s="343" t="s">
        <v>326</v>
      </c>
      <c r="D24" s="337" t="s">
        <v>327</v>
      </c>
      <c r="E24" s="344" t="s">
        <v>328</v>
      </c>
      <c r="F24" s="339">
        <v>1995</v>
      </c>
      <c r="G24" s="339" t="s">
        <v>324</v>
      </c>
      <c r="H24" s="339">
        <v>2</v>
      </c>
      <c r="I24" s="340">
        <v>3</v>
      </c>
    </row>
    <row r="25" spans="1:9" ht="30" x14ac:dyDescent="0.25">
      <c r="A25" s="345">
        <v>16</v>
      </c>
      <c r="B25" s="346" t="s">
        <v>325</v>
      </c>
      <c r="C25" s="347" t="s">
        <v>329</v>
      </c>
      <c r="D25" s="346" t="s">
        <v>298</v>
      </c>
      <c r="E25" s="348" t="s">
        <v>330</v>
      </c>
      <c r="F25" s="349">
        <v>1994</v>
      </c>
      <c r="G25" s="349" t="s">
        <v>331</v>
      </c>
      <c r="H25" s="349">
        <v>4</v>
      </c>
      <c r="I25" s="350">
        <v>3</v>
      </c>
    </row>
    <row r="26" spans="1:9" ht="45" x14ac:dyDescent="0.25">
      <c r="A26" s="345">
        <v>17</v>
      </c>
      <c r="B26" s="337" t="s">
        <v>278</v>
      </c>
      <c r="C26" s="347" t="s">
        <v>332</v>
      </c>
      <c r="D26" s="346" t="s">
        <v>333</v>
      </c>
      <c r="E26" s="348"/>
      <c r="F26" s="349">
        <v>2025</v>
      </c>
      <c r="G26" s="349"/>
      <c r="H26" s="349"/>
      <c r="I26" s="350">
        <v>5</v>
      </c>
    </row>
    <row r="27" spans="1:9" x14ac:dyDescent="0.25">
      <c r="A27" s="336">
        <v>18</v>
      </c>
      <c r="B27" s="337" t="s">
        <v>278</v>
      </c>
      <c r="C27" s="343" t="s">
        <v>334</v>
      </c>
      <c r="D27" s="337" t="s">
        <v>335</v>
      </c>
      <c r="E27" s="344"/>
      <c r="F27" s="339">
        <v>2024</v>
      </c>
      <c r="G27" s="339"/>
      <c r="H27" s="339"/>
      <c r="I27" s="340">
        <v>5</v>
      </c>
    </row>
    <row r="28" spans="1:9" ht="30" x14ac:dyDescent="0.25">
      <c r="A28" s="338">
        <v>19</v>
      </c>
      <c r="B28" s="337" t="s">
        <v>278</v>
      </c>
      <c r="C28" s="347" t="s">
        <v>336</v>
      </c>
      <c r="D28" s="346" t="s">
        <v>337</v>
      </c>
      <c r="E28" s="348"/>
      <c r="F28" s="349">
        <v>2024</v>
      </c>
      <c r="G28" s="349"/>
      <c r="H28" s="349"/>
      <c r="I28" s="350">
        <v>5</v>
      </c>
    </row>
    <row r="29" spans="1:9" ht="30" x14ac:dyDescent="0.25">
      <c r="A29" s="338">
        <v>20</v>
      </c>
      <c r="B29" s="337" t="s">
        <v>278</v>
      </c>
      <c r="C29" s="347" t="s">
        <v>334</v>
      </c>
      <c r="D29" s="346" t="s">
        <v>333</v>
      </c>
      <c r="E29" s="348"/>
      <c r="F29" s="349">
        <v>2023</v>
      </c>
      <c r="G29" s="349"/>
      <c r="H29" s="349"/>
      <c r="I29" s="350">
        <v>5</v>
      </c>
    </row>
    <row r="30" spans="1:9" x14ac:dyDescent="0.25">
      <c r="A30" s="338">
        <v>21</v>
      </c>
      <c r="B30" s="337" t="s">
        <v>278</v>
      </c>
      <c r="C30" s="347" t="s">
        <v>334</v>
      </c>
      <c r="D30" s="346" t="s">
        <v>338</v>
      </c>
      <c r="E30" s="348"/>
      <c r="F30" s="349">
        <v>2023</v>
      </c>
      <c r="G30" s="349"/>
      <c r="H30" s="349"/>
      <c r="I30" s="350">
        <v>5</v>
      </c>
    </row>
    <row r="31" spans="1:9" x14ac:dyDescent="0.25">
      <c r="A31" s="338">
        <v>22</v>
      </c>
      <c r="B31" s="337" t="s">
        <v>278</v>
      </c>
      <c r="C31" s="347" t="s">
        <v>334</v>
      </c>
      <c r="D31" s="346" t="s">
        <v>339</v>
      </c>
      <c r="E31" s="348"/>
      <c r="F31" s="349">
        <v>2023</v>
      </c>
      <c r="G31" s="349"/>
      <c r="H31" s="349"/>
      <c r="I31" s="350">
        <v>5</v>
      </c>
    </row>
    <row r="32" spans="1:9" x14ac:dyDescent="0.25">
      <c r="A32" s="338">
        <v>23</v>
      </c>
      <c r="B32" s="337" t="s">
        <v>278</v>
      </c>
      <c r="C32" s="347" t="s">
        <v>334</v>
      </c>
      <c r="D32" s="346" t="s">
        <v>340</v>
      </c>
      <c r="E32" s="348"/>
      <c r="F32" s="349">
        <v>2023</v>
      </c>
      <c r="G32" s="349"/>
      <c r="H32" s="349"/>
      <c r="I32" s="350">
        <v>5</v>
      </c>
    </row>
    <row r="33" spans="1:9" x14ac:dyDescent="0.25">
      <c r="A33" s="338">
        <v>24</v>
      </c>
      <c r="B33" s="337" t="s">
        <v>278</v>
      </c>
      <c r="C33" s="347" t="s">
        <v>334</v>
      </c>
      <c r="D33" s="346" t="s">
        <v>340</v>
      </c>
      <c r="E33" s="348"/>
      <c r="F33" s="349">
        <v>2023</v>
      </c>
      <c r="G33" s="349"/>
      <c r="H33" s="349"/>
      <c r="I33" s="350">
        <v>5</v>
      </c>
    </row>
    <row r="34" spans="1:9" ht="15.75" x14ac:dyDescent="0.25">
      <c r="A34" s="351">
        <v>25</v>
      </c>
      <c r="B34" s="337" t="s">
        <v>278</v>
      </c>
      <c r="C34" s="352" t="s">
        <v>341</v>
      </c>
      <c r="D34" s="346" t="s">
        <v>342</v>
      </c>
      <c r="E34" s="348"/>
      <c r="F34" s="349">
        <v>2023</v>
      </c>
      <c r="G34" s="349"/>
      <c r="H34" s="349"/>
      <c r="I34" s="350">
        <v>5</v>
      </c>
    </row>
    <row r="35" spans="1:9" ht="45" x14ac:dyDescent="0.25">
      <c r="A35" s="338">
        <v>26</v>
      </c>
      <c r="B35" s="337" t="s">
        <v>278</v>
      </c>
      <c r="C35" s="347" t="s">
        <v>343</v>
      </c>
      <c r="D35" s="346" t="s">
        <v>344</v>
      </c>
      <c r="E35" s="348"/>
      <c r="F35" s="349">
        <v>2023</v>
      </c>
      <c r="G35" s="349"/>
      <c r="H35" s="349"/>
      <c r="I35" s="350">
        <v>5</v>
      </c>
    </row>
    <row r="36" spans="1:9" x14ac:dyDescent="0.25">
      <c r="A36" s="338">
        <v>27</v>
      </c>
      <c r="B36" s="337" t="s">
        <v>278</v>
      </c>
      <c r="C36" s="347" t="s">
        <v>345</v>
      </c>
      <c r="D36" s="346" t="s">
        <v>338</v>
      </c>
      <c r="E36" s="348"/>
      <c r="F36" s="349">
        <v>2021</v>
      </c>
      <c r="G36" s="349"/>
      <c r="H36" s="349"/>
      <c r="I36" s="350">
        <v>5</v>
      </c>
    </row>
    <row r="37" spans="1:9" x14ac:dyDescent="0.25">
      <c r="A37" s="338">
        <v>28</v>
      </c>
      <c r="B37" s="337" t="s">
        <v>278</v>
      </c>
      <c r="C37" s="347" t="s">
        <v>345</v>
      </c>
      <c r="D37" s="346" t="s">
        <v>340</v>
      </c>
      <c r="E37" s="348"/>
      <c r="F37" s="349">
        <v>2019</v>
      </c>
      <c r="G37" s="349"/>
      <c r="H37" s="349"/>
      <c r="I37" s="350">
        <v>5</v>
      </c>
    </row>
    <row r="38" spans="1:9" ht="30" x14ac:dyDescent="0.25">
      <c r="A38" s="338">
        <v>29</v>
      </c>
      <c r="B38" s="337" t="s">
        <v>278</v>
      </c>
      <c r="C38" s="347" t="s">
        <v>345</v>
      </c>
      <c r="D38" s="346" t="s">
        <v>346</v>
      </c>
      <c r="E38" s="348"/>
      <c r="F38" s="349">
        <v>2019</v>
      </c>
      <c r="G38" s="349"/>
      <c r="H38" s="349"/>
      <c r="I38" s="350">
        <v>5</v>
      </c>
    </row>
    <row r="39" spans="1:9" ht="30" x14ac:dyDescent="0.25">
      <c r="A39" s="338">
        <v>30</v>
      </c>
      <c r="B39" s="337" t="s">
        <v>278</v>
      </c>
      <c r="C39" s="347" t="s">
        <v>345</v>
      </c>
      <c r="D39" s="346" t="s">
        <v>333</v>
      </c>
      <c r="E39" s="348"/>
      <c r="F39" s="349">
        <v>2019</v>
      </c>
      <c r="G39" s="349"/>
      <c r="H39" s="349"/>
      <c r="I39" s="350">
        <v>10</v>
      </c>
    </row>
    <row r="40" spans="1:9" x14ac:dyDescent="0.25">
      <c r="A40" s="338">
        <v>31</v>
      </c>
      <c r="B40" s="337" t="s">
        <v>278</v>
      </c>
      <c r="C40" s="347" t="s">
        <v>345</v>
      </c>
      <c r="D40" s="346" t="s">
        <v>347</v>
      </c>
      <c r="E40" s="348"/>
      <c r="F40" s="349">
        <v>2019</v>
      </c>
      <c r="G40" s="349"/>
      <c r="H40" s="349"/>
      <c r="I40" s="350">
        <v>5</v>
      </c>
    </row>
    <row r="41" spans="1:9" x14ac:dyDescent="0.25">
      <c r="A41" s="338">
        <v>32</v>
      </c>
      <c r="B41" s="337" t="s">
        <v>278</v>
      </c>
      <c r="C41" s="347" t="s">
        <v>345</v>
      </c>
      <c r="D41" s="346" t="s">
        <v>339</v>
      </c>
      <c r="E41" s="348"/>
      <c r="F41" s="349">
        <v>2019</v>
      </c>
      <c r="G41" s="349"/>
      <c r="H41" s="349"/>
      <c r="I41" s="350">
        <v>5</v>
      </c>
    </row>
    <row r="42" spans="1:9" x14ac:dyDescent="0.25">
      <c r="A42" s="338">
        <v>33</v>
      </c>
      <c r="B42" s="337" t="s">
        <v>278</v>
      </c>
      <c r="C42" s="347" t="s">
        <v>345</v>
      </c>
      <c r="D42" s="346" t="s">
        <v>348</v>
      </c>
      <c r="E42" s="348"/>
      <c r="F42" s="349">
        <v>2019</v>
      </c>
      <c r="G42" s="349"/>
      <c r="H42" s="349"/>
      <c r="I42" s="350">
        <v>5</v>
      </c>
    </row>
    <row r="43" spans="1:9" ht="45" x14ac:dyDescent="0.25">
      <c r="A43" s="338">
        <v>34</v>
      </c>
      <c r="B43" s="337" t="s">
        <v>278</v>
      </c>
      <c r="C43" s="347" t="s">
        <v>349</v>
      </c>
      <c r="D43" s="346" t="s">
        <v>337</v>
      </c>
      <c r="E43" s="348"/>
      <c r="F43" s="349">
        <v>2019</v>
      </c>
      <c r="G43" s="349"/>
      <c r="H43" s="349"/>
      <c r="I43" s="350">
        <v>5</v>
      </c>
    </row>
    <row r="44" spans="1:9" x14ac:dyDescent="0.25">
      <c r="A44" s="338">
        <v>35</v>
      </c>
      <c r="B44" s="337" t="s">
        <v>278</v>
      </c>
      <c r="C44" s="347" t="s">
        <v>345</v>
      </c>
      <c r="D44" s="346" t="s">
        <v>350</v>
      </c>
      <c r="E44" s="348"/>
      <c r="F44" s="349">
        <v>2019</v>
      </c>
      <c r="G44" s="349"/>
      <c r="H44" s="349"/>
      <c r="I44" s="350">
        <v>5</v>
      </c>
    </row>
    <row r="45" spans="1:9" x14ac:dyDescent="0.25">
      <c r="A45" s="338">
        <v>36</v>
      </c>
      <c r="B45" s="337" t="s">
        <v>278</v>
      </c>
      <c r="C45" s="347" t="s">
        <v>351</v>
      </c>
      <c r="D45" s="346" t="s">
        <v>340</v>
      </c>
      <c r="E45" s="348"/>
      <c r="F45" s="349">
        <v>2019</v>
      </c>
      <c r="G45" s="349"/>
      <c r="H45" s="349"/>
      <c r="I45" s="350">
        <v>5</v>
      </c>
    </row>
    <row r="46" spans="1:9" x14ac:dyDescent="0.25">
      <c r="A46" s="338">
        <v>37</v>
      </c>
      <c r="B46" s="337" t="s">
        <v>278</v>
      </c>
      <c r="C46" s="347" t="s">
        <v>351</v>
      </c>
      <c r="D46" s="346" t="s">
        <v>347</v>
      </c>
      <c r="E46" s="348"/>
      <c r="F46" s="349">
        <v>2019</v>
      </c>
      <c r="G46" s="349"/>
      <c r="H46" s="349"/>
      <c r="I46" s="350">
        <v>5</v>
      </c>
    </row>
    <row r="47" spans="1:9" x14ac:dyDescent="0.25">
      <c r="A47" s="338">
        <v>38</v>
      </c>
      <c r="B47" s="337" t="s">
        <v>278</v>
      </c>
      <c r="C47" s="347" t="s">
        <v>351</v>
      </c>
      <c r="D47" s="346" t="s">
        <v>347</v>
      </c>
      <c r="E47" s="348"/>
      <c r="F47" s="349">
        <v>2019</v>
      </c>
      <c r="G47" s="349"/>
      <c r="H47" s="349"/>
      <c r="I47" s="350">
        <v>5</v>
      </c>
    </row>
    <row r="48" spans="1:9" ht="30" x14ac:dyDescent="0.25">
      <c r="A48" s="338">
        <v>39</v>
      </c>
      <c r="B48" s="337" t="s">
        <v>278</v>
      </c>
      <c r="C48" s="353" t="s">
        <v>352</v>
      </c>
      <c r="D48" s="346" t="s">
        <v>346</v>
      </c>
      <c r="E48" s="348"/>
      <c r="F48" s="349">
        <v>2019</v>
      </c>
      <c r="G48" s="349"/>
      <c r="H48" s="349"/>
      <c r="I48" s="350">
        <v>5</v>
      </c>
    </row>
    <row r="49" spans="1:9" x14ac:dyDescent="0.25">
      <c r="A49" s="338">
        <v>40</v>
      </c>
      <c r="B49" s="337" t="s">
        <v>278</v>
      </c>
      <c r="C49" s="347" t="s">
        <v>353</v>
      </c>
      <c r="D49" s="346" t="s">
        <v>339</v>
      </c>
      <c r="E49" s="348"/>
      <c r="F49" s="349">
        <v>2017</v>
      </c>
      <c r="G49" s="349"/>
      <c r="H49" s="349"/>
      <c r="I49" s="350">
        <v>5</v>
      </c>
    </row>
    <row r="50" spans="1:9" ht="15.75" thickBot="1" x14ac:dyDescent="0.3">
      <c r="A50" s="354">
        <v>41</v>
      </c>
      <c r="B50" s="355" t="s">
        <v>278</v>
      </c>
      <c r="C50" s="356" t="s">
        <v>353</v>
      </c>
      <c r="D50" s="355" t="s">
        <v>338</v>
      </c>
      <c r="E50" s="357"/>
      <c r="F50" s="358">
        <v>2016</v>
      </c>
      <c r="G50" s="358"/>
      <c r="H50" s="358"/>
      <c r="I50" s="359">
        <v>10</v>
      </c>
    </row>
    <row r="51" spans="1:9" ht="15.75" thickBot="1" x14ac:dyDescent="0.3">
      <c r="A51" s="306"/>
      <c r="B51" s="107"/>
      <c r="C51" s="107"/>
      <c r="D51" s="107"/>
      <c r="E51" s="107"/>
      <c r="F51" s="107"/>
      <c r="G51" s="107"/>
      <c r="H51" s="109" t="str">
        <f>"Total "&amp;LEFT(A7,2)</f>
        <v>Total I4</v>
      </c>
      <c r="I51" s="142">
        <f>SUM(I10:I50)</f>
        <v>262.5</v>
      </c>
    </row>
    <row r="53" spans="1:9" ht="33.75" customHeight="1" x14ac:dyDescent="0.25">
      <c r="A53" s="462" t="str">
        <f>'Descriere indicatori'!A32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53" s="462"/>
      <c r="C53" s="462"/>
      <c r="D53" s="462"/>
      <c r="E53" s="462"/>
      <c r="F53" s="462"/>
      <c r="G53" s="462"/>
      <c r="H53" s="462"/>
      <c r="I53" s="462"/>
    </row>
  </sheetData>
  <mergeCells count="3">
    <mergeCell ref="A7:I7"/>
    <mergeCell ref="A6:I6"/>
    <mergeCell ref="A53:I53"/>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33</vt:i4>
      </vt:variant>
      <vt:variant>
        <vt:lpstr>Named Ranges</vt:lpstr>
      </vt:variant>
      <vt:variant>
        <vt:i4>33</vt:i4>
      </vt:variant>
    </vt:vector>
  </HeadingPairs>
  <TitlesOfParts>
    <vt:vector size="66" baseType="lpstr">
      <vt:lpstr>INSTRUCTIUNI</vt:lpstr>
      <vt:lpstr>Date initiale</vt:lpstr>
      <vt:lpstr>Fisa verificare</vt:lpstr>
      <vt:lpstr>Descriere indicatori</vt:lpstr>
      <vt:lpstr>Punctaj necesar</vt:lpstr>
      <vt:lpstr>I1</vt:lpstr>
      <vt:lpstr>I2</vt:lpstr>
      <vt:lpstr>I3</vt:lpstr>
      <vt:lpstr>I4</vt:lpstr>
      <vt:lpstr>I5</vt:lpstr>
      <vt:lpstr>I6</vt:lpstr>
      <vt:lpstr>I7</vt:lpstr>
      <vt:lpstr>I8</vt:lpstr>
      <vt:lpstr>I9</vt:lpstr>
      <vt:lpstr>I10</vt:lpstr>
      <vt:lpstr>I11a</vt:lpstr>
      <vt:lpstr>I11b</vt:lpstr>
      <vt:lpstr>I11c</vt:lpstr>
      <vt:lpstr>I12</vt:lpstr>
      <vt:lpstr>I13</vt:lpstr>
      <vt:lpstr>I14a</vt:lpstr>
      <vt:lpstr>I14b</vt:lpstr>
      <vt:lpstr>I14c</vt:lpstr>
      <vt:lpstr>I15</vt:lpstr>
      <vt:lpstr>I16</vt:lpstr>
      <vt:lpstr>I17</vt:lpstr>
      <vt:lpstr>I18</vt:lpstr>
      <vt:lpstr>I19</vt:lpstr>
      <vt:lpstr>I20</vt:lpstr>
      <vt:lpstr>I21</vt:lpstr>
      <vt:lpstr>I22</vt:lpstr>
      <vt:lpstr>I23</vt:lpstr>
      <vt:lpstr>liste</vt:lpstr>
      <vt:lpstr>'Date initiale'!Print_Area</vt:lpstr>
      <vt:lpstr>'Descriere indicatori'!Print_Area</vt:lpstr>
      <vt:lpstr>'Fisa verificare'!Print_Area</vt:lpstr>
      <vt:lpstr>'I1'!Print_Area</vt:lpstr>
      <vt:lpstr>'I10'!Print_Area</vt:lpstr>
      <vt:lpstr>I11a!Print_Area</vt:lpstr>
      <vt:lpstr>I11b!Print_Area</vt:lpstr>
      <vt:lpstr>I11c!Print_Area</vt:lpstr>
      <vt:lpstr>'I12'!Print_Area</vt:lpstr>
      <vt:lpstr>'I13'!Print_Area</vt:lpstr>
      <vt:lpstr>I14a!Print_Area</vt:lpstr>
      <vt:lpstr>I14b!Print_Area</vt:lpstr>
      <vt:lpstr>I14c!Print_Area</vt:lpstr>
      <vt:lpstr>'I15'!Print_Area</vt:lpstr>
      <vt:lpstr>'I16'!Print_Area</vt:lpstr>
      <vt:lpstr>'I17'!Print_Area</vt:lpstr>
      <vt:lpstr>'I18'!Print_Area</vt:lpstr>
      <vt:lpstr>'I19'!Print_Area</vt:lpstr>
      <vt:lpstr>'I2'!Print_Area</vt:lpstr>
      <vt:lpstr>'I20'!Print_Area</vt:lpstr>
      <vt:lpstr>'I21'!Print_Area</vt:lpstr>
      <vt:lpstr>'I22'!Print_Area</vt:lpstr>
      <vt:lpstr>'I23'!Print_Area</vt:lpstr>
      <vt:lpstr>'I3'!Print_Area</vt:lpstr>
      <vt:lpstr>'I4'!Print_Area</vt:lpstr>
      <vt:lpstr>'I5'!Print_Area</vt:lpstr>
      <vt:lpstr>'I6'!Print_Area</vt:lpstr>
      <vt:lpstr>'I7'!Print_Area</vt:lpstr>
      <vt:lpstr>'I8'!Print_Area</vt:lpstr>
      <vt:lpstr>'I9'!Print_Area</vt:lpstr>
      <vt:lpstr>'Punctaj necesar'!Print_Area</vt:lpstr>
      <vt:lpstr>'Descriere indicatori'!Print_Titles</vt:lpstr>
      <vt:lpstr>'Fisa verificare'!Print_Titles</vt:lpstr>
    </vt:vector>
  </TitlesOfParts>
  <Company>UAUIM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Fișa de verificare punctaj</dc:title>
  <dc:creator>Radu Pană</dc:creator>
  <dc:description>versiune 1.0/mai 2016</dc:description>
  <cp:lastModifiedBy>Mihai Ene</cp:lastModifiedBy>
  <cp:lastPrinted>2016-05-30T14:55:25Z</cp:lastPrinted>
  <dcterms:created xsi:type="dcterms:W3CDTF">2013-01-10T17:13:12Z</dcterms:created>
  <dcterms:modified xsi:type="dcterms:W3CDTF">2025-06-12T12:19:27Z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number">
    <vt:lpwstr>1.0</vt:lpwstr>
  </property>
</Properties>
</file>