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C:\cristina\dosar profesor\dosar\Numerotate\"/>
    </mc:Choice>
  </mc:AlternateContent>
  <xr:revisionPtr revIDLastSave="0" documentId="8_{C3DD31EC-BED5-44B4-BA8A-9BEE73726820}" xr6:coauthVersionLast="47" xr6:coauthVersionMax="47" xr10:uidLastSave="{00000000-0000-0000-0000-000000000000}"/>
  <bookViews>
    <workbookView xWindow="-110" yWindow="-110" windowWidth="19420" windowHeight="10300" tabRatio="928" firstSheet="1" activeTab="1"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I11a!$A$1:$I$27</definedName>
    <definedName name="_xlnm.Print_Area" localSheetId="16">I11b!$A$1:$H$20</definedName>
    <definedName name="_xlnm.Print_Area" localSheetId="17">I11c!$A$1:$G$41</definedName>
    <definedName name="_xlnm.Print_Area" localSheetId="18">'I12'!$A$1:$H$23</definedName>
    <definedName name="_xlnm.Print_Area" localSheetId="19">'I13'!$A$1:$H$23</definedName>
    <definedName name="_xlnm.Print_Area" localSheetId="20">I14a!$A$1:$H$22</definedName>
    <definedName name="_xlnm.Print_Area" localSheetId="21">I14b!$A$1:$H$52</definedName>
    <definedName name="_xlnm.Print_Area" localSheetId="22">I14c!$A$1:$H$19</definedName>
    <definedName name="_xlnm.Print_Area" localSheetId="23">'I15'!$A$1:$H$24</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'I20'!$A$1:$E$21</definedName>
    <definedName name="_xlnm.Print_Area" localSheetId="29">'I21'!$A$1:$D$20</definedName>
    <definedName name="_xlnm.Print_Area" localSheetId="30">'I22'!$A$1:$D$42</definedName>
    <definedName name="_xlnm.Print_Area" localSheetId="31">'I23'!$A$1:$D$29</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2" i="24" l="1"/>
  <c r="H22" i="37"/>
  <c r="H50" i="30"/>
  <c r="G41" i="28"/>
  <c r="H21" i="15"/>
  <c r="D29" i="25"/>
  <c r="E21" i="22"/>
  <c r="H17" i="34"/>
  <c r="A35" i="30" l="1"/>
  <c r="A36" i="30" s="1"/>
  <c r="A37" i="30" s="1"/>
  <c r="A38" i="30" s="1"/>
  <c r="A39" i="30" s="1"/>
  <c r="A40" i="30" s="1"/>
  <c r="A41" i="30" s="1"/>
  <c r="I20" i="8"/>
  <c r="I27" i="14"/>
  <c r="H21" i="16" l="1"/>
  <c r="A23" i="13" l="1"/>
  <c r="A24" i="37"/>
  <c r="A7" i="37"/>
  <c r="G22" i="37" s="1"/>
  <c r="D29" i="36"/>
  <c r="A16" i="37"/>
  <c r="A17" i="37" s="1"/>
  <c r="A18" i="37" s="1"/>
  <c r="A19" i="37" s="1"/>
  <c r="A20" i="37" s="1"/>
  <c r="A4" i="37"/>
  <c r="A3" i="37"/>
  <c r="A2" i="37"/>
  <c r="A1" i="37"/>
  <c r="B2" i="36" l="1"/>
  <c r="B4" i="36"/>
  <c r="B6" i="36"/>
  <c r="B5" i="36" l="1"/>
  <c r="B3" i="36"/>
  <c r="B47" i="36"/>
  <c r="D34" i="36"/>
  <c r="F20" i="26"/>
  <c r="D38" i="36" s="1"/>
  <c r="A11" i="26"/>
  <c r="A12" i="26" s="1"/>
  <c r="A13" i="26" s="1"/>
  <c r="A14" i="26" s="1"/>
  <c r="A15" i="26" s="1"/>
  <c r="A16" i="26" s="1"/>
  <c r="A17" i="26" s="1"/>
  <c r="A18" i="26" s="1"/>
  <c r="A19" i="26" s="1"/>
  <c r="A7" i="26"/>
  <c r="E20" i="26" s="1"/>
  <c r="D37" i="36"/>
  <c r="A22" i="25"/>
  <c r="A23" i="25" s="1"/>
  <c r="A24" i="25" s="1"/>
  <c r="A25" i="25" s="1"/>
  <c r="A26" i="25" s="1"/>
  <c r="A27" i="25" s="1"/>
  <c r="A28" i="25" s="1"/>
  <c r="A7" i="25"/>
  <c r="C29" i="25" s="1"/>
  <c r="D20" i="23"/>
  <c r="A34" i="24"/>
  <c r="A35" i="24" s="1"/>
  <c r="A36" i="24" s="1"/>
  <c r="A37" i="24" s="1"/>
  <c r="A38" i="24" s="1"/>
  <c r="A39" i="24" s="1"/>
  <c r="A7" i="24"/>
  <c r="C42" i="24" s="1"/>
  <c r="A11" i="23"/>
  <c r="A12" i="23"/>
  <c r="A13" i="23" s="1"/>
  <c r="A14" i="23" s="1"/>
  <c r="A15" i="23" s="1"/>
  <c r="A16" i="23" s="1"/>
  <c r="A17" i="23" s="1"/>
  <c r="A18" i="23" s="1"/>
  <c r="A19" i="23" s="1"/>
  <c r="A7" i="23"/>
  <c r="C20" i="23" s="1"/>
  <c r="A18" i="22"/>
  <c r="A19" i="22" s="1"/>
  <c r="A20" i="22" s="1"/>
  <c r="A7" i="22"/>
  <c r="D21"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D15" i="36"/>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17" i="34" s="1"/>
  <c r="A19" i="34"/>
  <c r="D28" i="36"/>
  <c r="A12" i="34"/>
  <c r="A3" i="34"/>
  <c r="A2" i="34"/>
  <c r="A1" i="34"/>
  <c r="A52" i="30"/>
  <c r="A7" i="30"/>
  <c r="G50" i="30" s="1"/>
  <c r="A7" i="17"/>
  <c r="G20" i="17" s="1"/>
  <c r="A22" i="17"/>
  <c r="H20" i="17"/>
  <c r="D26" i="36" s="1"/>
  <c r="A11" i="17"/>
  <c r="A12" i="17" s="1"/>
  <c r="A13" i="17" s="1"/>
  <c r="A14" i="17" s="1"/>
  <c r="A15" i="17" s="1"/>
  <c r="A16" i="17" s="1"/>
  <c r="A17" i="17" s="1"/>
  <c r="A18" i="17" s="1"/>
  <c r="A19" i="17" s="1"/>
  <c r="A23" i="16"/>
  <c r="A7" i="16"/>
  <c r="G21" i="16" s="1"/>
  <c r="A15" i="16"/>
  <c r="A16" i="16" s="1"/>
  <c r="A17" i="16" s="1"/>
  <c r="A18" i="16" s="1"/>
  <c r="A19" i="16" s="1"/>
  <c r="A20" i="16" s="1"/>
  <c r="A23" i="15"/>
  <c r="A12" i="15"/>
  <c r="A13" i="15" s="1"/>
  <c r="A14" i="15" s="1"/>
  <c r="A15" i="15" s="1"/>
  <c r="A16" i="15" s="1"/>
  <c r="A17" i="15" s="1"/>
  <c r="A18" i="15" s="1"/>
  <c r="A19" i="15" s="1"/>
  <c r="A20" i="15" s="1"/>
  <c r="A7" i="15"/>
  <c r="G21" i="15" s="1"/>
  <c r="A15" i="28"/>
  <c r="A16" i="28" s="1"/>
  <c r="A17" i="28" s="1"/>
  <c r="A18" i="28" s="1"/>
  <c r="A19" i="28" s="1"/>
  <c r="A20" i="28" s="1"/>
  <c r="A21" i="28" s="1"/>
  <c r="A22" i="28" s="1"/>
  <c r="A7" i="28"/>
  <c r="F41" i="28" s="1"/>
  <c r="A11" i="29"/>
  <c r="A12" i="29" s="1"/>
  <c r="A13" i="29" s="1"/>
  <c r="A14" i="29" s="1"/>
  <c r="A15" i="29" s="1"/>
  <c r="A16" i="29" s="1"/>
  <c r="A17" i="29" s="1"/>
  <c r="A18" i="29" s="1"/>
  <c r="A19" i="29" s="1"/>
  <c r="A7" i="29"/>
  <c r="G20" i="29" s="1"/>
  <c r="A13" i="14"/>
  <c r="A14" i="14" s="1"/>
  <c r="A15" i="14" s="1"/>
  <c r="A16" i="14" s="1"/>
  <c r="A23" i="14" s="1"/>
  <c r="A24" i="14" s="1"/>
  <c r="A7" i="14"/>
  <c r="H27"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i="36"/>
  <c r="D25" i="36"/>
  <c r="D36" i="36"/>
  <c r="D20" i="20"/>
  <c r="D32" i="36" s="1"/>
  <c r="D20" i="18"/>
  <c r="D30" i="36" s="1"/>
  <c r="D27" i="36"/>
  <c r="D24" i="36"/>
  <c r="H20" i="29"/>
  <c r="D22" i="36" s="1"/>
  <c r="D21" i="36"/>
  <c r="I20" i="5"/>
  <c r="D12" i="36" s="1"/>
  <c r="D20" i="19"/>
  <c r="I20" i="10"/>
  <c r="D17" i="36" s="1"/>
  <c r="I20" i="6"/>
  <c r="D13" i="36" s="1"/>
  <c r="I20" i="4"/>
  <c r="D43" i="36" l="1"/>
  <c r="D31" i="36"/>
  <c r="D42" i="36" s="1"/>
  <c r="D11" i="36"/>
  <c r="D35" i="36"/>
  <c r="D41" i="36" l="1"/>
  <c r="D44" i="36" s="1"/>
</calcChain>
</file>

<file path=xl/sharedStrings.xml><?xml version="1.0" encoding="utf-8"?>
<sst xmlns="http://schemas.openxmlformats.org/spreadsheetml/2006/main" count="1240" uniqueCount="709">
  <si>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</si>
  <si>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</si>
  <si>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</si>
  <si>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</si>
  <si>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</si>
  <si>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</si>
  <si>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</si>
  <si>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</si>
  <si>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</si>
  <si>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</si>
  <si>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</si>
  <si>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</si>
  <si>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</si>
  <si>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</si>
  <si>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</si>
  <si>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</si>
  <si>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</si>
  <si>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</si>
  <si>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</si>
  <si>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</si>
  <si>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</si>
  <si>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</si>
  <si>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</si>
  <si>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</si>
  <si>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</si>
  <si>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</si>
  <si>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</si>
  <si>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</si>
  <si>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</si>
  <si>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</si>
  <si>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</si>
  <si>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</si>
  <si>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</si>
  <si>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</si>
  <si>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</si>
  <si>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</si>
  <si>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</si>
  <si>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</si>
  <si>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</si>
  <si>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</si>
  <si>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</si>
  <si>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</si>
  <si>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</si>
  <si>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</si>
  <si>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</si>
  <si>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</si>
  <si>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</si>
  <si>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</si>
  <si>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</si>
  <si>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</si>
  <si>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</si>
  <si>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</si>
  <si>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</si>
  <si>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</si>
  <si>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</si>
  <si>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</si>
  <si>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</si>
  <si>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</si>
  <si>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</si>
  <si>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</si>
  <si>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</si>
  <si>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</si>
  <si>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</si>
  <si>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</si>
  <si>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</si>
  <si>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</si>
  <si>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</si>
  <si>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</si>
  <si>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</si>
  <si>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</si>
  <si>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</si>
  <si>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</si>
  <si>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</si>
  <si>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</si>
  <si>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</si>
  <si>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</si>
  <si>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</si>
  <si>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</si>
  <si>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</si>
  <si>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</si>
  <si>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</si>
  <si>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</si>
  <si>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</si>
  <si>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</si>
  <si>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</si>
  <si>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</si>
  <si>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</si>
  <si>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</si>
  <si>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</si>
  <si>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</si>
  <si>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</si>
  <si>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</si>
  <si>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</si>
  <si>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</si>
  <si>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</si>
  <si>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</si>
  <si>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</si>
  <si>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</si>
  <si>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</si>
  <si>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</si>
  <si>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</si>
  <si>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</si>
  <si>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</si>
  <si>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</si>
  <si>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</si>
  <si>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</si>
  <si>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</si>
  <si>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</si>
  <si>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</si>
  <si>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</si>
  <si>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</si>
  <si>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</si>
  <si>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</si>
  <si>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</si>
  <si>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</si>
  <si>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</si>
  <si>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</si>
  <si>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</si>
  <si>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</si>
  <si>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</si>
  <si>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</si>
  <si>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</si>
  <si>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</si>
  <si>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</si>
  <si>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</si>
  <si>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</si>
  <si>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</si>
  <si>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</si>
  <si>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</si>
  <si>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</si>
  <si>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</si>
  <si>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</si>
  <si>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</si>
  <si>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</si>
  <si>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</si>
  <si>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</si>
  <si>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</si>
  <si>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</si>
  <si>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</si>
  <si>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</si>
  <si>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</si>
  <si>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</si>
  <si>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</si>
  <si>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</si>
  <si>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</si>
  <si>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</si>
  <si>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</si>
  <si>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</si>
  <si>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</si>
  <si>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</si>
  <si>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</si>
  <si>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</si>
  <si>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</si>
  <si>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</si>
  <si>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</si>
  <si>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</si>
  <si>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</si>
  <si>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</si>
  <si>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</si>
  <si>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</si>
  <si>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</si>
  <si>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</si>
  <si>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</si>
  <si>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</si>
  <si>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</si>
  <si>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</si>
  <si>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</si>
  <si>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</si>
  <si>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</si>
  <si>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</si>
  <si>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</si>
  <si>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</si>
  <si>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</si>
  <si>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</si>
  <si>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</si>
  <si>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</si>
  <si>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</si>
  <si>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</si>
  <si>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</si>
  <si>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</si>
  <si>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</si>
  <si>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</si>
  <si>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</si>
  <si>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</si>
  <si>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</si>
  <si>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</si>
  <si>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</si>
  <si>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</si>
  <si>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</si>
  <si>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</si>
  <si>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</si>
  <si>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</si>
  <si>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</si>
  <si>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</si>
  <si>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</si>
  <si>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</si>
  <si>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</si>
  <si>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</si>
  <si>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</si>
  <si>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</si>
  <si>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</si>
  <si>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</si>
  <si>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</si>
  <si>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</si>
  <si>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</si>
  <si>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</si>
  <si>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</si>
  <si>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</si>
  <si>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</si>
  <si>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</si>
  <si>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</si>
  <si>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</si>
  <si>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</si>
  <si>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</si>
  <si>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</si>
  <si>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</si>
  <si>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</si>
  <si>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</si>
  <si>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</si>
  <si>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</si>
  <si>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</si>
  <si>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</si>
  <si>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</si>
  <si>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</si>
  <si>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</si>
  <si>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</si>
  <si>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</si>
  <si>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</si>
  <si>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</si>
  <si>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</si>
  <si>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</si>
  <si>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</si>
  <si>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</si>
  <si>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</si>
  <si>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</si>
  <si>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</si>
  <si>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</si>
  <si>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</si>
  <si>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</si>
  <si>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</si>
  <si>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</si>
  <si>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</si>
  <si>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</si>
  <si>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</si>
  <si>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</si>
  <si>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</si>
  <si>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</si>
  <si>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</si>
  <si>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</si>
  <si>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</si>
  <si>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</si>
  <si>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</si>
  <si>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</si>
  <si>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</si>
  <si>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</si>
  <si>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</si>
  <si>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</si>
  <si>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</si>
  <si>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</si>
  <si>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</si>
  <si>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</si>
  <si>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</si>
  <si>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</si>
  <si>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</si>
  <si>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</si>
  <si>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</si>
  <si>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</si>
  <si>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</si>
  <si>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</si>
  <si>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</si>
  <si>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</si>
  <si>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</si>
  <si>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Proiectare Urbană și Peisagistică</t>
  </si>
  <si>
    <t>Enache Cristina Iuliana</t>
  </si>
  <si>
    <t>Enache, Cristina</t>
  </si>
  <si>
    <t>Oraşul şi Societatea Urbană în Era Informaţiei</t>
  </si>
  <si>
    <t>Editura Universitară “Ion Mincu” Bucureşti</t>
  </si>
  <si>
    <t>167</t>
  </si>
  <si>
    <t>Enache, Cristina; Căplescu, Oana</t>
  </si>
  <si>
    <t>ISBN 978-94-017-8535-8</t>
  </si>
  <si>
    <t xml:space="preserve">Planning and designing sustainable and resilient landscapes / Media Landscape </t>
  </si>
  <si>
    <t>Springer</t>
  </si>
  <si>
    <t>The Role of the Landscape in the Identity Generation Process</t>
  </si>
  <si>
    <t>Enache, Cristina; Crăciun Cerasella</t>
  </si>
  <si>
    <t>Procedia - Social and Behavioral Sciences</t>
  </si>
  <si>
    <t>ISSN: 1877-0428</t>
  </si>
  <si>
    <t>Volumul 92, 10 October 2013</t>
  </si>
  <si>
    <t>Technology. In | Between Scales. Contemporary Landscapes</t>
  </si>
  <si>
    <t>Enache, Cristina; Hărmănescu, Mihaela</t>
  </si>
  <si>
    <t>LUMEN: Rethinking Social Action. Core Values</t>
  </si>
  <si>
    <t>Urban Agriculture – Perception. Awarenes. Necessity</t>
  </si>
  <si>
    <t>Enache Cristina, Popa Andreea</t>
  </si>
  <si>
    <t>Procedia Environmental Sciences</t>
  </si>
  <si>
    <t>Volumul 32</t>
  </si>
  <si>
    <t>ISSN: 1878-0296</t>
  </si>
  <si>
    <t>Vernacular and Technology. InBetween</t>
  </si>
  <si>
    <t>Rethinking Social Action. Core Values</t>
  </si>
  <si>
    <t>ISBN 978-88-7587-725-5</t>
  </si>
  <si>
    <t>New Approaches in Social and Humanistic Sciences</t>
  </si>
  <si>
    <t xml:space="preserve">Urban landscape history revealed by digital sources </t>
  </si>
  <si>
    <t>ISBN 978-88-7587-728-6</t>
  </si>
  <si>
    <t>Enache, Cristina; Mihăilă, Marina</t>
  </si>
  <si>
    <t xml:space="preserve">Lusofona de Arquitectura et Educacao </t>
  </si>
  <si>
    <t>no.8-9/2013</t>
  </si>
  <si>
    <t>ISSN: 1646-6756</t>
  </si>
  <si>
    <t>EURAU 2016 ”IN|BETWEEN SCALES” CONFERENCE Proceedings Book</t>
  </si>
  <si>
    <t>ISBN 978-606-638-141-3</t>
  </si>
  <si>
    <t>997-1004</t>
  </si>
  <si>
    <t xml:space="preserve">A discussion about new Bucharest ShoppingScapes </t>
  </si>
  <si>
    <t xml:space="preserve">Enache, Cristina </t>
  </si>
  <si>
    <t>ISSN 2067-4252</t>
  </si>
  <si>
    <t>septembrie 2016</t>
  </si>
  <si>
    <t>martie 2012</t>
  </si>
  <si>
    <t>URBAN LANDSCAPE. FROM MESSAGE TO MEDIATISATION</t>
  </si>
  <si>
    <t>ISBN 978 - 606 - 638 - 024 - 9</t>
  </si>
  <si>
    <t>15-20 mai 2012</t>
  </si>
  <si>
    <t>FENOMENUL TEHNO - INFORMATIONAL IN SOCIETATEA CONTEMPORANA</t>
  </si>
  <si>
    <t>ISBN 978-973-1884-07-3</t>
  </si>
  <si>
    <t>mai 2008</t>
  </si>
  <si>
    <t>octombrie 2007</t>
  </si>
  <si>
    <t>ISBN 978-973-88302-3-3,</t>
  </si>
  <si>
    <t>110-114</t>
  </si>
  <si>
    <t xml:space="preserve">Studiu de modernizare a unor artere importante ale capitalei in contextul conservarii si protejarii tesutului urban existent – Bd.Expozitiei, Calea Calarasi </t>
  </si>
  <si>
    <t>Argument 1/2009 – Regenerarea peisajului urban/ arhitectural</t>
  </si>
  <si>
    <t>ORASUL EUROPEAN IN ERA INFORMATIEI</t>
  </si>
  <si>
    <t>ISBN 978-973-1884-85-1</t>
  </si>
  <si>
    <t>IDENTITATE.RESTRUCTURARE.PEISAJ</t>
  </si>
  <si>
    <t>Upgrade – dezvoltare prin continuitate</t>
  </si>
  <si>
    <t>martie 2011</t>
  </si>
  <si>
    <t xml:space="preserve"> ISSN 2067-4252</t>
  </si>
  <si>
    <t>PEISAJ URBAN – DEZVOLTARE TEHNOLOGICA</t>
  </si>
  <si>
    <t>Provocari in spatiul construit. 120 de ani de invatamant de arhitectura</t>
  </si>
  <si>
    <t>ISBN 978-606-638-017-1</t>
  </si>
  <si>
    <t>39-47</t>
  </si>
  <si>
    <t>DENSITATE SI PEISAJ</t>
  </si>
  <si>
    <t>Enache, Cristina; Mihăilă Marina</t>
  </si>
  <si>
    <t>Peisaj Cultural. Arhitectura. Tendinte</t>
  </si>
  <si>
    <t>ISBN 978-606-638-047-8</t>
  </si>
  <si>
    <t>Macrostructuri – o discuţie despre arhitecturi şi peisaj</t>
  </si>
  <si>
    <t>Space-Art-Architecture</t>
  </si>
  <si>
    <t>ISBN 978-606-638-067-6</t>
  </si>
  <si>
    <t>Augmentare spațiului urban. Percepție și interacțiune socială</t>
  </si>
  <si>
    <t>noiembrie 2013</t>
  </si>
  <si>
    <t>141-154</t>
  </si>
  <si>
    <t>ISBN 978-973-709-701-9</t>
  </si>
  <si>
    <t xml:space="preserve">PEISAJUL EREI INFORMATIONALE – intre tehnologie si genius loci </t>
  </si>
  <si>
    <t xml:space="preserve">Conferința Internațională LAUD 2014 (Landscape Architecture and Urban Design), </t>
  </si>
  <si>
    <t>Keynote speaker, București 2014</t>
  </si>
  <si>
    <t>26-29 martie 2015</t>
  </si>
  <si>
    <t>ISSN 2393 - 4425 ISSN-L 2393 - 4425</t>
  </si>
  <si>
    <t>ICAR 2015_Re[Search] through Architecture Proceedings Book</t>
  </si>
  <si>
    <t>Orașul Inteligent Proceedings Book</t>
  </si>
  <si>
    <t>Space-Art-Architecture Proceedings Book</t>
  </si>
  <si>
    <t>Experimente Urbane / Evenimente culturale  Proceedings Book</t>
  </si>
  <si>
    <t>ICAR 2012_international Conference on Architectural Research Proceedings Book</t>
  </si>
  <si>
    <t xml:space="preserve">Argument 2/2010 – Valori de patrimoniu şi arhitectura contemporană </t>
  </si>
  <si>
    <t xml:space="preserve">EURAU 2016 ”IN|BETWEEN SCALES” CONFERENCE </t>
  </si>
  <si>
    <t>Review, Editura Universitară Ion Mincu, București</t>
  </si>
  <si>
    <t xml:space="preserve">ICAR 2015_Re[Search] through Architecture </t>
  </si>
  <si>
    <t>Landscapes and Identities</t>
  </si>
  <si>
    <t>Conferința Internațională LAUD (Landscape Architecture and Urban Design)</t>
  </si>
  <si>
    <t>iunie</t>
  </si>
  <si>
    <t xml:space="preserve">Orașul Inteligent </t>
  </si>
  <si>
    <t>Augmentarea spațiului urban. Percepție și interacțiune socială</t>
  </si>
  <si>
    <t xml:space="preserve">Experimente Urbane / Evenimente culturale  </t>
  </si>
  <si>
    <t>INTERVENTII IN PEISAJ – DE LA EVENIMENT LA EXPERIMENT</t>
  </si>
  <si>
    <t xml:space="preserve">ICAR 2012_international Conference on Architectural Research </t>
  </si>
  <si>
    <t>Protecţia patrimoniului în educaţia de peisagistică.Proiecte didactice: Restaurare / Revitalizare Peisagistică</t>
  </si>
  <si>
    <t>De la arhitectură la patrimoniu construit și.... mai departe</t>
  </si>
  <si>
    <t xml:space="preserve"> septembrie 2013</t>
  </si>
  <si>
    <t xml:space="preserve">Enache, Cristina; Luparu, Lavinia  </t>
  </si>
  <si>
    <t>PEISAJUL URBAN CA ELEMENT DE IDENTITATE SOCIAL URBANA. LANDSCAPE COMPETITIONS</t>
  </si>
  <si>
    <t>BNAB 2012</t>
  </si>
  <si>
    <t>octombrie 2012</t>
  </si>
  <si>
    <t>URBAN LANDSCAPE IN THE AGE OF INFORMATION TECHNOLOGY</t>
  </si>
  <si>
    <t>Nedimah Workshop</t>
  </si>
  <si>
    <t>noiembrie 2012</t>
  </si>
  <si>
    <t>Relational Landscape</t>
  </si>
  <si>
    <t>septembrie 2010</t>
  </si>
  <si>
    <t>Conferinteacu participare nationala  „Valori de patrimoniu şi arhitectura contemporană”</t>
  </si>
  <si>
    <t>Conferinta cu participare nationala “Peisaj cultural si dezvoltare” , Bucuresti</t>
  </si>
  <si>
    <t>Conferinta cu participare nationala  “Regenerarea peisajului urban/ arhitectural</t>
  </si>
  <si>
    <t>Conferinta cu participare nationala “Tendinte si directii in  amenajarea si planificarea strategica a teritoriului – diversificarea temelor de cercetare in urbanism / peisagistica – intre planificare si design”</t>
  </si>
  <si>
    <t>Conferinţa cu Participare Internaţională Upgrade – dezvoltare prin continuitate</t>
  </si>
  <si>
    <t>PEISAJUL CA PATRIMONIU – valoarea parcurilor monument : Parcul Carol si Parcul Stirbey“</t>
  </si>
  <si>
    <t>Conferinţa cu Participare Naţională Capitala in etapa calitativa a modernizarii infrastructurii</t>
  </si>
  <si>
    <t>Ozone Residence</t>
  </si>
  <si>
    <t>autorizat, executat partial</t>
  </si>
  <si>
    <t>co-autor</t>
  </si>
  <si>
    <t xml:space="preserve">Primaria Bucuresti  </t>
  </si>
  <si>
    <t xml:space="preserve">autorizat </t>
  </si>
  <si>
    <t>co-autor, subproiectant</t>
  </si>
  <si>
    <t>Armax Gaz</t>
  </si>
  <si>
    <t>Romair Consulting</t>
  </si>
  <si>
    <t>autorizat</t>
  </si>
  <si>
    <t>executat</t>
  </si>
  <si>
    <t xml:space="preserve">Amenajare Parc Lunca Jiului, Craiova </t>
  </si>
  <si>
    <t>coautor</t>
  </si>
  <si>
    <t>avizat</t>
  </si>
  <si>
    <t>intocmitor principal</t>
  </si>
  <si>
    <t>Consitrans SA</t>
  </si>
  <si>
    <t>autor</t>
  </si>
  <si>
    <t>Daniel Chinciu</t>
  </si>
  <si>
    <t>Hercesa Imobiliare</t>
  </si>
  <si>
    <t>avizat, implementat</t>
  </si>
  <si>
    <t>Bucharest Arena</t>
  </si>
  <si>
    <t>Valentin Stoiculescu</t>
  </si>
  <si>
    <t>Letitia Badea</t>
  </si>
  <si>
    <t>FRR</t>
  </si>
  <si>
    <t>PUZ extindere hotel Athenee Palace Hilton - Studiu de Oportunitate</t>
  </si>
  <si>
    <t>Ana Hotels</t>
  </si>
  <si>
    <t>Titan Mar</t>
  </si>
  <si>
    <t>COR</t>
  </si>
  <si>
    <t xml:space="preserve">PUG COMUNA FÂRDEA, JUD.TIMIȘ </t>
  </si>
  <si>
    <t>Autor prezentare cariera practica profesională – panouri în expoziţia  Conferintei Internationale ROCAD a cadrelor didactice Facultatea de Arhitectura UAUIM, Expoziţie 2012, organizator expoziţie ROCAD, UAUIM, OAR Bucureşti. Mai 2012</t>
  </si>
  <si>
    <t>membru al juriului de desemnare a proiectului câștigător din cadrul competiției studențești internaționale ”(Re)Descovering the Emerald Necklace: Colentina River, Bucharest, România”, organizat cu ocazia Forumului Internațional Le Notre 2015, București</t>
  </si>
  <si>
    <t>aprilie-mai 2015</t>
  </si>
  <si>
    <t>februarie - martie 2017</t>
  </si>
  <si>
    <t>membru al juriului de desemnare a proiectului câștigător din cadrul competiției studențești „Aparență cu esență” – organizat în parteneriat Facultatea de Urbanism – Stonerex - http://www.stonerex.ro/concurs-arhitectura-pentru-studenti-2016/ (proiecte de dezvoltare durabilă cu produse Stonerex)</t>
  </si>
  <si>
    <t>iunie 2016</t>
  </si>
  <si>
    <t>iulie 2013</t>
  </si>
  <si>
    <t>martie 2010</t>
  </si>
  <si>
    <t>membru al juriului de desemnare a proiectului câștigător din cadrul competiției studențești internaționale Le Notre ”Inclusive Landscapes in the Region of Munich”, organizat cu ocazia Forumului Internațional Le Notre 2017, Munchen</t>
  </si>
  <si>
    <t>membru al juriului competiției studențești „Pasaje” – Facultatea de Urbanism</t>
  </si>
  <si>
    <t>membru al juriului de desemnare a obiectului câştigător din cadrul Concursului Can City organizat în cadrul evenimentului Can Design Festival – de către organizația Aluro în parteneriat cu FU-UAUIM (proiecte din materiale reciclabile)</t>
  </si>
  <si>
    <t>membru al juriului de desemnare a instalaţiei câştigătoare din cadrul Concursului de Instalaţii LandArt The Eyes of the Skin, Trienala de Arhitectură EastCentric</t>
  </si>
  <si>
    <t>membru al juriului de desemnare a proiectului câştigător pentru Concursul Reabilitare Obelisc Costineşti – iulie 2013 , organizat de AAUPR</t>
  </si>
  <si>
    <t>Membru al juriului de desemnare a proiectului câştigător pentru Concursul  de Arhitectură Sediul Uniunii Compozitorilor şi Muzicologilor din România – Asociaţia pentru Drepturile de Autor- martie 2010</t>
  </si>
  <si>
    <t>Coordonator Cluster Workshop studentesc - proiect DANuRB - noiembrie 2017</t>
  </si>
  <si>
    <t>noiembrie 2017</t>
  </si>
  <si>
    <t>martie 2016</t>
  </si>
  <si>
    <t>octombrie 2016</t>
  </si>
  <si>
    <t>Co-organizator workshop international Eco-Week, Bucuresti, 2016</t>
  </si>
  <si>
    <t>iulie-septembrie 2015</t>
  </si>
  <si>
    <t>noiembrie 2013-martie 2014</t>
  </si>
  <si>
    <t>octombrie 2013-februarie 2014</t>
  </si>
  <si>
    <t>Masa rotunda „Implementarea Convenţiei Europene a Peisajului şi implicarea în domeniul Turismului Cultural’’, Bucuresti</t>
  </si>
  <si>
    <t xml:space="preserve"> 24 octombrie</t>
  </si>
  <si>
    <t>Participare masă rotundă</t>
  </si>
  <si>
    <t>25 iunie 2014</t>
  </si>
  <si>
    <t>2013-2017</t>
  </si>
  <si>
    <r>
      <t xml:space="preserve">- ’’Reconfigurarea starii actuale a spatiilor rezidentiale din mediile urbane din Romania sub efectul schimbarilor de mediu’’ - Acronim ECOLOC,  </t>
    </r>
    <r>
      <rPr>
        <sz val="11"/>
        <color theme="1"/>
        <rFont val="Calibri"/>
        <family val="2"/>
        <scheme val="minor"/>
      </rPr>
      <t>Centrul National de Management Programe (CNMP), Programul 4 – Parteneriate in domeniile prioritare (studiu de cercetare – Responsabil Proiect UAUIM – P4</t>
    </r>
    <r>
      <rPr>
        <b/>
        <sz val="11"/>
        <color theme="1"/>
        <rFont val="Calibri"/>
        <family val="2"/>
        <scheme val="minor"/>
      </rPr>
      <t xml:space="preserve">, </t>
    </r>
    <r>
      <rPr>
        <sz val="11"/>
        <color theme="1"/>
        <rFont val="Calibri"/>
        <family val="2"/>
        <scheme val="minor"/>
      </rPr>
      <t>CCPEC/UAUIM, 2008-2011, Coordonator proiect: prof. dr. ing. Ligia Niculita, UTCB)</t>
    </r>
  </si>
  <si>
    <t>Proiect finalizat</t>
  </si>
  <si>
    <t>membru echipă</t>
  </si>
  <si>
    <t>Budapest University of Technology and Economics (coordonator proiect) / INTERREG</t>
  </si>
  <si>
    <t>Etapa 1 - 2017</t>
  </si>
  <si>
    <t xml:space="preserve">Coautor - coordonator WP 4 - </t>
  </si>
  <si>
    <t>2017-2019</t>
  </si>
  <si>
    <t>ALPAB - PMB</t>
  </si>
  <si>
    <t>Avizat /  Aprobat / Finalizat</t>
  </si>
  <si>
    <t>2005-2006</t>
  </si>
  <si>
    <r>
      <t xml:space="preserve">Plan Urbanistic Zonal  PARCUL CAROL </t>
    </r>
    <r>
      <rPr>
        <sz val="11"/>
        <color theme="1"/>
        <rFont val="Calibri"/>
        <family val="2"/>
        <scheme val="minor"/>
      </rPr>
      <t>(CCPEC-UAUIM , 2005-2006, sef proiect complex, sef proiect de specialitate: dr. arh. Cristina Enache )</t>
    </r>
  </si>
  <si>
    <r>
      <t xml:space="preserve">Plan Urbanistic Zonal PARCUL CIŞMIGIU </t>
    </r>
    <r>
      <rPr>
        <sz val="11"/>
        <color theme="1"/>
        <rFont val="Calibri"/>
        <family val="2"/>
        <scheme val="minor"/>
      </rPr>
      <t>(CCPEC-UAUIM , 2005-2006, sef proiect: dr.arh. Cerasella Crăciun)</t>
    </r>
  </si>
  <si>
    <r>
      <t xml:space="preserve">Plan Urbanistic Zonal PARCUL ȘTIRBEY, BUFTEA </t>
    </r>
    <r>
      <rPr>
        <sz val="11"/>
        <color theme="1"/>
        <rFont val="Calibri"/>
        <family val="2"/>
        <scheme val="minor"/>
      </rPr>
      <t>(CCPEC-UAUIM , 2006-2007, sef proiect: dr.arh. Florin Machedon)</t>
    </r>
  </si>
  <si>
    <t>2004-2005</t>
  </si>
  <si>
    <t>2003-2004</t>
  </si>
  <si>
    <r>
      <t>Plan Urbanistic Zonal PARCUL TINERETULUI</t>
    </r>
    <r>
      <rPr>
        <sz val="11"/>
        <color theme="1"/>
        <rFont val="Calibri"/>
        <family val="2"/>
        <scheme val="minor"/>
      </rPr>
      <t xml:space="preserve"> (CCPEC-UAUIM, 2003-2004, întocmitor principal si coordonare, sef proiect: prof. dr. arh. Angela Filipeanu);</t>
    </r>
  </si>
  <si>
    <r>
      <t>Plan Urbanistic Zonal PARCUL TINERETULUI – ETAPA P.U.D.-urilor PE AXE SI CENTRE DE INTERES</t>
    </r>
    <r>
      <rPr>
        <sz val="11"/>
        <color theme="1"/>
        <rFont val="Calibri"/>
        <family val="2"/>
        <scheme val="minor"/>
      </rPr>
      <t xml:space="preserve"> (CCPEC-UAUIM, 2004-2005, coautor)</t>
    </r>
  </si>
  <si>
    <r>
      <t xml:space="preserve">Nominalizare (în colectiv), în domeniul sustenabilității pentru </t>
    </r>
    <r>
      <rPr>
        <b/>
        <sz val="11"/>
        <color theme="1"/>
        <rFont val="Calibri"/>
        <family val="2"/>
        <scheme val="minor"/>
      </rPr>
      <t>“Initiativa Educațională din domeniul Clădirilor Verzi ale Anului”</t>
    </r>
    <r>
      <rPr>
        <sz val="11"/>
        <color theme="1"/>
        <rFont val="Calibri"/>
        <family val="2"/>
        <scheme val="minor"/>
      </rPr>
      <t xml:space="preserve">, acordat Facultății de Urbanism din UAUIM, oferit de </t>
    </r>
    <r>
      <rPr>
        <b/>
        <sz val="11"/>
        <color theme="1"/>
        <rFont val="Calibri"/>
        <family val="2"/>
        <scheme val="minor"/>
      </rPr>
      <t>Romania Green Building Council.</t>
    </r>
  </si>
  <si>
    <t>curator</t>
  </si>
  <si>
    <t>Organizator activități Secțiune Facultatea de Urbanism din cadrul East Centric Architecture Triennale 2016, Foaier Sala Mică, Teatrul Național București (TNB), septembrie - octombrie 2016 - Drifting - expoziții, concursuri cu premii, workshop</t>
  </si>
  <si>
    <t>Membru în comitetul Științific al revistei JULP (Journal of Urbanism and Landscape Architecture)</t>
  </si>
  <si>
    <t>2015-2017</t>
  </si>
  <si>
    <t xml:space="preserve">Membru în comitetul Științific al Conferinței Internaționale ICAR 2015 Re[Search] through Architecture </t>
  </si>
  <si>
    <t xml:space="preserve">Membru în comitetul Științific al Conferinței Internaționale EURAU 2016 ”IN|BETWEEN SCALES” </t>
  </si>
  <si>
    <r>
      <t>Membru</t>
    </r>
    <r>
      <rPr>
        <b/>
        <sz val="11"/>
        <color indexed="8"/>
        <rFont val="Calibri"/>
        <family val="2"/>
      </rPr>
      <t xml:space="preserve"> Comisia Națională de Dezvoltare Teritorială MDRAP</t>
    </r>
  </si>
  <si>
    <t>2017-prezent</t>
  </si>
  <si>
    <t>Primăria Sectorului 3</t>
  </si>
  <si>
    <t>Analiza Spațiilor Publice ale Sectorului 3 din Municipiul București, șef proiect Cristina Enache, Parteneri: OAR, USAMV, UAUIM</t>
  </si>
  <si>
    <t>aprobat</t>
  </si>
  <si>
    <t>șef proiect</t>
  </si>
  <si>
    <t>Primăria Municipiului Oradea</t>
  </si>
  <si>
    <t>Studiu de evaluare istorică, arhitecturală și urbanistică în vederea fundamentării relocării statuii lui Mihai Viteazul din Piața Unirii din Oradea, cu scopul de a reamplasa statuia Regelui Ferdinand I, șef proiect Cristina Enache,Proiectant General: UAUIM – CCPEC srl</t>
  </si>
  <si>
    <t>PUZ Strada Fabrica de Chibrituri 24-26, sector 5, București</t>
  </si>
  <si>
    <t>S.C. CHIBRO S.A.</t>
  </si>
  <si>
    <t>aviz de oportunitate</t>
  </si>
  <si>
    <t>Amenajare Scuar Rotar Park Residence, Sector 6, București</t>
  </si>
  <si>
    <t>Rotar Residence</t>
  </si>
  <si>
    <t>PUZ Șoseaua Electronicii 31, sector 2, București</t>
  </si>
  <si>
    <t>PAL GROUP S.A.</t>
  </si>
  <si>
    <t>aviz de urbanism</t>
  </si>
  <si>
    <t>iulie 2018</t>
  </si>
  <si>
    <t>Comunicare publică ”Parcul Carol – între natură, istorie și urbanitate” – autor: Cristina Enache – , aprilie 2018</t>
  </si>
  <si>
    <t>Sesiunea de Comunicări Științifice ”Parcul Carol, Patrimoniul Artistic, Arhitectural și Natural”, Organizatori - Universitatea de Arhitectură și Urbanism Ion Mincu și Academia de Științe Tehnice din România</t>
  </si>
  <si>
    <t>26 aprilie</t>
  </si>
  <si>
    <t xml:space="preserve">Enache, Cristina; Floroiu, Iulia </t>
  </si>
  <si>
    <t>Landscape Consumerism vs Social Sustainability.  A DANUrb Innitiative</t>
  </si>
  <si>
    <t>EURAU 2018 ”RETROACTIVE RESEARCH”, Alicante, septembrie 2018</t>
  </si>
  <si>
    <t>19-22 septembrie</t>
  </si>
  <si>
    <t>Selfie-fying the Landscape. Space awareness through Social Media</t>
  </si>
  <si>
    <t>11th LUMEN International Scientific Conference CATES – 23-24 noiembrie 2018</t>
  </si>
  <si>
    <t>23-24 noiembrie</t>
  </si>
  <si>
    <t xml:space="preserve">23-24 noiembrie </t>
  </si>
  <si>
    <t>Decoding the Urban Landscape</t>
  </si>
  <si>
    <t>Agricultural landscape. Perception. Awareness. Identity</t>
  </si>
  <si>
    <t>LUMEN RSACV 2015</t>
  </si>
  <si>
    <t>noiembrie</t>
  </si>
  <si>
    <t>EURAU 2016 ”IN|BETWEEN SCALES” CONFERENCE</t>
  </si>
  <si>
    <t xml:space="preserve">septembrie  </t>
  </si>
  <si>
    <t>O discuție: (Framing) Imaginile în mișcare pentru arhitectură și discursul critic arhitectural - semantici și forme</t>
  </si>
  <si>
    <t>Conferinteacu participare nationala ARHITECTURA RECENTĂ - discurs critic, București, 19-20 mai 2016</t>
  </si>
  <si>
    <t>19-20 mai</t>
  </si>
  <si>
    <t>Vernacular and Technology. In Between</t>
  </si>
  <si>
    <t>– ECOSMART INTERNATIONAL CONFERENCE Environment at a CrossrOads: SMART approaches for a sustainable future, București, noiembrie 2015</t>
  </si>
  <si>
    <t xml:space="preserve">noiembrie </t>
  </si>
  <si>
    <t>aprilie</t>
  </si>
  <si>
    <t xml:space="preserve">Conferința Internațională LUMEN 2015- Multidimensional Education &amp; Professional Development. Ethical Values, 7th Edition </t>
  </si>
  <si>
    <t>Enache, Cristina; Floroiu, Iulia</t>
  </si>
  <si>
    <t>978-84-1302-003-7</t>
  </si>
  <si>
    <t>467-471</t>
  </si>
  <si>
    <t>Decoding the urban landscape</t>
  </si>
  <si>
    <t>Selfie-fying the landscape</t>
  </si>
  <si>
    <t xml:space="preserve">Conferinţa de Landscape Design organizat de UAUIM impreuna cu Universitatea din Genova, la Institutul Italian de Cultura IIC, Bucureşti, </t>
  </si>
  <si>
    <t>Postmodern Openings</t>
  </si>
  <si>
    <t>ISSN 2069-9387</t>
  </si>
  <si>
    <t>Enache Cristina, Floroiu Iulia</t>
  </si>
  <si>
    <t>Logos Universality Mentality Education Novelty: Philosophy &amp; Humanistic Sciences</t>
  </si>
  <si>
    <t>ISSN 2501-0409</t>
  </si>
  <si>
    <t>Volumul 6</t>
  </si>
  <si>
    <t>Volumul 10</t>
  </si>
  <si>
    <r>
      <t xml:space="preserve">Membru în </t>
    </r>
    <r>
      <rPr>
        <b/>
        <sz val="11"/>
        <color theme="1"/>
        <rFont val="Calibri"/>
        <family val="2"/>
        <scheme val="minor"/>
      </rPr>
      <t>Comisia Tehnică de Urbanism a Primăriei Sectorului 5</t>
    </r>
  </si>
  <si>
    <t>2018-prezent</t>
  </si>
  <si>
    <t>2020-prezent</t>
  </si>
  <si>
    <r>
      <t xml:space="preserve">Membru în </t>
    </r>
    <r>
      <rPr>
        <b/>
        <sz val="11"/>
        <color theme="1"/>
        <rFont val="Calibri"/>
        <family val="2"/>
        <scheme val="minor"/>
      </rPr>
      <t>Comisia Tehnică de Urbanism a Primăriei Municipiului Giurgiu</t>
    </r>
  </si>
  <si>
    <t>Membru al juriului de desemnare a obiectului câştigător din cadrul Concursului Can City 2019</t>
  </si>
  <si>
    <t>Membru al juriului de desemnare a obiectului câştigător din cadrul Concursului Can City 2020</t>
  </si>
  <si>
    <t>Membru al juriului de desemnare a obiectului câştigător din cadrul Concursului Can City 2021</t>
  </si>
  <si>
    <t>Membru al juriului de desemnare a obiectului câştigător din cadrul Concursului Can City 2022</t>
  </si>
  <si>
    <r>
      <t>Membru al juriului de desemnare a proiectului câștigător din cadrul competiției „</t>
    </r>
    <r>
      <rPr>
        <b/>
        <sz val="11"/>
        <rFont val="Calibri"/>
        <family val="2"/>
        <scheme val="minor"/>
      </rPr>
      <t>Amenajare Faleza Dunării, Tulcea</t>
    </r>
    <r>
      <rPr>
        <sz val="11"/>
        <rFont val="Calibri"/>
        <family val="2"/>
        <scheme val="minor"/>
      </rPr>
      <t>”, organizat de Consiliul Județean Tulcea, martie-mai 2020</t>
    </r>
  </si>
  <si>
    <r>
      <t>Membru al juriului de desemnare a proiectului câștigător din cadrul competiției „</t>
    </r>
    <r>
      <rPr>
        <b/>
        <sz val="11"/>
        <rFont val="Calibri"/>
        <family val="2"/>
        <scheme val="minor"/>
      </rPr>
      <t>Amenajare Parc recreațional, Galați</t>
    </r>
    <r>
      <rPr>
        <sz val="11"/>
        <rFont val="Calibri"/>
        <family val="2"/>
        <scheme val="minor"/>
      </rPr>
      <t>”, organizat de Primăria Municipiului Galați, ianuarie-februarie 2020</t>
    </r>
  </si>
  <si>
    <r>
      <t>membru al juriului de desemnare a proiectului câștigător din cadrul competiției „</t>
    </r>
    <r>
      <rPr>
        <b/>
        <sz val="11"/>
        <rFont val="Calibri"/>
        <family val="2"/>
        <scheme val="minor"/>
      </rPr>
      <t>Amenajare Faleza Dunării, Galați</t>
    </r>
    <r>
      <rPr>
        <sz val="11"/>
        <rFont val="Calibri"/>
        <family val="2"/>
        <scheme val="minor"/>
      </rPr>
      <t>”, organizat de Primăria Municipiului Galați, iulie-septembrie 2019</t>
    </r>
  </si>
  <si>
    <r>
      <t>membru al juriului de desemnare a proiectului câștigător din cadrul competiției „</t>
    </r>
    <r>
      <rPr>
        <b/>
        <sz val="11"/>
        <rFont val="Calibri"/>
        <family val="2"/>
        <scheme val="minor"/>
      </rPr>
      <t>Amenajare Valea Țiglinei, Galați</t>
    </r>
    <r>
      <rPr>
        <sz val="11"/>
        <rFont val="Calibri"/>
        <family val="2"/>
        <scheme val="minor"/>
      </rPr>
      <t>”, organizat de Primăria Municipiului Galați, iulie-septembrie 2019</t>
    </r>
  </si>
  <si>
    <t>iunie 2021</t>
  </si>
  <si>
    <t>aprilie - mai 2021</t>
  </si>
  <si>
    <r>
      <t xml:space="preserve">Participare în cadrul </t>
    </r>
    <r>
      <rPr>
        <b/>
        <sz val="11"/>
        <color theme="1"/>
        <rFont val="Calibri"/>
        <family val="2"/>
        <scheme val="minor"/>
      </rPr>
      <t>expoBIBLIOTECA v.2.0</t>
    </r>
    <r>
      <rPr>
        <sz val="11"/>
        <color theme="1"/>
        <rFont val="Calibri"/>
        <family val="2"/>
        <scheme val="minor"/>
      </rPr>
      <t>, cu cărți de autor, în cadrul East Centric Architecture Triennale 2016,</t>
    </r>
    <r>
      <rPr>
        <b/>
        <sz val="11"/>
        <color theme="1"/>
        <rFont val="Calibri"/>
        <family val="2"/>
        <scheme val="minor"/>
      </rPr>
      <t xml:space="preserve"> </t>
    </r>
    <r>
      <rPr>
        <sz val="11"/>
        <color theme="1"/>
        <rFont val="Calibri"/>
        <family val="2"/>
        <scheme val="minor"/>
      </rPr>
      <t>Foaier Sala Mică, Teatrul Național București (TNB), septembrie - octombrie 2016.</t>
    </r>
  </si>
  <si>
    <r>
      <t xml:space="preserve">Premiul (în colectiv), în domeniul sustenabilității pentru </t>
    </r>
    <r>
      <rPr>
        <b/>
        <sz val="11"/>
        <color theme="1"/>
        <rFont val="Calibri"/>
        <family val="2"/>
        <scheme val="minor"/>
      </rPr>
      <t>“Initiativa Educațională din domeniul Clădirilor Verzi ale Anului”</t>
    </r>
    <r>
      <rPr>
        <sz val="11"/>
        <color theme="1"/>
        <rFont val="Calibri"/>
        <family val="2"/>
        <scheme val="minor"/>
      </rPr>
      <t xml:space="preserve">, acordat Facultății de Urbanism din UAUIM, oferit de </t>
    </r>
    <r>
      <rPr>
        <b/>
        <sz val="11"/>
        <color theme="1"/>
        <rFont val="Calibri"/>
        <family val="2"/>
        <scheme val="minor"/>
      </rPr>
      <t>Romania Green Building Council.</t>
    </r>
  </si>
  <si>
    <r>
      <t xml:space="preserve">Proiectul de cercetare </t>
    </r>
    <r>
      <rPr>
        <b/>
        <sz val="11"/>
        <color theme="1"/>
        <rFont val="Calibri"/>
        <family val="2"/>
        <scheme val="minor"/>
      </rPr>
      <t>DANUrB</t>
    </r>
    <r>
      <rPr>
        <sz val="11"/>
        <color theme="1"/>
        <rFont val="Calibri"/>
        <family val="2"/>
        <scheme val="minor"/>
      </rPr>
      <t xml:space="preserve">, din cadrul </t>
    </r>
    <r>
      <rPr>
        <b/>
        <sz val="11"/>
        <color theme="1"/>
        <rFont val="Calibri"/>
        <family val="2"/>
        <scheme val="minor"/>
      </rPr>
      <t>Programului European INTERREG-Danube Transnational Programme</t>
    </r>
    <r>
      <rPr>
        <sz val="11"/>
        <color theme="1"/>
        <rFont val="Calibri"/>
        <family val="2"/>
        <scheme val="minor"/>
      </rPr>
      <t xml:space="preserve">, coordonator pachet UAUIM - </t>
    </r>
    <r>
      <rPr>
        <b/>
        <sz val="11"/>
        <color theme="1"/>
        <rFont val="Calibri"/>
        <family val="2"/>
        <scheme val="minor"/>
      </rPr>
      <t>WP 3 - Clusterului 3 – Cross-border Urban &amp; Cultural Landscape Heritage: THE  DANUBE RELATED CULTURAL LANDSCAPE DANUrB CULTURAL NETWORK,</t>
    </r>
    <r>
      <rPr>
        <sz val="11"/>
        <color theme="1"/>
        <rFont val="Calibri"/>
        <family val="2"/>
        <scheme val="minor"/>
      </rPr>
      <t xml:space="preserve"> (manager de proiect: conf. dr. arh. Angelica Stan)</t>
    </r>
  </si>
  <si>
    <r>
      <t xml:space="preserve">Proiectul de cercetare </t>
    </r>
    <r>
      <rPr>
        <b/>
        <sz val="11"/>
        <color theme="1"/>
        <rFont val="Calibri"/>
        <family val="2"/>
        <scheme val="minor"/>
      </rPr>
      <t>DANUrB</t>
    </r>
    <r>
      <rPr>
        <sz val="11"/>
        <color theme="1"/>
        <rFont val="Calibri"/>
        <family val="2"/>
        <scheme val="minor"/>
      </rPr>
      <t xml:space="preserve">, din cadrul </t>
    </r>
    <r>
      <rPr>
        <b/>
        <sz val="11"/>
        <color theme="1"/>
        <rFont val="Calibri"/>
        <family val="2"/>
        <scheme val="minor"/>
      </rPr>
      <t>Programului European INTERREG-Danube Transnational Programme</t>
    </r>
    <r>
      <rPr>
        <sz val="11"/>
        <color theme="1"/>
        <rFont val="Calibri"/>
        <family val="2"/>
        <scheme val="minor"/>
      </rPr>
      <t xml:space="preserve">, coordonator pachet UAUIM - </t>
    </r>
    <r>
      <rPr>
        <b/>
        <sz val="11"/>
        <color theme="1"/>
        <rFont val="Calibri"/>
        <family val="2"/>
        <scheme val="minor"/>
      </rPr>
      <t>WP 4 - Clusterului 4 – Cross-border Urban &amp; Cultural Landscape Heritage: THE  DANUBE RELATED CULTURAL LANDSCAPE DANUrB CULTURAL NETWORK,</t>
    </r>
    <r>
      <rPr>
        <sz val="11"/>
        <color theme="1"/>
        <rFont val="Calibri"/>
        <family val="2"/>
        <scheme val="minor"/>
      </rPr>
      <t xml:space="preserve"> (manager de proiect: conf. dr. arh. Angelica Stan)</t>
    </r>
  </si>
  <si>
    <t>PUZ Amenajare Sens giratoriu, Balotești</t>
  </si>
  <si>
    <t>Primăria Comunei Balotești</t>
  </si>
  <si>
    <t>Primăria Municipiului Slobozia</t>
  </si>
  <si>
    <t>Primăria Comunei Scorțoasa</t>
  </si>
  <si>
    <t>Primăria Municipiului Buzău</t>
  </si>
  <si>
    <t>Primăria Municipiului Sibiu</t>
  </si>
  <si>
    <t>PUZ Spital Județean de Urgență Vrancea - Municipiul Focșani</t>
  </si>
  <si>
    <t>CJ Vrancea</t>
  </si>
  <si>
    <t>PUZ Centru Comercial Aurora, Giurgiu</t>
  </si>
  <si>
    <t>S.C. COMETEX S.A.</t>
  </si>
  <si>
    <t>PUZ TOFF RESIDENCE, Giurgiu</t>
  </si>
  <si>
    <t>TOFF RESIDENCE</t>
  </si>
  <si>
    <t>Imobil Locuinte Colective – S+D+P+6E – str.Cedrilor nr.6-8, sector 5, București</t>
  </si>
  <si>
    <t>Enache Cristina, Pene Andreea</t>
  </si>
  <si>
    <t>Facing Dystopia</t>
  </si>
  <si>
    <r>
      <t xml:space="preserve">HURBE 2021 - </t>
    </r>
    <r>
      <rPr>
        <sz val="11"/>
        <color rgb="FF000000"/>
        <rFont val="Calibri"/>
        <family val="2"/>
        <scheme val="minor"/>
      </rPr>
      <t>Making healthy cities for people. Education, research and practice in planning, architecture and engineering, Faculty of Architecture, Sarajevo, Serbia</t>
    </r>
  </si>
  <si>
    <t>1-4 octombrie 2021</t>
  </si>
  <si>
    <t>Enache Cristina, Rusu Anca</t>
  </si>
  <si>
    <t>Shelter City</t>
  </si>
  <si>
    <t>17th LUMEN RSACVP – iunie 2022</t>
  </si>
  <si>
    <t>2-4 iunie</t>
  </si>
  <si>
    <t>Enache, Cristina; Acasandre, Andreea</t>
  </si>
  <si>
    <t>Facing Dystopia.Teaching landscape urbanism in an ever-changing society.</t>
  </si>
  <si>
    <t>HURBE 2021, Sarajevo octombrie 2021</t>
  </si>
  <si>
    <t>4-5 octombrie</t>
  </si>
  <si>
    <t>ISBN 978-9926-490-02-7</t>
  </si>
  <si>
    <t>49-60</t>
  </si>
  <si>
    <t>ISSN: 2284-5976 | e-ISSN: 2501-0409</t>
  </si>
  <si>
    <t>Relational landscape</t>
  </si>
  <si>
    <t>Intervenții în peisaj - de la eveniment la experiment</t>
  </si>
  <si>
    <t>Urban Landscape. From message to mediatisation</t>
  </si>
  <si>
    <t>Density and landscape</t>
  </si>
  <si>
    <t>Peisaj urban - dezvoltare tehnologică</t>
  </si>
  <si>
    <t>Identitate. Restructurare. Peisaj</t>
  </si>
  <si>
    <t>Orașul european în era informației</t>
  </si>
  <si>
    <t>PEISAJUL CA PATRIMONIU – valoarea parcurilor monument: Parcul Carol și Parcul Știrbey</t>
  </si>
  <si>
    <t xml:space="preserve">PEISAJUL EREI INFORMAȚIONALE – între tehnologie și genius loci </t>
  </si>
  <si>
    <t>Fenomenul tehno-informațional în societatea contemporană</t>
  </si>
  <si>
    <t xml:space="preserve">Studiu de modernizare a unor artere importante ale capitalei în contextul conservării și protejării țesutului urban existent – Bd.Expoziției, Calea Călărași </t>
  </si>
  <si>
    <t xml:space="preserve">Capitala în etapa calitativă a modernizării infrastructurii </t>
  </si>
  <si>
    <t xml:space="preserve">Preocupări recente în planificarea spațială </t>
  </si>
  <si>
    <t xml:space="preserve">Peisaj cultural și dezvoltare </t>
  </si>
  <si>
    <t>Provocări în spațiul construit. 120 de ani de învățământ de arhitectură</t>
  </si>
  <si>
    <t>Peisaj Cultural. Arhitectura. Tendințe</t>
  </si>
  <si>
    <t>Primăria Craiova</t>
  </si>
  <si>
    <t>APPLE TOWER RESIDENCE</t>
  </si>
  <si>
    <t xml:space="preserve">“Târgoviște City Mall” – reabilitarea magazinului universal Muntenia, din centrul municipiului Târgoviște </t>
  </si>
  <si>
    <t xml:space="preserve">Cartier Locuințe colective și dotări – birouri, servicii, instituție de cult – Mediaș </t>
  </si>
  <si>
    <t>Proiect arhitectură/peisagistică faza PT+DE – “ Parcul Cișmigiu”</t>
  </si>
  <si>
    <t xml:space="preserve">Proiect arhitectură/peisagistică faza PT+DE – “ Parcul Carol” </t>
  </si>
  <si>
    <t xml:space="preserve">“Ozone Residence” Ansamblu locuințe individuale – lotizare </t>
  </si>
  <si>
    <t>Reabilitare peisagistică Parc Știrbey, Buftea</t>
  </si>
  <si>
    <t>Dream Film Production</t>
  </si>
  <si>
    <t>autorizat parțial</t>
  </si>
  <si>
    <t>2022-2024</t>
  </si>
  <si>
    <t>Primăria Comunei Pietroasele, jud. Buzău</t>
  </si>
  <si>
    <t>Valorificarea sitului roman de la Pietroasele, jud. Buzău, Studiu de fezabilitate</t>
  </si>
  <si>
    <t>SF aprobat</t>
  </si>
  <si>
    <t>2023-2024</t>
  </si>
  <si>
    <t>Primăria Municipiului Dej</t>
  </si>
  <si>
    <t>Primăria Orașului Anina</t>
  </si>
  <si>
    <t>Primăria Orașului Gătaia</t>
  </si>
  <si>
    <t>Primăria Municipiului Târgu Jiu</t>
  </si>
  <si>
    <t>Ministerul Cercetării</t>
  </si>
  <si>
    <t>Membru al juriului de desemnare a obiectului câştigător din cadrul Concursului Can City 2023</t>
  </si>
  <si>
    <t>aprilie-iunie 2023</t>
  </si>
  <si>
    <t>septembrie 2023</t>
  </si>
  <si>
    <t>Ideathon Vicovu de Sus, organizat de Agenția pentru Dezvoltare Regională Nord-Est, în colaborare cu Primăria Orașului Vicovu de Sus</t>
  </si>
  <si>
    <t>8 februarie</t>
  </si>
  <si>
    <t>Enache Cristina</t>
  </si>
  <si>
    <t>Terapia verde în oraș. Educația de Peisaj</t>
  </si>
  <si>
    <t>Primaria Orasului Bușteni</t>
  </si>
  <si>
    <t>Proiect arhitectura faza PT+DE – “ Bușteni – o statiune renăscută”</t>
  </si>
  <si>
    <r>
      <t>Plan Urbanistic General</t>
    </r>
    <r>
      <rPr>
        <sz val="11"/>
        <color theme="1"/>
        <rFont val="Calibri"/>
        <family val="2"/>
        <scheme val="minor"/>
      </rPr>
      <t xml:space="preserve"> (PUG) </t>
    </r>
    <r>
      <rPr>
        <b/>
        <sz val="11"/>
        <color theme="1"/>
        <rFont val="Calibri"/>
        <family val="2"/>
        <scheme val="minor"/>
      </rPr>
      <t>al Municipiului Bucuresti</t>
    </r>
    <r>
      <rPr>
        <sz val="11"/>
        <color theme="1"/>
        <rFont val="Calibri"/>
        <family val="2"/>
        <scheme val="minor"/>
      </rPr>
      <t xml:space="preserve">, manager tehnic (coordonator șef proiect complex: conf. dr. arh. Tiberiu Florescu, manager general: conf. dr. urb. Andreea Popa) în cadrul Consorțiului coordonat de UAUIM/CCPEC-FU și format din: Arnaiz Consultores - Spania, Intergraf, Sinergetics Corporation, AECOM România și Compania de Consultanță si Asistență Tehnică  - AUTOR STUDIU DE FUNDAMENTARE </t>
    </r>
    <r>
      <rPr>
        <b/>
        <sz val="11"/>
        <color rgb="FFFF0000"/>
        <rFont val="Calibri"/>
        <family val="2"/>
        <scheme val="minor"/>
      </rPr>
      <t xml:space="preserve"> </t>
    </r>
    <r>
      <rPr>
        <i/>
        <sz val="11"/>
        <rFont val="Calibri"/>
        <family val="2"/>
        <scheme val="minor"/>
      </rPr>
      <t>Spații publice reprezentative</t>
    </r>
  </si>
  <si>
    <t>Primăria Municipiului București</t>
  </si>
  <si>
    <t>Proiect predat și avizat - faze parțiale și aflat în curs de elaborare</t>
  </si>
  <si>
    <t>CNFISFDI-2021-0 508</t>
  </si>
  <si>
    <t>INovarea ca Necesitate, Oportunitate și Marcă ÎNregistrată a Cercetării Universitare (INNOMINCU)</t>
  </si>
  <si>
    <t>Universitatea de Arhitectură și Urbanism “Ion Mincu”</t>
  </si>
  <si>
    <t>implementat</t>
  </si>
  <si>
    <r>
      <t xml:space="preserve">Proiect </t>
    </r>
    <r>
      <rPr>
        <b/>
        <sz val="11"/>
        <color theme="1"/>
        <rFont val="Calibri"/>
        <family val="2"/>
        <scheme val="minor"/>
      </rPr>
      <t>Modern Meeting@UAUIM</t>
    </r>
    <r>
      <rPr>
        <sz val="11"/>
        <color theme="1"/>
        <rFont val="Calibri"/>
        <family val="2"/>
        <scheme val="minor"/>
      </rPr>
      <t xml:space="preserve"> - Amenajarea peisagistică a zonei de acces în Universitatea de Arhitectură și Urbanism „Ion Mincu”, contract sponsorizare nr. 122/28.04.2021 UAUIM-BDG(ULR)</t>
    </r>
  </si>
  <si>
    <t>membru echipă internațional ă</t>
  </si>
  <si>
    <r>
      <t>Expoziție „</t>
    </r>
    <r>
      <rPr>
        <b/>
        <sz val="11"/>
        <color theme="1"/>
        <rFont val="Calibri"/>
        <family val="2"/>
        <scheme val="minor"/>
      </rPr>
      <t>Grădini terapeutice</t>
    </r>
    <r>
      <rPr>
        <sz val="11"/>
        <color theme="1"/>
        <rFont val="Calibri"/>
        <family val="2"/>
        <scheme val="minor"/>
      </rPr>
      <t>”, UAUIM -  proiecte realizate de cadrele didactice și studenții din UAUIM</t>
    </r>
  </si>
  <si>
    <t>Expozitie proiecte studentesti cu ocazia evenimentului “Sânzienele în Grădina Vilei Minovici”, iunie - iulie 2007, curtea și spațiile Vilei Minovici, București</t>
  </si>
  <si>
    <t>Expoziție de proiecte studențești “EXPO PEISAGISTICA” – UAUIM, iunie 2007</t>
  </si>
  <si>
    <t>Co-organizator Expozitie Proiecte Studențești – ICAR 2012 – proiecte Facultatea de Urbanism – Licență Urbanism / Peisagistica, Master – MPU, MPT, MOC</t>
  </si>
  <si>
    <t>Co-organizator Expoziție Secția Peisagistică a UAUIM – Activitate Cadre Didactice și Proiecte Studențești – Zilele Horticulturii – organizată la Facultatea de Horticultură, Universitatea de Științe Agronomice și Medicină Veterinară București – 24-27 mai 2012</t>
  </si>
  <si>
    <r>
      <t>Organizare si participare la ”</t>
    </r>
    <r>
      <rPr>
        <b/>
        <sz val="11"/>
        <color theme="1"/>
        <rFont val="Calibri"/>
        <family val="2"/>
        <scheme val="minor"/>
      </rPr>
      <t>Săptămânii Porţilor Deschise”,</t>
    </r>
    <r>
      <rPr>
        <sz val="11"/>
        <color theme="1"/>
        <rFont val="Calibri"/>
        <family val="2"/>
        <scheme val="minor"/>
      </rPr>
      <t xml:space="preserve"> precum și coordonare expoziţie cu lucrări ale studenţilor urbanişti şi peisagişti din Facultatea de Urbanism, în Sala Expoziţională a Universităţii, în perioadele 2-6 aprilie şi 23 aprilie-4 mai 2013.</t>
    </r>
  </si>
  <si>
    <r>
      <t>Organizare si participare la ”</t>
    </r>
    <r>
      <rPr>
        <b/>
        <sz val="11"/>
        <color theme="1"/>
        <rFont val="Calibri"/>
        <family val="2"/>
        <scheme val="minor"/>
      </rPr>
      <t>Săptămânii Porţilor Deschise”,</t>
    </r>
    <r>
      <rPr>
        <sz val="11"/>
        <color theme="1"/>
        <rFont val="Calibri"/>
        <family val="2"/>
        <scheme val="minor"/>
      </rPr>
      <t xml:space="preserve"> precum și coordonare expoziţie cu lucrări ale studenţilor urbanişti şi peisagişti din Facultatea de Urbanism, în Sala Expoziţională a Universităţii</t>
    </r>
  </si>
  <si>
    <r>
      <t>Membru al juriului de desemnare a proiectului câștigător din cadrul competiției studențești „</t>
    </r>
    <r>
      <rPr>
        <b/>
        <sz val="11"/>
        <color theme="1"/>
        <rFont val="Calibri"/>
        <family val="2"/>
        <scheme val="minor"/>
      </rPr>
      <t>Parc Natural Zer0 Waste – Pădurea Căldăraru – parc urban inovator</t>
    </r>
    <r>
      <rPr>
        <sz val="11"/>
        <color theme="1"/>
        <rFont val="Calibri"/>
        <family val="2"/>
        <scheme val="minor"/>
      </rPr>
      <t xml:space="preserve">” </t>
    </r>
  </si>
  <si>
    <r>
      <t>membru al juriului de desemnare a proiectului câștigător din cadrul competiției studențești „</t>
    </r>
    <r>
      <rPr>
        <b/>
        <sz val="11"/>
        <color theme="1"/>
        <rFont val="Calibri"/>
        <family val="2"/>
        <scheme val="minor"/>
      </rPr>
      <t>Amenajarea peisagistică a malurilor Bălții Dobroești și a luciului de apă</t>
    </r>
    <r>
      <rPr>
        <b/>
        <i/>
        <sz val="11"/>
        <color theme="1"/>
        <rFont val="Calibri"/>
        <family val="2"/>
        <scheme val="minor"/>
      </rPr>
      <t>”</t>
    </r>
  </si>
  <si>
    <r>
      <t>Membru al juriului de desemnare a proiectului câștigător din cadrul competiției studențești „</t>
    </r>
    <r>
      <rPr>
        <b/>
        <sz val="11"/>
        <color theme="1"/>
        <rFont val="Calibri"/>
        <family val="2"/>
        <scheme val="minor"/>
      </rPr>
      <t>Greening Mincu</t>
    </r>
    <r>
      <rPr>
        <sz val="11"/>
        <color theme="1"/>
        <rFont val="Calibri"/>
        <family val="2"/>
        <scheme val="minor"/>
      </rPr>
      <t>”, organizat de Facultatea de Urbanism a UAUIM în parteriat cu Urban Landscapes Romania.</t>
    </r>
  </si>
  <si>
    <r>
      <t xml:space="preserve">Membru al juriului de desemnare a proiectului câștigător din cadrul competiției studențești </t>
    </r>
    <r>
      <rPr>
        <b/>
        <i/>
        <sz val="11"/>
        <color theme="1"/>
        <rFont val="Calibri"/>
        <family val="2"/>
        <scheme val="minor"/>
      </rPr>
      <t>„</t>
    </r>
    <r>
      <rPr>
        <b/>
        <sz val="11"/>
        <color theme="1"/>
        <rFont val="Calibri"/>
        <family val="2"/>
        <scheme val="minor"/>
      </rPr>
      <t>Imersiune în peisajul Cozla</t>
    </r>
    <r>
      <rPr>
        <b/>
        <i/>
        <sz val="11"/>
        <color theme="1"/>
        <rFont val="Calibri"/>
        <family val="2"/>
        <scheme val="minor"/>
      </rPr>
      <t>”</t>
    </r>
    <r>
      <rPr>
        <sz val="11"/>
        <color theme="1"/>
        <rFont val="Calibri"/>
        <family val="2"/>
        <scheme val="minor"/>
      </rPr>
      <t xml:space="preserve"> </t>
    </r>
  </si>
  <si>
    <r>
      <t xml:space="preserve">Organizator Workshop studențesc - </t>
    </r>
    <r>
      <rPr>
        <b/>
        <i/>
        <sz val="11"/>
        <color theme="1"/>
        <rFont val="Calibri"/>
        <family val="2"/>
        <scheme val="minor"/>
      </rPr>
      <t>Parc Natural Zer0 Waste – Pădurea Căldăraru – parc urban inovator</t>
    </r>
  </si>
  <si>
    <r>
      <t xml:space="preserve">Co-organizator Workshop studențesc - </t>
    </r>
    <r>
      <rPr>
        <b/>
        <i/>
        <sz val="11"/>
        <color theme="1"/>
        <rFont val="Calibri"/>
        <family val="2"/>
        <scheme val="minor"/>
      </rPr>
      <t>Grădini Tematice</t>
    </r>
    <r>
      <rPr>
        <sz val="11"/>
        <color theme="1"/>
        <rFont val="Calibri"/>
        <family val="2"/>
        <scheme val="minor"/>
      </rPr>
      <t xml:space="preserve"> din cadrul West Side Flower Fest </t>
    </r>
  </si>
  <si>
    <r>
      <t xml:space="preserve">Co-organizator Concurs de idei și workshop  – </t>
    </r>
    <r>
      <rPr>
        <b/>
        <i/>
        <sz val="11"/>
        <color theme="1"/>
        <rFont val="Calibri"/>
        <family val="2"/>
        <scheme val="minor"/>
      </rPr>
      <t>Imersiune în peisajul Cozla</t>
    </r>
  </si>
  <si>
    <r>
      <t xml:space="preserve">Co-organizator Concurs de idei  – </t>
    </r>
    <r>
      <rPr>
        <b/>
        <i/>
        <sz val="11"/>
        <color theme="1"/>
        <rFont val="Calibri"/>
        <family val="2"/>
        <scheme val="minor"/>
      </rPr>
      <t>Amenajarea peisagistică a malurilor Bălții Dobroești și a luciului de apă</t>
    </r>
    <r>
      <rPr>
        <sz val="11"/>
        <color theme="1"/>
        <rFont val="Calibri"/>
        <family val="2"/>
        <scheme val="minor"/>
      </rPr>
      <t xml:space="preserve"> </t>
    </r>
  </si>
  <si>
    <r>
      <t>Organizator Workshop studențesc – „</t>
    </r>
    <r>
      <rPr>
        <b/>
        <i/>
        <sz val="11"/>
        <color theme="1"/>
        <rFont val="Calibri"/>
        <family val="2"/>
        <scheme val="minor"/>
      </rPr>
      <t>Respirăm Împreună</t>
    </r>
    <r>
      <rPr>
        <sz val="11"/>
        <color theme="1"/>
        <rFont val="Calibri"/>
        <family val="2"/>
        <scheme val="minor"/>
      </rPr>
      <t>” – Amenajarea peisagistică a grădinilor Institutului de Pneumoftiziologie „Marius Nasta” - cu tematica „grădini terapeutice”, iunie 2021, București - responsabili workshop – Sorina Rusu, Cristina Enache, Raluca Duică, Mara Nicolaescu (FU-UAUIM) https://www.uauim.ro/evenimente/workshop-respiram-impreuna/</t>
    </r>
  </si>
  <si>
    <r>
      <t xml:space="preserve">Co-organizator Workshop studențesc – </t>
    </r>
    <r>
      <rPr>
        <b/>
        <i/>
        <sz val="11"/>
        <color theme="1"/>
        <rFont val="Calibri"/>
        <family val="2"/>
        <scheme val="minor"/>
      </rPr>
      <t>Modern Meeting@UAUIM</t>
    </r>
    <r>
      <rPr>
        <sz val="11"/>
        <color theme="1"/>
        <rFont val="Calibri"/>
        <family val="2"/>
        <scheme val="minor"/>
      </rPr>
      <t xml:space="preserve"> care face parte din Inițiativa Greening Mincu - amenajarea peisagistică a spațiului de acces în UAUIM - responsabili workshop – Sorina Rusu, Cristina Enache (FU-UAUIM), aprilie - mai 2021, București - https://www.uauim.ro/evenimente/modern-meeting-at-uauim-respiram-impreuna/</t>
    </r>
  </si>
  <si>
    <r>
      <t>Organizator Workshop studențesc – „</t>
    </r>
    <r>
      <rPr>
        <b/>
        <i/>
        <sz val="11"/>
        <color theme="1"/>
        <rFont val="Calibri"/>
        <family val="2"/>
        <scheme val="minor"/>
      </rPr>
      <t>Shelters in nature</t>
    </r>
    <r>
      <rPr>
        <sz val="11"/>
        <color theme="1"/>
        <rFont val="Calibri"/>
        <family val="2"/>
        <scheme val="minor"/>
      </rPr>
      <t>” –  https://www.uauim.ro/evenimente/workshop-shelters-in-nature/</t>
    </r>
  </si>
  <si>
    <t>iulie-august 2019</t>
  </si>
  <si>
    <r>
      <t>Workshop studențesc – responsabili workshop – Cristina Enache (FU-UAUIM), Ioana Pînzaru (Ytong), organizat în baza unui parteneriat între FU și Ytong - „</t>
    </r>
    <r>
      <rPr>
        <b/>
        <i/>
        <sz val="11"/>
        <color theme="1"/>
        <rFont val="Calibri"/>
        <family val="2"/>
        <scheme val="minor"/>
      </rPr>
      <t>Natură, Cultură, Sustenabilitate</t>
    </r>
    <r>
      <rPr>
        <sz val="11"/>
        <color theme="1"/>
        <rFont val="Calibri"/>
        <family val="2"/>
        <scheme val="minor"/>
      </rPr>
      <t>”, iulie 2018, București - https://www.uauim.ro/evenimente/workshop-natura-cultura-sustenabilitate/</t>
    </r>
  </si>
  <si>
    <r>
      <t>Workshop studențesc – responsabili workshop – Cristina Enache (FU-UAUIM), Ioana Pînzaru (Ytong), organizat în baza unui parteneriat între FU și Ytong - „</t>
    </r>
    <r>
      <rPr>
        <b/>
        <i/>
        <sz val="11"/>
        <color theme="1"/>
        <rFont val="Calibri"/>
        <family val="2"/>
        <scheme val="minor"/>
      </rPr>
      <t>IN/OUT – design și funcționalitate într-un obiect versatil</t>
    </r>
    <r>
      <rPr>
        <sz val="11"/>
        <color theme="1"/>
        <rFont val="Calibri"/>
        <family val="2"/>
        <scheme val="minor"/>
      </rPr>
      <t>”, martie 2016, București - https://www.uauim.ro/evenimente/in-out/</t>
    </r>
  </si>
  <si>
    <r>
      <t>Workshop studențesc – responsabili workshop – Cristina Enache (FU-UAUIM), Ioana Pînzaru (Ytong), organizat în baza unui parteneriat între FU și Ytong - „</t>
    </r>
    <r>
      <rPr>
        <b/>
        <i/>
        <sz val="11"/>
        <rFont val="Calibri"/>
        <family val="2"/>
        <scheme val="minor"/>
      </rPr>
      <t>Obiecte sustenabile în orașe</t>
    </r>
    <r>
      <rPr>
        <sz val="11"/>
        <rFont val="Calibri"/>
        <family val="2"/>
        <scheme val="minor"/>
      </rPr>
      <t>”, Aprilie – mai 2015, București - https://www.uauim.ro/evenimente/obiecte-sustenabile-in-orase/</t>
    </r>
  </si>
  <si>
    <r>
      <t>Workshop studențesc – responsabili – Cristina Enache (UAUIM), Ioana Rusu (Asociația pentru Înfrumusețarea orașului Sibiu (AIOS) - „</t>
    </r>
    <r>
      <rPr>
        <b/>
        <i/>
        <sz val="11"/>
        <rFont val="Calibri"/>
        <family val="2"/>
        <scheme val="minor"/>
      </rPr>
      <t>Școala de vară de arhitectură și reabilitare</t>
    </r>
    <r>
      <rPr>
        <sz val="11"/>
        <rFont val="Calibri"/>
        <family val="2"/>
        <scheme val="minor"/>
      </rPr>
      <t>” Târnăvioara 2015 - Mediaș / Târnăvioara, Iulie – septembrie 2015</t>
    </r>
  </si>
  <si>
    <r>
      <t xml:space="preserve">co-organizator şi coordonator </t>
    </r>
    <r>
      <rPr>
        <b/>
        <i/>
        <sz val="11"/>
        <rFont val="Calibri"/>
        <family val="2"/>
        <scheme val="minor"/>
      </rPr>
      <t>WorkShop Design Urban şi Peisagistic pe Litoralul Românesc</t>
    </r>
    <r>
      <rPr>
        <sz val="11"/>
        <rFont val="Calibri"/>
        <family val="2"/>
        <scheme val="minor"/>
      </rPr>
      <t xml:space="preserve"> – parteneriat cu Primăria Mangalia, AAUPR, Chelgate România, Complexul Cutural Callatis – noiembrie 2013 – martie 2014</t>
    </r>
  </si>
  <si>
    <r>
      <t xml:space="preserve">co-organizator WorkShop studenţesc </t>
    </r>
    <r>
      <rPr>
        <b/>
        <i/>
        <sz val="11"/>
        <rFont val="Calibri"/>
        <family val="2"/>
        <scheme val="minor"/>
      </rPr>
      <t>Amenajare Grădină Terapeutică Centru de recuperare bolnavi cancer în stadiu incipient</t>
    </r>
    <r>
      <rPr>
        <sz val="11"/>
        <rFont val="Calibri"/>
        <family val="2"/>
        <scheme val="minor"/>
      </rPr>
      <t xml:space="preserve"> – Nera, Caraş Severin – octombrie 2013 – februarie 2014</t>
    </r>
  </si>
  <si>
    <t>iunie 2018</t>
  </si>
  <si>
    <r>
      <t>Organizator Workshop studențesc  „</t>
    </r>
    <r>
      <rPr>
        <b/>
        <i/>
        <sz val="11"/>
        <color theme="1"/>
        <rFont val="Calibri"/>
        <family val="2"/>
        <scheme val="minor"/>
      </rPr>
      <t>Amenajarea curții interioare a UAUIM</t>
    </r>
    <r>
      <rPr>
        <sz val="11"/>
        <color theme="1"/>
        <rFont val="Calibri"/>
        <family val="2"/>
        <scheme val="minor"/>
      </rPr>
      <t>”, București - parteneriat UAUIM, Arta Grădinilor, Ytong, AAUPR</t>
    </r>
  </si>
  <si>
    <r>
      <t xml:space="preserve">Premiul II la concursul internațional </t>
    </r>
    <r>
      <rPr>
        <b/>
        <sz val="11"/>
        <rFont val="Calibri"/>
        <family val="2"/>
        <scheme val="minor"/>
      </rPr>
      <t>East Park</t>
    </r>
    <r>
      <rPr>
        <sz val="11"/>
        <rFont val="Calibri"/>
        <family val="2"/>
        <scheme val="minor"/>
      </rPr>
      <t>, Cluj</t>
    </r>
  </si>
  <si>
    <t>Peisajul urban în contextul tehnologiei informaționale. Studiu asupra implicațiilor și tendințelor noilor tehnologii în structura urbană tradițională</t>
  </si>
  <si>
    <t>978-606-638-361-5</t>
  </si>
  <si>
    <t xml:space="preserve"> 978-606-638-060-7</t>
  </si>
  <si>
    <t>164</t>
  </si>
  <si>
    <t>P4</t>
  </si>
  <si>
    <t>mai/2025</t>
  </si>
  <si>
    <t>Conferinţă: “ PARCUL CAROL”</t>
  </si>
  <si>
    <t>Conferinţă: “ PARCUL TITAN”</t>
  </si>
  <si>
    <t>2023-2025</t>
  </si>
  <si>
    <r>
      <t>Plan Urbanistic General</t>
    </r>
    <r>
      <rPr>
        <sz val="11"/>
        <color theme="1"/>
        <rFont val="Calibri"/>
        <family val="2"/>
        <scheme val="minor"/>
      </rPr>
      <t xml:space="preserve"> (PUG) </t>
    </r>
    <r>
      <rPr>
        <b/>
        <sz val="11"/>
        <color theme="1"/>
        <rFont val="Calibri"/>
        <family val="2"/>
        <scheme val="minor"/>
      </rPr>
      <t>al Municipiului Râmnicu Vâlcea</t>
    </r>
    <r>
      <rPr>
        <sz val="11"/>
        <color theme="1"/>
        <rFont val="Calibri"/>
        <family val="2"/>
        <scheme val="minor"/>
      </rPr>
      <t>, șef proiect complex: prof. dr. arh. Florin Machedon, colectiv coordonare: conf.dr.arh. Cristina Enache, arh. Alexandru Cristian, arh.urb.peis. Iulia Smărăndoiu</t>
    </r>
  </si>
  <si>
    <t>Primăria Municipiului Râmnicu Vâlcea</t>
  </si>
  <si>
    <t>Etapa Studii de Fundamentare: predată și recepționată; Etapa PUG Preliminar - în curs de elaborare</t>
  </si>
  <si>
    <t>coordonator</t>
  </si>
  <si>
    <t>autor studiu de fundamentare</t>
  </si>
  <si>
    <t>Primăria Municipiului Oltenița</t>
  </si>
  <si>
    <t>Studiu de fundamentare Istoric și Peisagistic - PUG Municipiul Vulcan, județul Hunedoara</t>
  </si>
  <si>
    <t>Primăria Municipiului Vulcan</t>
  </si>
  <si>
    <t>predat</t>
  </si>
  <si>
    <t>Studiu de fundamentare Istoric și Peisagistic - PUG orașul Rădăuți, județul Suceava</t>
  </si>
  <si>
    <t>Primăria Municipiului Rădăuți</t>
  </si>
  <si>
    <t>recepționat</t>
  </si>
  <si>
    <t>Studiu de fundamentare Peisagistic - PUG Municipiul Oltenița, județul Călărași</t>
  </si>
  <si>
    <t xml:space="preserve">Studiu de fundamentare Peisagistic - PUG Oraș Gătaia, județul Timiș </t>
  </si>
  <si>
    <t>Studiu de fundamentare Peisagistic - PUG Oraș Anina, județul Caraș-Severin</t>
  </si>
  <si>
    <t>Studiu de fundamentare Peisagistic - PUG Municipiul Dej, județul Cluj</t>
  </si>
  <si>
    <t>Studiu de fundamentare Peisagistic - PUG Municipiul Slobozia, județul Ialomița</t>
  </si>
  <si>
    <t>Studiu de Siluetă urbană - PUG Municipiul Slobozia,  județul Ialomița</t>
  </si>
  <si>
    <t>Studiu de fundamentare Peisagistic - PUG Comuna Scorțoasa, județul Buzău</t>
  </si>
  <si>
    <t>Studiu de fundamentare Peisagistic - PUG Comuna Balotești, județul Ilfov</t>
  </si>
  <si>
    <t>Studiu de fundamentare Cartiere și Dotări - PUG municipiul Sibiu, județul Sibiu</t>
  </si>
  <si>
    <t>Studiu de fundamentare Cadru Construit - PUG municipiul Buzău, județul Buzău</t>
  </si>
  <si>
    <t>PUZ Calea 13 Septembrie - Strada Progresului - restructurare urbană zonă industrială</t>
  </si>
  <si>
    <t>PUZ Bulevardul Mărăști 18-20, sector 1, Bucuresști - Sediul FRR</t>
  </si>
  <si>
    <r>
      <rPr>
        <sz val="11"/>
        <color theme="1"/>
        <rFont val="Calibri"/>
        <family val="2"/>
        <scheme val="minor"/>
      </rPr>
      <t xml:space="preserve">Plan Urbanistic General (PUG) al Municipiului București, manager tehnic (coordonator șef proiect complex: conf. dr. arh. Tiberiu Florescu, manager general: conf. dr. urb. Andreea Popa) în cadrul Consorțiului coordonat de UAUIM/CCPEC-FU și format din: Arnaiz Consultores - Spania, Intergraf, Sinergetics Corporation, AECOM România și Compania de Consultanță si Asistență Tehnică  - AUTOR STUDIU DE FUNDAMENTARE </t>
    </r>
    <r>
      <rPr>
        <b/>
        <sz val="11"/>
        <color rgb="FFFF0000"/>
        <rFont val="Calibri"/>
        <family val="2"/>
        <scheme val="minor"/>
      </rPr>
      <t xml:space="preserve"> </t>
    </r>
    <r>
      <rPr>
        <i/>
        <sz val="11"/>
        <rFont val="Calibri"/>
        <family val="2"/>
        <scheme val="minor"/>
      </rPr>
      <t>Strategia de dezvoltare spațială a Municipiului București- 2035 „sinteză suport a „Revizuirii Planului Urbanistic General al Municipiului București</t>
    </r>
  </si>
  <si>
    <t>PUZ Strada Dâmbului 74, Sector 4, Bucuresti</t>
  </si>
  <si>
    <t>PUZ Str.Pridvorului – str. Gura Ocniței, sector 4, București</t>
  </si>
  <si>
    <t>Studiu Peisagistic PUZ Parc Eolian – comuna Frecăței, Tulcea</t>
  </si>
  <si>
    <t>PUZ Comitetul Olimpic Român, Șoseaua Kisseleff 61</t>
  </si>
  <si>
    <t>PUZ Parc Știrbey, Buftea</t>
  </si>
  <si>
    <t>PUZ Parcul Carol, București</t>
  </si>
  <si>
    <t xml:space="preserve">PUZ Parcul Tineretului – etapa detaliere PUD pe axe și centre de interes, București </t>
  </si>
  <si>
    <t xml:space="preserve">PUZ Parcul Tineretului, București </t>
  </si>
  <si>
    <t>PUZ Str. Baia de Aramă – Str. Cernăuți – sector 2 – ansamblu locuințe colective – conversie zonă industrială</t>
  </si>
  <si>
    <t xml:space="preserve">PUZ Șoseaua Viilor – Constantin Istrati – restructurare  urbană </t>
  </si>
  <si>
    <t>PUZ Modernizare și Supralărgire Bulevardul Expoziției, București</t>
  </si>
  <si>
    <t xml:space="preserve">PUZ PIAȚA VICTORIEI, Sector 1, București </t>
  </si>
  <si>
    <t>Primăria Fardea</t>
  </si>
  <si>
    <t>Primaăria Municipiului București</t>
  </si>
  <si>
    <t>Etapa Studii de Fundamentare - avizat; Etapa PUZ - în curs de elaborare</t>
  </si>
  <si>
    <r>
      <t xml:space="preserve">Plan urbanistic zonal - </t>
    </r>
    <r>
      <rPr>
        <b/>
        <sz val="11"/>
        <color rgb="FF000000"/>
        <rFont val="Calibri"/>
        <family val="2"/>
      </rPr>
      <t>Ansamblul Monumental „Calea Eroilor”</t>
    </r>
    <r>
      <rPr>
        <sz val="11"/>
        <color indexed="8"/>
        <rFont val="Calibri"/>
        <family val="2"/>
      </rPr>
      <t>, Târgu Jiu, județul Gorj</t>
    </r>
  </si>
  <si>
    <t>Primăria orașului Horezu</t>
  </si>
  <si>
    <t>predat, recepționat</t>
  </si>
  <si>
    <r>
      <rPr>
        <b/>
        <sz val="11"/>
        <color rgb="FF000000"/>
        <rFont val="Calibri"/>
        <family val="2"/>
      </rPr>
      <t>Caiet de sarcini pentru Actualizarea Planului Urbanistic General al orașului Horezu</t>
    </r>
    <r>
      <rPr>
        <sz val="11"/>
        <color indexed="8"/>
        <rFont val="Calibri"/>
        <family val="2"/>
      </rPr>
      <t>, județul Vâlcea</t>
    </r>
  </si>
  <si>
    <r>
      <t xml:space="preserve">Premiul Registrului Urbaniștilor din România în cadrul Conferinței Naționale a Urbaniștilor din România, cu proiectul </t>
    </r>
    <r>
      <rPr>
        <b/>
        <sz val="11"/>
        <rFont val="Calibri"/>
        <family val="2"/>
        <scheme val="minor"/>
      </rPr>
      <t>„P.U.Z. - Parcul Tineretului” - proiect premiat pentru Amenajare Peisagistică</t>
    </r>
    <r>
      <rPr>
        <sz val="11"/>
        <rFont val="Calibri"/>
        <family val="2"/>
        <scheme val="minor"/>
      </rPr>
      <t>, 2009 (în colectiv 3 pers.  – șef proiect – prof.dr.arh.Angela Filipeanu, responsabili proiect – conf.dr.arh.Angelica Stan, lect.dr.arh.Cristina Enache)</t>
    </r>
  </si>
  <si>
    <r>
      <t xml:space="preserve">Membru supleant al </t>
    </r>
    <r>
      <rPr>
        <b/>
        <sz val="11"/>
        <rFont val="Calibri"/>
        <family val="2"/>
        <scheme val="minor"/>
      </rPr>
      <t xml:space="preserve">Comisiei de Specialitate pentru Examinare </t>
    </r>
    <r>
      <rPr>
        <sz val="11"/>
        <rFont val="Calibri"/>
        <family val="2"/>
        <scheme val="minor"/>
      </rPr>
      <t xml:space="preserve">a </t>
    </r>
    <r>
      <rPr>
        <b/>
        <sz val="11"/>
        <rFont val="Calibri"/>
        <family val="2"/>
        <scheme val="minor"/>
      </rPr>
      <t xml:space="preserve">Registrul Urbaniştilor din România - RUR </t>
    </r>
  </si>
  <si>
    <r>
      <t>Președintele</t>
    </r>
    <r>
      <rPr>
        <b/>
        <sz val="11"/>
        <color theme="1"/>
        <rFont val="Calibri"/>
        <family val="2"/>
        <scheme val="minor"/>
      </rPr>
      <t xml:space="preserve"> Comisiei Profesionale a Registrul Urbaniştilor din România - RUR </t>
    </r>
  </si>
  <si>
    <r>
      <t xml:space="preserve">Membru supleant în cadrul </t>
    </r>
    <r>
      <rPr>
        <b/>
        <sz val="11"/>
        <color theme="1"/>
        <rFont val="Calibri"/>
        <family val="2"/>
        <scheme val="minor"/>
      </rPr>
      <t xml:space="preserve">Consiliului Superior al Registrul Urbaniştilor din România - RUR </t>
    </r>
  </si>
  <si>
    <t>2024-prezent</t>
  </si>
  <si>
    <r>
      <t xml:space="preserve">Membru în </t>
    </r>
    <r>
      <rPr>
        <b/>
        <sz val="11"/>
        <color theme="1"/>
        <rFont val="Calibri"/>
        <family val="2"/>
        <scheme val="minor"/>
      </rPr>
      <t>Comisia Tehnică de Urbanism a Consiliului Județean Ilfov</t>
    </r>
  </si>
  <si>
    <t>din 2025</t>
  </si>
  <si>
    <r>
      <t xml:space="preserve">Membru din partea U.A.U.I.M. în </t>
    </r>
    <r>
      <rPr>
        <b/>
        <sz val="11"/>
        <color theme="1"/>
        <rFont val="Calibri"/>
        <family val="2"/>
        <scheme val="minor"/>
      </rPr>
      <t>comisia de specialitate nr.33 „Arhitectură și urbanism” din cadrul</t>
    </r>
    <r>
      <rPr>
        <sz val="11"/>
        <color theme="1"/>
        <rFont val="Calibri"/>
        <family val="2"/>
        <scheme val="minor"/>
      </rPr>
      <t xml:space="preserve"> </t>
    </r>
    <r>
      <rPr>
        <b/>
        <sz val="11"/>
        <color theme="1"/>
        <rFont val="Calibri"/>
        <family val="2"/>
        <scheme val="minor"/>
      </rPr>
      <t>CNATDCU</t>
    </r>
    <r>
      <rPr>
        <sz val="11"/>
        <color theme="1"/>
        <rFont val="Calibri"/>
        <family val="2"/>
        <scheme val="minor"/>
      </rPr>
      <t xml:space="preserve"> (Comisia Naţională de Atestare a Titlurilor, Diplomelor şi Certificatelor Universitare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</si>
</sst>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7">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1"/>
      <name val="Calibri"/>
      <family val="2"/>
      <scheme val="minor"/>
    </font>
    <font>
      <u/>
      <sz val="11"/>
      <name val="Calibri"/>
      <family val="2"/>
    </font>
    <font>
      <b/>
      <i/>
      <sz val="8"/>
      <color theme="1"/>
      <name val="Arial Narrow"/>
      <family val="2"/>
    </font>
    <font>
      <u/>
      <sz val="11"/>
      <name val="Calibri"/>
      <family val="2"/>
      <scheme val="minor"/>
    </font>
    <font>
      <sz val="11"/>
      <color indexed="8"/>
      <name val="Calibri"/>
      <family val="2"/>
      <scheme val="minor"/>
    </font>
    <font>
      <b/>
      <sz val="11"/>
      <name val="Calibri"/>
      <family val="2"/>
      <scheme val="minor"/>
    </font>
    <font>
      <b/>
      <sz val="11"/>
      <color rgb="FFFF0000"/>
      <name val="Calibri"/>
      <family val="2"/>
      <scheme val="minor"/>
    </font>
    <font>
      <i/>
      <sz val="11"/>
      <name val="Calibri"/>
      <family val="2"/>
      <scheme val="minor"/>
    </font>
    <font>
      <sz val="11"/>
      <color rgb="FF000000"/>
      <name val="Calibri"/>
      <family val="2"/>
      <scheme val="minor"/>
    </font>
    <font>
      <b/>
      <i/>
      <sz val="11"/>
      <color theme="1"/>
      <name val="Calibri"/>
      <family val="2"/>
      <scheme val="minor"/>
    </font>
    <font>
      <b/>
      <i/>
      <sz val="11"/>
      <name val="Calibri"/>
      <family val="2"/>
      <scheme val="minor"/>
    </font>
    <font>
      <b/>
      <sz val="11"/>
      <color rgb="FF000000"/>
      <name val="Calibri"/>
      <family val="2"/>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0">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456">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Alignment="1" applyProtection="1">
      <alignment horizontal="center" vertical="center" wrapText="1"/>
      <protection hidden="1"/>
    </xf>
    <xf numFmtId="2" fontId="4" fillId="0" borderId="0" xfId="0" applyNumberFormat="1" applyFont="1" applyAlignment="1" applyProtection="1">
      <alignment horizontal="center" vertical="center" wrapText="1"/>
      <protection hidden="1"/>
    </xf>
    <xf numFmtId="0" fontId="4" fillId="0" borderId="0" xfId="0" quotePrefix="1" applyFont="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Alignment="1">
      <alignment wrapText="1"/>
    </xf>
    <xf numFmtId="0" fontId="4"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1" fillId="0" borderId="0" xfId="0" applyFont="1" applyAlignment="1">
      <alignment horizontal="center" vertical="center" wrapText="1"/>
    </xf>
    <xf numFmtId="0" fontId="8" fillId="0" borderId="0" xfId="0" applyFont="1" applyAlignment="1">
      <alignment wrapText="1"/>
    </xf>
    <xf numFmtId="0" fontId="9" fillId="0" borderId="0" xfId="0" applyFont="1" applyAlignment="1">
      <alignment wrapText="1"/>
    </xf>
    <xf numFmtId="0" fontId="8" fillId="0" borderId="1" xfId="0" applyFont="1" applyBorder="1" applyAlignment="1">
      <alignment wrapText="1"/>
    </xf>
    <xf numFmtId="0" fontId="11" fillId="0" borderId="0" xfId="0" applyFont="1"/>
    <xf numFmtId="0" fontId="0" fillId="0" borderId="0" xfId="0" applyAlignment="1">
      <alignment horizontal="center" vertical="center" wrapText="1"/>
    </xf>
    <xf numFmtId="0" fontId="3" fillId="0" borderId="5" xfId="0" applyFont="1" applyBorder="1" applyAlignment="1">
      <alignment wrapText="1"/>
    </xf>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Alignment="1">
      <alignment horizontal="center" vertical="center"/>
    </xf>
    <xf numFmtId="2" fontId="6" fillId="0" borderId="0" xfId="0" applyNumberFormat="1" applyFont="1" applyAlignment="1">
      <alignment horizontal="center" vertical="center"/>
    </xf>
    <xf numFmtId="0" fontId="11" fillId="0" borderId="0" xfId="0" applyFont="1" applyAlignment="1">
      <alignment wrapText="1"/>
    </xf>
    <xf numFmtId="0" fontId="12" fillId="0" borderId="0" xfId="0" applyFont="1" applyAlignment="1">
      <alignment wrapText="1"/>
    </xf>
    <xf numFmtId="0" fontId="4" fillId="0" borderId="0" xfId="0" applyFont="1" applyAlignment="1">
      <alignment horizontal="center"/>
    </xf>
    <xf numFmtId="0" fontId="4" fillId="0" borderId="0" xfId="0" applyFont="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Alignment="1">
      <alignment horizontal="center" vertical="center"/>
    </xf>
    <xf numFmtId="0" fontId="10" fillId="0" borderId="0" xfId="0" applyFont="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Alignment="1" applyProtection="1">
      <alignment horizontal="center" vertical="center" wrapText="1"/>
      <protection hidden="1"/>
    </xf>
    <xf numFmtId="0" fontId="8" fillId="0" borderId="6" xfId="0" applyFont="1" applyBorder="1"/>
    <xf numFmtId="0" fontId="0" fillId="0" borderId="10" xfId="0" applyBorder="1" applyAlignment="1">
      <alignment wrapText="1"/>
    </xf>
    <xf numFmtId="0" fontId="6" fillId="0" borderId="0" xfId="0" applyFont="1" applyAlignment="1">
      <alignment horizontal="center" wrapText="1"/>
    </xf>
    <xf numFmtId="0" fontId="4" fillId="0" borderId="2" xfId="0" applyFont="1" applyBorder="1" applyAlignment="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1" fontId="3" fillId="0" borderId="4" xfId="0" applyNumberFormat="1" applyFont="1" applyBorder="1" applyAlignment="1">
      <alignment horizontal="center" vertical="center" wrapText="1"/>
    </xf>
    <xf numFmtId="0" fontId="3" fillId="0" borderId="8" xfId="0"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Font="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0" fontId="5" fillId="0" borderId="0" xfId="0" applyFont="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Alignment="1">
      <alignment horizontal="center" vertical="center"/>
    </xf>
    <xf numFmtId="0" fontId="10" fillId="0" borderId="0" xfId="0" applyFont="1" applyAlignment="1" applyProtection="1">
      <alignment vertical="center" wrapText="1"/>
      <protection hidden="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Alignment="1">
      <alignment horizontal="center" vertical="center" wrapText="1"/>
    </xf>
    <xf numFmtId="0" fontId="3" fillId="0" borderId="7" xfId="0"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0" fontId="3" fillId="0" borderId="0" xfId="0" applyFont="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 xfId="0" applyFont="1" applyBorder="1" applyAlignment="1">
      <alignment horizontal="center"/>
    </xf>
    <xf numFmtId="0" fontId="3" fillId="0" borderId="9" xfId="0" applyFont="1" applyBorder="1" applyAlignment="1">
      <alignment horizontal="center" vertical="center"/>
    </xf>
    <xf numFmtId="0" fontId="3" fillId="0" borderId="6" xfId="0" quotePrefix="1" applyFont="1" applyBorder="1" applyAlignment="1">
      <alignment horizontal="center" vertical="center" wrapText="1"/>
    </xf>
    <xf numFmtId="0" fontId="3" fillId="0" borderId="25" xfId="0" applyFont="1" applyBorder="1" applyAlignment="1" applyProtection="1">
      <alignment horizontal="center" vertical="center" wrapText="1"/>
      <protection hidden="1"/>
    </xf>
    <xf numFmtId="0" fontId="3" fillId="0" borderId="8" xfId="0" applyFont="1" applyBorder="1" applyAlignment="1">
      <alignment horizontal="center"/>
    </xf>
    <xf numFmtId="0" fontId="0" fillId="0" borderId="8" xfId="0" applyBorder="1" applyAlignment="1">
      <alignment horizontal="center" vertical="center" wrapText="1"/>
    </xf>
    <xf numFmtId="0" fontId="3" fillId="0" borderId="25" xfId="0" applyFont="1" applyBorder="1" applyAlignment="1">
      <alignment horizontal="center" vertical="center"/>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9" xfId="0" applyFont="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Border="1" applyAlignment="1">
      <alignment horizontal="left" vertical="center" wrapText="1"/>
    </xf>
    <xf numFmtId="0" fontId="8" fillId="0" borderId="6" xfId="0" applyFont="1" applyBorder="1" applyAlignment="1">
      <alignment horizontal="center" vertical="center" wrapText="1"/>
    </xf>
    <xf numFmtId="0" fontId="8" fillId="0" borderId="9" xfId="0" applyFont="1" applyBorder="1" applyAlignment="1">
      <alignment horizontal="center"/>
    </xf>
    <xf numFmtId="0" fontId="0" fillId="0" borderId="17" xfId="0"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xf numFmtId="0" fontId="3" fillId="0" borderId="27" xfId="0" applyFont="1" applyBorder="1"/>
    <xf numFmtId="0" fontId="3" fillId="0" borderId="9" xfId="0" applyFont="1" applyBorder="1" applyAlignment="1">
      <alignment horizont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14"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Border="1" applyAlignment="1">
      <alignment wrapText="1"/>
    </xf>
    <xf numFmtId="0" fontId="3" fillId="0" borderId="18" xfId="0" applyFont="1" applyBorder="1" applyAlignment="1">
      <alignment horizontal="center"/>
    </xf>
    <xf numFmtId="0" fontId="0" fillId="0" borderId="6" xfId="0" applyBorder="1" applyAlignment="1">
      <alignment wrapText="1"/>
    </xf>
    <xf numFmtId="165" fontId="6" fillId="0" borderId="22" xfId="0" applyNumberFormat="1" applyFont="1" applyBorder="1" applyAlignment="1">
      <alignment horizontal="center" vertical="center" wrapText="1"/>
    </xf>
    <xf numFmtId="0" fontId="6" fillId="0" borderId="37" xfId="0" applyFont="1" applyBorder="1" applyAlignment="1">
      <alignment horizontal="center"/>
    </xf>
    <xf numFmtId="0" fontId="21" fillId="0" borderId="0" xfId="0" applyFont="1"/>
    <xf numFmtId="0" fontId="0" fillId="0" borderId="0" xfId="0"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Font="1" applyBorder="1" applyAlignment="1">
      <alignment wrapText="1"/>
    </xf>
    <xf numFmtId="0" fontId="3" fillId="0" borderId="6" xfId="0" applyFont="1" applyBorder="1" applyAlignment="1">
      <alignment horizontal="left" vertical="center" wrapText="1"/>
    </xf>
    <xf numFmtId="0" fontId="3" fillId="0" borderId="6" xfId="0" applyFont="1" applyBorder="1" applyAlignment="1">
      <alignment wrapText="1"/>
    </xf>
    <xf numFmtId="0" fontId="14" fillId="0" borderId="38"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xf numFmtId="0" fontId="14" fillId="0" borderId="0" xfId="0" applyFont="1" applyAlignment="1">
      <alignment wrapText="1"/>
    </xf>
    <xf numFmtId="0" fontId="17" fillId="0" borderId="0" xfId="0" applyFont="1"/>
    <xf numFmtId="0" fontId="20" fillId="0" borderId="17" xfId="0" applyFont="1" applyBorder="1" applyAlignment="1">
      <alignment horizontal="center"/>
    </xf>
    <xf numFmtId="0" fontId="20" fillId="0" borderId="18" xfId="0" applyFont="1" applyBorder="1"/>
    <xf numFmtId="0" fontId="20" fillId="0" borderId="27" xfId="0" applyFont="1" applyBorder="1"/>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20" fillId="0" borderId="9" xfId="0" applyFont="1" applyBorder="1" applyAlignment="1">
      <alignment horizontal="center"/>
    </xf>
    <xf numFmtId="0" fontId="14" fillId="0" borderId="6" xfId="0" applyFont="1" applyBorder="1" applyAlignment="1">
      <alignment horizontal="left" vertical="center" wrapText="1"/>
    </xf>
    <xf numFmtId="0" fontId="17" fillId="0" borderId="36"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39" xfId="0" applyFont="1" applyBorder="1" applyAlignment="1">
      <alignment horizontal="left" vertical="center" wrapText="1"/>
    </xf>
    <xf numFmtId="0" fontId="20" fillId="0" borderId="0" xfId="0" applyFont="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0"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0"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Border="1"/>
    <xf numFmtId="0" fontId="0" fillId="0" borderId="36" xfId="0" applyBorder="1"/>
    <xf numFmtId="2" fontId="3" fillId="0" borderId="27" xfId="0" applyNumberFormat="1" applyFont="1" applyBorder="1" applyAlignment="1">
      <alignment horizontal="center" vertical="center" wrapText="1"/>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8" fillId="0" borderId="36"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164" fontId="3" fillId="0" borderId="23"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1" xfId="0" applyFont="1" applyBorder="1"/>
    <xf numFmtId="0" fontId="14" fillId="0" borderId="41" xfId="0" applyFont="1" applyBorder="1"/>
    <xf numFmtId="0" fontId="0" fillId="0" borderId="41" xfId="0" applyBorder="1"/>
    <xf numFmtId="0" fontId="20" fillId="0" borderId="41" xfId="0" applyFont="1" applyBorder="1" applyAlignment="1">
      <alignment horizontal="center" vertical="center" wrapText="1"/>
    </xf>
    <xf numFmtId="0" fontId="3" fillId="0" borderId="41" xfId="0" applyFont="1" applyBorder="1"/>
    <xf numFmtId="0" fontId="0" fillId="0" borderId="41" xfId="0" applyBorder="1" applyAlignment="1">
      <alignment horizontal="center" vertical="center" wrapText="1"/>
    </xf>
    <xf numFmtId="0" fontId="14" fillId="0" borderId="41" xfId="0" applyFont="1" applyBorder="1" applyAlignment="1">
      <alignment horizontal="center" vertical="center"/>
    </xf>
    <xf numFmtId="0" fontId="14" fillId="0" borderId="41" xfId="0" applyFont="1" applyBorder="1" applyAlignment="1" applyProtection="1">
      <alignment horizontal="center" vertical="center" wrapText="1"/>
      <protection locked="0"/>
    </xf>
    <xf numFmtId="2" fontId="3" fillId="0" borderId="41"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4" xfId="0" applyFont="1" applyBorder="1" applyAlignment="1">
      <alignment horizontal="center" vertical="top"/>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Protection="1">
      <protection hidden="1"/>
    </xf>
    <xf numFmtId="0" fontId="37" fillId="0" borderId="0" xfId="0" applyFont="1"/>
    <xf numFmtId="1" fontId="35" fillId="0" borderId="2" xfId="0" applyNumberFormat="1" applyFont="1" applyBorder="1" applyAlignment="1" applyProtection="1">
      <alignment horizontal="center" vertical="center" wrapText="1"/>
      <protection locked="0"/>
    </xf>
    <xf numFmtId="1" fontId="35" fillId="0" borderId="2" xfId="0" applyNumberFormat="1" applyFont="1" applyBorder="1" applyAlignment="1">
      <alignment horizontal="center" vertical="center" wrapText="1"/>
    </xf>
    <xf numFmtId="49" fontId="35" fillId="0" borderId="2" xfId="0" applyNumberFormat="1" applyFont="1" applyBorder="1" applyAlignment="1">
      <alignment horizontal="center" vertical="center" wrapText="1"/>
    </xf>
    <xf numFmtId="0" fontId="35" fillId="0" borderId="4" xfId="0" quotePrefix="1" applyFont="1" applyBorder="1" applyAlignment="1">
      <alignment horizontal="center" vertical="center" wrapText="1"/>
    </xf>
    <xf numFmtId="1" fontId="35" fillId="0" borderId="18" xfId="0" applyNumberFormat="1" applyFont="1" applyBorder="1" applyAlignment="1" applyProtection="1">
      <alignment horizontal="center" vertical="center" wrapText="1"/>
      <protection locked="0"/>
    </xf>
    <xf numFmtId="0" fontId="35" fillId="0" borderId="2" xfId="0" quotePrefix="1" applyFont="1" applyBorder="1" applyAlignment="1">
      <alignment horizontal="center" vertical="center" wrapText="1"/>
    </xf>
    <xf numFmtId="0" fontId="35" fillId="0" borderId="2" xfId="0" applyFont="1" applyBorder="1" applyAlignment="1">
      <alignment horizontal="center" vertical="center" wrapText="1"/>
    </xf>
    <xf numFmtId="0" fontId="17" fillId="0" borderId="46" xfId="0" applyFont="1" applyBorder="1"/>
    <xf numFmtId="2" fontId="10" fillId="0" borderId="47" xfId="0" applyNumberFormat="1" applyFont="1" applyBorder="1" applyAlignment="1">
      <alignment horizontal="center"/>
    </xf>
    <xf numFmtId="0" fontId="35" fillId="0" borderId="18" xfId="0" applyFont="1" applyBorder="1" applyAlignment="1">
      <alignment wrapText="1"/>
    </xf>
    <xf numFmtId="0" fontId="35" fillId="0" borderId="18" xfId="0" applyFont="1" applyBorder="1" applyAlignment="1">
      <alignment horizontal="center" vertical="center" wrapText="1"/>
    </xf>
    <xf numFmtId="0" fontId="35" fillId="0" borderId="2" xfId="0" applyFont="1" applyBorder="1" applyAlignment="1">
      <alignment wrapText="1"/>
    </xf>
    <xf numFmtId="0" fontId="0" fillId="2" borderId="0" xfId="0" applyFill="1" applyAlignment="1">
      <alignment horizontal="center"/>
    </xf>
    <xf numFmtId="2" fontId="35" fillId="0" borderId="23" xfId="0" applyNumberFormat="1" applyFont="1" applyBorder="1" applyAlignment="1">
      <alignment horizontal="center" vertical="center" wrapText="1"/>
    </xf>
    <xf numFmtId="0" fontId="6" fillId="0" borderId="46" xfId="0" applyFont="1" applyBorder="1"/>
    <xf numFmtId="165" fontId="6" fillId="0" borderId="47" xfId="0" applyNumberFormat="1" applyFont="1" applyBorder="1" applyAlignment="1">
      <alignment horizontal="center"/>
    </xf>
    <xf numFmtId="0" fontId="35" fillId="0" borderId="6" xfId="0" applyFont="1" applyBorder="1" applyAlignment="1">
      <alignment horizontal="center" vertical="center" wrapText="1"/>
    </xf>
    <xf numFmtId="2" fontId="35" fillId="0" borderId="27" xfId="0" applyNumberFormat="1" applyFont="1" applyBorder="1" applyAlignment="1">
      <alignment horizontal="center" vertical="center" wrapText="1"/>
    </xf>
    <xf numFmtId="165" fontId="10" fillId="0" borderId="47" xfId="0" applyNumberFormat="1" applyFont="1" applyBorder="1" applyAlignment="1">
      <alignment horizontal="center"/>
    </xf>
    <xf numFmtId="0" fontId="35" fillId="0" borderId="2" xfId="1" applyFont="1" applyBorder="1" applyAlignment="1" applyProtection="1">
      <alignment horizontal="left" vertical="center" wrapText="1"/>
    </xf>
    <xf numFmtId="0" fontId="39" fillId="0" borderId="2" xfId="0" applyFont="1" applyBorder="1" applyAlignment="1">
      <alignment horizontal="center" vertical="center" wrapText="1"/>
    </xf>
    <xf numFmtId="2" fontId="39" fillId="0" borderId="23" xfId="0" applyNumberFormat="1" applyFont="1" applyBorder="1" applyAlignment="1">
      <alignment horizontal="center" vertical="center" wrapText="1"/>
    </xf>
    <xf numFmtId="0" fontId="39" fillId="0" borderId="34" xfId="0" quotePrefix="1" applyFont="1" applyBorder="1" applyAlignment="1">
      <alignment horizontal="center" vertical="center" wrapText="1"/>
    </xf>
    <xf numFmtId="0" fontId="39" fillId="0" borderId="48" xfId="0" quotePrefix="1" applyFont="1" applyBorder="1" applyAlignment="1">
      <alignment horizontal="center" vertical="center" wrapText="1"/>
    </xf>
    <xf numFmtId="0" fontId="0" fillId="0" borderId="2" xfId="0" applyBorder="1" applyAlignment="1">
      <alignment vertical="center" wrapText="1"/>
    </xf>
    <xf numFmtId="0" fontId="14" fillId="0" borderId="7" xfId="0" applyFont="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horizontal="center" vertical="center" wrapText="1"/>
    </xf>
    <xf numFmtId="0" fontId="39" fillId="0" borderId="2" xfId="0" applyFont="1" applyBorder="1" applyAlignment="1">
      <alignment horizontal="center" vertical="center"/>
    </xf>
    <xf numFmtId="0" fontId="39" fillId="0" borderId="23" xfId="0" applyFont="1" applyBorder="1" applyAlignment="1">
      <alignment horizontal="center" vertical="center"/>
    </xf>
    <xf numFmtId="164" fontId="39" fillId="0" borderId="23" xfId="0" applyNumberFormat="1" applyFont="1" applyBorder="1" applyAlignment="1">
      <alignment horizontal="center" vertical="center" wrapText="1"/>
    </xf>
    <xf numFmtId="0" fontId="38" fillId="0" borderId="2" xfId="1" applyFont="1" applyBorder="1" applyAlignment="1" applyProtection="1">
      <alignment horizontal="center" vertical="center" wrapText="1"/>
    </xf>
    <xf numFmtId="0" fontId="14" fillId="0" borderId="4" xfId="0" applyFont="1" applyBorder="1" applyAlignment="1" applyProtection="1">
      <alignment horizontal="center" vertical="center" wrapText="1"/>
      <protection locked="0"/>
    </xf>
    <xf numFmtId="0" fontId="3" fillId="0" borderId="31" xfId="0" applyFont="1" applyBorder="1" applyAlignment="1">
      <alignment horizontal="center" vertical="center"/>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2" xfId="0" applyFont="1" applyBorder="1" applyAlignment="1" applyProtection="1">
      <alignment horizontal="center" vertical="center" wrapText="1"/>
      <protection hidden="1"/>
    </xf>
    <xf numFmtId="0" fontId="3" fillId="0" borderId="2" xfId="0" applyFont="1" applyBorder="1" applyAlignment="1" applyProtection="1">
      <alignment horizontal="center" vertical="center"/>
      <protection hidden="1"/>
    </xf>
    <xf numFmtId="1" fontId="8" fillId="0" borderId="2" xfId="0" applyNumberFormat="1" applyFont="1" applyBorder="1" applyAlignment="1" applyProtection="1">
      <alignment horizontal="center" vertical="center" wrapText="1"/>
      <protection locked="0"/>
    </xf>
    <xf numFmtId="0" fontId="8" fillId="0" borderId="2" xfId="0" applyFont="1" applyBorder="1" applyAlignment="1" applyProtection="1">
      <alignment horizontal="left" vertical="center" wrapText="1"/>
      <protection locked="0"/>
    </xf>
    <xf numFmtId="0" fontId="8" fillId="0" borderId="2" xfId="0" applyFont="1" applyBorder="1" applyAlignment="1" applyProtection="1">
      <alignment horizontal="center" vertical="center" wrapText="1"/>
      <protection locked="0"/>
    </xf>
    <xf numFmtId="0" fontId="8" fillId="0" borderId="2" xfId="0" applyFont="1" applyBorder="1"/>
    <xf numFmtId="0" fontId="1" fillId="0" borderId="25" xfId="0" applyFont="1" applyBorder="1" applyAlignment="1">
      <alignment horizontal="center" vertical="center" wrapText="1"/>
    </xf>
    <xf numFmtId="0" fontId="8" fillId="0" borderId="2" xfId="0" applyFont="1" applyBorder="1" applyAlignment="1">
      <alignment horizontal="center" vertical="center"/>
    </xf>
    <xf numFmtId="0" fontId="35" fillId="0" borderId="0" xfId="0" applyFont="1" applyAlignment="1">
      <alignment horizontal="center" vertical="center" wrapText="1"/>
    </xf>
    <xf numFmtId="49" fontId="35" fillId="0" borderId="2" xfId="0" applyNumberFormat="1" applyFont="1" applyBorder="1" applyAlignment="1" applyProtection="1">
      <alignment horizontal="center" vertical="center" wrapText="1"/>
      <protection locked="0"/>
    </xf>
    <xf numFmtId="0" fontId="35" fillId="0" borderId="4" xfId="0" applyFont="1" applyBorder="1" applyAlignment="1">
      <alignment horizontal="center" vertical="center" wrapText="1"/>
    </xf>
    <xf numFmtId="16" fontId="35" fillId="0" borderId="4" xfId="0" quotePrefix="1" applyNumberFormat="1" applyFont="1" applyBorder="1" applyAlignment="1">
      <alignment horizontal="center" vertical="center" wrapText="1"/>
    </xf>
    <xf numFmtId="16" fontId="35" fillId="0" borderId="33" xfId="0" quotePrefix="1" applyNumberFormat="1" applyFont="1" applyBorder="1" applyAlignment="1">
      <alignment horizontal="center" vertical="center" wrapText="1"/>
    </xf>
    <xf numFmtId="2" fontId="3" fillId="0" borderId="40" xfId="0" applyNumberFormat="1" applyFont="1" applyBorder="1" applyAlignment="1">
      <alignment horizontal="center" vertical="center"/>
    </xf>
    <xf numFmtId="16" fontId="35" fillId="0" borderId="2" xfId="0" applyNumberFormat="1" applyFont="1" applyBorder="1" applyAlignment="1">
      <alignment horizontal="center" vertical="center" wrapText="1"/>
    </xf>
    <xf numFmtId="16" fontId="39" fillId="0" borderId="2" xfId="0" applyNumberFormat="1" applyFont="1" applyBorder="1" applyAlignment="1">
      <alignment horizontal="center" vertical="center"/>
    </xf>
    <xf numFmtId="0" fontId="18" fillId="0" borderId="2" xfId="0" applyFont="1" applyBorder="1" applyAlignment="1">
      <alignment horizontal="center" vertical="center" wrapText="1"/>
    </xf>
    <xf numFmtId="0" fontId="0" fillId="0" borderId="7" xfId="0" applyBorder="1" applyAlignment="1">
      <alignment horizontal="center" vertical="center" wrapText="1"/>
    </xf>
    <xf numFmtId="0" fontId="0" fillId="0" borderId="4" xfId="0" applyBorder="1" applyAlignment="1">
      <alignment horizontal="center" vertical="center" wrapText="1"/>
    </xf>
    <xf numFmtId="0" fontId="3" fillId="0" borderId="2" xfId="0" quotePrefix="1" applyFont="1" applyBorder="1" applyAlignment="1">
      <alignment horizontal="center" vertical="center"/>
    </xf>
    <xf numFmtId="0" fontId="3" fillId="0" borderId="18" xfId="0" applyFont="1" applyBorder="1" applyAlignment="1">
      <alignment horizontal="center" vertical="center"/>
    </xf>
    <xf numFmtId="0" fontId="0" fillId="0" borderId="18" xfId="0" applyBorder="1" applyAlignment="1">
      <alignment horizontal="center" vertical="center" wrapText="1"/>
    </xf>
    <xf numFmtId="0" fontId="35" fillId="0" borderId="0" xfId="0" applyFont="1" applyAlignment="1">
      <alignment horizontal="center" wrapText="1"/>
    </xf>
    <xf numFmtId="0" fontId="14" fillId="0" borderId="49" xfId="0" applyFont="1" applyBorder="1" applyAlignment="1">
      <alignment horizontal="center" vertical="center" wrapText="1"/>
    </xf>
    <xf numFmtId="0" fontId="14" fillId="0" borderId="32" xfId="0" applyFont="1" applyBorder="1" applyAlignment="1">
      <alignment horizontal="center" vertical="center" wrapText="1"/>
    </xf>
    <xf numFmtId="165" fontId="17" fillId="0" borderId="47" xfId="0" applyNumberFormat="1" applyFont="1" applyBorder="1" applyAlignment="1">
      <alignment horizontal="center"/>
    </xf>
    <xf numFmtId="0" fontId="20" fillId="0" borderId="2" xfId="0" applyFont="1" applyBorder="1" applyAlignment="1">
      <alignment horizontal="center"/>
    </xf>
    <xf numFmtId="0" fontId="1" fillId="0" borderId="2" xfId="0" applyFont="1" applyBorder="1" applyAlignment="1">
      <alignment horizontal="center"/>
    </xf>
    <xf numFmtId="0" fontId="0" fillId="0" borderId="18" xfId="0" applyBorder="1" applyAlignment="1">
      <alignment wrapText="1"/>
    </xf>
    <xf numFmtId="0" fontId="39" fillId="0" borderId="18" xfId="0" applyFont="1" applyBorder="1" applyAlignment="1">
      <alignment horizontal="center" vertical="center" wrapText="1"/>
    </xf>
    <xf numFmtId="0" fontId="39" fillId="0" borderId="27" xfId="0" applyFont="1" applyBorder="1" applyAlignment="1">
      <alignment horizontal="center" vertical="center"/>
    </xf>
    <xf numFmtId="0" fontId="0" fillId="0" borderId="23" xfId="0" applyBorder="1" applyAlignment="1">
      <alignment horizontal="center"/>
    </xf>
    <xf numFmtId="0" fontId="35" fillId="0" borderId="6" xfId="0" applyFont="1" applyBorder="1" applyAlignment="1">
      <alignment wrapText="1"/>
    </xf>
    <xf numFmtId="0" fontId="39" fillId="0" borderId="6" xfId="0" applyFont="1" applyBorder="1" applyAlignment="1">
      <alignment horizontal="center" vertical="center" wrapText="1"/>
    </xf>
    <xf numFmtId="0" fontId="3" fillId="0" borderId="36" xfId="0" applyFont="1" applyBorder="1" applyAlignment="1">
      <alignment horizontal="center" vertical="center" wrapText="1"/>
    </xf>
    <xf numFmtId="0" fontId="0" fillId="0" borderId="18" xfId="0" applyBorder="1" applyAlignment="1">
      <alignment vertical="center" wrapText="1"/>
    </xf>
    <xf numFmtId="0" fontId="1" fillId="0" borderId="2" xfId="0" applyFont="1" applyBorder="1" applyAlignment="1">
      <alignment horizontal="left" vertical="center" wrapText="1"/>
    </xf>
    <xf numFmtId="0" fontId="1" fillId="0" borderId="2" xfId="0" applyFont="1" applyBorder="1" applyAlignment="1">
      <alignment horizontal="center" vertical="center" wrapText="1"/>
    </xf>
    <xf numFmtId="14" fontId="14" fillId="0" borderId="2" xfId="0" applyNumberFormat="1" applyFont="1" applyBorder="1" applyAlignment="1">
      <alignment horizontal="center" vertical="center" wrapText="1"/>
    </xf>
    <xf numFmtId="0" fontId="35" fillId="0" borderId="2" xfId="1" applyFont="1" applyBorder="1" applyAlignment="1" applyProtection="1">
      <alignment wrapText="1"/>
    </xf>
    <xf numFmtId="164" fontId="3" fillId="0" borderId="27" xfId="0" applyNumberFormat="1" applyFont="1" applyBorder="1" applyAlignment="1">
      <alignment horizontal="center" vertical="center" wrapText="1"/>
    </xf>
    <xf numFmtId="0" fontId="20" fillId="0" borderId="23" xfId="0" applyFont="1" applyBorder="1" applyAlignment="1">
      <alignment horizontal="center" vertical="center" wrapText="1"/>
    </xf>
    <xf numFmtId="164" fontId="3" fillId="0" borderId="36" xfId="0" applyNumberFormat="1" applyFont="1" applyBorder="1" applyAlignment="1">
      <alignment horizontal="center" vertical="center" wrapText="1"/>
    </xf>
    <xf numFmtId="4" fontId="8" fillId="0" borderId="23" xfId="0" applyNumberFormat="1" applyFont="1" applyBorder="1" applyAlignment="1">
      <alignment horizontal="center" vertical="center" wrapText="1"/>
    </xf>
    <xf numFmtId="17" fontId="14" fillId="0" borderId="2" xfId="0" applyNumberFormat="1" applyFont="1" applyBorder="1" applyAlignment="1">
      <alignment horizontal="center" vertical="center" wrapText="1"/>
    </xf>
    <xf numFmtId="0" fontId="8" fillId="0" borderId="18" xfId="0" applyFont="1" applyBorder="1" applyAlignment="1">
      <alignment horizontal="center" vertical="center" wrapText="1"/>
    </xf>
    <xf numFmtId="166" fontId="17" fillId="0" borderId="47" xfId="0" applyNumberFormat="1" applyFont="1" applyBorder="1" applyAlignment="1">
      <alignment horizontal="center"/>
    </xf>
    <xf numFmtId="0" fontId="35" fillId="0" borderId="2" xfId="0" applyFont="1" applyBorder="1" applyAlignment="1">
      <alignment horizontal="left" vertical="center" wrapText="1"/>
    </xf>
    <xf numFmtId="0" fontId="8" fillId="0" borderId="4" xfId="0" applyFont="1" applyBorder="1" applyAlignment="1">
      <alignment horizontal="center" vertical="center" wrapText="1"/>
    </xf>
    <xf numFmtId="0" fontId="0" fillId="0" borderId="18" xfId="0" applyBorder="1"/>
    <xf numFmtId="4" fontId="8" fillId="0" borderId="27" xfId="0" applyNumberFormat="1" applyFont="1" applyBorder="1" applyAlignment="1">
      <alignment horizontal="center" vertical="center" wrapText="1"/>
    </xf>
    <xf numFmtId="0" fontId="18" fillId="0" borderId="18" xfId="0" applyFont="1" applyBorder="1" applyAlignment="1">
      <alignment horizontal="center" vertical="center" wrapText="1"/>
    </xf>
    <xf numFmtId="2" fontId="35" fillId="0" borderId="40" xfId="0" applyNumberFormat="1" applyFont="1" applyBorder="1" applyAlignment="1">
      <alignment horizontal="center" vertical="center" wrapText="1"/>
    </xf>
    <xf numFmtId="0" fontId="0" fillId="0" borderId="6" xfId="0" applyBorder="1"/>
    <xf numFmtId="0" fontId="0" fillId="0" borderId="6" xfId="0" applyBorder="1" applyAlignment="1">
      <alignment horizontal="center" vertical="center" wrapText="1"/>
    </xf>
    <xf numFmtId="0" fontId="39" fillId="0" borderId="6" xfId="0" applyFont="1" applyBorder="1" applyAlignment="1">
      <alignment horizontal="center" vertical="center"/>
    </xf>
    <xf numFmtId="16" fontId="39" fillId="0" borderId="6" xfId="0" applyNumberFormat="1" applyFont="1" applyBorder="1" applyAlignment="1">
      <alignment horizontal="center" vertical="center"/>
    </xf>
    <xf numFmtId="2" fontId="3" fillId="0" borderId="36" xfId="0" applyNumberFormat="1" applyFont="1" applyBorder="1" applyAlignment="1">
      <alignment horizontal="center" vertical="center"/>
    </xf>
    <xf numFmtId="0" fontId="3" fillId="0" borderId="40" xfId="0" applyFont="1" applyBorder="1" applyAlignment="1">
      <alignment horizontal="center" vertical="center" wrapText="1"/>
    </xf>
    <xf numFmtId="165" fontId="6" fillId="0" borderId="47" xfId="0" applyNumberFormat="1" applyFont="1" applyBorder="1" applyAlignment="1">
      <alignment horizontal="center" vertical="center" wrapText="1"/>
    </xf>
    <xf numFmtId="0" fontId="11" fillId="0" borderId="8" xfId="0" applyFont="1" applyBorder="1" applyAlignment="1">
      <alignment horizontal="center" vertical="center"/>
    </xf>
    <xf numFmtId="0" fontId="35" fillId="0" borderId="23" xfId="0" applyFont="1" applyBorder="1" applyAlignment="1">
      <alignment horizontal="center" vertical="center" wrapText="1"/>
    </xf>
    <xf numFmtId="0" fontId="0" fillId="0" borderId="9" xfId="0" applyBorder="1"/>
    <xf numFmtId="0" fontId="35" fillId="0" borderId="6" xfId="0" applyFont="1" applyBorder="1" applyAlignment="1">
      <alignment horizontal="center" wrapText="1"/>
    </xf>
    <xf numFmtId="0" fontId="35" fillId="0" borderId="36" xfId="0" applyFont="1" applyBorder="1" applyAlignment="1">
      <alignment wrapText="1"/>
    </xf>
    <xf numFmtId="0" fontId="11" fillId="0" borderId="7" xfId="0" applyFont="1" applyBorder="1" applyAlignment="1">
      <alignment horizontal="center" vertical="center"/>
    </xf>
    <xf numFmtId="49" fontId="35" fillId="0" borderId="4" xfId="0" applyNumberFormat="1" applyFont="1" applyBorder="1" applyAlignment="1" applyProtection="1">
      <alignment horizontal="center" vertical="center" wrapText="1"/>
      <protection locked="0"/>
    </xf>
    <xf numFmtId="0" fontId="3" fillId="0" borderId="4" xfId="0" applyFont="1" applyBorder="1" applyAlignment="1" applyProtection="1">
      <alignment horizontal="center" vertical="center"/>
      <protection hidden="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6" fillId="0" borderId="4" xfId="1" applyFont="1" applyBorder="1" applyAlignment="1" applyProtection="1">
      <alignment horizontal="center" vertical="center" wrapText="1"/>
    </xf>
    <xf numFmtId="1" fontId="14" fillId="0" borderId="4" xfId="0" applyNumberFormat="1" applyFont="1" applyBorder="1" applyAlignment="1">
      <alignment horizontal="center" vertical="center" wrapText="1"/>
    </xf>
    <xf numFmtId="0" fontId="36" fillId="0" borderId="4" xfId="1" applyFont="1" applyBorder="1" applyAlignment="1" applyProtection="1">
      <alignment wrapText="1"/>
    </xf>
    <xf numFmtId="2" fontId="3" fillId="0" borderId="2" xfId="0" applyNumberFormat="1" applyFont="1" applyBorder="1" applyAlignment="1">
      <alignment horizontal="center" vertical="center" wrapText="1"/>
    </xf>
    <xf numFmtId="2" fontId="35" fillId="0" borderId="2" xfId="0" applyNumberFormat="1" applyFont="1" applyBorder="1" applyAlignment="1">
      <alignment horizontal="center" vertical="center" wrapText="1"/>
    </xf>
    <xf numFmtId="2" fontId="39" fillId="0" borderId="2" xfId="0" applyNumberFormat="1" applyFont="1" applyBorder="1" applyAlignment="1">
      <alignment horizontal="center" vertical="center" wrapText="1"/>
    </xf>
    <xf numFmtId="0" fontId="1"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2" xfId="0" applyFont="1" applyBorder="1" applyAlignment="1">
      <alignment horizontal="center" vertical="top" wrapText="1"/>
    </xf>
    <xf numFmtId="0" fontId="0" fillId="0" borderId="42" xfId="0" applyBorder="1" applyAlignment="1">
      <alignment horizontal="center" vertical="top" wrapText="1"/>
    </xf>
    <xf numFmtId="0" fontId="23"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Alignment="1">
      <alignment horizontal="left" wrapText="1"/>
    </xf>
    <xf numFmtId="0" fontId="22" fillId="0" borderId="0" xfId="0" applyFont="1" applyAlignment="1">
      <alignment horizontal="left" vertical="top"/>
    </xf>
    <xf numFmtId="0" fontId="1" fillId="0" borderId="0" xfId="0" applyFont="1" applyAlignment="1">
      <alignment horizontal="left" wrapText="1"/>
    </xf>
    <xf numFmtId="0" fontId="31"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6" fillId="0" borderId="0" xfId="0" applyFont="1" applyAlignment="1">
      <alignment horizontal="center" wrapText="1"/>
    </xf>
    <xf numFmtId="0" fontId="4" fillId="0" borderId="0" xfId="0" applyFont="1" applyAlignment="1" applyProtection="1">
      <alignment horizontal="left" vertical="center"/>
      <protection hidden="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www.sciencedirect.com/science/journal/18780296" TargetMode="External"/><Relationship Id="rId2" Type="http://schemas.openxmlformats.org/officeDocument/2006/relationships/hyperlink" Target="http://www.sciencedirect.com/science/journal/18770428/92/supp/C" TargetMode="External"/><Relationship Id="rId1" Type="http://schemas.openxmlformats.org/officeDocument/2006/relationships/hyperlink" Target="http://www.sciencedirect.com/science/journal/18770428" TargetMode="External"/><Relationship Id="rId4"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hyperlink" Target="http://www.stonerex.ro/concurs-arhitectura-pentru-studenti-2016/" TargetMode="External"/></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defaultColWidth="9.08984375" defaultRowHeight="14.5"/>
  <cols>
    <col min="1" max="16384" width="9.08984375" style="307"/>
  </cols>
  <sheetData>
    <row r="1" spans="2:12" ht="15.5">
      <c r="B1" s="305" t="s">
        <v>180</v>
      </c>
      <c r="C1" s="306"/>
      <c r="D1" s="306"/>
      <c r="E1" s="306"/>
      <c r="F1" s="306"/>
      <c r="G1" s="306"/>
      <c r="H1" s="306"/>
      <c r="I1" s="306"/>
      <c r="J1" s="306"/>
      <c r="K1" s="306"/>
    </row>
    <row r="2" spans="2:12" ht="15.5">
      <c r="B2" s="306"/>
      <c r="C2" s="306"/>
      <c r="D2" s="306"/>
      <c r="E2" s="306"/>
      <c r="F2" s="306"/>
      <c r="G2" s="306"/>
      <c r="H2" s="306"/>
      <c r="I2" s="306"/>
      <c r="J2" s="306"/>
      <c r="K2" s="306"/>
    </row>
    <row r="3" spans="2:12" ht="90" customHeight="1">
      <c r="B3" s="429" t="s">
        <v>184</v>
      </c>
      <c r="C3" s="429"/>
      <c r="D3" s="429"/>
      <c r="E3" s="429"/>
      <c r="F3" s="429"/>
      <c r="G3" s="429"/>
      <c r="H3" s="429"/>
      <c r="I3" s="429"/>
      <c r="J3" s="429"/>
      <c r="K3" s="429"/>
      <c r="L3" s="429"/>
    </row>
    <row r="4" spans="2:12" ht="135" customHeight="1">
      <c r="B4" s="430" t="s">
        <v>269</v>
      </c>
      <c r="C4" s="430"/>
      <c r="D4" s="430"/>
      <c r="E4" s="430"/>
      <c r="F4" s="430"/>
      <c r="G4" s="430"/>
      <c r="H4" s="430"/>
      <c r="I4" s="430"/>
      <c r="J4" s="430"/>
      <c r="K4" s="430"/>
      <c r="L4" s="430"/>
    </row>
    <row r="5" spans="2:12" ht="60" customHeight="1">
      <c r="B5" s="431" t="s">
        <v>270</v>
      </c>
      <c r="C5" s="431"/>
      <c r="D5" s="431"/>
      <c r="E5" s="431"/>
      <c r="F5" s="431"/>
      <c r="G5" s="431"/>
      <c r="H5" s="431"/>
      <c r="I5" s="431"/>
      <c r="J5" s="431"/>
      <c r="K5" s="431"/>
      <c r="L5" s="431"/>
    </row>
    <row r="6" spans="2:12" ht="60" customHeight="1">
      <c r="B6" s="431" t="s">
        <v>181</v>
      </c>
      <c r="C6" s="431"/>
      <c r="D6" s="431"/>
      <c r="E6" s="431"/>
      <c r="F6" s="431"/>
      <c r="G6" s="431"/>
      <c r="H6" s="431"/>
      <c r="I6" s="431"/>
      <c r="J6" s="431"/>
      <c r="K6" s="431"/>
      <c r="L6" s="431"/>
    </row>
    <row r="7" spans="2:12" ht="60" customHeight="1">
      <c r="B7" s="428" t="s">
        <v>185</v>
      </c>
      <c r="C7" s="428"/>
      <c r="D7" s="428"/>
      <c r="E7" s="428"/>
      <c r="F7" s="428"/>
      <c r="G7" s="428"/>
      <c r="H7" s="428"/>
      <c r="I7" s="428"/>
      <c r="J7" s="428"/>
      <c r="K7" s="428"/>
      <c r="L7" s="428"/>
    </row>
    <row r="8" spans="2:12" ht="15.5">
      <c r="B8" s="306"/>
      <c r="C8" s="306"/>
      <c r="D8" s="306"/>
      <c r="E8" s="306"/>
      <c r="F8" s="306"/>
      <c r="G8" s="306"/>
      <c r="H8" s="306"/>
      <c r="I8" s="306"/>
      <c r="J8" s="306"/>
      <c r="K8" s="306"/>
    </row>
    <row r="9" spans="2:12" ht="15.5">
      <c r="B9" s="306"/>
      <c r="C9" s="306"/>
      <c r="D9" s="306"/>
      <c r="E9" s="306"/>
      <c r="F9" s="306"/>
      <c r="G9" s="306"/>
      <c r="H9" s="306"/>
      <c r="I9" s="306"/>
      <c r="J9" s="306"/>
      <c r="K9" s="306"/>
    </row>
    <row r="10" spans="2:12" ht="15.5">
      <c r="B10" s="306"/>
      <c r="C10" s="306"/>
      <c r="D10" s="306"/>
      <c r="E10" s="306"/>
      <c r="F10" s="306"/>
      <c r="G10" s="306"/>
      <c r="H10" s="306"/>
      <c r="I10" s="306"/>
      <c r="J10" s="306"/>
      <c r="K10" s="306"/>
    </row>
    <row r="11" spans="2:12" ht="15.5">
      <c r="B11" s="306"/>
      <c r="C11" s="306"/>
      <c r="D11" s="306"/>
      <c r="E11" s="306"/>
      <c r="F11" s="306"/>
      <c r="G11" s="306"/>
      <c r="H11" s="306"/>
      <c r="I11" s="306"/>
      <c r="J11" s="306"/>
      <c r="K11" s="306"/>
    </row>
    <row r="12" spans="2:12" ht="15.5">
      <c r="B12" s="306"/>
      <c r="C12" s="306"/>
      <c r="D12" s="306"/>
      <c r="E12" s="306"/>
      <c r="F12" s="306"/>
      <c r="G12" s="306"/>
      <c r="H12" s="306"/>
      <c r="I12" s="306"/>
      <c r="J12" s="306"/>
      <c r="K12" s="306"/>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topLeftCell="A8" workbookViewId="0">
      <selection activeCell="A9" sqref="A9:I9"/>
    </sheetView>
  </sheetViews>
  <sheetFormatPr defaultRowHeight="14.5"/>
  <cols>
    <col min="1" max="1" width="5.08984375" customWidth="1"/>
    <col min="2" max="2" width="22.08984375" customWidth="1"/>
    <col min="3" max="3" width="27.08984375" customWidth="1"/>
    <col min="4" max="4" width="21.453125" customWidth="1"/>
    <col min="5" max="5" width="16" customWidth="1"/>
    <col min="6" max="6" width="6.90625" customWidth="1"/>
    <col min="7" max="7" width="10.54296875" customWidth="1"/>
    <col min="8" max="8" width="10" customWidth="1"/>
    <col min="9" max="9" width="9.6328125" customWidth="1"/>
  </cols>
  <sheetData>
    <row r="1" spans="1:12">
      <c r="A1" s="213" t="str">
        <f>'Date initiale'!C3</f>
        <v>Universitatea de Arhitectură și Urbanism "Ion Mincu" București</v>
      </c>
      <c r="B1" s="213"/>
      <c r="C1" s="213"/>
    </row>
    <row r="2" spans="1:12">
      <c r="A2" s="213" t="str">
        <f>'Date initiale'!B4&amp;" "&amp;'Date initiale'!C4</f>
        <v>Facultatea URBANISM</v>
      </c>
      <c r="B2" s="213"/>
      <c r="C2" s="213"/>
    </row>
    <row r="3" spans="1:12">
      <c r="A3" s="213" t="str">
        <f>'Date initiale'!B5&amp;" "&amp;'Date initiale'!C5</f>
        <v>Departamentul Proiectare Urbană și Peisagistică</v>
      </c>
      <c r="B3" s="213"/>
      <c r="C3" s="213"/>
    </row>
    <row r="4" spans="1:12">
      <c r="A4" s="99" t="str">
        <f>'Date initiale'!C6&amp;", "&amp;'Date initiale'!C7</f>
        <v>Enache Cristina Iuliana, P4</v>
      </c>
      <c r="B4" s="99"/>
      <c r="C4" s="99"/>
    </row>
    <row r="5" spans="1:12">
      <c r="A5" s="99"/>
      <c r="B5" s="99"/>
      <c r="C5" s="99"/>
    </row>
    <row r="6" spans="1:12" ht="15.5">
      <c r="A6" s="443" t="s">
        <v>110</v>
      </c>
      <c r="B6" s="443"/>
      <c r="C6" s="443"/>
      <c r="D6" s="443"/>
      <c r="E6" s="443"/>
      <c r="F6" s="443"/>
      <c r="G6" s="443"/>
      <c r="H6" s="443"/>
      <c r="I6" s="443"/>
    </row>
    <row r="7" spans="1:12" ht="35.25" customHeight="1">
      <c r="A7" s="446"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46"/>
      <c r="C7" s="446"/>
      <c r="D7" s="446"/>
      <c r="E7" s="446"/>
      <c r="F7" s="446"/>
      <c r="G7" s="446"/>
      <c r="H7" s="446"/>
      <c r="I7" s="446"/>
    </row>
    <row r="8" spans="1:12" ht="15" thickBot="1">
      <c r="A8" s="46"/>
      <c r="B8" s="46"/>
      <c r="C8" s="46"/>
      <c r="D8" s="46"/>
      <c r="E8" s="46"/>
      <c r="F8" s="46"/>
      <c r="G8" s="46"/>
      <c r="H8" s="46"/>
      <c r="I8" s="46"/>
    </row>
    <row r="9" spans="1:12" ht="29.5" thickBot="1">
      <c r="A9" s="136" t="s">
        <v>55</v>
      </c>
      <c r="B9" s="137" t="s">
        <v>83</v>
      </c>
      <c r="C9" s="137" t="s">
        <v>52</v>
      </c>
      <c r="D9" s="137" t="s">
        <v>57</v>
      </c>
      <c r="E9" s="137" t="s">
        <v>80</v>
      </c>
      <c r="F9" s="138" t="s">
        <v>87</v>
      </c>
      <c r="G9" s="137" t="s">
        <v>58</v>
      </c>
      <c r="H9" s="137" t="s">
        <v>111</v>
      </c>
      <c r="I9" s="139" t="s">
        <v>90</v>
      </c>
      <c r="K9" s="216" t="s">
        <v>108</v>
      </c>
    </row>
    <row r="10" spans="1:12" ht="58">
      <c r="A10" s="338">
        <v>1</v>
      </c>
      <c r="B10" s="119" t="s">
        <v>283</v>
      </c>
      <c r="C10" s="359" t="s">
        <v>282</v>
      </c>
      <c r="D10" s="420" t="s">
        <v>284</v>
      </c>
      <c r="E10" s="359" t="s">
        <v>285</v>
      </c>
      <c r="F10" s="421">
        <v>2013</v>
      </c>
      <c r="G10" s="422" t="s">
        <v>286</v>
      </c>
      <c r="H10" s="397">
        <v>5</v>
      </c>
      <c r="I10" s="268">
        <v>5</v>
      </c>
      <c r="K10" s="217">
        <v>10</v>
      </c>
      <c r="L10" s="308" t="s">
        <v>248</v>
      </c>
    </row>
    <row r="11" spans="1:12" ht="87">
      <c r="A11" s="143">
        <f>A10+1</f>
        <v>2</v>
      </c>
      <c r="B11" s="30" t="s">
        <v>291</v>
      </c>
      <c r="C11" s="319" t="s">
        <v>290</v>
      </c>
      <c r="D11" s="339" t="s">
        <v>296</v>
      </c>
      <c r="E11" s="319" t="s">
        <v>297</v>
      </c>
      <c r="F11" s="313">
        <v>2015</v>
      </c>
      <c r="G11" s="324" t="s">
        <v>289</v>
      </c>
      <c r="H11" s="92">
        <v>5</v>
      </c>
      <c r="I11" s="261">
        <v>5</v>
      </c>
    </row>
    <row r="12" spans="1:12" ht="29">
      <c r="A12" s="144">
        <f t="shared" ref="A12:A19" si="0">A11+1</f>
        <v>3</v>
      </c>
      <c r="B12" s="145" t="s">
        <v>288</v>
      </c>
      <c r="C12" s="319" t="s">
        <v>295</v>
      </c>
      <c r="D12" s="344" t="s">
        <v>292</v>
      </c>
      <c r="E12" s="319" t="s">
        <v>294</v>
      </c>
      <c r="F12" s="314">
        <v>2016</v>
      </c>
      <c r="G12" s="315" t="s">
        <v>293</v>
      </c>
      <c r="H12" s="135">
        <v>5</v>
      </c>
      <c r="I12" s="261">
        <v>5</v>
      </c>
    </row>
    <row r="13" spans="1:12" ht="87">
      <c r="A13" s="147">
        <f t="shared" si="0"/>
        <v>4</v>
      </c>
      <c r="B13" s="30" t="s">
        <v>291</v>
      </c>
      <c r="C13" s="319" t="s">
        <v>299</v>
      </c>
      <c r="D13" s="319" t="s">
        <v>298</v>
      </c>
      <c r="E13" s="319" t="s">
        <v>300</v>
      </c>
      <c r="F13" s="313">
        <v>2016</v>
      </c>
      <c r="G13" s="324" t="s">
        <v>298</v>
      </c>
      <c r="H13" s="92">
        <v>5</v>
      </c>
      <c r="I13" s="261">
        <v>5</v>
      </c>
    </row>
    <row r="14" spans="1:12" ht="29">
      <c r="A14" s="143">
        <f t="shared" si="0"/>
        <v>5</v>
      </c>
      <c r="B14" s="180" t="s">
        <v>291</v>
      </c>
      <c r="C14" s="180" t="s">
        <v>510</v>
      </c>
      <c r="D14" s="356" t="s">
        <v>513</v>
      </c>
      <c r="E14" s="356" t="s">
        <v>514</v>
      </c>
      <c r="F14" s="351">
        <v>2019</v>
      </c>
      <c r="G14" s="354" t="s">
        <v>519</v>
      </c>
      <c r="H14" s="351">
        <v>8</v>
      </c>
      <c r="I14" s="269">
        <v>5</v>
      </c>
    </row>
    <row r="15" spans="1:12" ht="58">
      <c r="A15" s="147">
        <f t="shared" si="0"/>
        <v>6</v>
      </c>
      <c r="B15" s="352" t="s">
        <v>515</v>
      </c>
      <c r="C15" s="353" t="s">
        <v>511</v>
      </c>
      <c r="D15" s="180" t="s">
        <v>516</v>
      </c>
      <c r="E15" s="356" t="s">
        <v>517</v>
      </c>
      <c r="F15" s="351">
        <v>2019</v>
      </c>
      <c r="G15" s="351" t="s">
        <v>518</v>
      </c>
      <c r="H15" s="351">
        <v>6</v>
      </c>
      <c r="I15" s="269">
        <v>5</v>
      </c>
    </row>
    <row r="16" spans="1:12" ht="58">
      <c r="A16" s="143">
        <f t="shared" si="0"/>
        <v>7</v>
      </c>
      <c r="B16" s="90" t="s">
        <v>555</v>
      </c>
      <c r="C16" s="110" t="s">
        <v>556</v>
      </c>
      <c r="D16" s="180" t="s">
        <v>516</v>
      </c>
      <c r="E16" s="340" t="s">
        <v>565</v>
      </c>
      <c r="F16" s="92">
        <v>2022</v>
      </c>
      <c r="G16" s="92" t="s">
        <v>519</v>
      </c>
      <c r="H16" s="351">
        <v>16</v>
      </c>
      <c r="I16" s="269">
        <v>5</v>
      </c>
    </row>
    <row r="17" spans="1:9">
      <c r="A17" s="144">
        <f t="shared" si="0"/>
        <v>8</v>
      </c>
      <c r="B17" s="145"/>
      <c r="C17" s="146"/>
      <c r="D17" s="91"/>
      <c r="E17" s="146"/>
      <c r="F17" s="135"/>
      <c r="G17" s="146"/>
      <c r="H17" s="135"/>
      <c r="I17" s="261"/>
    </row>
    <row r="18" spans="1:9">
      <c r="A18" s="147">
        <f t="shared" si="0"/>
        <v>9</v>
      </c>
      <c r="B18" s="90"/>
      <c r="C18" s="91"/>
      <c r="D18" s="91"/>
      <c r="E18" s="91"/>
      <c r="F18" s="92"/>
      <c r="G18" s="92"/>
      <c r="H18" s="92"/>
      <c r="I18" s="261"/>
    </row>
    <row r="19" spans="1:9" ht="15" thickBot="1">
      <c r="A19" s="101">
        <f t="shared" si="0"/>
        <v>10</v>
      </c>
      <c r="B19" s="95"/>
      <c r="C19" s="96"/>
      <c r="D19" s="133"/>
      <c r="E19" s="148"/>
      <c r="F19" s="148"/>
      <c r="G19" s="149"/>
      <c r="H19" s="149"/>
      <c r="I19" s="271"/>
    </row>
    <row r="20" spans="1:9" ht="16" thickBot="1">
      <c r="A20" s="37"/>
      <c r="H20" s="320" t="str">
        <f>"Total "&amp;LEFT(A7,2)</f>
        <v>Total I5</v>
      </c>
      <c r="I20" s="328">
        <f>SUM(I10:I19)</f>
        <v>35</v>
      </c>
    </row>
    <row r="21" spans="1:9" ht="15.5">
      <c r="A21" s="37"/>
    </row>
    <row r="22" spans="1:9" ht="33.75" customHeight="1">
      <c r="A22" s="44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5"/>
      <c r="C22" s="445"/>
      <c r="D22" s="445"/>
      <c r="E22" s="445"/>
      <c r="F22" s="445"/>
      <c r="G22" s="445"/>
      <c r="H22" s="445"/>
      <c r="I22" s="445"/>
    </row>
  </sheetData>
  <mergeCells count="3">
    <mergeCell ref="A6:I6"/>
    <mergeCell ref="A7:I7"/>
    <mergeCell ref="A22:I22"/>
  </mergeCells>
  <phoneticPr fontId="0" type="noConversion"/>
  <hyperlinks>
    <hyperlink ref="D10" r:id="rId1" tooltip="Go to Procedia - Social and Behavioral Sciences on ScienceDirect" display="http://www.sciencedirect.com/science/journal/18770428" xr:uid="{20786779-90AD-4947-814C-40676FF90C1C}"/>
    <hyperlink ref="G10" r:id="rId2" tooltip="Go to table of contents for this volume/issue" display="http://www.sciencedirect.com/science/journal/18770428/92/supp/C" xr:uid="{DCBF2357-54BA-44DE-9A4B-EEDEB6D05317}"/>
    <hyperlink ref="D12" r:id="rId3" tooltip="Go to Procedia Environmental Sciences on ScienceDirect" display="http://www.sciencedirect.com/science/journal/18780296" xr:uid="{37F1BEAA-493B-43FB-9ACA-8C5136447DB4}"/>
  </hyperlinks>
  <printOptions horizontalCentered="1"/>
  <pageMargins left="0.74803149606299213" right="0.74803149606299213" top="0.78740157480314965" bottom="0.59055118110236227" header="0.31496062992125984" footer="0.31496062992125984"/>
  <pageSetup paperSize="9" orientation="landscape" r:id="rId4"/>
  <ignoredErrors>
    <ignoredError sqref="A13"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L10" sqref="L10"/>
    </sheetView>
  </sheetViews>
  <sheetFormatPr defaultRowHeight="14.5"/>
  <cols>
    <col min="1" max="1" width="5.08984375" customWidth="1"/>
    <col min="2" max="2" width="22.08984375" customWidth="1"/>
    <col min="3" max="3" width="27.08984375" customWidth="1"/>
    <col min="4" max="4" width="21.453125" customWidth="1"/>
    <col min="5" max="5" width="16" customWidth="1"/>
    <col min="6" max="6" width="6.90625" customWidth="1"/>
    <col min="7" max="7" width="10.54296875" customWidth="1"/>
    <col min="8" max="8" width="10" customWidth="1"/>
    <col min="9" max="9" width="9.6328125" customWidth="1"/>
  </cols>
  <sheetData>
    <row r="1" spans="1:12">
      <c r="A1" s="213" t="str">
        <f>'Date initiale'!C3</f>
        <v>Universitatea de Arhitectură și Urbanism "Ion Mincu" București</v>
      </c>
      <c r="B1" s="213"/>
      <c r="C1" s="213"/>
    </row>
    <row r="2" spans="1:12">
      <c r="A2" s="213" t="str">
        <f>'Date initiale'!B4&amp;" "&amp;'Date initiale'!C4</f>
        <v>Facultatea URBANISM</v>
      </c>
      <c r="B2" s="213"/>
      <c r="C2" s="213"/>
    </row>
    <row r="3" spans="1:12">
      <c r="A3" s="213" t="str">
        <f>'Date initiale'!B5&amp;" "&amp;'Date initiale'!C5</f>
        <v>Departamentul Proiectare Urbană și Peisagistică</v>
      </c>
      <c r="B3" s="213"/>
      <c r="C3" s="213"/>
    </row>
    <row r="4" spans="1:12">
      <c r="A4" s="99" t="str">
        <f>'Date initiale'!C6&amp;", "&amp;'Date initiale'!C7</f>
        <v>Enache Cristina Iuliana, P4</v>
      </c>
      <c r="B4" s="99"/>
      <c r="C4" s="99"/>
    </row>
    <row r="5" spans="1:12">
      <c r="A5" s="99"/>
      <c r="B5" s="99"/>
      <c r="C5" s="99"/>
    </row>
    <row r="6" spans="1:12" ht="15.5">
      <c r="A6" s="443" t="s">
        <v>110</v>
      </c>
      <c r="B6" s="443"/>
      <c r="C6" s="443"/>
      <c r="D6" s="443"/>
      <c r="E6" s="443"/>
      <c r="F6" s="443"/>
      <c r="G6" s="443"/>
      <c r="H6" s="443"/>
      <c r="I6" s="443"/>
    </row>
    <row r="7" spans="1:12" ht="15.5">
      <c r="A7" s="446" t="str">
        <f>'Descriere indicatori'!B9&amp;". "&amp;'Descriere indicatori'!C9</f>
        <v xml:space="preserve">I6. Articole in extenso în reviste ştiinţifice indexate ERIH şi clasificate în categoria NAT </v>
      </c>
      <c r="B7" s="446"/>
      <c r="C7" s="446"/>
      <c r="D7" s="446"/>
      <c r="E7" s="446"/>
      <c r="F7" s="446"/>
      <c r="G7" s="446"/>
      <c r="H7" s="446"/>
      <c r="I7" s="446"/>
    </row>
    <row r="8" spans="1:12" ht="15" thickBot="1">
      <c r="A8" s="50"/>
      <c r="B8" s="50"/>
      <c r="C8" s="50"/>
      <c r="D8" s="50"/>
      <c r="E8" s="50"/>
      <c r="F8" s="50"/>
      <c r="G8" s="50"/>
      <c r="H8" s="50"/>
      <c r="I8" s="50"/>
    </row>
    <row r="9" spans="1:12" ht="29.5" thickBot="1">
      <c r="A9" s="136" t="s">
        <v>55</v>
      </c>
      <c r="B9" s="137" t="s">
        <v>83</v>
      </c>
      <c r="C9" s="137" t="s">
        <v>52</v>
      </c>
      <c r="D9" s="137" t="s">
        <v>57</v>
      </c>
      <c r="E9" s="137" t="s">
        <v>80</v>
      </c>
      <c r="F9" s="138" t="s">
        <v>87</v>
      </c>
      <c r="G9" s="137" t="s">
        <v>58</v>
      </c>
      <c r="H9" s="137" t="s">
        <v>111</v>
      </c>
      <c r="I9" s="139" t="s">
        <v>90</v>
      </c>
      <c r="K9" s="216" t="s">
        <v>108</v>
      </c>
    </row>
    <row r="10" spans="1:12">
      <c r="A10" s="151">
        <v>1</v>
      </c>
      <c r="B10" s="85"/>
      <c r="C10" s="85"/>
      <c r="D10" s="85"/>
      <c r="E10" s="86"/>
      <c r="F10" s="87"/>
      <c r="G10" s="87"/>
      <c r="H10" s="87"/>
      <c r="I10" s="266"/>
      <c r="K10" s="217">
        <v>5</v>
      </c>
      <c r="L10" s="308" t="s">
        <v>248</v>
      </c>
    </row>
    <row r="11" spans="1:12">
      <c r="A11" s="152">
        <f>A10+1</f>
        <v>2</v>
      </c>
      <c r="B11" s="89"/>
      <c r="C11" s="90"/>
      <c r="D11" s="89"/>
      <c r="E11" s="91"/>
      <c r="F11" s="92"/>
      <c r="G11" s="93"/>
      <c r="H11" s="93"/>
      <c r="I11" s="261"/>
    </row>
    <row r="12" spans="1:12">
      <c r="A12" s="152">
        <f t="shared" ref="A12:A19" si="0">A11+1</f>
        <v>3</v>
      </c>
      <c r="B12" s="90"/>
      <c r="C12" s="90"/>
      <c r="D12" s="90"/>
      <c r="E12" s="91"/>
      <c r="F12" s="92"/>
      <c r="G12" s="93"/>
      <c r="H12" s="93"/>
      <c r="I12" s="261"/>
    </row>
    <row r="13" spans="1:12">
      <c r="A13" s="152">
        <f t="shared" si="0"/>
        <v>4</v>
      </c>
      <c r="B13" s="90"/>
      <c r="C13" s="90"/>
      <c r="D13" s="90"/>
      <c r="E13" s="91"/>
      <c r="F13" s="92"/>
      <c r="G13" s="92"/>
      <c r="H13" s="92"/>
      <c r="I13" s="261"/>
    </row>
    <row r="14" spans="1:12">
      <c r="A14" s="152">
        <f t="shared" si="0"/>
        <v>5</v>
      </c>
      <c r="B14" s="90"/>
      <c r="C14" s="90"/>
      <c r="D14" s="90"/>
      <c r="E14" s="91"/>
      <c r="F14" s="92"/>
      <c r="G14" s="92"/>
      <c r="H14" s="92"/>
      <c r="I14" s="261"/>
    </row>
    <row r="15" spans="1:12">
      <c r="A15" s="152">
        <f t="shared" si="0"/>
        <v>6</v>
      </c>
      <c r="B15" s="90"/>
      <c r="C15" s="90"/>
      <c r="D15" s="90"/>
      <c r="E15" s="91"/>
      <c r="F15" s="92"/>
      <c r="G15" s="92"/>
      <c r="H15" s="92"/>
      <c r="I15" s="261"/>
    </row>
    <row r="16" spans="1:12">
      <c r="A16" s="152">
        <f t="shared" si="0"/>
        <v>7</v>
      </c>
      <c r="B16" s="90"/>
      <c r="C16" s="90"/>
      <c r="D16" s="90"/>
      <c r="E16" s="91"/>
      <c r="F16" s="92"/>
      <c r="G16" s="92"/>
      <c r="H16" s="92"/>
      <c r="I16" s="261"/>
    </row>
    <row r="17" spans="1:9">
      <c r="A17" s="152">
        <f t="shared" si="0"/>
        <v>8</v>
      </c>
      <c r="B17" s="90"/>
      <c r="C17" s="90"/>
      <c r="D17" s="90"/>
      <c r="E17" s="91"/>
      <c r="F17" s="92"/>
      <c r="G17" s="92"/>
      <c r="H17" s="92"/>
      <c r="I17" s="261"/>
    </row>
    <row r="18" spans="1:9">
      <c r="A18" s="152">
        <f t="shared" si="0"/>
        <v>9</v>
      </c>
      <c r="B18" s="90"/>
      <c r="C18" s="90"/>
      <c r="D18" s="90"/>
      <c r="E18" s="91"/>
      <c r="F18" s="92"/>
      <c r="G18" s="92"/>
      <c r="H18" s="92"/>
      <c r="I18" s="261"/>
    </row>
    <row r="19" spans="1:9" ht="15" thickBot="1">
      <c r="A19" s="153">
        <f t="shared" si="0"/>
        <v>10</v>
      </c>
      <c r="B19" s="95"/>
      <c r="C19" s="95"/>
      <c r="D19" s="95"/>
      <c r="E19" s="96"/>
      <c r="F19" s="97"/>
      <c r="G19" s="97"/>
      <c r="H19" s="97"/>
      <c r="I19" s="262"/>
    </row>
    <row r="20" spans="1:9" ht="15" thickBot="1">
      <c r="A20" s="295"/>
      <c r="B20" s="99"/>
      <c r="C20" s="99"/>
      <c r="D20" s="99"/>
      <c r="E20" s="99"/>
      <c r="F20" s="99"/>
      <c r="G20" s="99"/>
      <c r="H20" s="102" t="str">
        <f>"Total "&amp;LEFT(A7,2)</f>
        <v>Total I6</v>
      </c>
      <c r="I20" s="103">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L10" sqref="L10"/>
    </sheetView>
  </sheetViews>
  <sheetFormatPr defaultRowHeight="14.5"/>
  <cols>
    <col min="1" max="1" width="5.08984375" customWidth="1"/>
    <col min="2" max="2" width="22.08984375" customWidth="1"/>
    <col min="3" max="3" width="27.08984375" customWidth="1"/>
    <col min="4" max="4" width="21.453125" customWidth="1"/>
    <col min="5" max="5" width="16" customWidth="1"/>
    <col min="6" max="6" width="6.90625" customWidth="1"/>
    <col min="7" max="7" width="10.54296875" customWidth="1"/>
    <col min="8" max="8" width="10" customWidth="1"/>
    <col min="9" max="9" width="9.6328125" customWidth="1"/>
  </cols>
  <sheetData>
    <row r="1" spans="1:12" ht="15.5">
      <c r="A1" s="213" t="str">
        <f>'Date initiale'!C3</f>
        <v>Universitatea de Arhitectură și Urbanism "Ion Mincu" București</v>
      </c>
      <c r="B1" s="213"/>
      <c r="C1" s="213"/>
      <c r="D1" s="6"/>
      <c r="E1" s="6"/>
      <c r="F1" s="6"/>
      <c r="G1" s="6"/>
      <c r="H1" s="6"/>
      <c r="I1" s="6"/>
      <c r="J1" s="6"/>
    </row>
    <row r="2" spans="1:12" ht="15.5">
      <c r="A2" s="213" t="str">
        <f>'Date initiale'!B4&amp;" "&amp;'Date initiale'!C4</f>
        <v>Facultatea URBANISM</v>
      </c>
      <c r="B2" s="213"/>
      <c r="C2" s="213"/>
      <c r="D2" s="6"/>
      <c r="E2" s="6"/>
      <c r="F2" s="6"/>
      <c r="G2" s="6"/>
      <c r="H2" s="6"/>
      <c r="I2" s="6"/>
      <c r="J2" s="6"/>
    </row>
    <row r="3" spans="1:12" ht="15.5">
      <c r="A3" s="213" t="str">
        <f>'Date initiale'!B5&amp;" "&amp;'Date initiale'!C5</f>
        <v>Departamentul Proiectare Urbană și Peisagistică</v>
      </c>
      <c r="B3" s="213"/>
      <c r="C3" s="213"/>
      <c r="D3" s="6"/>
      <c r="E3" s="6"/>
      <c r="F3" s="6"/>
      <c r="G3" s="6"/>
      <c r="H3" s="6"/>
      <c r="I3" s="6"/>
      <c r="J3" s="6"/>
    </row>
    <row r="4" spans="1:12" ht="15.5">
      <c r="A4" s="215" t="str">
        <f>'Date initiale'!C6&amp;", "&amp;'Date initiale'!C7</f>
        <v>Enache Cristina Iuliana, P4</v>
      </c>
      <c r="B4" s="215"/>
      <c r="C4" s="215"/>
      <c r="D4" s="6"/>
      <c r="E4" s="6"/>
      <c r="F4" s="6"/>
      <c r="G4" s="6"/>
      <c r="H4" s="6"/>
      <c r="I4" s="6"/>
      <c r="J4" s="6"/>
    </row>
    <row r="5" spans="1:12" ht="15.5">
      <c r="A5" s="215"/>
      <c r="B5" s="215"/>
      <c r="C5" s="215"/>
      <c r="D5" s="6"/>
      <c r="E5" s="6"/>
      <c r="F5" s="6"/>
      <c r="G5" s="6"/>
      <c r="H5" s="6"/>
      <c r="I5" s="6"/>
      <c r="J5" s="6"/>
    </row>
    <row r="6" spans="1:12" ht="15.5">
      <c r="A6" s="447" t="s">
        <v>110</v>
      </c>
      <c r="B6" s="447"/>
      <c r="C6" s="447"/>
      <c r="D6" s="447"/>
      <c r="E6" s="447"/>
      <c r="F6" s="447"/>
      <c r="G6" s="447"/>
      <c r="H6" s="447"/>
      <c r="I6" s="447"/>
      <c r="J6" s="6"/>
    </row>
    <row r="7" spans="1:12" ht="15.5">
      <c r="A7" s="446" t="str">
        <f>'Descriere indicatori'!B10&amp;". "&amp;'Descriere indicatori'!C10</f>
        <v xml:space="preserve">I7. Articole in extenso în reviste ştiinţifice recunoscute în domenii conexe* </v>
      </c>
      <c r="B7" s="446"/>
      <c r="C7" s="446"/>
      <c r="D7" s="446"/>
      <c r="E7" s="446"/>
      <c r="F7" s="446"/>
      <c r="G7" s="446"/>
      <c r="H7" s="446"/>
      <c r="I7" s="446"/>
      <c r="J7" s="6"/>
    </row>
    <row r="8" spans="1:12" ht="16" thickBot="1">
      <c r="A8" s="150"/>
      <c r="B8" s="150"/>
      <c r="C8" s="150"/>
      <c r="D8" s="150"/>
      <c r="E8" s="150"/>
      <c r="F8" s="150"/>
      <c r="G8" s="150"/>
      <c r="H8" s="150"/>
      <c r="I8" s="150"/>
      <c r="J8" s="6"/>
    </row>
    <row r="9" spans="1:12" ht="29.5" thickBot="1">
      <c r="A9" s="136" t="s">
        <v>55</v>
      </c>
      <c r="B9" s="137" t="s">
        <v>83</v>
      </c>
      <c r="C9" s="137" t="s">
        <v>52</v>
      </c>
      <c r="D9" s="137" t="s">
        <v>57</v>
      </c>
      <c r="E9" s="137" t="s">
        <v>80</v>
      </c>
      <c r="F9" s="138" t="s">
        <v>87</v>
      </c>
      <c r="G9" s="137" t="s">
        <v>58</v>
      </c>
      <c r="H9" s="137" t="s">
        <v>111</v>
      </c>
      <c r="I9" s="139" t="s">
        <v>90</v>
      </c>
      <c r="J9" s="6"/>
      <c r="K9" s="216" t="s">
        <v>108</v>
      </c>
    </row>
    <row r="10" spans="1:12" ht="15.5">
      <c r="A10" s="155">
        <v>1</v>
      </c>
      <c r="B10" s="156"/>
      <c r="C10" s="125"/>
      <c r="D10" s="125"/>
      <c r="E10" s="125"/>
      <c r="F10" s="126"/>
      <c r="G10" s="125"/>
      <c r="H10" s="157"/>
      <c r="I10" s="266"/>
      <c r="J10" s="6"/>
      <c r="K10" s="217">
        <v>5</v>
      </c>
      <c r="L10" s="308" t="s">
        <v>248</v>
      </c>
    </row>
    <row r="11" spans="1:12" ht="15.5">
      <c r="A11" s="129">
        <f>A10+1</f>
        <v>2</v>
      </c>
      <c r="B11" s="120"/>
      <c r="C11" s="120"/>
      <c r="D11" s="120"/>
      <c r="E11" s="30"/>
      <c r="F11" s="93"/>
      <c r="G11" s="93"/>
      <c r="H11" s="93"/>
      <c r="I11" s="261"/>
      <c r="J11" s="36"/>
    </row>
    <row r="12" spans="1:12" ht="15.5">
      <c r="A12" s="129">
        <f t="shared" ref="A12:A19" si="0">A11+1</f>
        <v>3</v>
      </c>
      <c r="B12" s="120"/>
      <c r="C12" s="91"/>
      <c r="D12" s="120"/>
      <c r="E12" s="158"/>
      <c r="F12" s="92"/>
      <c r="G12" s="93"/>
      <c r="H12" s="93"/>
      <c r="I12" s="261"/>
      <c r="J12" s="36"/>
    </row>
    <row r="13" spans="1:12" ht="15.5">
      <c r="A13" s="129">
        <f t="shared" si="0"/>
        <v>4</v>
      </c>
      <c r="B13" s="91"/>
      <c r="C13" s="91"/>
      <c r="D13" s="91"/>
      <c r="E13" s="158"/>
      <c r="F13" s="92"/>
      <c r="G13" s="93"/>
      <c r="H13" s="93"/>
      <c r="I13" s="261"/>
      <c r="J13" s="6"/>
    </row>
    <row r="14" spans="1:12" ht="15.5">
      <c r="A14" s="129">
        <f t="shared" si="0"/>
        <v>5</v>
      </c>
      <c r="B14" s="91"/>
      <c r="C14" s="91"/>
      <c r="D14" s="91"/>
      <c r="E14" s="158"/>
      <c r="F14" s="92"/>
      <c r="G14" s="92"/>
      <c r="H14" s="92"/>
      <c r="I14" s="261"/>
      <c r="J14" s="6"/>
    </row>
    <row r="15" spans="1:12" ht="15.5">
      <c r="A15" s="129">
        <f t="shared" si="0"/>
        <v>6</v>
      </c>
      <c r="B15" s="91"/>
      <c r="C15" s="91"/>
      <c r="D15" s="91"/>
      <c r="E15" s="158"/>
      <c r="F15" s="92"/>
      <c r="G15" s="92"/>
      <c r="H15" s="92"/>
      <c r="I15" s="261"/>
      <c r="J15" s="6"/>
    </row>
    <row r="16" spans="1:12" ht="15.5">
      <c r="A16" s="129">
        <f t="shared" si="0"/>
        <v>7</v>
      </c>
      <c r="B16" s="91"/>
      <c r="C16" s="91"/>
      <c r="D16" s="91"/>
      <c r="E16" s="30"/>
      <c r="F16" s="92"/>
      <c r="G16" s="92"/>
      <c r="H16" s="92"/>
      <c r="I16" s="261"/>
      <c r="J16" s="6"/>
    </row>
    <row r="17" spans="1:10" ht="15.5">
      <c r="A17" s="129">
        <f t="shared" si="0"/>
        <v>8</v>
      </c>
      <c r="B17" s="91"/>
      <c r="C17" s="91"/>
      <c r="D17" s="91"/>
      <c r="E17" s="158"/>
      <c r="F17" s="92"/>
      <c r="G17" s="92"/>
      <c r="H17" s="92"/>
      <c r="I17" s="261"/>
      <c r="J17" s="6"/>
    </row>
    <row r="18" spans="1:10" ht="15.5">
      <c r="A18" s="129">
        <f t="shared" si="0"/>
        <v>9</v>
      </c>
      <c r="B18" s="30"/>
      <c r="C18" s="159"/>
      <c r="D18" s="91"/>
      <c r="E18" s="158"/>
      <c r="F18" s="158"/>
      <c r="G18" s="158"/>
      <c r="H18" s="158"/>
      <c r="I18" s="272"/>
      <c r="J18" s="6"/>
    </row>
    <row r="19" spans="1:10" ht="16" thickBot="1">
      <c r="A19" s="154">
        <f t="shared" si="0"/>
        <v>10</v>
      </c>
      <c r="B19" s="96"/>
      <c r="C19" s="96"/>
      <c r="D19" s="96"/>
      <c r="E19" s="160"/>
      <c r="F19" s="97"/>
      <c r="G19" s="97"/>
      <c r="H19" s="97"/>
      <c r="I19" s="262"/>
      <c r="J19" s="6"/>
    </row>
    <row r="20" spans="1:10" ht="16" thickBot="1">
      <c r="A20" s="294"/>
      <c r="B20" s="99"/>
      <c r="C20" s="99"/>
      <c r="D20" s="99"/>
      <c r="E20" s="99"/>
      <c r="F20" s="99"/>
      <c r="G20" s="99"/>
      <c r="H20" s="102" t="str">
        <f>"Total "&amp;LEFT(A7,2)</f>
        <v>Total I7</v>
      </c>
      <c r="I20" s="103">
        <f>SUM(I10:I19)</f>
        <v>0</v>
      </c>
      <c r="J20" s="6"/>
    </row>
    <row r="21" spans="1:10">
      <c r="A21" s="32"/>
      <c r="B21" s="32"/>
      <c r="C21" s="32"/>
      <c r="D21" s="32"/>
      <c r="E21" s="32"/>
      <c r="F21" s="32"/>
      <c r="G21" s="32"/>
      <c r="H21" s="32"/>
      <c r="I21" s="33"/>
    </row>
    <row r="22" spans="1:10" ht="33.75" customHeight="1">
      <c r="A22" s="44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5"/>
      <c r="C22" s="445"/>
      <c r="D22" s="445"/>
      <c r="E22" s="445"/>
      <c r="F22" s="445"/>
      <c r="G22" s="445"/>
      <c r="H22" s="445"/>
      <c r="I22" s="445"/>
    </row>
    <row r="23" spans="1:10">
      <c r="A23" s="32"/>
    </row>
    <row r="24" spans="1:10">
      <c r="A24" s="3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topLeftCell="A6" workbookViewId="0">
      <selection activeCell="E13" sqref="E13"/>
    </sheetView>
  </sheetViews>
  <sheetFormatPr defaultRowHeight="14.5"/>
  <cols>
    <col min="1" max="1" width="5.08984375" customWidth="1"/>
    <col min="2" max="2" width="22.08984375" customWidth="1"/>
    <col min="3" max="3" width="27.08984375" customWidth="1"/>
    <col min="4" max="4" width="21.453125" customWidth="1"/>
    <col min="5" max="5" width="16" customWidth="1"/>
    <col min="6" max="6" width="6.90625" customWidth="1"/>
    <col min="7" max="7" width="10.54296875" customWidth="1"/>
    <col min="8" max="8" width="10" customWidth="1"/>
    <col min="9" max="9" width="9.6328125" customWidth="1"/>
  </cols>
  <sheetData>
    <row r="1" spans="1:12">
      <c r="A1" s="213" t="str">
        <f>'Date initiale'!C3</f>
        <v>Universitatea de Arhitectură și Urbanism "Ion Mincu" București</v>
      </c>
      <c r="B1" s="213"/>
      <c r="C1" s="213"/>
    </row>
    <row r="2" spans="1:12">
      <c r="A2" s="213" t="str">
        <f>'Date initiale'!B4&amp;" "&amp;'Date initiale'!C4</f>
        <v>Facultatea URBANISM</v>
      </c>
      <c r="B2" s="213"/>
      <c r="C2" s="213"/>
    </row>
    <row r="3" spans="1:12">
      <c r="A3" s="213" t="str">
        <f>'Date initiale'!B5&amp;" "&amp;'Date initiale'!C5</f>
        <v>Departamentul Proiectare Urbană și Peisagistică</v>
      </c>
      <c r="B3" s="213"/>
      <c r="C3" s="213"/>
    </row>
    <row r="4" spans="1:12">
      <c r="A4" s="99" t="str">
        <f>'Date initiale'!C6&amp;", "&amp;'Date initiale'!C7</f>
        <v>Enache Cristina Iuliana, P4</v>
      </c>
      <c r="B4" s="99"/>
      <c r="C4" s="99"/>
    </row>
    <row r="5" spans="1:12">
      <c r="A5" s="99"/>
      <c r="B5" s="99"/>
      <c r="C5" s="99"/>
    </row>
    <row r="6" spans="1:12" ht="15.5">
      <c r="A6" s="443" t="s">
        <v>110</v>
      </c>
      <c r="B6" s="443"/>
      <c r="C6" s="443"/>
      <c r="D6" s="443"/>
      <c r="E6" s="443"/>
      <c r="F6" s="443"/>
      <c r="G6" s="443"/>
      <c r="H6" s="443"/>
      <c r="I6" s="443"/>
    </row>
    <row r="7" spans="1:12" ht="15.5">
      <c r="A7" s="446" t="str">
        <f>'Descriere indicatori'!B11&amp;". "&amp;'Descriere indicatori'!C11</f>
        <v xml:space="preserve">I8. Studii in extenso apărute în volume colective publicate la edituri de prestigiu internaţional* </v>
      </c>
      <c r="B7" s="446"/>
      <c r="C7" s="446"/>
      <c r="D7" s="446"/>
      <c r="E7" s="446"/>
      <c r="F7" s="446"/>
      <c r="G7" s="446"/>
      <c r="H7" s="446"/>
      <c r="I7" s="446"/>
    </row>
    <row r="8" spans="1:12" ht="15" thickBot="1">
      <c r="A8" s="50"/>
      <c r="B8" s="50"/>
      <c r="C8" s="50"/>
      <c r="D8" s="50"/>
      <c r="E8" s="50"/>
      <c r="F8" s="50"/>
      <c r="G8" s="50"/>
      <c r="H8" s="50"/>
      <c r="I8" s="50"/>
    </row>
    <row r="9" spans="1:12" ht="29.5" thickBot="1">
      <c r="A9" s="136" t="s">
        <v>55</v>
      </c>
      <c r="B9" s="137" t="s">
        <v>83</v>
      </c>
      <c r="C9" s="137" t="s">
        <v>52</v>
      </c>
      <c r="D9" s="137" t="s">
        <v>57</v>
      </c>
      <c r="E9" s="137" t="s">
        <v>80</v>
      </c>
      <c r="F9" s="138" t="s">
        <v>87</v>
      </c>
      <c r="G9" s="137" t="s">
        <v>58</v>
      </c>
      <c r="H9" s="137" t="s">
        <v>111</v>
      </c>
      <c r="I9" s="139" t="s">
        <v>90</v>
      </c>
      <c r="K9" s="216" t="s">
        <v>108</v>
      </c>
    </row>
    <row r="10" spans="1:12" ht="43.5">
      <c r="A10" s="84">
        <v>1</v>
      </c>
      <c r="B10" s="86" t="s">
        <v>301</v>
      </c>
      <c r="C10" s="323" t="s">
        <v>308</v>
      </c>
      <c r="D10" s="323" t="s">
        <v>302</v>
      </c>
      <c r="E10" s="323" t="s">
        <v>304</v>
      </c>
      <c r="F10" s="317">
        <v>2013</v>
      </c>
      <c r="G10" s="357" t="s">
        <v>303</v>
      </c>
      <c r="H10" s="87">
        <v>19</v>
      </c>
      <c r="I10" s="266">
        <v>5</v>
      </c>
      <c r="K10" s="217">
        <v>10</v>
      </c>
      <c r="L10" s="308" t="s">
        <v>249</v>
      </c>
    </row>
    <row r="11" spans="1:12">
      <c r="A11" s="147">
        <f>A10+1</f>
        <v>2</v>
      </c>
      <c r="B11" s="145"/>
      <c r="C11" s="312"/>
      <c r="D11" s="89"/>
      <c r="E11" s="345"/>
      <c r="F11" s="92"/>
      <c r="G11" s="92"/>
      <c r="H11" s="92"/>
      <c r="I11" s="261"/>
    </row>
    <row r="12" spans="1:12">
      <c r="A12" s="147">
        <f t="shared" ref="A12:A18" si="0">A11+1</f>
        <v>3</v>
      </c>
      <c r="B12" s="90"/>
      <c r="C12" s="90"/>
      <c r="D12" s="90"/>
      <c r="E12" s="91"/>
      <c r="F12" s="92"/>
      <c r="G12" s="92"/>
      <c r="H12" s="92"/>
      <c r="I12" s="261"/>
    </row>
    <row r="13" spans="1:12">
      <c r="A13" s="147">
        <f t="shared" si="0"/>
        <v>4</v>
      </c>
      <c r="B13" s="90"/>
      <c r="C13" s="90"/>
      <c r="D13" s="90"/>
      <c r="E13" s="91"/>
      <c r="F13" s="92"/>
      <c r="G13" s="92"/>
      <c r="H13" s="92"/>
      <c r="I13" s="261"/>
    </row>
    <row r="14" spans="1:12">
      <c r="A14" s="147">
        <f t="shared" si="0"/>
        <v>5</v>
      </c>
      <c r="B14" s="90"/>
      <c r="C14" s="90"/>
      <c r="D14" s="90"/>
      <c r="E14" s="91"/>
      <c r="F14" s="92"/>
      <c r="G14" s="92"/>
      <c r="H14" s="92"/>
      <c r="I14" s="261"/>
    </row>
    <row r="15" spans="1:12">
      <c r="A15" s="147">
        <f t="shared" si="0"/>
        <v>6</v>
      </c>
      <c r="B15" s="90"/>
      <c r="C15" s="90"/>
      <c r="D15" s="90"/>
      <c r="E15" s="91"/>
      <c r="F15" s="92"/>
      <c r="G15" s="92"/>
      <c r="H15" s="92"/>
      <c r="I15" s="261"/>
    </row>
    <row r="16" spans="1:12">
      <c r="A16" s="147">
        <f t="shared" si="0"/>
        <v>7</v>
      </c>
      <c r="B16" s="90"/>
      <c r="C16" s="90"/>
      <c r="D16" s="90"/>
      <c r="E16" s="91"/>
      <c r="F16" s="92"/>
      <c r="G16" s="92"/>
      <c r="H16" s="92"/>
      <c r="I16" s="261"/>
    </row>
    <row r="17" spans="1:10">
      <c r="A17" s="147">
        <f t="shared" si="0"/>
        <v>8</v>
      </c>
      <c r="B17" s="90"/>
      <c r="C17" s="90"/>
      <c r="D17" s="90"/>
      <c r="E17" s="91"/>
      <c r="F17" s="92"/>
      <c r="G17" s="92"/>
      <c r="H17" s="92"/>
      <c r="I17" s="261"/>
    </row>
    <row r="18" spans="1:10">
      <c r="A18" s="147">
        <f t="shared" si="0"/>
        <v>9</v>
      </c>
      <c r="B18" s="90"/>
      <c r="C18" s="90"/>
      <c r="D18" s="90"/>
      <c r="E18" s="91"/>
      <c r="F18" s="92"/>
      <c r="G18" s="92"/>
      <c r="H18" s="92"/>
      <c r="I18" s="261"/>
    </row>
    <row r="19" spans="1:10" ht="15" thickBot="1">
      <c r="A19" s="101">
        <f>A18+1</f>
        <v>10</v>
      </c>
      <c r="B19" s="95"/>
      <c r="C19" s="95"/>
      <c r="D19" s="95"/>
      <c r="E19" s="96"/>
      <c r="F19" s="97"/>
      <c r="G19" s="97"/>
      <c r="H19" s="97"/>
      <c r="I19" s="262"/>
    </row>
    <row r="20" spans="1:10" ht="16" thickBot="1">
      <c r="A20" s="294"/>
      <c r="B20" s="99"/>
      <c r="C20" s="99"/>
      <c r="D20" s="99"/>
      <c r="E20" s="99"/>
      <c r="F20" s="99"/>
      <c r="G20" s="99"/>
      <c r="H20" s="102" t="str">
        <f>"Total "&amp;LEFT(A7,2)</f>
        <v>Total I8</v>
      </c>
      <c r="I20" s="103">
        <f>SUM(I10:I19)</f>
        <v>5</v>
      </c>
      <c r="J20" s="6"/>
    </row>
    <row r="22" spans="1:10" ht="33.75" customHeight="1">
      <c r="A22" s="44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5"/>
      <c r="C22" s="445"/>
      <c r="D22" s="445"/>
      <c r="E22" s="445"/>
      <c r="F22" s="445"/>
      <c r="G22" s="445"/>
      <c r="H22" s="445"/>
      <c r="I22" s="44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workbookViewId="0">
      <selection activeCell="L10" sqref="L10"/>
    </sheetView>
  </sheetViews>
  <sheetFormatPr defaultRowHeight="14.5"/>
  <cols>
    <col min="1" max="1" width="5.08984375" customWidth="1"/>
    <col min="2" max="2" width="22.08984375" customWidth="1"/>
    <col min="3" max="3" width="27.08984375" customWidth="1"/>
    <col min="4" max="4" width="21.453125" customWidth="1"/>
    <col min="5" max="5" width="16" customWidth="1"/>
    <col min="6" max="6" width="6.90625" customWidth="1"/>
    <col min="7" max="7" width="10.54296875" customWidth="1"/>
    <col min="8" max="8" width="10" customWidth="1"/>
    <col min="9" max="10" width="9.6328125" customWidth="1"/>
  </cols>
  <sheetData>
    <row r="1" spans="1:12">
      <c r="A1" s="213" t="str">
        <f>'Date initiale'!C3</f>
        <v>Universitatea de Arhitectură și Urbanism "Ion Mincu" București</v>
      </c>
      <c r="B1" s="213"/>
      <c r="C1" s="213"/>
    </row>
    <row r="2" spans="1:12">
      <c r="A2" s="213" t="str">
        <f>'Date initiale'!B4&amp;" "&amp;'Date initiale'!C4</f>
        <v>Facultatea URBANISM</v>
      </c>
      <c r="B2" s="213"/>
      <c r="C2" s="213"/>
    </row>
    <row r="3" spans="1:12">
      <c r="A3" s="213" t="str">
        <f>'Date initiale'!B5&amp;" "&amp;'Date initiale'!C5</f>
        <v>Departamentul Proiectare Urbană și Peisagistică</v>
      </c>
      <c r="B3" s="213"/>
      <c r="C3" s="213"/>
    </row>
    <row r="4" spans="1:12">
      <c r="A4" s="99" t="str">
        <f>'Date initiale'!C6&amp;", "&amp;'Date initiale'!C7</f>
        <v>Enache Cristina Iuliana, P4</v>
      </c>
      <c r="B4" s="99"/>
      <c r="C4" s="99"/>
    </row>
    <row r="5" spans="1:12">
      <c r="A5" s="99"/>
      <c r="B5" s="99"/>
      <c r="C5" s="99"/>
    </row>
    <row r="6" spans="1:12" ht="15.5">
      <c r="A6" s="443" t="s">
        <v>110</v>
      </c>
      <c r="B6" s="443"/>
      <c r="C6" s="443"/>
      <c r="D6" s="443"/>
      <c r="E6" s="443"/>
      <c r="F6" s="443"/>
      <c r="G6" s="443"/>
      <c r="H6" s="443"/>
      <c r="I6" s="443"/>
    </row>
    <row r="7" spans="1:12" ht="15.75" customHeight="1">
      <c r="A7" s="446" t="str">
        <f>'Descriere indicatori'!B12&amp;". "&amp;'Descriere indicatori'!C12</f>
        <v xml:space="preserve">I9. Studii in extenso apărute în volume colective publicate la edituri de prestigiu naţional* </v>
      </c>
      <c r="B7" s="446"/>
      <c r="C7" s="446"/>
      <c r="D7" s="446"/>
      <c r="E7" s="446"/>
      <c r="F7" s="446"/>
      <c r="G7" s="446"/>
      <c r="H7" s="446"/>
      <c r="I7" s="446"/>
      <c r="J7" s="162"/>
    </row>
    <row r="8" spans="1:12" ht="16" thickBot="1">
      <c r="A8" s="43"/>
      <c r="B8" s="43"/>
      <c r="C8" s="43"/>
      <c r="D8" s="43"/>
      <c r="E8" s="43"/>
      <c r="F8" s="43"/>
      <c r="G8" s="50"/>
      <c r="H8" s="43"/>
      <c r="I8" s="43"/>
      <c r="J8" s="43"/>
    </row>
    <row r="9" spans="1:12" ht="29.5" thickBot="1">
      <c r="A9" s="136" t="s">
        <v>55</v>
      </c>
      <c r="B9" s="137" t="s">
        <v>83</v>
      </c>
      <c r="C9" s="137" t="s">
        <v>56</v>
      </c>
      <c r="D9" s="137" t="s">
        <v>57</v>
      </c>
      <c r="E9" s="137" t="s">
        <v>80</v>
      </c>
      <c r="F9" s="138" t="s">
        <v>87</v>
      </c>
      <c r="G9" s="137" t="s">
        <v>58</v>
      </c>
      <c r="H9" s="137" t="s">
        <v>111</v>
      </c>
      <c r="I9" s="139" t="s">
        <v>90</v>
      </c>
      <c r="K9" s="216" t="s">
        <v>108</v>
      </c>
    </row>
    <row r="10" spans="1:12">
      <c r="A10" s="142">
        <v>1</v>
      </c>
      <c r="B10" s="156"/>
      <c r="C10" s="156"/>
      <c r="D10" s="156"/>
      <c r="E10" s="125"/>
      <c r="F10" s="126"/>
      <c r="G10" s="87"/>
      <c r="H10" s="126"/>
      <c r="I10" s="266"/>
      <c r="K10" s="217">
        <v>7</v>
      </c>
      <c r="L10" s="308" t="s">
        <v>249</v>
      </c>
    </row>
    <row r="11" spans="1:12">
      <c r="A11" s="163">
        <f>A10+1</f>
        <v>2</v>
      </c>
      <c r="B11" s="145"/>
      <c r="C11" s="145"/>
      <c r="D11" s="145"/>
      <c r="E11" s="158"/>
      <c r="F11" s="92"/>
      <c r="G11" s="92"/>
      <c r="H11" s="92"/>
      <c r="I11" s="261"/>
    </row>
    <row r="12" spans="1:12">
      <c r="A12" s="163">
        <f t="shared" ref="A12:A19" si="0">A11+1</f>
        <v>3</v>
      </c>
      <c r="B12" s="145"/>
      <c r="C12" s="90"/>
      <c r="D12" s="145"/>
      <c r="E12" s="158"/>
      <c r="F12" s="92"/>
      <c r="G12" s="92"/>
      <c r="H12" s="92"/>
      <c r="I12" s="261"/>
    </row>
    <row r="13" spans="1:12">
      <c r="A13" s="163">
        <f t="shared" si="0"/>
        <v>4</v>
      </c>
      <c r="B13" s="145"/>
      <c r="C13" s="90"/>
      <c r="D13" s="145"/>
      <c r="E13" s="158"/>
      <c r="F13" s="92"/>
      <c r="G13" s="92"/>
      <c r="H13" s="92"/>
      <c r="I13" s="261"/>
    </row>
    <row r="14" spans="1:12">
      <c r="A14" s="163">
        <f t="shared" si="0"/>
        <v>5</v>
      </c>
      <c r="B14" s="164"/>
      <c r="C14" s="164"/>
      <c r="D14" s="164"/>
      <c r="E14" s="164"/>
      <c r="F14" s="164"/>
      <c r="G14" s="92"/>
      <c r="H14" s="164"/>
      <c r="I14" s="273"/>
    </row>
    <row r="15" spans="1:12">
      <c r="A15" s="163">
        <f t="shared" si="0"/>
        <v>6</v>
      </c>
      <c r="B15" s="164"/>
      <c r="C15" s="164"/>
      <c r="D15" s="164"/>
      <c r="E15" s="164"/>
      <c r="F15" s="164"/>
      <c r="G15" s="92"/>
      <c r="H15" s="164"/>
      <c r="I15" s="273"/>
    </row>
    <row r="16" spans="1:12">
      <c r="A16" s="163">
        <f t="shared" si="0"/>
        <v>7</v>
      </c>
      <c r="B16" s="164"/>
      <c r="C16" s="164"/>
      <c r="D16" s="164"/>
      <c r="E16" s="164"/>
      <c r="F16" s="164"/>
      <c r="G16" s="92"/>
      <c r="H16" s="164"/>
      <c r="I16" s="273"/>
    </row>
    <row r="17" spans="1:10">
      <c r="A17" s="163">
        <f t="shared" si="0"/>
        <v>8</v>
      </c>
      <c r="B17" s="164"/>
      <c r="C17" s="164"/>
      <c r="D17" s="164"/>
      <c r="E17" s="164"/>
      <c r="F17" s="164"/>
      <c r="G17" s="92"/>
      <c r="H17" s="164"/>
      <c r="I17" s="273"/>
    </row>
    <row r="18" spans="1:10">
      <c r="A18" s="163">
        <f t="shared" si="0"/>
        <v>9</v>
      </c>
      <c r="B18" s="164"/>
      <c r="C18" s="164"/>
      <c r="D18" s="164"/>
      <c r="E18" s="164"/>
      <c r="F18" s="164"/>
      <c r="G18" s="92"/>
      <c r="H18" s="164"/>
      <c r="I18" s="273"/>
    </row>
    <row r="19" spans="1:10" ht="15" thickBot="1">
      <c r="A19" s="131">
        <f t="shared" si="0"/>
        <v>10</v>
      </c>
      <c r="B19" s="165"/>
      <c r="C19" s="165"/>
      <c r="D19" s="165"/>
      <c r="E19" s="165"/>
      <c r="F19" s="165"/>
      <c r="G19" s="97"/>
      <c r="H19" s="165"/>
      <c r="I19" s="274"/>
    </row>
    <row r="20" spans="1:10" ht="16" thickBot="1">
      <c r="A20" s="294"/>
      <c r="B20" s="99"/>
      <c r="C20" s="99"/>
      <c r="D20" s="99"/>
      <c r="E20" s="99"/>
      <c r="F20" s="99"/>
      <c r="G20" s="99"/>
      <c r="H20" s="102" t="str">
        <f>"Total "&amp;LEFT(A7,2)</f>
        <v>Total I9</v>
      </c>
      <c r="I20" s="103">
        <f>SUM(I10:I19)</f>
        <v>0</v>
      </c>
      <c r="J20" s="6"/>
    </row>
    <row r="22" spans="1:10" ht="33.75" customHeight="1">
      <c r="A22" s="44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5"/>
      <c r="C22" s="445"/>
      <c r="D22" s="445"/>
      <c r="E22" s="445"/>
      <c r="F22" s="445"/>
      <c r="G22" s="445"/>
      <c r="H22" s="445"/>
      <c r="I22" s="445"/>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topLeftCell="A4" workbookViewId="0">
      <selection activeCell="B26" sqref="B26"/>
    </sheetView>
  </sheetViews>
  <sheetFormatPr defaultRowHeight="14.5"/>
  <cols>
    <col min="1" max="1" width="5.08984375" customWidth="1"/>
    <col min="2" max="2" width="22.08984375" customWidth="1"/>
    <col min="3" max="3" width="27.08984375" customWidth="1"/>
    <col min="4" max="4" width="21.453125" customWidth="1"/>
    <col min="5" max="5" width="16" customWidth="1"/>
    <col min="6" max="6" width="6.90625" customWidth="1"/>
    <col min="7" max="7" width="10.54296875" customWidth="1"/>
    <col min="8" max="8" width="10" customWidth="1"/>
    <col min="9" max="9" width="9.6328125" customWidth="1"/>
  </cols>
  <sheetData>
    <row r="1" spans="1:12">
      <c r="A1" s="213" t="str">
        <f>'Date initiale'!C3</f>
        <v>Universitatea de Arhitectură și Urbanism "Ion Mincu" București</v>
      </c>
      <c r="B1" s="213"/>
      <c r="C1" s="213"/>
    </row>
    <row r="2" spans="1:12">
      <c r="A2" s="213" t="str">
        <f>'Date initiale'!B4&amp;" "&amp;'Date initiale'!C4</f>
        <v>Facultatea URBANISM</v>
      </c>
      <c r="B2" s="213"/>
      <c r="C2" s="213"/>
    </row>
    <row r="3" spans="1:12">
      <c r="A3" s="213" t="str">
        <f>'Date initiale'!B5&amp;" "&amp;'Date initiale'!C5</f>
        <v>Departamentul Proiectare Urbană și Peisagistică</v>
      </c>
      <c r="B3" s="213"/>
      <c r="C3" s="213"/>
    </row>
    <row r="4" spans="1:12">
      <c r="A4" s="99" t="str">
        <f>'Date initiale'!C6&amp;", "&amp;'Date initiale'!C7</f>
        <v>Enache Cristina Iuliana, P4</v>
      </c>
      <c r="B4" s="99"/>
      <c r="C4" s="99"/>
    </row>
    <row r="5" spans="1:12">
      <c r="A5" s="99"/>
      <c r="B5" s="99"/>
      <c r="C5" s="99"/>
    </row>
    <row r="6" spans="1:12" ht="15.5">
      <c r="A6" s="443" t="s">
        <v>110</v>
      </c>
      <c r="B6" s="443"/>
      <c r="C6" s="443"/>
      <c r="D6" s="443"/>
      <c r="E6" s="443"/>
      <c r="F6" s="443"/>
      <c r="G6" s="443"/>
      <c r="H6" s="443"/>
      <c r="I6" s="443"/>
    </row>
    <row r="7" spans="1:12" ht="39" customHeight="1">
      <c r="A7" s="446" t="str">
        <f>'Descriere indicatori'!B13&amp;". "&amp;'Descriere indicatori'!C13</f>
        <v xml:space="preserve">I10. Studii in extenso apărute în volume colective publicate la edituri recunoscute în domeniu*, precum şi studiile aferente proiectelor* </v>
      </c>
      <c r="B7" s="446"/>
      <c r="C7" s="446"/>
      <c r="D7" s="446"/>
      <c r="E7" s="446"/>
      <c r="F7" s="446"/>
      <c r="G7" s="446"/>
      <c r="H7" s="446"/>
      <c r="I7" s="446"/>
    </row>
    <row r="8" spans="1:12" ht="17.25" customHeight="1" thickBot="1">
      <c r="A8" s="27"/>
      <c r="B8" s="43"/>
      <c r="C8" s="43"/>
      <c r="D8" s="43"/>
      <c r="E8" s="43"/>
      <c r="F8" s="43"/>
      <c r="G8" s="43"/>
      <c r="H8" s="43"/>
      <c r="I8" s="43"/>
    </row>
    <row r="9" spans="1:12" ht="29.5" thickBot="1">
      <c r="A9" s="136" t="s">
        <v>55</v>
      </c>
      <c r="B9" s="137" t="s">
        <v>83</v>
      </c>
      <c r="C9" s="137" t="s">
        <v>56</v>
      </c>
      <c r="D9" s="137" t="s">
        <v>57</v>
      </c>
      <c r="E9" s="137" t="s">
        <v>80</v>
      </c>
      <c r="F9" s="138" t="s">
        <v>87</v>
      </c>
      <c r="G9" s="137" t="s">
        <v>58</v>
      </c>
      <c r="H9" s="137" t="s">
        <v>111</v>
      </c>
      <c r="I9" s="139" t="s">
        <v>90</v>
      </c>
      <c r="K9" s="216" t="s">
        <v>108</v>
      </c>
    </row>
    <row r="10" spans="1:12" ht="15.5">
      <c r="A10" s="142">
        <v>1</v>
      </c>
      <c r="B10" s="86"/>
      <c r="C10" s="125"/>
      <c r="D10" s="197"/>
      <c r="E10" s="198"/>
      <c r="F10" s="125"/>
      <c r="G10" s="125"/>
      <c r="H10" s="125"/>
      <c r="I10" s="275"/>
      <c r="J10" s="174"/>
      <c r="K10" s="217" t="s">
        <v>160</v>
      </c>
      <c r="L10" s="308" t="s">
        <v>250</v>
      </c>
    </row>
    <row r="11" spans="1:12" ht="15.5">
      <c r="A11" s="143">
        <f>A10+1</f>
        <v>2</v>
      </c>
      <c r="B11" s="122"/>
      <c r="C11" s="146"/>
      <c r="D11" s="91"/>
      <c r="E11" s="158"/>
      <c r="F11" s="146"/>
      <c r="G11" s="146"/>
      <c r="H11" s="146"/>
      <c r="I11" s="267"/>
      <c r="J11" s="174"/>
      <c r="L11" s="308" t="s">
        <v>251</v>
      </c>
    </row>
    <row r="12" spans="1:12">
      <c r="A12" s="143">
        <f t="shared" ref="A12:A19" si="0">A11+1</f>
        <v>3</v>
      </c>
      <c r="B12" s="122"/>
      <c r="C12" s="122"/>
      <c r="D12" s="122"/>
      <c r="E12" s="30"/>
      <c r="F12" s="92"/>
      <c r="G12" s="92"/>
      <c r="H12" s="92"/>
      <c r="I12" s="261"/>
    </row>
    <row r="13" spans="1:12">
      <c r="A13" s="143">
        <f t="shared" si="0"/>
        <v>4</v>
      </c>
      <c r="B13" s="91"/>
      <c r="C13" s="91"/>
      <c r="D13" s="122"/>
      <c r="E13" s="30"/>
      <c r="F13" s="92"/>
      <c r="G13" s="92"/>
      <c r="H13" s="92"/>
      <c r="I13" s="261"/>
    </row>
    <row r="14" spans="1:12">
      <c r="A14" s="143">
        <f t="shared" si="0"/>
        <v>5</v>
      </c>
      <c r="B14" s="122"/>
      <c r="C14" s="91"/>
      <c r="D14" s="91"/>
      <c r="E14" s="158"/>
      <c r="F14" s="92"/>
      <c r="G14" s="92"/>
      <c r="H14" s="92"/>
      <c r="I14" s="261"/>
    </row>
    <row r="15" spans="1:12">
      <c r="A15" s="143">
        <f t="shared" si="0"/>
        <v>6</v>
      </c>
      <c r="B15" s="145"/>
      <c r="C15" s="145"/>
      <c r="D15" s="145"/>
      <c r="E15" s="158"/>
      <c r="F15" s="92"/>
      <c r="G15" s="92"/>
      <c r="H15" s="92"/>
      <c r="I15" s="261"/>
    </row>
    <row r="16" spans="1:12">
      <c r="A16" s="143">
        <f t="shared" si="0"/>
        <v>7</v>
      </c>
      <c r="B16" s="145"/>
      <c r="C16" s="90"/>
      <c r="D16" s="145"/>
      <c r="E16" s="158"/>
      <c r="F16" s="92"/>
      <c r="G16" s="92"/>
      <c r="H16" s="92"/>
      <c r="I16" s="261"/>
    </row>
    <row r="17" spans="1:9">
      <c r="A17" s="143">
        <f t="shared" si="0"/>
        <v>8</v>
      </c>
      <c r="B17" s="145"/>
      <c r="C17" s="90"/>
      <c r="D17" s="145"/>
      <c r="E17" s="158"/>
      <c r="F17" s="92"/>
      <c r="G17" s="92"/>
      <c r="H17" s="92"/>
      <c r="I17" s="261"/>
    </row>
    <row r="18" spans="1:9">
      <c r="A18" s="143">
        <f t="shared" si="0"/>
        <v>9</v>
      </c>
      <c r="B18" s="158"/>
      <c r="C18" s="30"/>
      <c r="D18" s="30"/>
      <c r="E18" s="30"/>
      <c r="F18" s="92"/>
      <c r="G18" s="92"/>
      <c r="H18" s="92"/>
      <c r="I18" s="261"/>
    </row>
    <row r="19" spans="1:9" ht="15" thickBot="1">
      <c r="A19" s="199">
        <f t="shared" si="0"/>
        <v>10</v>
      </c>
      <c r="B19" s="132"/>
      <c r="C19" s="96"/>
      <c r="D19" s="96"/>
      <c r="E19" s="160"/>
      <c r="F19" s="97"/>
      <c r="G19" s="97"/>
      <c r="H19" s="97"/>
      <c r="I19" s="262"/>
    </row>
    <row r="20" spans="1:9" ht="15" thickBot="1">
      <c r="A20" s="294"/>
      <c r="B20" s="130"/>
      <c r="C20" s="130"/>
      <c r="D20" s="161"/>
      <c r="E20" s="161"/>
      <c r="F20" s="161"/>
      <c r="G20" s="161"/>
      <c r="H20" s="102" t="str">
        <f>"Total "&amp;LEFT(A7,3)</f>
        <v>Total I10</v>
      </c>
      <c r="I20" s="200">
        <f>SUM(I10:I19)</f>
        <v>0</v>
      </c>
    </row>
    <row r="21" spans="1:9">
      <c r="B21" s="15"/>
      <c r="C21" s="17"/>
    </row>
    <row r="22" spans="1:9" ht="33.75" customHeight="1">
      <c r="A22" s="44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5"/>
      <c r="C22" s="445"/>
      <c r="D22" s="445"/>
      <c r="E22" s="445"/>
      <c r="F22" s="445"/>
      <c r="G22" s="445"/>
      <c r="H22" s="445"/>
      <c r="I22" s="445"/>
    </row>
    <row r="23" spans="1:9" ht="48" customHeight="1">
      <c r="A23" s="44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45"/>
      <c r="C23" s="445"/>
      <c r="D23" s="445"/>
      <c r="E23" s="445"/>
      <c r="F23" s="445"/>
      <c r="G23" s="445"/>
      <c r="H23" s="445"/>
      <c r="I23" s="445"/>
    </row>
    <row r="24" spans="1:9">
      <c r="B24" s="17"/>
      <c r="C24" s="17"/>
    </row>
    <row r="25" spans="1:9">
      <c r="B25" s="17"/>
      <c r="C25" s="17"/>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33"/>
  <sheetViews>
    <sheetView topLeftCell="A8" workbookViewId="0">
      <selection activeCell="A9" sqref="A9:I9"/>
    </sheetView>
  </sheetViews>
  <sheetFormatPr defaultRowHeight="14.5"/>
  <cols>
    <col min="1" max="1" width="5.08984375" customWidth="1"/>
    <col min="2" max="2" width="22.08984375" customWidth="1"/>
    <col min="3" max="3" width="27.08984375" customWidth="1"/>
    <col min="4" max="4" width="21.453125" customWidth="1"/>
    <col min="5" max="5" width="6.90625" customWidth="1"/>
    <col min="6" max="6" width="10.54296875" customWidth="1"/>
    <col min="7" max="7" width="16" customWidth="1"/>
    <col min="8" max="8" width="10" customWidth="1"/>
    <col min="9" max="9" width="9.6328125" customWidth="1"/>
  </cols>
  <sheetData>
    <row r="1" spans="1:12">
      <c r="A1" s="213" t="str">
        <f>'Date initiale'!C3</f>
        <v>Universitatea de Arhitectură și Urbanism "Ion Mincu" București</v>
      </c>
      <c r="B1" s="213"/>
      <c r="C1" s="213"/>
    </row>
    <row r="2" spans="1:12">
      <c r="A2" s="213" t="str">
        <f>'Date initiale'!B4&amp;" "&amp;'Date initiale'!C4</f>
        <v>Facultatea URBANISM</v>
      </c>
      <c r="B2" s="213"/>
      <c r="C2" s="213"/>
    </row>
    <row r="3" spans="1:12">
      <c r="A3" s="213" t="str">
        <f>'Date initiale'!B5&amp;" "&amp;'Date initiale'!C5</f>
        <v>Departamentul Proiectare Urbană și Peisagistică</v>
      </c>
      <c r="B3" s="213"/>
      <c r="C3" s="213"/>
    </row>
    <row r="4" spans="1:12">
      <c r="A4" s="99" t="str">
        <f>'Date initiale'!C6&amp;", "&amp;'Date initiale'!C7</f>
        <v>Enache Cristina Iuliana, P4</v>
      </c>
      <c r="B4" s="99"/>
      <c r="C4" s="99"/>
    </row>
    <row r="5" spans="1:12">
      <c r="A5" s="99"/>
      <c r="B5" s="99"/>
      <c r="C5" s="99"/>
    </row>
    <row r="6" spans="1:12" ht="15.5">
      <c r="A6" s="443" t="s">
        <v>110</v>
      </c>
      <c r="B6" s="443"/>
      <c r="C6" s="443"/>
      <c r="D6" s="443"/>
      <c r="E6" s="443"/>
      <c r="F6" s="443"/>
      <c r="G6" s="443"/>
      <c r="H6" s="443"/>
      <c r="I6" s="443"/>
      <c r="J6" s="28"/>
    </row>
    <row r="7" spans="1:12" ht="39" customHeight="1">
      <c r="A7" s="446"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46"/>
      <c r="C7" s="446"/>
      <c r="D7" s="446"/>
      <c r="E7" s="446"/>
      <c r="F7" s="446"/>
      <c r="G7" s="446"/>
      <c r="H7" s="446"/>
      <c r="I7" s="446"/>
      <c r="J7" s="27"/>
    </row>
    <row r="8" spans="1:12" ht="19.5" customHeight="1" thickBot="1">
      <c r="A8" s="43"/>
      <c r="B8" s="43"/>
      <c r="C8" s="43"/>
      <c r="D8" s="43"/>
      <c r="E8" s="43"/>
      <c r="F8" s="43"/>
      <c r="G8" s="43"/>
      <c r="H8" s="43"/>
      <c r="I8" s="43"/>
      <c r="J8" s="27"/>
    </row>
    <row r="9" spans="1:12" ht="63" customHeight="1" thickBot="1">
      <c r="A9" s="417" t="s">
        <v>55</v>
      </c>
      <c r="B9" s="418" t="s">
        <v>83</v>
      </c>
      <c r="C9" s="419" t="s">
        <v>52</v>
      </c>
      <c r="D9" s="419" t="s">
        <v>134</v>
      </c>
      <c r="E9" s="418" t="s">
        <v>87</v>
      </c>
      <c r="F9" s="419" t="s">
        <v>53</v>
      </c>
      <c r="G9" s="419" t="s">
        <v>79</v>
      </c>
      <c r="H9" s="418" t="s">
        <v>54</v>
      </c>
      <c r="I9" s="189" t="s">
        <v>147</v>
      </c>
      <c r="J9" s="2"/>
      <c r="K9" s="216" t="s">
        <v>108</v>
      </c>
    </row>
    <row r="10" spans="1:12" ht="63" customHeight="1">
      <c r="A10" s="414">
        <v>1</v>
      </c>
      <c r="B10" s="415" t="s">
        <v>559</v>
      </c>
      <c r="C10" s="106" t="s">
        <v>560</v>
      </c>
      <c r="D10" s="106" t="s">
        <v>561</v>
      </c>
      <c r="E10" s="106">
        <v>2021</v>
      </c>
      <c r="F10" s="106" t="s">
        <v>562</v>
      </c>
      <c r="G10" s="24" t="s">
        <v>563</v>
      </c>
      <c r="H10" s="416" t="s">
        <v>564</v>
      </c>
      <c r="I10" s="407">
        <v>7.5</v>
      </c>
      <c r="J10" s="2"/>
      <c r="K10" s="217"/>
    </row>
    <row r="11" spans="1:12" ht="63" customHeight="1">
      <c r="A11" s="409">
        <v>2</v>
      </c>
      <c r="B11" s="358" t="s">
        <v>507</v>
      </c>
      <c r="C11" s="110" t="s">
        <v>486</v>
      </c>
      <c r="D11" s="110" t="s">
        <v>487</v>
      </c>
      <c r="E11" s="110">
        <v>2018</v>
      </c>
      <c r="F11" s="110" t="s">
        <v>488</v>
      </c>
      <c r="G11" s="349" t="s">
        <v>508</v>
      </c>
      <c r="H11" s="350" t="s">
        <v>509</v>
      </c>
      <c r="I11" s="283">
        <v>7.5</v>
      </c>
      <c r="J11" s="2"/>
      <c r="K11" s="217"/>
    </row>
    <row r="12" spans="1:12" ht="58">
      <c r="A12" s="409">
        <v>3</v>
      </c>
      <c r="B12" s="358" t="s">
        <v>288</v>
      </c>
      <c r="C12" s="319" t="s">
        <v>287</v>
      </c>
      <c r="D12" s="319" t="s">
        <v>305</v>
      </c>
      <c r="E12" s="319">
        <v>2016</v>
      </c>
      <c r="F12" s="318" t="s">
        <v>311</v>
      </c>
      <c r="G12" s="319" t="s">
        <v>306</v>
      </c>
      <c r="H12" s="319" t="s">
        <v>307</v>
      </c>
      <c r="I12" s="326">
        <v>7.5</v>
      </c>
      <c r="K12" s="217" t="s">
        <v>161</v>
      </c>
      <c r="L12" s="308" t="s">
        <v>252</v>
      </c>
    </row>
    <row r="13" spans="1:12" ht="43.5">
      <c r="A13" s="409">
        <f t="shared" ref="A13:A24" si="0">A12+1</f>
        <v>4</v>
      </c>
      <c r="B13" s="319" t="s">
        <v>309</v>
      </c>
      <c r="C13" s="319" t="s">
        <v>566</v>
      </c>
      <c r="D13" s="319" t="s">
        <v>350</v>
      </c>
      <c r="E13" s="319">
        <v>2015</v>
      </c>
      <c r="F13" s="318" t="s">
        <v>348</v>
      </c>
      <c r="G13" s="319" t="s">
        <v>349</v>
      </c>
      <c r="H13" s="319"/>
      <c r="I13" s="326">
        <v>15</v>
      </c>
      <c r="K13" s="325"/>
      <c r="L13" s="308"/>
    </row>
    <row r="14" spans="1:12" ht="43.5">
      <c r="A14" s="409">
        <f t="shared" si="0"/>
        <v>5</v>
      </c>
      <c r="B14" s="319" t="s">
        <v>278</v>
      </c>
      <c r="C14" s="319" t="s">
        <v>341</v>
      </c>
      <c r="D14" s="319" t="s">
        <v>351</v>
      </c>
      <c r="E14" s="319">
        <v>2013</v>
      </c>
      <c r="F14" s="319" t="s">
        <v>342</v>
      </c>
      <c r="G14" s="319" t="s">
        <v>344</v>
      </c>
      <c r="H14" s="319" t="s">
        <v>343</v>
      </c>
      <c r="I14" s="410">
        <v>2.5</v>
      </c>
    </row>
    <row r="15" spans="1:12" ht="29">
      <c r="A15" s="409">
        <f t="shared" si="0"/>
        <v>6</v>
      </c>
      <c r="B15" s="319" t="s">
        <v>335</v>
      </c>
      <c r="C15" s="319" t="s">
        <v>338</v>
      </c>
      <c r="D15" s="319" t="s">
        <v>352</v>
      </c>
      <c r="E15" s="319">
        <v>2013</v>
      </c>
      <c r="F15" s="319"/>
      <c r="G15" s="319" t="s">
        <v>340</v>
      </c>
      <c r="H15" s="319"/>
      <c r="I15" s="410">
        <v>2.5</v>
      </c>
    </row>
    <row r="16" spans="1:12" ht="43.5">
      <c r="A16" s="409">
        <f t="shared" si="0"/>
        <v>7</v>
      </c>
      <c r="B16" s="319" t="s">
        <v>309</v>
      </c>
      <c r="C16" s="319" t="s">
        <v>567</v>
      </c>
      <c r="D16" s="319" t="s">
        <v>353</v>
      </c>
      <c r="E16" s="319">
        <v>2012</v>
      </c>
      <c r="F16" s="318" t="s">
        <v>312</v>
      </c>
      <c r="G16" s="319" t="s">
        <v>310</v>
      </c>
      <c r="H16" s="319"/>
      <c r="I16" s="326">
        <v>10</v>
      </c>
    </row>
    <row r="17" spans="1:10" ht="58">
      <c r="A17" s="409">
        <v>7</v>
      </c>
      <c r="B17" s="319" t="s">
        <v>309</v>
      </c>
      <c r="C17" s="319" t="s">
        <v>568</v>
      </c>
      <c r="D17" s="319" t="s">
        <v>354</v>
      </c>
      <c r="E17" s="319">
        <v>2012</v>
      </c>
      <c r="F17" s="318" t="s">
        <v>315</v>
      </c>
      <c r="G17" s="319" t="s">
        <v>314</v>
      </c>
      <c r="H17" s="319"/>
      <c r="I17" s="326">
        <v>15</v>
      </c>
    </row>
    <row r="18" spans="1:10" ht="29">
      <c r="A18" s="409">
        <v>8</v>
      </c>
      <c r="B18" s="319" t="s">
        <v>335</v>
      </c>
      <c r="C18" s="319" t="s">
        <v>569</v>
      </c>
      <c r="D18" s="319" t="s">
        <v>581</v>
      </c>
      <c r="E18" s="319">
        <v>2012</v>
      </c>
      <c r="F18" s="318"/>
      <c r="G18" s="319" t="s">
        <v>337</v>
      </c>
      <c r="H18" s="319"/>
      <c r="I18" s="326">
        <v>5</v>
      </c>
    </row>
    <row r="19" spans="1:10" ht="58">
      <c r="A19" s="409">
        <v>9</v>
      </c>
      <c r="B19" s="319" t="s">
        <v>309</v>
      </c>
      <c r="C19" s="319" t="s">
        <v>570</v>
      </c>
      <c r="D19" s="319" t="s">
        <v>580</v>
      </c>
      <c r="E19" s="319">
        <v>2012</v>
      </c>
      <c r="F19" s="318" t="s">
        <v>312</v>
      </c>
      <c r="G19" s="319" t="s">
        <v>332</v>
      </c>
      <c r="H19" s="319" t="s">
        <v>333</v>
      </c>
      <c r="I19" s="326">
        <v>5</v>
      </c>
    </row>
    <row r="20" spans="1:10" ht="29">
      <c r="A20" s="409">
        <v>10</v>
      </c>
      <c r="B20" s="319" t="s">
        <v>309</v>
      </c>
      <c r="C20" s="319" t="s">
        <v>571</v>
      </c>
      <c r="D20" s="319" t="s">
        <v>327</v>
      </c>
      <c r="E20" s="319">
        <v>2011</v>
      </c>
      <c r="F20" s="318" t="s">
        <v>328</v>
      </c>
      <c r="G20" s="319" t="s">
        <v>329</v>
      </c>
      <c r="H20" s="319"/>
      <c r="I20" s="326">
        <v>5</v>
      </c>
    </row>
    <row r="21" spans="1:10" ht="58">
      <c r="A21" s="409">
        <v>11</v>
      </c>
      <c r="B21" s="319" t="s">
        <v>309</v>
      </c>
      <c r="C21" s="319" t="s">
        <v>573</v>
      </c>
      <c r="D21" s="319" t="s">
        <v>355</v>
      </c>
      <c r="E21" s="319">
        <v>2010</v>
      </c>
      <c r="F21" s="318"/>
      <c r="G21" s="319" t="s">
        <v>310</v>
      </c>
      <c r="H21" s="319"/>
      <c r="I21" s="326">
        <v>5</v>
      </c>
    </row>
    <row r="22" spans="1:10" ht="29">
      <c r="A22" s="409">
        <v>12</v>
      </c>
      <c r="B22" s="319" t="s">
        <v>309</v>
      </c>
      <c r="C22" s="319" t="s">
        <v>572</v>
      </c>
      <c r="D22" s="319" t="s">
        <v>579</v>
      </c>
      <c r="E22" s="319">
        <v>2009</v>
      </c>
      <c r="F22" s="319"/>
      <c r="G22" s="319" t="s">
        <v>325</v>
      </c>
      <c r="H22" s="319"/>
      <c r="I22" s="410">
        <v>5</v>
      </c>
    </row>
    <row r="23" spans="1:10" ht="43.5">
      <c r="A23" s="409">
        <f t="shared" si="0"/>
        <v>13</v>
      </c>
      <c r="B23" s="319" t="s">
        <v>309</v>
      </c>
      <c r="C23" s="319" t="s">
        <v>574</v>
      </c>
      <c r="D23" s="319" t="s">
        <v>323</v>
      </c>
      <c r="E23" s="319"/>
      <c r="F23" s="319"/>
      <c r="G23" s="319" t="s">
        <v>310</v>
      </c>
      <c r="H23" s="319"/>
      <c r="I23" s="410">
        <v>5</v>
      </c>
    </row>
    <row r="24" spans="1:10" ht="43.5">
      <c r="A24" s="409">
        <f t="shared" si="0"/>
        <v>14</v>
      </c>
      <c r="B24" s="319" t="s">
        <v>309</v>
      </c>
      <c r="C24" s="319" t="s">
        <v>575</v>
      </c>
      <c r="D24" s="319" t="s">
        <v>578</v>
      </c>
      <c r="E24" s="319">
        <v>2008</v>
      </c>
      <c r="F24" s="318" t="s">
        <v>318</v>
      </c>
      <c r="G24" s="319" t="s">
        <v>317</v>
      </c>
      <c r="H24" s="319"/>
      <c r="I24" s="326">
        <v>5</v>
      </c>
    </row>
    <row r="25" spans="1:10" ht="87">
      <c r="A25" s="409">
        <v>15</v>
      </c>
      <c r="B25" s="319" t="s">
        <v>309</v>
      </c>
      <c r="C25" s="319" t="s">
        <v>576</v>
      </c>
      <c r="D25" s="319" t="s">
        <v>577</v>
      </c>
      <c r="E25" s="319">
        <v>2007</v>
      </c>
      <c r="F25" s="319" t="s">
        <v>319</v>
      </c>
      <c r="G25" s="319" t="s">
        <v>320</v>
      </c>
      <c r="H25" s="319" t="s">
        <v>321</v>
      </c>
      <c r="I25" s="326">
        <v>10</v>
      </c>
      <c r="J25" s="19"/>
    </row>
    <row r="26" spans="1:10" ht="15" thickBot="1">
      <c r="A26" s="411"/>
      <c r="B26" s="381"/>
      <c r="C26" s="381"/>
      <c r="D26" s="381"/>
      <c r="E26" s="412"/>
      <c r="F26" s="412"/>
      <c r="G26" s="381"/>
      <c r="H26" s="412"/>
      <c r="I26" s="413"/>
    </row>
    <row r="27" spans="1:10" ht="16" thickBot="1">
      <c r="A27" s="39"/>
      <c r="D27" s="20"/>
      <c r="E27" s="17"/>
      <c r="H27" s="320" t="str">
        <f>"Total "&amp;LEFT(A7,4)</f>
        <v>Total I11a</v>
      </c>
      <c r="I27" s="321">
        <f>SUM(I10:I26)</f>
        <v>112.5</v>
      </c>
    </row>
    <row r="28" spans="1:10" ht="15.5">
      <c r="A28" s="39"/>
      <c r="D28" s="21"/>
      <c r="E28" s="17"/>
    </row>
    <row r="29" spans="1:10">
      <c r="D29" s="21"/>
      <c r="E29" s="17"/>
    </row>
    <row r="30" spans="1:10">
      <c r="D30" s="20"/>
      <c r="E30" s="17"/>
    </row>
    <row r="31" spans="1:10">
      <c r="D31" s="20"/>
      <c r="E31" s="17"/>
    </row>
    <row r="32" spans="1:10">
      <c r="D32" s="20"/>
      <c r="E32" s="17"/>
    </row>
    <row r="33" spans="4:5">
      <c r="D33" s="15"/>
      <c r="E33" s="17"/>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1"/>
  <sheetViews>
    <sheetView topLeftCell="A7" workbookViewId="0">
      <selection activeCell="G10" sqref="G10"/>
    </sheetView>
  </sheetViews>
  <sheetFormatPr defaultRowHeight="14.5"/>
  <cols>
    <col min="1" max="1" width="5.08984375" customWidth="1"/>
    <col min="2" max="2" width="21.453125" customWidth="1"/>
    <col min="3" max="3" width="31.453125" customWidth="1"/>
    <col min="4" max="4" width="27.453125" customWidth="1"/>
    <col min="5" max="5" width="6.90625" customWidth="1"/>
    <col min="6" max="6" width="10.54296875" customWidth="1"/>
    <col min="7" max="7" width="16" customWidth="1"/>
    <col min="8" max="8" width="9.6328125" customWidth="1"/>
  </cols>
  <sheetData>
    <row r="1" spans="1:11" ht="15.5">
      <c r="A1" s="213" t="str">
        <f>'Date initiale'!C3</f>
        <v>Universitatea de Arhitectură și Urbanism "Ion Mincu" București</v>
      </c>
      <c r="B1" s="213"/>
      <c r="C1" s="213"/>
      <c r="D1" s="16"/>
    </row>
    <row r="2" spans="1:11" ht="15.5">
      <c r="A2" s="213" t="str">
        <f>'Date initiale'!B4&amp;" "&amp;'Date initiale'!C4</f>
        <v>Facultatea URBANISM</v>
      </c>
      <c r="B2" s="213"/>
      <c r="C2" s="213"/>
      <c r="D2" s="16"/>
    </row>
    <row r="3" spans="1:11" ht="15.5">
      <c r="A3" s="213" t="str">
        <f>'Date initiale'!B5&amp;" "&amp;'Date initiale'!C5</f>
        <v>Departamentul Proiectare Urbană și Peisagistică</v>
      </c>
      <c r="B3" s="213"/>
      <c r="C3" s="213"/>
      <c r="D3" s="16"/>
    </row>
    <row r="4" spans="1:11">
      <c r="A4" s="99" t="str">
        <f>'Date initiale'!C6&amp;", "&amp;'Date initiale'!C7</f>
        <v>Enache Cristina Iuliana, P4</v>
      </c>
      <c r="B4" s="99"/>
      <c r="C4" s="99"/>
    </row>
    <row r="5" spans="1:11">
      <c r="A5" s="99"/>
      <c r="B5" s="99"/>
      <c r="C5" s="99"/>
    </row>
    <row r="6" spans="1:11" ht="15.5">
      <c r="A6" s="443" t="s">
        <v>110</v>
      </c>
      <c r="B6" s="443"/>
      <c r="C6" s="443"/>
      <c r="D6" s="443"/>
      <c r="E6" s="443"/>
      <c r="F6" s="443"/>
      <c r="G6" s="443"/>
      <c r="H6" s="443"/>
      <c r="I6" s="28"/>
      <c r="J6" s="28"/>
    </row>
    <row r="7" spans="1:11" ht="48" customHeight="1">
      <c r="A7" s="446"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46"/>
      <c r="C7" s="446"/>
      <c r="D7" s="446"/>
      <c r="E7" s="446"/>
      <c r="F7" s="446"/>
      <c r="G7" s="446"/>
      <c r="H7" s="446"/>
      <c r="I7" s="162"/>
      <c r="J7" s="162"/>
    </row>
    <row r="8" spans="1:11" ht="21.75" customHeight="1" thickBot="1">
      <c r="A8" s="41"/>
      <c r="B8" s="41"/>
      <c r="C8" s="41"/>
      <c r="D8" s="41"/>
      <c r="E8" s="41"/>
      <c r="F8" s="41"/>
      <c r="G8" s="41"/>
      <c r="H8" s="41"/>
    </row>
    <row r="9" spans="1:11" ht="29.5" thickBot="1">
      <c r="A9" s="136" t="s">
        <v>55</v>
      </c>
      <c r="B9" s="188" t="s">
        <v>83</v>
      </c>
      <c r="C9" s="188" t="s">
        <v>136</v>
      </c>
      <c r="D9" s="188" t="s">
        <v>137</v>
      </c>
      <c r="E9" s="188" t="s">
        <v>75</v>
      </c>
      <c r="F9" s="188" t="s">
        <v>76</v>
      </c>
      <c r="G9" s="193" t="s">
        <v>135</v>
      </c>
      <c r="H9" s="189" t="s">
        <v>147</v>
      </c>
      <c r="J9" s="216" t="s">
        <v>108</v>
      </c>
    </row>
    <row r="10" spans="1:11" ht="43.5">
      <c r="A10" s="175">
        <v>1</v>
      </c>
      <c r="B10" s="106" t="s">
        <v>274</v>
      </c>
      <c r="C10" s="323" t="s">
        <v>346</v>
      </c>
      <c r="D10" s="359" t="s">
        <v>347</v>
      </c>
      <c r="E10" s="359">
        <v>2014</v>
      </c>
      <c r="F10" s="360" t="s">
        <v>439</v>
      </c>
      <c r="G10" s="361"/>
      <c r="H10" s="362">
        <v>10</v>
      </c>
      <c r="J10" s="217" t="s">
        <v>253</v>
      </c>
      <c r="K10" s="308" t="s">
        <v>256</v>
      </c>
    </row>
    <row r="11" spans="1:11" ht="44" thickBot="1">
      <c r="A11" s="176">
        <f>A10+1</f>
        <v>2</v>
      </c>
      <c r="B11" s="106" t="s">
        <v>274</v>
      </c>
      <c r="C11" s="329" t="s">
        <v>358</v>
      </c>
      <c r="D11" s="319" t="s">
        <v>357</v>
      </c>
      <c r="E11" s="319">
        <v>2015</v>
      </c>
      <c r="F11" s="316" t="s">
        <v>348</v>
      </c>
      <c r="G11" s="357" t="s">
        <v>349</v>
      </c>
      <c r="H11" s="267">
        <v>6</v>
      </c>
      <c r="J11" s="217" t="s">
        <v>254</v>
      </c>
    </row>
    <row r="12" spans="1:11" ht="29">
      <c r="A12" s="176">
        <f t="shared" ref="A12:A19" si="0">A11+1</f>
        <v>3</v>
      </c>
      <c r="B12" s="106" t="s">
        <v>274</v>
      </c>
      <c r="C12" s="323" t="s">
        <v>356</v>
      </c>
      <c r="D12" s="319" t="s">
        <v>357</v>
      </c>
      <c r="E12" s="319">
        <v>2016</v>
      </c>
      <c r="F12" s="318" t="s">
        <v>311</v>
      </c>
      <c r="G12" s="323" t="s">
        <v>306</v>
      </c>
      <c r="H12" s="276">
        <v>6</v>
      </c>
      <c r="I12" s="19"/>
      <c r="J12" s="217" t="s">
        <v>255</v>
      </c>
    </row>
    <row r="13" spans="1:11" ht="72.5">
      <c r="A13" s="176">
        <f t="shared" si="0"/>
        <v>4</v>
      </c>
      <c r="B13" s="106" t="s">
        <v>274</v>
      </c>
      <c r="C13" s="110" t="s">
        <v>438</v>
      </c>
      <c r="D13" s="333" t="s">
        <v>436</v>
      </c>
      <c r="E13" s="333">
        <v>2013</v>
      </c>
      <c r="F13" s="336" t="s">
        <v>437</v>
      </c>
      <c r="G13" s="335"/>
      <c r="H13" s="334">
        <v>3</v>
      </c>
      <c r="I13" s="19"/>
    </row>
    <row r="14" spans="1:11">
      <c r="A14" s="176">
        <f t="shared" si="0"/>
        <v>5</v>
      </c>
      <c r="B14" s="110"/>
      <c r="C14" s="110"/>
      <c r="D14" s="110"/>
      <c r="E14" s="110"/>
      <c r="F14" s="177"/>
      <c r="G14" s="178"/>
      <c r="H14" s="267"/>
    </row>
    <row r="15" spans="1:11" ht="15.5">
      <c r="A15" s="176">
        <f t="shared" si="0"/>
        <v>6</v>
      </c>
      <c r="B15" s="110"/>
      <c r="C15" s="110"/>
      <c r="D15" s="110"/>
      <c r="E15" s="110"/>
      <c r="F15" s="177"/>
      <c r="G15" s="178"/>
      <c r="H15" s="267"/>
      <c r="I15" s="19"/>
    </row>
    <row r="16" spans="1:11">
      <c r="A16" s="176">
        <f t="shared" si="0"/>
        <v>7</v>
      </c>
      <c r="B16" s="110"/>
      <c r="C16" s="110"/>
      <c r="D16" s="110"/>
      <c r="E16" s="110"/>
      <c r="F16" s="177"/>
      <c r="G16" s="178"/>
      <c r="H16" s="267"/>
    </row>
    <row r="17" spans="1:9" ht="15.5">
      <c r="A17" s="176">
        <f t="shared" si="0"/>
        <v>8</v>
      </c>
      <c r="B17" s="180"/>
      <c r="C17" s="180"/>
      <c r="D17" s="180"/>
      <c r="E17" s="180"/>
      <c r="F17" s="181"/>
      <c r="G17" s="182"/>
      <c r="H17" s="276"/>
      <c r="I17" s="19"/>
    </row>
    <row r="18" spans="1:9" ht="15.5">
      <c r="A18" s="176">
        <f t="shared" si="0"/>
        <v>9</v>
      </c>
      <c r="B18" s="110"/>
      <c r="C18" s="110"/>
      <c r="D18" s="110"/>
      <c r="E18" s="110"/>
      <c r="F18" s="177"/>
      <c r="G18" s="178"/>
      <c r="H18" s="267"/>
      <c r="I18" s="19"/>
    </row>
    <row r="19" spans="1:9" ht="15" thickBot="1">
      <c r="A19" s="183">
        <f t="shared" si="0"/>
        <v>10</v>
      </c>
      <c r="B19" s="116"/>
      <c r="C19" s="116"/>
      <c r="D19" s="116"/>
      <c r="E19" s="116"/>
      <c r="F19" s="184"/>
      <c r="G19" s="185"/>
      <c r="H19" s="277"/>
    </row>
    <row r="20" spans="1:9" ht="15" thickBot="1">
      <c r="A20" s="186"/>
      <c r="B20" s="186"/>
      <c r="C20" s="186"/>
      <c r="D20" s="186"/>
      <c r="E20" s="186"/>
      <c r="G20" s="327" t="str">
        <f>"Total "&amp;LEFT(A7,4)</f>
        <v>Total I11b</v>
      </c>
      <c r="H20" s="408">
        <f>SUM(H10:H19)</f>
        <v>25</v>
      </c>
    </row>
    <row r="21" spans="1:9" ht="15.5">
      <c r="A21" s="19"/>
      <c r="B21" s="19"/>
      <c r="C21" s="19"/>
      <c r="D21" s="19"/>
      <c r="E21" s="19"/>
      <c r="F21" s="19"/>
      <c r="G21" s="19"/>
      <c r="H21" s="19"/>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46"/>
  <sheetViews>
    <sheetView topLeftCell="A4" workbookViewId="0">
      <selection activeCell="D41" sqref="D41"/>
    </sheetView>
  </sheetViews>
  <sheetFormatPr defaultRowHeight="14.5"/>
  <cols>
    <col min="1" max="1" width="5.08984375" customWidth="1"/>
    <col min="2" max="2" width="22.08984375" customWidth="1"/>
    <col min="3" max="3" width="35.6328125" customWidth="1"/>
    <col min="4" max="4" width="38.90625" customWidth="1"/>
    <col min="5" max="5" width="6.90625" customWidth="1"/>
    <col min="6" max="6" width="10.54296875" customWidth="1"/>
    <col min="7" max="7" width="9.6328125" customWidth="1"/>
  </cols>
  <sheetData>
    <row r="1" spans="1:9">
      <c r="A1" s="213" t="str">
        <f>'Date initiale'!C3</f>
        <v>Universitatea de Arhitectură și Urbanism "Ion Mincu" București</v>
      </c>
      <c r="B1" s="213"/>
      <c r="C1" s="213"/>
    </row>
    <row r="2" spans="1:9">
      <c r="A2" s="213" t="str">
        <f>'Date initiale'!B4&amp;" "&amp;'Date initiale'!C4</f>
        <v>Facultatea URBANISM</v>
      </c>
      <c r="B2" s="213"/>
      <c r="C2" s="213"/>
    </row>
    <row r="3" spans="1:9">
      <c r="A3" s="213" t="str">
        <f>'Date initiale'!B5&amp;" "&amp;'Date initiale'!C5</f>
        <v>Departamentul Proiectare Urbană și Peisagistică</v>
      </c>
      <c r="B3" s="213"/>
      <c r="C3" s="213"/>
    </row>
    <row r="4" spans="1:9">
      <c r="A4" s="99" t="str">
        <f>'Date initiale'!C6&amp;", "&amp;'Date initiale'!C7</f>
        <v>Enache Cristina Iuliana, P4</v>
      </c>
      <c r="B4" s="99"/>
      <c r="C4" s="99"/>
    </row>
    <row r="5" spans="1:9">
      <c r="A5" s="99"/>
      <c r="B5" s="99"/>
      <c r="C5" s="99"/>
    </row>
    <row r="6" spans="1:9" ht="15.5">
      <c r="A6" s="448" t="s">
        <v>110</v>
      </c>
      <c r="B6" s="448"/>
      <c r="C6" s="448"/>
      <c r="D6" s="448"/>
      <c r="E6" s="448"/>
      <c r="F6" s="448"/>
      <c r="G6" s="448"/>
    </row>
    <row r="7" spans="1:9" ht="15.5">
      <c r="A7" s="446" t="str">
        <f>'Descriere indicatori'!B14&amp;"c. "&amp;'Descriere indicatori'!C16</f>
        <v>I11c. Susţinere comunicare publică în cadrul conferinţelor, colocviilor, seminariilor internaţionale/naţionale</v>
      </c>
      <c r="B7" s="446"/>
      <c r="C7" s="446"/>
      <c r="D7" s="446"/>
      <c r="E7" s="446"/>
      <c r="F7" s="446"/>
      <c r="G7" s="446"/>
      <c r="H7" s="162"/>
    </row>
    <row r="8" spans="1:9" ht="16" thickBot="1">
      <c r="A8" s="43"/>
      <c r="B8" s="43"/>
      <c r="C8" s="43"/>
      <c r="D8" s="43"/>
      <c r="E8" s="43"/>
      <c r="F8" s="43"/>
      <c r="G8" s="43"/>
      <c r="H8" s="43"/>
    </row>
    <row r="9" spans="1:9" ht="29.5" thickBot="1">
      <c r="A9" s="136" t="s">
        <v>55</v>
      </c>
      <c r="B9" s="188" t="s">
        <v>83</v>
      </c>
      <c r="C9" s="188" t="s">
        <v>73</v>
      </c>
      <c r="D9" s="188" t="s">
        <v>74</v>
      </c>
      <c r="E9" s="188" t="s">
        <v>75</v>
      </c>
      <c r="F9" s="188" t="s">
        <v>76</v>
      </c>
      <c r="G9" s="189" t="s">
        <v>147</v>
      </c>
      <c r="I9" s="216" t="s">
        <v>108</v>
      </c>
    </row>
    <row r="10" spans="1:9" ht="58">
      <c r="A10" s="338">
        <v>1</v>
      </c>
      <c r="B10" s="106" t="s">
        <v>607</v>
      </c>
      <c r="C10" s="106" t="s">
        <v>608</v>
      </c>
      <c r="D10" s="367" t="s">
        <v>605</v>
      </c>
      <c r="E10" s="106">
        <v>2023</v>
      </c>
      <c r="F10" s="106" t="s">
        <v>606</v>
      </c>
      <c r="G10" s="407">
        <v>5</v>
      </c>
      <c r="I10" s="217"/>
    </row>
    <row r="11" spans="1:9" ht="29">
      <c r="A11" s="176">
        <v>2</v>
      </c>
      <c r="B11" s="110" t="s">
        <v>555</v>
      </c>
      <c r="C11" s="110" t="s">
        <v>556</v>
      </c>
      <c r="D11" s="110" t="s">
        <v>557</v>
      </c>
      <c r="E11" s="110">
        <v>2022</v>
      </c>
      <c r="F11" s="110" t="s">
        <v>558</v>
      </c>
      <c r="G11" s="283">
        <v>2.5</v>
      </c>
      <c r="I11" s="217"/>
    </row>
    <row r="12" spans="1:9" ht="58">
      <c r="A12" s="176">
        <v>3</v>
      </c>
      <c r="B12" s="110" t="s">
        <v>551</v>
      </c>
      <c r="C12" s="110" t="s">
        <v>552</v>
      </c>
      <c r="D12" s="340" t="s">
        <v>553</v>
      </c>
      <c r="E12" s="110">
        <v>2021</v>
      </c>
      <c r="F12" s="110" t="s">
        <v>554</v>
      </c>
      <c r="G12" s="283">
        <v>2.5</v>
      </c>
      <c r="I12" s="217"/>
    </row>
    <row r="13" spans="1:9" ht="29">
      <c r="A13" s="176">
        <v>4</v>
      </c>
      <c r="B13" s="110" t="s">
        <v>291</v>
      </c>
      <c r="C13" s="110" t="s">
        <v>493</v>
      </c>
      <c r="D13" s="110" t="s">
        <v>490</v>
      </c>
      <c r="E13" s="110">
        <v>2018</v>
      </c>
      <c r="F13" s="110" t="s">
        <v>492</v>
      </c>
      <c r="G13" s="283">
        <v>2.5</v>
      </c>
      <c r="I13" s="217"/>
    </row>
    <row r="14" spans="1:9" ht="40.25" customHeight="1">
      <c r="A14" s="176">
        <v>5</v>
      </c>
      <c r="B14" s="319" t="s">
        <v>485</v>
      </c>
      <c r="C14" s="110" t="s">
        <v>489</v>
      </c>
      <c r="D14" s="110" t="s">
        <v>490</v>
      </c>
      <c r="E14" s="110">
        <v>2018</v>
      </c>
      <c r="F14" s="110" t="s">
        <v>491</v>
      </c>
      <c r="G14" s="283">
        <v>2.5</v>
      </c>
      <c r="I14" s="217"/>
    </row>
    <row r="15" spans="1:9" ht="29">
      <c r="A15" s="176">
        <f t="shared" ref="A15:A18" si="0">A14+1</f>
        <v>6</v>
      </c>
      <c r="B15" s="319" t="s">
        <v>485</v>
      </c>
      <c r="C15" s="110" t="s">
        <v>486</v>
      </c>
      <c r="D15" s="110" t="s">
        <v>487</v>
      </c>
      <c r="E15" s="110">
        <v>2018</v>
      </c>
      <c r="F15" s="110" t="s">
        <v>488</v>
      </c>
      <c r="G15" s="283">
        <v>2.5</v>
      </c>
      <c r="I15" s="217"/>
    </row>
    <row r="16" spans="1:9" ht="72.5">
      <c r="A16" s="176">
        <f t="shared" si="0"/>
        <v>7</v>
      </c>
      <c r="B16" s="319" t="s">
        <v>309</v>
      </c>
      <c r="C16" s="110" t="s">
        <v>482</v>
      </c>
      <c r="D16" s="110" t="s">
        <v>483</v>
      </c>
      <c r="E16" s="110">
        <v>2018</v>
      </c>
      <c r="F16" s="110" t="s">
        <v>484</v>
      </c>
      <c r="G16" s="283">
        <v>3</v>
      </c>
      <c r="I16" s="217"/>
    </row>
    <row r="17" spans="1:10" ht="29">
      <c r="A17" s="176">
        <f t="shared" si="0"/>
        <v>8</v>
      </c>
      <c r="B17" s="112" t="s">
        <v>288</v>
      </c>
      <c r="C17" s="110" t="s">
        <v>287</v>
      </c>
      <c r="D17" s="110" t="s">
        <v>497</v>
      </c>
      <c r="E17" s="110">
        <v>2016</v>
      </c>
      <c r="F17" s="110" t="s">
        <v>498</v>
      </c>
      <c r="G17" s="283">
        <v>2.5</v>
      </c>
      <c r="I17" s="217"/>
    </row>
    <row r="18" spans="1:10" ht="43.5">
      <c r="A18" s="176">
        <f t="shared" si="0"/>
        <v>9</v>
      </c>
      <c r="B18" s="319" t="s">
        <v>335</v>
      </c>
      <c r="C18" s="110" t="s">
        <v>499</v>
      </c>
      <c r="D18" s="110" t="s">
        <v>500</v>
      </c>
      <c r="E18" s="110">
        <v>2016</v>
      </c>
      <c r="F18" s="110" t="s">
        <v>501</v>
      </c>
      <c r="G18" s="283">
        <v>1.5</v>
      </c>
      <c r="I18" s="217"/>
    </row>
    <row r="19" spans="1:10" ht="58">
      <c r="A19" s="176">
        <f>A18+1</f>
        <v>10</v>
      </c>
      <c r="B19" s="112" t="s">
        <v>288</v>
      </c>
      <c r="C19" s="110" t="s">
        <v>502</v>
      </c>
      <c r="D19" s="110" t="s">
        <v>503</v>
      </c>
      <c r="E19" s="110">
        <v>2018</v>
      </c>
      <c r="F19" s="110" t="s">
        <v>504</v>
      </c>
      <c r="G19" s="283">
        <v>2.5</v>
      </c>
      <c r="I19" s="217"/>
    </row>
    <row r="20" spans="1:10" ht="43.5">
      <c r="A20" s="176">
        <f>A19+1</f>
        <v>11</v>
      </c>
      <c r="B20" s="110" t="s">
        <v>291</v>
      </c>
      <c r="C20" s="110" t="s">
        <v>299</v>
      </c>
      <c r="D20" s="110" t="s">
        <v>506</v>
      </c>
      <c r="E20" s="110">
        <v>2015</v>
      </c>
      <c r="F20" s="110" t="s">
        <v>496</v>
      </c>
      <c r="G20" s="283">
        <v>2.5</v>
      </c>
      <c r="I20" s="217"/>
    </row>
    <row r="21" spans="1:10" ht="29">
      <c r="A21" s="176">
        <f>A20+1</f>
        <v>12</v>
      </c>
      <c r="B21" s="110" t="s">
        <v>291</v>
      </c>
      <c r="C21" s="110" t="s">
        <v>494</v>
      </c>
      <c r="D21" s="110" t="s">
        <v>495</v>
      </c>
      <c r="E21" s="110">
        <v>2015</v>
      </c>
      <c r="F21" s="110" t="s">
        <v>505</v>
      </c>
      <c r="G21" s="283">
        <v>2.5</v>
      </c>
      <c r="I21" s="217"/>
    </row>
    <row r="22" spans="1:10" ht="27.65" customHeight="1">
      <c r="A22" s="176">
        <f>A21+1</f>
        <v>13</v>
      </c>
      <c r="B22" s="319" t="s">
        <v>309</v>
      </c>
      <c r="C22" s="319" t="s">
        <v>377</v>
      </c>
      <c r="D22" s="319" t="s">
        <v>358</v>
      </c>
      <c r="E22" s="319">
        <v>2015</v>
      </c>
      <c r="F22" s="318" t="s">
        <v>348</v>
      </c>
      <c r="G22" s="326">
        <v>5</v>
      </c>
      <c r="I22" s="217" t="s">
        <v>163</v>
      </c>
      <c r="J22" s="308" t="s">
        <v>257</v>
      </c>
    </row>
    <row r="23" spans="1:10" ht="29">
      <c r="A23" s="176">
        <v>11</v>
      </c>
      <c r="B23" s="319" t="s">
        <v>274</v>
      </c>
      <c r="C23" s="319" t="s">
        <v>359</v>
      </c>
      <c r="D23" s="319" t="s">
        <v>360</v>
      </c>
      <c r="E23" s="319">
        <v>2014</v>
      </c>
      <c r="F23" s="363" t="s">
        <v>361</v>
      </c>
      <c r="G23" s="326">
        <v>5</v>
      </c>
    </row>
    <row r="24" spans="1:10" ht="29">
      <c r="A24" s="176">
        <v>12</v>
      </c>
      <c r="B24" s="319" t="s">
        <v>278</v>
      </c>
      <c r="C24" s="319" t="s">
        <v>363</v>
      </c>
      <c r="D24" s="319" t="s">
        <v>362</v>
      </c>
      <c r="E24" s="319">
        <v>2013</v>
      </c>
      <c r="F24" s="319" t="s">
        <v>342</v>
      </c>
      <c r="G24" s="326">
        <v>1.5</v>
      </c>
    </row>
    <row r="25" spans="1:10" ht="29">
      <c r="A25" s="176">
        <v>13</v>
      </c>
      <c r="B25" s="319" t="s">
        <v>335</v>
      </c>
      <c r="C25" s="319" t="s">
        <v>338</v>
      </c>
      <c r="D25" s="319" t="s">
        <v>339</v>
      </c>
      <c r="E25" s="319">
        <v>2013</v>
      </c>
      <c r="F25" s="318"/>
      <c r="G25" s="326">
        <v>1.5</v>
      </c>
    </row>
    <row r="26" spans="1:10" ht="29">
      <c r="A26" s="176">
        <v>14</v>
      </c>
      <c r="B26" s="319" t="s">
        <v>309</v>
      </c>
      <c r="C26" s="319" t="s">
        <v>365</v>
      </c>
      <c r="D26" s="319" t="s">
        <v>364</v>
      </c>
      <c r="E26" s="319">
        <v>2012</v>
      </c>
      <c r="F26" s="318" t="s">
        <v>312</v>
      </c>
      <c r="G26" s="326">
        <v>3</v>
      </c>
    </row>
    <row r="27" spans="1:10" ht="29">
      <c r="A27" s="176">
        <v>15</v>
      </c>
      <c r="B27" s="319" t="s">
        <v>309</v>
      </c>
      <c r="C27" s="319" t="s">
        <v>313</v>
      </c>
      <c r="D27" s="319" t="s">
        <v>366</v>
      </c>
      <c r="E27" s="319">
        <v>2012</v>
      </c>
      <c r="F27" s="318" t="s">
        <v>315</v>
      </c>
      <c r="G27" s="326">
        <v>5</v>
      </c>
    </row>
    <row r="28" spans="1:10" ht="29">
      <c r="A28" s="176">
        <v>16</v>
      </c>
      <c r="B28" s="319" t="s">
        <v>335</v>
      </c>
      <c r="C28" s="319" t="s">
        <v>334</v>
      </c>
      <c r="D28" s="319" t="s">
        <v>336</v>
      </c>
      <c r="E28" s="319">
        <v>2012</v>
      </c>
      <c r="F28" s="318"/>
      <c r="G28" s="326">
        <v>1.5</v>
      </c>
    </row>
    <row r="29" spans="1:10" ht="29">
      <c r="A29" s="176">
        <v>17</v>
      </c>
      <c r="B29" s="319" t="s">
        <v>309</v>
      </c>
      <c r="C29" s="319" t="s">
        <v>330</v>
      </c>
      <c r="D29" s="319" t="s">
        <v>331</v>
      </c>
      <c r="E29" s="319">
        <v>2012</v>
      </c>
      <c r="F29" s="318" t="s">
        <v>312</v>
      </c>
      <c r="G29" s="326">
        <v>3</v>
      </c>
    </row>
    <row r="30" spans="1:10" ht="43.5">
      <c r="A30" s="176">
        <v>18</v>
      </c>
      <c r="B30" s="319" t="s">
        <v>370</v>
      </c>
      <c r="C30" s="319" t="s">
        <v>367</v>
      </c>
      <c r="D30" s="319" t="s">
        <v>368</v>
      </c>
      <c r="E30" s="319">
        <v>2013</v>
      </c>
      <c r="F30" s="319" t="s">
        <v>369</v>
      </c>
      <c r="G30" s="326">
        <v>1.5</v>
      </c>
    </row>
    <row r="31" spans="1:10" ht="43.5">
      <c r="A31" s="176">
        <v>19</v>
      </c>
      <c r="B31" s="319" t="s">
        <v>309</v>
      </c>
      <c r="C31" s="319" t="s">
        <v>371</v>
      </c>
      <c r="D31" s="319" t="s">
        <v>372</v>
      </c>
      <c r="E31" s="319">
        <v>2012</v>
      </c>
      <c r="F31" s="319" t="s">
        <v>373</v>
      </c>
      <c r="G31" s="326">
        <v>3</v>
      </c>
    </row>
    <row r="32" spans="1:10" ht="29">
      <c r="A32" s="176">
        <v>20</v>
      </c>
      <c r="B32" s="319" t="s">
        <v>309</v>
      </c>
      <c r="C32" s="319" t="s">
        <v>374</v>
      </c>
      <c r="D32" s="319" t="s">
        <v>375</v>
      </c>
      <c r="E32" s="319">
        <v>2012</v>
      </c>
      <c r="F32" s="319" t="s">
        <v>376</v>
      </c>
      <c r="G32" s="326">
        <v>5</v>
      </c>
    </row>
    <row r="33" spans="1:7" ht="29">
      <c r="A33" s="176">
        <v>21</v>
      </c>
      <c r="B33" s="319" t="s">
        <v>309</v>
      </c>
      <c r="C33" s="319" t="s">
        <v>326</v>
      </c>
      <c r="D33" s="319" t="s">
        <v>383</v>
      </c>
      <c r="E33" s="110">
        <v>2011</v>
      </c>
      <c r="F33" s="319" t="s">
        <v>328</v>
      </c>
      <c r="G33" s="267">
        <v>3</v>
      </c>
    </row>
    <row r="34" spans="1:7" ht="43.5">
      <c r="A34" s="176">
        <v>22</v>
      </c>
      <c r="B34" s="319" t="s">
        <v>309</v>
      </c>
      <c r="C34" s="319" t="s">
        <v>384</v>
      </c>
      <c r="D34" s="319" t="s">
        <v>379</v>
      </c>
      <c r="E34" s="110">
        <v>2010</v>
      </c>
      <c r="F34" s="319" t="s">
        <v>378</v>
      </c>
      <c r="G34" s="267">
        <v>3</v>
      </c>
    </row>
    <row r="35" spans="1:7" ht="29">
      <c r="A35" s="176">
        <v>23</v>
      </c>
      <c r="B35" s="319" t="s">
        <v>309</v>
      </c>
      <c r="C35" s="319" t="s">
        <v>324</v>
      </c>
      <c r="D35" s="319" t="s">
        <v>380</v>
      </c>
      <c r="E35" s="110">
        <v>2009</v>
      </c>
      <c r="F35" s="319"/>
      <c r="G35" s="267">
        <v>3</v>
      </c>
    </row>
    <row r="36" spans="1:7" ht="29">
      <c r="A36" s="176">
        <v>24</v>
      </c>
      <c r="B36" s="319" t="s">
        <v>309</v>
      </c>
      <c r="C36" s="319" t="s">
        <v>345</v>
      </c>
      <c r="D36" s="319" t="s">
        <v>381</v>
      </c>
      <c r="E36" s="110">
        <v>2009</v>
      </c>
      <c r="F36" s="319"/>
      <c r="G36" s="267">
        <v>3</v>
      </c>
    </row>
    <row r="37" spans="1:7" ht="58">
      <c r="A37" s="176">
        <v>25</v>
      </c>
      <c r="B37" s="319" t="s">
        <v>309</v>
      </c>
      <c r="C37" s="319" t="s">
        <v>322</v>
      </c>
      <c r="D37" s="319" t="s">
        <v>385</v>
      </c>
      <c r="E37" s="110">
        <v>2007</v>
      </c>
      <c r="F37" s="319" t="s">
        <v>319</v>
      </c>
      <c r="G37" s="267">
        <v>3</v>
      </c>
    </row>
    <row r="38" spans="1:7" ht="87">
      <c r="A38" s="176">
        <v>26</v>
      </c>
      <c r="B38" s="319" t="s">
        <v>309</v>
      </c>
      <c r="C38" s="319" t="s">
        <v>316</v>
      </c>
      <c r="D38" s="319" t="s">
        <v>382</v>
      </c>
      <c r="E38" s="110">
        <v>2007</v>
      </c>
      <c r="F38" s="319"/>
      <c r="G38" s="267">
        <v>3</v>
      </c>
    </row>
    <row r="39" spans="1:7" ht="58">
      <c r="A39" s="176">
        <v>27</v>
      </c>
      <c r="B39" s="319" t="s">
        <v>309</v>
      </c>
      <c r="C39" s="340" t="s">
        <v>654</v>
      </c>
      <c r="D39" s="333" t="s">
        <v>512</v>
      </c>
      <c r="E39" s="341">
        <v>2006</v>
      </c>
      <c r="F39" s="364">
        <v>43069</v>
      </c>
      <c r="G39" s="272">
        <v>3</v>
      </c>
    </row>
    <row r="40" spans="1:7" ht="58.5" thickBot="1">
      <c r="A40" s="183">
        <v>28</v>
      </c>
      <c r="B40" s="329" t="s">
        <v>309</v>
      </c>
      <c r="C40" s="403" t="s">
        <v>655</v>
      </c>
      <c r="D40" s="382" t="s">
        <v>512</v>
      </c>
      <c r="E40" s="404">
        <v>2006</v>
      </c>
      <c r="F40" s="405">
        <v>43069</v>
      </c>
      <c r="G40" s="406">
        <v>3</v>
      </c>
    </row>
    <row r="41" spans="1:7" ht="15" thickBot="1">
      <c r="D41" s="17"/>
      <c r="F41" s="327" t="str">
        <f>"Total "&amp;LEFT(A7,4)</f>
        <v>Total I11c</v>
      </c>
      <c r="G41" s="328">
        <f>SUM(G10:G40)</f>
        <v>91</v>
      </c>
    </row>
    <row r="42" spans="1:7">
      <c r="D42" s="17"/>
    </row>
    <row r="43" spans="1:7">
      <c r="D43" s="17"/>
    </row>
    <row r="44" spans="1:7">
      <c r="B44" s="17"/>
      <c r="D44" s="17"/>
    </row>
    <row r="45" spans="1:7">
      <c r="B45" s="17"/>
      <c r="D45" s="17"/>
    </row>
    <row r="46" spans="1:7">
      <c r="B46" s="17"/>
      <c r="D46"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3"/>
  <sheetViews>
    <sheetView topLeftCell="A6" workbookViewId="0">
      <selection activeCell="H20" sqref="A10:H20"/>
    </sheetView>
  </sheetViews>
  <sheetFormatPr defaultRowHeight="14.5"/>
  <cols>
    <col min="1" max="1" width="5.08984375" customWidth="1"/>
    <col min="2" max="2" width="10.54296875" customWidth="1"/>
    <col min="3" max="3" width="43.08984375" customWidth="1"/>
    <col min="4" max="4" width="24" customWidth="1"/>
    <col min="5" max="5" width="14.36328125" customWidth="1"/>
    <col min="6" max="6" width="11.90625" customWidth="1"/>
    <col min="7" max="7" width="10" customWidth="1"/>
    <col min="8" max="8" width="9.6328125" customWidth="1"/>
  </cols>
  <sheetData>
    <row r="1" spans="1:11" ht="15.5">
      <c r="A1" s="213" t="str">
        <f>'Date initiale'!C3</f>
        <v>Universitatea de Arhitectură și Urbanism "Ion Mincu" București</v>
      </c>
      <c r="B1" s="213"/>
      <c r="C1" s="213"/>
      <c r="D1" s="16"/>
      <c r="E1" s="16"/>
      <c r="F1" s="16"/>
    </row>
    <row r="2" spans="1:11" ht="15.5">
      <c r="A2" s="213" t="str">
        <f>'Date initiale'!B4&amp;" "&amp;'Date initiale'!C4</f>
        <v>Facultatea URBANISM</v>
      </c>
      <c r="B2" s="213"/>
      <c r="C2" s="213"/>
      <c r="D2" s="16"/>
      <c r="E2" s="16"/>
      <c r="F2" s="16"/>
    </row>
    <row r="3" spans="1:11" ht="15.5">
      <c r="A3" s="213" t="str">
        <f>'Date initiale'!B5&amp;" "&amp;'Date initiale'!C5</f>
        <v>Departamentul Proiectare Urbană și Peisagistică</v>
      </c>
      <c r="B3" s="213"/>
      <c r="C3" s="213"/>
      <c r="D3" s="16"/>
      <c r="E3" s="16"/>
      <c r="F3" s="16"/>
    </row>
    <row r="4" spans="1:11" ht="15.5">
      <c r="A4" s="214" t="str">
        <f>'Date initiale'!C6&amp;", "&amp;'Date initiale'!C7</f>
        <v>Enache Cristina Iuliana, P4</v>
      </c>
      <c r="B4" s="214"/>
      <c r="C4" s="214"/>
      <c r="D4" s="16"/>
      <c r="E4" s="16"/>
      <c r="F4" s="16"/>
    </row>
    <row r="5" spans="1:11" ht="15.5">
      <c r="A5" s="214"/>
      <c r="B5" s="214"/>
      <c r="C5" s="214"/>
      <c r="D5" s="16"/>
      <c r="E5" s="16"/>
      <c r="F5" s="16"/>
    </row>
    <row r="6" spans="1:11" ht="15.5">
      <c r="A6" s="443" t="s">
        <v>110</v>
      </c>
      <c r="B6" s="443"/>
      <c r="C6" s="443"/>
      <c r="D6" s="443"/>
      <c r="E6" s="443"/>
      <c r="F6" s="443"/>
      <c r="G6" s="443"/>
      <c r="H6" s="443"/>
    </row>
    <row r="7" spans="1:11" ht="50.25" customHeight="1">
      <c r="A7" s="446"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46"/>
      <c r="C7" s="446"/>
      <c r="D7" s="446"/>
      <c r="E7" s="446"/>
      <c r="F7" s="446"/>
      <c r="G7" s="446"/>
      <c r="H7" s="446"/>
      <c r="I7" s="23"/>
      <c r="K7" s="23"/>
    </row>
    <row r="8" spans="1:11" ht="16" thickBot="1">
      <c r="A8" s="38"/>
      <c r="B8" s="38"/>
      <c r="C8" s="38"/>
      <c r="D8" s="38"/>
      <c r="E8" s="38"/>
      <c r="F8" s="38"/>
      <c r="G8" s="38"/>
      <c r="H8" s="38"/>
    </row>
    <row r="9" spans="1:11" ht="46.5" customHeight="1" thickBot="1">
      <c r="A9" s="136" t="s">
        <v>55</v>
      </c>
      <c r="B9" s="188" t="s">
        <v>72</v>
      </c>
      <c r="C9" s="196" t="s">
        <v>70</v>
      </c>
      <c r="D9" s="196" t="s">
        <v>71</v>
      </c>
      <c r="E9" s="188" t="s">
        <v>139</v>
      </c>
      <c r="F9" s="188" t="s">
        <v>138</v>
      </c>
      <c r="G9" s="196" t="s">
        <v>87</v>
      </c>
      <c r="H9" s="189" t="s">
        <v>147</v>
      </c>
      <c r="J9" s="216" t="s">
        <v>108</v>
      </c>
    </row>
    <row r="10" spans="1:11" ht="29">
      <c r="A10" s="205">
        <v>1</v>
      </c>
      <c r="B10" s="206"/>
      <c r="C10" s="323" t="s">
        <v>594</v>
      </c>
      <c r="D10" s="323" t="s">
        <v>593</v>
      </c>
      <c r="E10" s="323" t="s">
        <v>595</v>
      </c>
      <c r="F10" s="323" t="s">
        <v>388</v>
      </c>
      <c r="G10" s="323" t="s">
        <v>596</v>
      </c>
      <c r="H10" s="330">
        <v>15</v>
      </c>
    </row>
    <row r="11" spans="1:11" ht="29">
      <c r="A11" s="194">
        <v>2</v>
      </c>
      <c r="B11" s="110"/>
      <c r="C11" s="319" t="s">
        <v>610</v>
      </c>
      <c r="D11" s="319" t="s">
        <v>609</v>
      </c>
      <c r="E11" s="319" t="s">
        <v>394</v>
      </c>
      <c r="F11" s="319" t="s">
        <v>397</v>
      </c>
      <c r="G11" s="319">
        <v>2007</v>
      </c>
      <c r="H11" s="326">
        <v>10</v>
      </c>
      <c r="J11" s="217" t="s">
        <v>164</v>
      </c>
      <c r="K11" s="308" t="s">
        <v>258</v>
      </c>
    </row>
    <row r="12" spans="1:11">
      <c r="A12" s="194">
        <f>A11+1</f>
        <v>3</v>
      </c>
      <c r="B12" s="110"/>
      <c r="C12" s="12"/>
      <c r="D12" s="12"/>
      <c r="E12" s="12"/>
      <c r="F12" s="12"/>
      <c r="G12" s="12"/>
      <c r="H12" s="273"/>
    </row>
    <row r="13" spans="1:11">
      <c r="A13" s="194">
        <f t="shared" ref="A13:A20" si="0">A12+1</f>
        <v>4</v>
      </c>
      <c r="B13" s="110"/>
      <c r="C13" s="12"/>
      <c r="D13" s="12"/>
      <c r="E13" s="12"/>
      <c r="F13" s="12"/>
      <c r="G13" s="12"/>
      <c r="H13" s="273"/>
    </row>
    <row r="14" spans="1:11">
      <c r="A14" s="194">
        <f t="shared" si="0"/>
        <v>5</v>
      </c>
      <c r="B14" s="177"/>
      <c r="C14" s="12"/>
      <c r="D14" s="12"/>
      <c r="E14" s="12"/>
      <c r="F14" s="12"/>
      <c r="G14" s="12"/>
      <c r="H14" s="273"/>
    </row>
    <row r="15" spans="1:11">
      <c r="A15" s="194">
        <f t="shared" si="0"/>
        <v>6</v>
      </c>
      <c r="B15" s="177"/>
      <c r="C15" s="12"/>
      <c r="D15" s="12"/>
      <c r="E15" s="12"/>
      <c r="F15" s="12"/>
      <c r="G15" s="12"/>
      <c r="H15" s="273"/>
    </row>
    <row r="16" spans="1:11">
      <c r="A16" s="194">
        <f t="shared" si="0"/>
        <v>7</v>
      </c>
      <c r="B16" s="110"/>
      <c r="C16" s="12"/>
      <c r="D16" s="12"/>
      <c r="E16" s="12"/>
      <c r="F16" s="12"/>
      <c r="G16" s="12"/>
      <c r="H16" s="273"/>
    </row>
    <row r="17" spans="1:8">
      <c r="A17" s="194">
        <f t="shared" si="0"/>
        <v>8</v>
      </c>
      <c r="B17" s="177"/>
      <c r="C17" s="12"/>
      <c r="D17" s="12"/>
      <c r="E17" s="12"/>
      <c r="F17" s="12"/>
      <c r="G17" s="12"/>
      <c r="H17" s="273"/>
    </row>
    <row r="18" spans="1:8">
      <c r="A18" s="194">
        <f t="shared" si="0"/>
        <v>9</v>
      </c>
      <c r="B18" s="110"/>
      <c r="C18" s="12"/>
      <c r="D18" s="12"/>
      <c r="E18" s="12"/>
      <c r="F18" s="12"/>
      <c r="G18" s="12"/>
      <c r="H18" s="273"/>
    </row>
    <row r="19" spans="1:8">
      <c r="A19" s="195">
        <f t="shared" si="0"/>
        <v>10</v>
      </c>
      <c r="B19" s="177"/>
      <c r="C19" s="12"/>
      <c r="D19" s="12"/>
      <c r="E19" s="12"/>
      <c r="F19" s="12"/>
      <c r="G19" s="12"/>
      <c r="H19" s="273"/>
    </row>
    <row r="20" spans="1:8" ht="15" thickBot="1">
      <c r="A20" s="191">
        <f t="shared" si="0"/>
        <v>11</v>
      </c>
      <c r="B20" s="192"/>
      <c r="C20" s="402"/>
      <c r="D20" s="402"/>
      <c r="E20" s="402"/>
      <c r="F20" s="402"/>
      <c r="G20" s="402"/>
      <c r="H20" s="274"/>
    </row>
    <row r="21" spans="1:8" ht="15" thickBot="1">
      <c r="G21" s="327" t="str">
        <f>"Total "&amp;LEFT(A7,3)</f>
        <v>Total I12</v>
      </c>
      <c r="H21" s="328">
        <f>SUM(H10:H20)</f>
        <v>25</v>
      </c>
    </row>
    <row r="23" spans="1:8" ht="53.25" customHeight="1">
      <c r="A23" s="44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45"/>
      <c r="C23" s="445"/>
      <c r="D23" s="445"/>
      <c r="E23" s="445"/>
      <c r="F23" s="445"/>
      <c r="G23" s="445"/>
      <c r="H23" s="445"/>
    </row>
  </sheetData>
  <mergeCells count="3">
    <mergeCell ref="A7:H7"/>
    <mergeCell ref="A6:H6"/>
    <mergeCell ref="A23:H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B1:C10"/>
  <sheetViews>
    <sheetView showGridLines="0" showRowColHeaders="0" tabSelected="1" zoomScale="130" zoomScaleNormal="130" workbookViewId="0">
      <selection activeCell="C7" sqref="C7"/>
    </sheetView>
  </sheetViews>
  <sheetFormatPr defaultRowHeight="14.5"/>
  <cols>
    <col min="1" max="1" width="9.08984375"/>
    <col min="2" max="2" width="28.54296875" customWidth="1"/>
    <col min="3" max="3" width="39" customWidth="1"/>
  </cols>
  <sheetData>
    <row r="1" spans="2:3">
      <c r="B1" s="64" t="s">
        <v>101</v>
      </c>
    </row>
    <row r="3" spans="2:3" ht="31">
      <c r="B3" s="297" t="s">
        <v>91</v>
      </c>
      <c r="C3" s="47" t="s">
        <v>102</v>
      </c>
    </row>
    <row r="4" spans="2:3" ht="15.5">
      <c r="B4" s="297" t="s">
        <v>92</v>
      </c>
      <c r="C4" s="301" t="s">
        <v>182</v>
      </c>
    </row>
    <row r="5" spans="2:3" ht="15.5">
      <c r="B5" s="297" t="s">
        <v>93</v>
      </c>
      <c r="C5" s="301" t="s">
        <v>272</v>
      </c>
    </row>
    <row r="6" spans="2:3" ht="15.5">
      <c r="B6" s="298" t="s">
        <v>96</v>
      </c>
      <c r="C6" s="301" t="s">
        <v>273</v>
      </c>
    </row>
    <row r="7" spans="2:3" ht="15.5">
      <c r="B7" s="297" t="s">
        <v>176</v>
      </c>
      <c r="C7" s="301" t="s">
        <v>652</v>
      </c>
    </row>
    <row r="8" spans="2:3" ht="15.5">
      <c r="B8" s="297" t="s">
        <v>105</v>
      </c>
      <c r="C8" s="301" t="s">
        <v>142</v>
      </c>
    </row>
    <row r="9" spans="2:3" ht="15.5">
      <c r="B9" s="299" t="s">
        <v>95</v>
      </c>
      <c r="C9" s="302" t="s">
        <v>653</v>
      </c>
    </row>
    <row r="10" spans="2:3" ht="15" customHeight="1">
      <c r="B10" s="299" t="s">
        <v>94</v>
      </c>
      <c r="C10" s="303"/>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23"/>
  <sheetViews>
    <sheetView topLeftCell="A13" workbookViewId="0">
      <selection activeCell="A15" sqref="A15"/>
    </sheetView>
  </sheetViews>
  <sheetFormatPr defaultRowHeight="14.5"/>
  <cols>
    <col min="1" max="1" width="5.08984375" customWidth="1"/>
    <col min="2" max="2" width="10.54296875" customWidth="1"/>
    <col min="3" max="3" width="43.08984375" customWidth="1"/>
    <col min="4" max="4" width="24" customWidth="1"/>
    <col min="5" max="5" width="14.36328125" customWidth="1"/>
    <col min="6" max="6" width="11.90625" customWidth="1"/>
    <col min="7" max="7" width="10" customWidth="1"/>
    <col min="8" max="8" width="9.6328125" customWidth="1"/>
  </cols>
  <sheetData>
    <row r="1" spans="1:11" ht="15.5">
      <c r="A1" s="213" t="str">
        <f>'Date initiale'!C3</f>
        <v>Universitatea de Arhitectură și Urbanism "Ion Mincu" București</v>
      </c>
      <c r="B1" s="213"/>
      <c r="C1" s="213"/>
      <c r="D1" s="16"/>
    </row>
    <row r="2" spans="1:11" ht="15.5">
      <c r="A2" s="213" t="str">
        <f>'Date initiale'!B4&amp;" "&amp;'Date initiale'!C4</f>
        <v>Facultatea URBANISM</v>
      </c>
      <c r="B2" s="213"/>
      <c r="C2" s="213"/>
      <c r="D2" s="16"/>
    </row>
    <row r="3" spans="1:11" ht="15.5">
      <c r="A3" s="213" t="str">
        <f>'Date initiale'!B5&amp;" "&amp;'Date initiale'!C5</f>
        <v>Departamentul Proiectare Urbană și Peisagistică</v>
      </c>
      <c r="B3" s="213"/>
      <c r="C3" s="213"/>
      <c r="D3" s="16"/>
    </row>
    <row r="4" spans="1:11">
      <c r="A4" s="99" t="str">
        <f>'Date initiale'!C6&amp;", "&amp;'Date initiale'!C7</f>
        <v>Enache Cristina Iuliana, P4</v>
      </c>
      <c r="B4" s="99"/>
      <c r="C4" s="99"/>
    </row>
    <row r="5" spans="1:11">
      <c r="A5" s="99"/>
      <c r="B5" s="99"/>
      <c r="C5" s="99"/>
    </row>
    <row r="6" spans="1:11" ht="15.5">
      <c r="A6" s="449" t="s">
        <v>110</v>
      </c>
      <c r="B6" s="449"/>
      <c r="C6" s="449"/>
      <c r="D6" s="449"/>
      <c r="E6" s="449"/>
      <c r="F6" s="449"/>
      <c r="G6" s="449"/>
      <c r="H6" s="449"/>
    </row>
    <row r="7" spans="1:11" ht="36" customHeight="1">
      <c r="A7" s="446"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46"/>
      <c r="C7" s="446"/>
      <c r="D7" s="446"/>
      <c r="E7" s="446"/>
      <c r="F7" s="446"/>
      <c r="G7" s="446"/>
      <c r="H7" s="446"/>
    </row>
    <row r="8" spans="1:11" ht="16" thickBot="1">
      <c r="A8" s="38"/>
      <c r="B8" s="38"/>
      <c r="C8" s="38"/>
      <c r="D8" s="38"/>
      <c r="E8" s="38"/>
      <c r="F8" s="38"/>
      <c r="G8" s="38"/>
      <c r="H8" s="38"/>
    </row>
    <row r="9" spans="1:11" ht="54" customHeight="1" thickBot="1">
      <c r="A9" s="136" t="s">
        <v>55</v>
      </c>
      <c r="B9" s="188" t="s">
        <v>72</v>
      </c>
      <c r="C9" s="196" t="s">
        <v>70</v>
      </c>
      <c r="D9" s="196" t="s">
        <v>71</v>
      </c>
      <c r="E9" s="188" t="s">
        <v>139</v>
      </c>
      <c r="F9" s="188" t="s">
        <v>138</v>
      </c>
      <c r="G9" s="196" t="s">
        <v>87</v>
      </c>
      <c r="H9" s="189" t="s">
        <v>147</v>
      </c>
      <c r="J9" s="216" t="s">
        <v>108</v>
      </c>
    </row>
    <row r="10" spans="1:11">
      <c r="A10" s="366">
        <v>1</v>
      </c>
      <c r="B10" s="106"/>
      <c r="C10" s="359" t="s">
        <v>589</v>
      </c>
      <c r="D10" s="359" t="s">
        <v>590</v>
      </c>
      <c r="E10" s="359" t="s">
        <v>591</v>
      </c>
      <c r="F10" s="359" t="s">
        <v>401</v>
      </c>
      <c r="G10" s="359" t="s">
        <v>592</v>
      </c>
      <c r="H10" s="401">
        <v>15</v>
      </c>
    </row>
    <row r="11" spans="1:11" ht="29">
      <c r="A11" s="195">
        <v>2</v>
      </c>
      <c r="B11" s="110"/>
      <c r="C11" s="319" t="s">
        <v>550</v>
      </c>
      <c r="D11" s="319" t="s">
        <v>583</v>
      </c>
      <c r="E11" s="319" t="s">
        <v>394</v>
      </c>
      <c r="F11" s="319" t="s">
        <v>388</v>
      </c>
      <c r="G11" s="319">
        <v>2021</v>
      </c>
      <c r="H11" s="326">
        <v>5</v>
      </c>
    </row>
    <row r="12" spans="1:11">
      <c r="A12" s="195">
        <v>3</v>
      </c>
      <c r="B12" s="110"/>
      <c r="C12" s="319" t="s">
        <v>396</v>
      </c>
      <c r="D12" s="319" t="s">
        <v>582</v>
      </c>
      <c r="E12" s="319" t="s">
        <v>395</v>
      </c>
      <c r="F12" s="319" t="s">
        <v>388</v>
      </c>
      <c r="G12" s="319">
        <v>2009</v>
      </c>
      <c r="H12" s="326">
        <v>5</v>
      </c>
      <c r="J12" s="217" t="s">
        <v>162</v>
      </c>
      <c r="K12" t="s">
        <v>258</v>
      </c>
    </row>
    <row r="13" spans="1:11" ht="43.5">
      <c r="A13" s="195">
        <v>4</v>
      </c>
      <c r="B13" s="110"/>
      <c r="C13" s="319" t="s">
        <v>584</v>
      </c>
      <c r="D13" s="319" t="s">
        <v>393</v>
      </c>
      <c r="E13" s="319" t="s">
        <v>394</v>
      </c>
      <c r="F13" s="319" t="s">
        <v>388</v>
      </c>
      <c r="G13" s="319">
        <v>2008</v>
      </c>
      <c r="H13" s="326">
        <v>5</v>
      </c>
    </row>
    <row r="14" spans="1:11" ht="29">
      <c r="A14" s="195">
        <v>5</v>
      </c>
      <c r="B14" s="177"/>
      <c r="C14" s="319" t="s">
        <v>585</v>
      </c>
      <c r="D14" s="319" t="s">
        <v>392</v>
      </c>
      <c r="E14" s="319" t="s">
        <v>390</v>
      </c>
      <c r="F14" s="319" t="s">
        <v>388</v>
      </c>
      <c r="G14" s="319">
        <v>2008</v>
      </c>
      <c r="H14" s="326">
        <v>5</v>
      </c>
    </row>
    <row r="15" spans="1:11" ht="43.5">
      <c r="A15" s="195">
        <f t="shared" ref="A15:A20" si="0">A14+1</f>
        <v>6</v>
      </c>
      <c r="B15" s="181"/>
      <c r="C15" s="319" t="s">
        <v>586</v>
      </c>
      <c r="D15" s="319" t="s">
        <v>389</v>
      </c>
      <c r="E15" s="319" t="s">
        <v>390</v>
      </c>
      <c r="F15" s="319" t="s">
        <v>391</v>
      </c>
      <c r="G15" s="319">
        <v>2007</v>
      </c>
      <c r="H15" s="326">
        <v>5</v>
      </c>
    </row>
    <row r="16" spans="1:11" ht="43.5">
      <c r="A16" s="195">
        <f t="shared" si="0"/>
        <v>7</v>
      </c>
      <c r="B16" s="177"/>
      <c r="C16" s="319" t="s">
        <v>587</v>
      </c>
      <c r="D16" s="319" t="s">
        <v>389</v>
      </c>
      <c r="E16" s="319" t="s">
        <v>390</v>
      </c>
      <c r="F16" s="319" t="s">
        <v>391</v>
      </c>
      <c r="G16" s="319">
        <v>2007</v>
      </c>
      <c r="H16" s="326">
        <v>5</v>
      </c>
    </row>
    <row r="17" spans="1:8" ht="29">
      <c r="A17" s="195">
        <f t="shared" si="0"/>
        <v>8</v>
      </c>
      <c r="B17" s="177"/>
      <c r="C17" s="319" t="s">
        <v>588</v>
      </c>
      <c r="D17" s="319" t="s">
        <v>386</v>
      </c>
      <c r="E17" s="319" t="s">
        <v>387</v>
      </c>
      <c r="F17" s="319" t="s">
        <v>388</v>
      </c>
      <c r="G17" s="319">
        <v>2007</v>
      </c>
      <c r="H17" s="326">
        <v>5</v>
      </c>
    </row>
    <row r="18" spans="1:8" ht="29">
      <c r="A18" s="195">
        <f t="shared" si="0"/>
        <v>9</v>
      </c>
      <c r="B18" s="181"/>
      <c r="C18" s="180" t="s">
        <v>476</v>
      </c>
      <c r="D18" s="180" t="s">
        <v>477</v>
      </c>
      <c r="E18" s="180" t="s">
        <v>395</v>
      </c>
      <c r="F18" s="319" t="s">
        <v>388</v>
      </c>
      <c r="G18" s="180">
        <v>2018</v>
      </c>
      <c r="H18" s="272">
        <v>5</v>
      </c>
    </row>
    <row r="19" spans="1:8">
      <c r="A19" s="195">
        <f t="shared" si="0"/>
        <v>10</v>
      </c>
      <c r="B19" s="180"/>
      <c r="C19" s="180"/>
      <c r="D19" s="180"/>
      <c r="E19" s="180"/>
      <c r="F19" s="180"/>
      <c r="G19" s="180"/>
      <c r="H19" s="276"/>
    </row>
    <row r="20" spans="1:8" s="42" customFormat="1" ht="15" thickBot="1">
      <c r="A20" s="204">
        <f t="shared" si="0"/>
        <v>11</v>
      </c>
      <c r="B20" s="44"/>
      <c r="C20" s="202"/>
      <c r="D20" s="203"/>
      <c r="E20" s="203"/>
      <c r="F20" s="203"/>
      <c r="G20" s="203"/>
      <c r="H20" s="279"/>
    </row>
    <row r="21" spans="1:8" ht="15" thickBot="1">
      <c r="A21" s="24"/>
      <c r="G21" s="327" t="str">
        <f>"Total "&amp;LEFT(A7,3)</f>
        <v>Total I13</v>
      </c>
      <c r="H21" s="328">
        <f>SUM(H10:H20)</f>
        <v>55</v>
      </c>
    </row>
    <row r="23" spans="1:8" ht="53.25" customHeight="1">
      <c r="A23" s="44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45"/>
      <c r="C23" s="445"/>
      <c r="D23" s="445"/>
      <c r="E23" s="445"/>
      <c r="F23" s="445"/>
      <c r="G23" s="445"/>
      <c r="H23" s="445"/>
    </row>
  </sheetData>
  <mergeCells count="3">
    <mergeCell ref="A7:H7"/>
    <mergeCell ref="A6:H6"/>
    <mergeCell ref="A23:H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topLeftCell="A6" workbookViewId="0">
      <selection activeCell="C18" sqref="C18:H19"/>
    </sheetView>
  </sheetViews>
  <sheetFormatPr defaultRowHeight="14.5"/>
  <cols>
    <col min="1" max="1" width="5.08984375" customWidth="1"/>
    <col min="2" max="2" width="10.54296875" customWidth="1"/>
    <col min="3" max="3" width="43.08984375" customWidth="1"/>
    <col min="4" max="4" width="24" customWidth="1"/>
    <col min="5" max="5" width="14.36328125" customWidth="1"/>
    <col min="6" max="6" width="11.90625" customWidth="1"/>
    <col min="7" max="7" width="10" customWidth="1"/>
    <col min="8" max="8" width="9.6328125" customWidth="1"/>
    <col min="10" max="10" width="10.453125" customWidth="1"/>
  </cols>
  <sheetData>
    <row r="1" spans="1:11" ht="15.5">
      <c r="A1" s="213" t="str">
        <f>'Date initiale'!C3</f>
        <v>Universitatea de Arhitectură și Urbanism "Ion Mincu" București</v>
      </c>
      <c r="B1" s="213"/>
      <c r="C1" s="213"/>
      <c r="D1" s="16"/>
      <c r="E1" s="16"/>
      <c r="F1" s="16"/>
    </row>
    <row r="2" spans="1:11" ht="15.5">
      <c r="A2" s="213" t="str">
        <f>'Date initiale'!B4&amp;" "&amp;'Date initiale'!C4</f>
        <v>Facultatea URBANISM</v>
      </c>
      <c r="B2" s="213"/>
      <c r="C2" s="213"/>
      <c r="D2" s="16"/>
      <c r="E2" s="16"/>
      <c r="F2" s="16"/>
    </row>
    <row r="3" spans="1:11" ht="15.5">
      <c r="A3" s="213" t="str">
        <f>'Date initiale'!B5&amp;" "&amp;'Date initiale'!C5</f>
        <v>Departamentul Proiectare Urbană și Peisagistică</v>
      </c>
      <c r="B3" s="213"/>
      <c r="C3" s="213"/>
      <c r="D3" s="16"/>
      <c r="E3" s="16"/>
      <c r="F3" s="16"/>
    </row>
    <row r="4" spans="1:11" ht="15.5">
      <c r="A4" s="214" t="str">
        <f>'Date initiale'!C6&amp;", "&amp;'Date initiale'!C7</f>
        <v>Enache Cristina Iuliana, P4</v>
      </c>
      <c r="B4" s="214"/>
      <c r="C4" s="214"/>
      <c r="D4" s="16"/>
      <c r="E4" s="16"/>
      <c r="F4" s="16"/>
    </row>
    <row r="5" spans="1:11" ht="15.5">
      <c r="A5" s="214"/>
      <c r="B5" s="214"/>
      <c r="C5" s="214"/>
      <c r="D5" s="16"/>
      <c r="E5" s="16"/>
      <c r="F5" s="16"/>
    </row>
    <row r="6" spans="1:11" ht="15.5">
      <c r="A6" s="443" t="s">
        <v>110</v>
      </c>
      <c r="B6" s="443"/>
      <c r="C6" s="443"/>
      <c r="D6" s="443"/>
      <c r="E6" s="443"/>
      <c r="F6" s="443"/>
      <c r="G6" s="443"/>
      <c r="H6" s="443"/>
    </row>
    <row r="7" spans="1:11" ht="54" customHeight="1">
      <c r="A7" s="446"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46"/>
      <c r="C7" s="446"/>
      <c r="D7" s="446"/>
      <c r="E7" s="446"/>
      <c r="F7" s="446"/>
      <c r="G7" s="446"/>
      <c r="H7" s="446"/>
    </row>
    <row r="8" spans="1:11" ht="16" thickBot="1">
      <c r="A8" s="38"/>
      <c r="B8" s="38"/>
      <c r="C8" s="38"/>
      <c r="D8" s="38"/>
      <c r="E8" s="38"/>
      <c r="F8" s="48"/>
      <c r="G8" s="48"/>
      <c r="H8" s="48"/>
    </row>
    <row r="9" spans="1:11" ht="44" thickBot="1">
      <c r="A9" s="166" t="s">
        <v>55</v>
      </c>
      <c r="B9" s="188" t="s">
        <v>72</v>
      </c>
      <c r="C9" s="196" t="s">
        <v>70</v>
      </c>
      <c r="D9" s="196" t="s">
        <v>71</v>
      </c>
      <c r="E9" s="188" t="s">
        <v>140</v>
      </c>
      <c r="F9" s="188" t="s">
        <v>138</v>
      </c>
      <c r="G9" s="196" t="s">
        <v>87</v>
      </c>
      <c r="H9" s="189" t="s">
        <v>147</v>
      </c>
      <c r="J9" s="216" t="s">
        <v>108</v>
      </c>
    </row>
    <row r="10" spans="1:11">
      <c r="A10" s="209">
        <v>1</v>
      </c>
      <c r="B10" s="210"/>
      <c r="C10" s="210"/>
      <c r="D10" s="210"/>
      <c r="E10" s="210"/>
      <c r="F10" s="210"/>
      <c r="G10" s="210"/>
      <c r="H10" s="211"/>
      <c r="J10" s="217" t="s">
        <v>165</v>
      </c>
      <c r="K10" s="308" t="s">
        <v>258</v>
      </c>
    </row>
    <row r="11" spans="1:11">
      <c r="A11" s="194">
        <f>A10+1</f>
        <v>2</v>
      </c>
      <c r="B11" s="207"/>
      <c r="C11" s="190"/>
      <c r="D11" s="190"/>
      <c r="E11" s="208"/>
      <c r="F11" s="208"/>
      <c r="G11" s="190"/>
      <c r="H11" s="179"/>
    </row>
    <row r="12" spans="1:11">
      <c r="A12" s="194">
        <f t="shared" ref="A12:A19" si="0">A11+1</f>
        <v>3</v>
      </c>
      <c r="B12" s="177"/>
      <c r="C12" s="110"/>
      <c r="D12" s="110"/>
      <c r="E12" s="110"/>
      <c r="F12" s="110"/>
      <c r="G12" s="110"/>
      <c r="H12" s="179"/>
    </row>
    <row r="13" spans="1:11">
      <c r="A13" s="194">
        <f t="shared" si="0"/>
        <v>4</v>
      </c>
      <c r="B13" s="110"/>
      <c r="C13" s="110"/>
      <c r="D13" s="110"/>
      <c r="E13" s="110"/>
      <c r="F13" s="110"/>
      <c r="G13" s="110"/>
      <c r="H13" s="179"/>
    </row>
    <row r="14" spans="1:11">
      <c r="A14" s="194">
        <f t="shared" si="0"/>
        <v>5</v>
      </c>
      <c r="B14" s="177"/>
      <c r="C14" s="110"/>
      <c r="D14" s="110"/>
      <c r="E14" s="110"/>
      <c r="F14" s="110"/>
      <c r="G14" s="110"/>
      <c r="H14" s="179"/>
    </row>
    <row r="15" spans="1:11">
      <c r="A15" s="194">
        <f t="shared" si="0"/>
        <v>6</v>
      </c>
      <c r="B15" s="110"/>
      <c r="C15" s="110"/>
      <c r="D15" s="110"/>
      <c r="E15" s="110"/>
      <c r="F15" s="110"/>
      <c r="G15" s="110"/>
      <c r="H15" s="179"/>
    </row>
    <row r="16" spans="1:11">
      <c r="A16" s="194">
        <f t="shared" si="0"/>
        <v>7</v>
      </c>
      <c r="B16" s="177"/>
      <c r="C16" s="110"/>
      <c r="D16" s="110"/>
      <c r="E16" s="110"/>
      <c r="F16" s="110"/>
      <c r="G16" s="110"/>
      <c r="H16" s="179"/>
    </row>
    <row r="17" spans="1:8">
      <c r="A17" s="194">
        <f t="shared" si="0"/>
        <v>8</v>
      </c>
      <c r="B17" s="110"/>
      <c r="C17" s="110"/>
      <c r="D17" s="110"/>
      <c r="E17" s="110"/>
      <c r="F17" s="110"/>
      <c r="G17" s="110"/>
      <c r="H17" s="179"/>
    </row>
    <row r="18" spans="1:8">
      <c r="A18" s="194">
        <f t="shared" si="0"/>
        <v>9</v>
      </c>
      <c r="B18" s="177"/>
    </row>
    <row r="19" spans="1:8" ht="15" thickBot="1">
      <c r="A19" s="212">
        <f t="shared" si="0"/>
        <v>10</v>
      </c>
      <c r="B19" s="116"/>
    </row>
    <row r="20" spans="1:8" ht="15" thickBot="1">
      <c r="A20" s="293"/>
      <c r="G20" s="140" t="str">
        <f>"Total "&amp;LEFT(A7,4)</f>
        <v>Total I14a</v>
      </c>
      <c r="H20" s="141">
        <f>SUM(H10:H17)</f>
        <v>0</v>
      </c>
    </row>
    <row r="22" spans="1:8" ht="53.25" customHeight="1">
      <c r="A22" s="44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5"/>
      <c r="C22" s="445"/>
      <c r="D22" s="445"/>
      <c r="E22" s="445"/>
      <c r="F22" s="445"/>
      <c r="G22" s="445"/>
      <c r="H22" s="445"/>
    </row>
    <row r="40" spans="1:9" ht="15" thickBot="1"/>
    <row r="41" spans="1:9" ht="54" customHeight="1" thickBot="1">
      <c r="A41" s="187" t="s">
        <v>69</v>
      </c>
      <c r="B41" s="188" t="s">
        <v>72</v>
      </c>
      <c r="C41" s="196" t="s">
        <v>70</v>
      </c>
      <c r="D41" s="196" t="s">
        <v>71</v>
      </c>
      <c r="E41" s="188" t="s">
        <v>139</v>
      </c>
      <c r="F41" s="188" t="s">
        <v>139</v>
      </c>
      <c r="G41" s="188" t="s">
        <v>138</v>
      </c>
      <c r="H41" s="196" t="s">
        <v>87</v>
      </c>
      <c r="I41" s="189"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52"/>
  <sheetViews>
    <sheetView topLeftCell="A14" workbookViewId="0">
      <selection activeCell="H50" sqref="H50"/>
    </sheetView>
  </sheetViews>
  <sheetFormatPr defaultRowHeight="14.5"/>
  <cols>
    <col min="1" max="1" width="5.08984375" customWidth="1"/>
    <col min="2" max="2" width="10.54296875" customWidth="1"/>
    <col min="3" max="3" width="43.08984375" customWidth="1"/>
    <col min="4" max="4" width="24" customWidth="1"/>
    <col min="5" max="5" width="14.36328125" customWidth="1"/>
    <col min="6" max="6" width="11.90625" customWidth="1"/>
    <col min="7" max="7" width="10" customWidth="1"/>
    <col min="8" max="8" width="9.6328125" customWidth="1"/>
  </cols>
  <sheetData>
    <row r="1" spans="1:11" ht="15.5">
      <c r="A1" s="215" t="str">
        <f>'Date initiale'!C3</f>
        <v>Universitatea de Arhitectură și Urbanism "Ion Mincu" București</v>
      </c>
      <c r="B1" s="215"/>
      <c r="C1" s="215"/>
      <c r="D1" s="23"/>
      <c r="E1" s="23"/>
      <c r="F1" s="23"/>
      <c r="G1" s="23"/>
      <c r="H1" s="23"/>
    </row>
    <row r="2" spans="1:11" ht="15.5">
      <c r="A2" s="215" t="str">
        <f>'Date initiale'!B4&amp;" "&amp;'Date initiale'!C4</f>
        <v>Facultatea URBANISM</v>
      </c>
      <c r="B2" s="215"/>
      <c r="C2" s="215"/>
      <c r="D2" s="23"/>
      <c r="E2" s="23"/>
      <c r="F2" s="23"/>
      <c r="G2" s="23"/>
      <c r="H2" s="23"/>
    </row>
    <row r="3" spans="1:11" ht="15.5">
      <c r="A3" s="215" t="str">
        <f>'Date initiale'!B5&amp;" "&amp;'Date initiale'!C5</f>
        <v>Departamentul Proiectare Urbană și Peisagistică</v>
      </c>
      <c r="B3" s="215"/>
      <c r="C3" s="215"/>
      <c r="D3" s="23"/>
      <c r="E3" s="23"/>
      <c r="F3" s="23"/>
      <c r="G3" s="23"/>
      <c r="H3" s="23"/>
    </row>
    <row r="4" spans="1:11" ht="15.5">
      <c r="A4" s="215" t="str">
        <f>'Date initiale'!C6&amp;", "&amp;'Date initiale'!C7</f>
        <v>Enache Cristina Iuliana, P4</v>
      </c>
      <c r="B4" s="215"/>
      <c r="C4" s="215"/>
      <c r="D4" s="23"/>
      <c r="E4" s="23"/>
      <c r="F4" s="23"/>
      <c r="G4" s="23"/>
      <c r="H4" s="23"/>
    </row>
    <row r="5" spans="1:11" ht="15.5">
      <c r="A5" s="215"/>
      <c r="B5" s="215"/>
      <c r="C5" s="215"/>
      <c r="D5" s="23"/>
      <c r="E5" s="23"/>
      <c r="F5" s="23"/>
      <c r="G5" s="23"/>
      <c r="H5" s="23"/>
    </row>
    <row r="6" spans="1:11" ht="15.5">
      <c r="A6" s="450" t="s">
        <v>110</v>
      </c>
      <c r="B6" s="450"/>
      <c r="C6" s="450"/>
      <c r="D6" s="450"/>
      <c r="E6" s="450"/>
      <c r="F6" s="450"/>
      <c r="G6" s="450"/>
      <c r="H6" s="450"/>
    </row>
    <row r="7" spans="1:11" ht="36.75" customHeight="1">
      <c r="A7" s="446" t="str">
        <f>'Descriere indicatori'!B19&amp;"b. "&amp;'Descriere indicatori'!C20</f>
        <v xml:space="preserve">I14b. Proiect urbanistic şi peisagistic la nivelul Planurilor Generale / Zonale ale Localităţilor (inclusiv studii de fundamentare, de inserţie, de oportunitate) avizate** </v>
      </c>
      <c r="B7" s="446"/>
      <c r="C7" s="446"/>
      <c r="D7" s="446"/>
      <c r="E7" s="446"/>
      <c r="F7" s="446"/>
      <c r="G7" s="446"/>
      <c r="H7" s="446"/>
    </row>
    <row r="8" spans="1:11" ht="19.5" customHeight="1" thickBot="1">
      <c r="A8" s="40"/>
      <c r="B8" s="40"/>
      <c r="C8" s="40"/>
      <c r="D8" s="40"/>
      <c r="E8" s="40"/>
      <c r="F8" s="40"/>
      <c r="G8" s="40"/>
      <c r="H8" s="40"/>
    </row>
    <row r="9" spans="1:11" ht="43.5">
      <c r="A9" s="166" t="s">
        <v>55</v>
      </c>
      <c r="B9" s="347" t="s">
        <v>72</v>
      </c>
      <c r="C9" s="346" t="s">
        <v>70</v>
      </c>
      <c r="D9" s="346" t="s">
        <v>71</v>
      </c>
      <c r="E9" s="347" t="s">
        <v>140</v>
      </c>
      <c r="F9" s="347" t="s">
        <v>138</v>
      </c>
      <c r="G9" s="346" t="s">
        <v>87</v>
      </c>
      <c r="H9" s="348" t="s">
        <v>147</v>
      </c>
      <c r="J9" s="216" t="s">
        <v>108</v>
      </c>
    </row>
    <row r="10" spans="1:11" ht="29">
      <c r="A10" s="30">
        <v>1</v>
      </c>
      <c r="B10" s="110"/>
      <c r="C10" s="110" t="s">
        <v>663</v>
      </c>
      <c r="D10" s="110" t="s">
        <v>664</v>
      </c>
      <c r="E10" s="110" t="s">
        <v>665</v>
      </c>
      <c r="F10" s="110" t="s">
        <v>401</v>
      </c>
      <c r="G10" s="110">
        <v>2025</v>
      </c>
      <c r="H10" s="423">
        <v>20</v>
      </c>
      <c r="J10" s="217"/>
    </row>
    <row r="11" spans="1:11" ht="29">
      <c r="A11" s="30">
        <v>2</v>
      </c>
      <c r="B11" s="110"/>
      <c r="C11" s="110" t="s">
        <v>666</v>
      </c>
      <c r="D11" s="110" t="s">
        <v>667</v>
      </c>
      <c r="E11" s="110" t="s">
        <v>668</v>
      </c>
      <c r="F11" s="110" t="s">
        <v>401</v>
      </c>
      <c r="G11" s="110">
        <v>2025</v>
      </c>
      <c r="H11" s="423">
        <v>20</v>
      </c>
      <c r="J11" s="217"/>
    </row>
    <row r="12" spans="1:11" ht="29">
      <c r="A12" s="30">
        <v>3</v>
      </c>
      <c r="B12" s="110"/>
      <c r="C12" s="110" t="s">
        <v>669</v>
      </c>
      <c r="D12" s="110" t="s">
        <v>662</v>
      </c>
      <c r="E12" s="110" t="s">
        <v>398</v>
      </c>
      <c r="F12" s="110" t="s">
        <v>401</v>
      </c>
      <c r="G12" s="110">
        <v>2025</v>
      </c>
      <c r="H12" s="423">
        <v>20</v>
      </c>
      <c r="J12" s="217" t="s">
        <v>166</v>
      </c>
      <c r="K12" s="308" t="s">
        <v>258</v>
      </c>
    </row>
    <row r="13" spans="1:11" ht="116">
      <c r="A13" s="30">
        <v>4</v>
      </c>
      <c r="B13" s="110"/>
      <c r="C13" s="365" t="s">
        <v>657</v>
      </c>
      <c r="D13" s="110" t="s">
        <v>658</v>
      </c>
      <c r="E13" s="110" t="s">
        <v>659</v>
      </c>
      <c r="F13" s="110" t="s">
        <v>660</v>
      </c>
      <c r="G13" s="113" t="s">
        <v>656</v>
      </c>
      <c r="H13" s="423">
        <v>20</v>
      </c>
      <c r="J13" s="217"/>
    </row>
    <row r="14" spans="1:11" ht="145">
      <c r="A14" s="110">
        <v>5</v>
      </c>
      <c r="B14" s="207"/>
      <c r="C14" s="365" t="s">
        <v>611</v>
      </c>
      <c r="D14" s="333" t="s">
        <v>612</v>
      </c>
      <c r="E14" s="333" t="s">
        <v>613</v>
      </c>
      <c r="F14" s="333" t="s">
        <v>661</v>
      </c>
      <c r="G14" s="110">
        <v>2023</v>
      </c>
      <c r="H14" s="423">
        <v>20</v>
      </c>
      <c r="J14" s="325"/>
      <c r="K14" s="308"/>
    </row>
    <row r="15" spans="1:11" ht="29">
      <c r="A15" s="110">
        <v>6</v>
      </c>
      <c r="B15" s="110"/>
      <c r="C15" s="110" t="s">
        <v>670</v>
      </c>
      <c r="D15" s="110" t="s">
        <v>599</v>
      </c>
      <c r="E15" s="110" t="s">
        <v>398</v>
      </c>
      <c r="F15" s="110" t="s">
        <v>401</v>
      </c>
      <c r="G15" s="113">
        <v>2024</v>
      </c>
      <c r="H15" s="423">
        <v>20</v>
      </c>
      <c r="J15" s="217"/>
    </row>
    <row r="16" spans="1:11" ht="29">
      <c r="A16" s="110">
        <v>7</v>
      </c>
      <c r="B16" s="110"/>
      <c r="C16" s="110" t="s">
        <v>671</v>
      </c>
      <c r="D16" s="110" t="s">
        <v>598</v>
      </c>
      <c r="E16" s="110" t="s">
        <v>398</v>
      </c>
      <c r="F16" s="110" t="s">
        <v>401</v>
      </c>
      <c r="G16" s="113">
        <v>2023</v>
      </c>
      <c r="H16" s="423">
        <v>20</v>
      </c>
      <c r="J16" s="217"/>
    </row>
    <row r="17" spans="1:10" ht="29">
      <c r="A17" s="110">
        <v>8</v>
      </c>
      <c r="B17" s="110"/>
      <c r="C17" s="110" t="s">
        <v>672</v>
      </c>
      <c r="D17" s="110" t="s">
        <v>597</v>
      </c>
      <c r="E17" s="110" t="s">
        <v>398</v>
      </c>
      <c r="F17" s="110" t="s">
        <v>401</v>
      </c>
      <c r="G17" s="113">
        <v>2023</v>
      </c>
      <c r="H17" s="423">
        <v>20</v>
      </c>
      <c r="J17" s="217"/>
    </row>
    <row r="18" spans="1:10" ht="29">
      <c r="A18" s="110">
        <v>9</v>
      </c>
      <c r="B18" s="110"/>
      <c r="C18" s="110" t="s">
        <v>674</v>
      </c>
      <c r="D18" s="110" t="s">
        <v>540</v>
      </c>
      <c r="E18" s="110" t="s">
        <v>398</v>
      </c>
      <c r="F18" s="110" t="s">
        <v>401</v>
      </c>
      <c r="G18" s="110">
        <v>2022</v>
      </c>
      <c r="H18" s="423">
        <v>20</v>
      </c>
      <c r="J18" s="217"/>
    </row>
    <row r="19" spans="1:10" ht="29">
      <c r="A19" s="110">
        <v>10</v>
      </c>
      <c r="B19" s="110"/>
      <c r="C19" s="110" t="s">
        <v>673</v>
      </c>
      <c r="D19" s="110" t="s">
        <v>540</v>
      </c>
      <c r="E19" s="110" t="s">
        <v>398</v>
      </c>
      <c r="F19" s="110" t="s">
        <v>401</v>
      </c>
      <c r="G19" s="110">
        <v>2022</v>
      </c>
      <c r="H19" s="423">
        <v>20</v>
      </c>
      <c r="J19" s="217"/>
    </row>
    <row r="20" spans="1:10" ht="29">
      <c r="A20" s="110">
        <v>11</v>
      </c>
      <c r="B20" s="110"/>
      <c r="C20" s="110" t="s">
        <v>675</v>
      </c>
      <c r="D20" s="110" t="s">
        <v>541</v>
      </c>
      <c r="E20" s="110" t="s">
        <v>398</v>
      </c>
      <c r="F20" s="110" t="s">
        <v>401</v>
      </c>
      <c r="G20" s="110">
        <v>2022</v>
      </c>
      <c r="H20" s="423">
        <v>20</v>
      </c>
      <c r="J20" s="217"/>
    </row>
    <row r="21" spans="1:10">
      <c r="A21" s="110">
        <v>12</v>
      </c>
      <c r="B21" s="110"/>
      <c r="C21" s="110" t="s">
        <v>548</v>
      </c>
      <c r="D21" s="110" t="s">
        <v>549</v>
      </c>
      <c r="E21" s="110" t="s">
        <v>398</v>
      </c>
      <c r="F21" s="110" t="s">
        <v>401</v>
      </c>
      <c r="G21" s="110">
        <v>2022</v>
      </c>
      <c r="H21" s="110">
        <v>15</v>
      </c>
      <c r="J21" s="217"/>
    </row>
    <row r="22" spans="1:10">
      <c r="A22" s="110">
        <v>13</v>
      </c>
      <c r="B22" s="110"/>
      <c r="C22" s="110" t="s">
        <v>538</v>
      </c>
      <c r="D22" s="110" t="s">
        <v>539</v>
      </c>
      <c r="E22" s="110" t="s">
        <v>398</v>
      </c>
      <c r="F22" s="110" t="s">
        <v>401</v>
      </c>
      <c r="G22" s="110">
        <v>2022</v>
      </c>
      <c r="H22" s="110">
        <v>15</v>
      </c>
      <c r="J22" s="217"/>
    </row>
    <row r="23" spans="1:10">
      <c r="A23" s="110">
        <v>14</v>
      </c>
      <c r="B23" s="110"/>
      <c r="C23" s="110" t="s">
        <v>546</v>
      </c>
      <c r="D23" s="110" t="s">
        <v>547</v>
      </c>
      <c r="E23" s="110" t="s">
        <v>398</v>
      </c>
      <c r="F23" s="110" t="s">
        <v>401</v>
      </c>
      <c r="G23" s="110">
        <v>2021</v>
      </c>
      <c r="H23" s="110">
        <v>15</v>
      </c>
      <c r="J23" s="217"/>
    </row>
    <row r="24" spans="1:10" ht="29">
      <c r="A24" s="110">
        <v>15</v>
      </c>
      <c r="B24" s="110"/>
      <c r="C24" s="110" t="s">
        <v>544</v>
      </c>
      <c r="D24" s="110" t="s">
        <v>545</v>
      </c>
      <c r="E24" s="110" t="s">
        <v>398</v>
      </c>
      <c r="F24" s="110" t="s">
        <v>401</v>
      </c>
      <c r="G24" s="110">
        <v>2021</v>
      </c>
      <c r="H24" s="110">
        <v>15</v>
      </c>
      <c r="J24" s="217"/>
    </row>
    <row r="25" spans="1:10" ht="29">
      <c r="A25" s="110">
        <v>16</v>
      </c>
      <c r="B25" s="110"/>
      <c r="C25" s="110" t="s">
        <v>676</v>
      </c>
      <c r="D25" s="110" t="s">
        <v>539</v>
      </c>
      <c r="E25" s="110" t="s">
        <v>398</v>
      </c>
      <c r="F25" s="110" t="s">
        <v>401</v>
      </c>
      <c r="G25" s="110">
        <v>2021</v>
      </c>
      <c r="H25" s="110">
        <v>20</v>
      </c>
      <c r="J25" s="217"/>
    </row>
    <row r="26" spans="1:10" ht="29">
      <c r="A26" s="110">
        <v>17</v>
      </c>
      <c r="B26" s="110"/>
      <c r="C26" s="110" t="s">
        <v>677</v>
      </c>
      <c r="D26" s="110" t="s">
        <v>543</v>
      </c>
      <c r="E26" s="110" t="s">
        <v>398</v>
      </c>
      <c r="F26" s="110" t="s">
        <v>388</v>
      </c>
      <c r="G26" s="110">
        <v>2021</v>
      </c>
      <c r="H26" s="110">
        <v>20</v>
      </c>
      <c r="J26" s="217"/>
    </row>
    <row r="27" spans="1:10" ht="29">
      <c r="A27" s="110">
        <v>18</v>
      </c>
      <c r="B27" s="110"/>
      <c r="C27" s="110" t="s">
        <v>678</v>
      </c>
      <c r="D27" s="110" t="s">
        <v>542</v>
      </c>
      <c r="E27" s="110" t="s">
        <v>398</v>
      </c>
      <c r="F27" s="110" t="s">
        <v>401</v>
      </c>
      <c r="G27" s="110">
        <v>2021</v>
      </c>
      <c r="H27" s="110">
        <v>20</v>
      </c>
      <c r="J27" s="217"/>
    </row>
    <row r="28" spans="1:10" ht="29">
      <c r="A28" s="110">
        <v>19</v>
      </c>
      <c r="B28" s="110"/>
      <c r="C28" s="110" t="s">
        <v>473</v>
      </c>
      <c r="D28" s="110" t="s">
        <v>474</v>
      </c>
      <c r="E28" s="110" t="s">
        <v>475</v>
      </c>
      <c r="F28" s="110" t="s">
        <v>401</v>
      </c>
      <c r="G28" s="110">
        <v>2018</v>
      </c>
      <c r="H28" s="110">
        <v>15</v>
      </c>
      <c r="J28" s="217"/>
    </row>
    <row r="29" spans="1:10" ht="43.5">
      <c r="A29" s="110">
        <v>20</v>
      </c>
      <c r="B29" s="110"/>
      <c r="C29" s="110" t="s">
        <v>468</v>
      </c>
      <c r="D29" s="110" t="s">
        <v>467</v>
      </c>
      <c r="E29" s="110" t="s">
        <v>398</v>
      </c>
      <c r="F29" s="110" t="s">
        <v>470</v>
      </c>
      <c r="G29" s="110">
        <v>2018</v>
      </c>
      <c r="H29" s="110">
        <v>15</v>
      </c>
      <c r="J29" s="217"/>
    </row>
    <row r="30" spans="1:10" ht="87">
      <c r="A30" s="110">
        <v>21</v>
      </c>
      <c r="B30" s="110"/>
      <c r="C30" s="110" t="s">
        <v>472</v>
      </c>
      <c r="D30" s="110" t="s">
        <v>471</v>
      </c>
      <c r="E30" s="110" t="s">
        <v>398</v>
      </c>
      <c r="F30" s="110" t="s">
        <v>470</v>
      </c>
      <c r="G30" s="110">
        <v>2018</v>
      </c>
      <c r="H30" s="110">
        <v>15</v>
      </c>
      <c r="J30" s="217"/>
    </row>
    <row r="31" spans="1:10" ht="29">
      <c r="A31" s="110">
        <v>22</v>
      </c>
      <c r="B31" s="110"/>
      <c r="C31" s="110" t="s">
        <v>473</v>
      </c>
      <c r="D31" s="110" t="s">
        <v>474</v>
      </c>
      <c r="E31" s="110" t="s">
        <v>475</v>
      </c>
      <c r="F31" s="110" t="s">
        <v>401</v>
      </c>
      <c r="G31" s="110">
        <v>2018</v>
      </c>
      <c r="H31" s="110">
        <v>15</v>
      </c>
      <c r="J31" s="217"/>
    </row>
    <row r="32" spans="1:10" ht="29">
      <c r="A32" s="110">
        <v>23</v>
      </c>
      <c r="B32" s="110"/>
      <c r="C32" s="110" t="s">
        <v>478</v>
      </c>
      <c r="D32" s="110" t="s">
        <v>479</v>
      </c>
      <c r="E32" s="110" t="s">
        <v>480</v>
      </c>
      <c r="F32" s="110" t="s">
        <v>401</v>
      </c>
      <c r="G32" s="110">
        <v>2018</v>
      </c>
      <c r="H32" s="110">
        <v>15</v>
      </c>
      <c r="J32" s="217"/>
    </row>
    <row r="33" spans="1:11" ht="29">
      <c r="A33" s="110">
        <v>24</v>
      </c>
      <c r="B33" s="207"/>
      <c r="C33" s="319" t="s">
        <v>679</v>
      </c>
      <c r="D33" s="319" t="s">
        <v>411</v>
      </c>
      <c r="E33" s="319" t="s">
        <v>398</v>
      </c>
      <c r="F33" s="319" t="s">
        <v>401</v>
      </c>
      <c r="G33" s="319">
        <v>2017</v>
      </c>
      <c r="H33" s="424">
        <v>15</v>
      </c>
    </row>
    <row r="34" spans="1:11" ht="29">
      <c r="A34" s="110">
        <v>25</v>
      </c>
      <c r="B34" s="207"/>
      <c r="C34" s="319" t="s">
        <v>409</v>
      </c>
      <c r="D34" s="319" t="s">
        <v>410</v>
      </c>
      <c r="E34" s="319" t="s">
        <v>469</v>
      </c>
      <c r="F34" s="319" t="s">
        <v>401</v>
      </c>
      <c r="G34" s="319">
        <v>2017</v>
      </c>
      <c r="H34" s="424">
        <v>15</v>
      </c>
      <c r="J34" s="325"/>
      <c r="K34" s="308"/>
    </row>
    <row r="35" spans="1:11" ht="29">
      <c r="A35" s="110">
        <f t="shared" ref="A35:A41" si="0">A34+1</f>
        <v>26</v>
      </c>
      <c r="B35" s="207"/>
      <c r="C35" s="319" t="s">
        <v>680</v>
      </c>
      <c r="D35" s="319" t="s">
        <v>408</v>
      </c>
      <c r="E35" s="319" t="s">
        <v>469</v>
      </c>
      <c r="F35" s="319" t="s">
        <v>397</v>
      </c>
      <c r="G35" s="319">
        <v>2016</v>
      </c>
      <c r="H35" s="424">
        <v>7.5</v>
      </c>
      <c r="J35" s="325"/>
      <c r="K35" s="308"/>
    </row>
    <row r="36" spans="1:11" ht="188.5">
      <c r="A36" s="110">
        <f t="shared" si="0"/>
        <v>27</v>
      </c>
      <c r="B36" s="207"/>
      <c r="C36" s="365" t="s">
        <v>681</v>
      </c>
      <c r="D36" s="319" t="s">
        <v>612</v>
      </c>
      <c r="E36" s="333" t="s">
        <v>613</v>
      </c>
      <c r="F36" s="333" t="s">
        <v>661</v>
      </c>
      <c r="G36" s="110" t="s">
        <v>440</v>
      </c>
      <c r="H36" s="423">
        <v>20</v>
      </c>
      <c r="J36" s="325"/>
      <c r="K36" s="308"/>
    </row>
    <row r="37" spans="1:11">
      <c r="A37" s="110">
        <f t="shared" si="0"/>
        <v>28</v>
      </c>
      <c r="B37" s="207"/>
      <c r="C37" s="319" t="s">
        <v>682</v>
      </c>
      <c r="D37" s="319" t="s">
        <v>407</v>
      </c>
      <c r="E37" s="319" t="s">
        <v>398</v>
      </c>
      <c r="F37" s="319" t="s">
        <v>401</v>
      </c>
      <c r="G37" s="319">
        <v>2012</v>
      </c>
      <c r="H37" s="424">
        <v>15</v>
      </c>
      <c r="J37" s="325"/>
      <c r="K37" s="308"/>
    </row>
    <row r="38" spans="1:11" ht="29">
      <c r="A38" s="110">
        <f t="shared" si="0"/>
        <v>29</v>
      </c>
      <c r="B38" s="207"/>
      <c r="C38" s="319" t="s">
        <v>683</v>
      </c>
      <c r="D38" s="319" t="s">
        <v>406</v>
      </c>
      <c r="E38" s="319" t="s">
        <v>398</v>
      </c>
      <c r="F38" s="319" t="s">
        <v>401</v>
      </c>
      <c r="G38" s="319">
        <v>2012</v>
      </c>
      <c r="H38" s="424">
        <v>15</v>
      </c>
      <c r="J38" s="325"/>
      <c r="K38" s="308"/>
    </row>
    <row r="39" spans="1:11" ht="29">
      <c r="A39" s="110">
        <f t="shared" si="0"/>
        <v>30</v>
      </c>
      <c r="B39" s="207"/>
      <c r="C39" s="319" t="s">
        <v>684</v>
      </c>
      <c r="D39" s="319"/>
      <c r="E39" s="319" t="s">
        <v>398</v>
      </c>
      <c r="F39" s="319" t="s">
        <v>401</v>
      </c>
      <c r="G39" s="319">
        <v>2010</v>
      </c>
      <c r="H39" s="424">
        <v>7.5</v>
      </c>
      <c r="J39" s="325"/>
      <c r="K39" s="308"/>
    </row>
    <row r="40" spans="1:11" ht="29">
      <c r="A40" s="110">
        <f t="shared" si="0"/>
        <v>31</v>
      </c>
      <c r="B40" s="207"/>
      <c r="C40" s="319" t="s">
        <v>685</v>
      </c>
      <c r="D40" s="319" t="s">
        <v>412</v>
      </c>
      <c r="E40" s="319" t="s">
        <v>398</v>
      </c>
      <c r="F40" s="319" t="s">
        <v>399</v>
      </c>
      <c r="G40" s="319">
        <v>2008</v>
      </c>
      <c r="H40" s="424">
        <v>7.5</v>
      </c>
      <c r="J40" s="325"/>
      <c r="K40" s="308"/>
    </row>
    <row r="41" spans="1:11">
      <c r="A41" s="110">
        <f t="shared" si="0"/>
        <v>32</v>
      </c>
      <c r="B41" s="177"/>
      <c r="C41" s="319" t="s">
        <v>686</v>
      </c>
      <c r="D41" s="319" t="s">
        <v>405</v>
      </c>
      <c r="E41" s="319" t="s">
        <v>398</v>
      </c>
      <c r="F41" s="319" t="s">
        <v>397</v>
      </c>
      <c r="G41" s="319">
        <v>2008</v>
      </c>
      <c r="H41" s="424">
        <v>7.5</v>
      </c>
    </row>
    <row r="42" spans="1:11" ht="29">
      <c r="A42" s="18">
        <v>34</v>
      </c>
      <c r="B42" s="177"/>
      <c r="C42" s="319" t="s">
        <v>687</v>
      </c>
      <c r="D42" s="319" t="s">
        <v>612</v>
      </c>
      <c r="E42" s="319" t="s">
        <v>398</v>
      </c>
      <c r="F42" s="319" t="s">
        <v>401</v>
      </c>
      <c r="G42" s="319">
        <v>2007</v>
      </c>
      <c r="H42" s="424">
        <v>15</v>
      </c>
    </row>
    <row r="43" spans="1:11" ht="29">
      <c r="A43" s="18">
        <v>35</v>
      </c>
      <c r="B43" s="177"/>
      <c r="C43" s="319" t="s">
        <v>688</v>
      </c>
      <c r="D43" s="319" t="s">
        <v>612</v>
      </c>
      <c r="E43" s="319" t="s">
        <v>398</v>
      </c>
      <c r="F43" s="319" t="s">
        <v>399</v>
      </c>
      <c r="G43" s="319">
        <v>2006</v>
      </c>
      <c r="H43" s="424">
        <v>7.5</v>
      </c>
    </row>
    <row r="44" spans="1:11" ht="29">
      <c r="A44" s="18">
        <v>36</v>
      </c>
      <c r="B44" s="177"/>
      <c r="C44" s="319" t="s">
        <v>689</v>
      </c>
      <c r="D44" s="319" t="s">
        <v>612</v>
      </c>
      <c r="E44" s="319" t="s">
        <v>398</v>
      </c>
      <c r="F44" s="319" t="s">
        <v>399</v>
      </c>
      <c r="G44" s="319">
        <v>2005</v>
      </c>
      <c r="H44" s="424">
        <v>5</v>
      </c>
    </row>
    <row r="45" spans="1:11" ht="43.5">
      <c r="A45" s="18">
        <v>37</v>
      </c>
      <c r="B45" s="177"/>
      <c r="C45" s="319" t="s">
        <v>690</v>
      </c>
      <c r="D45" s="319" t="s">
        <v>403</v>
      </c>
      <c r="E45" s="319" t="s">
        <v>404</v>
      </c>
      <c r="F45" s="319" t="s">
        <v>399</v>
      </c>
      <c r="G45" s="319">
        <v>2008</v>
      </c>
      <c r="H45" s="424">
        <v>7.5</v>
      </c>
    </row>
    <row r="46" spans="1:11" ht="29">
      <c r="A46" s="18">
        <v>38</v>
      </c>
      <c r="B46" s="177"/>
      <c r="C46" s="319" t="s">
        <v>691</v>
      </c>
      <c r="D46" s="319" t="s">
        <v>402</v>
      </c>
      <c r="E46" s="319" t="s">
        <v>398</v>
      </c>
      <c r="F46" s="319" t="s">
        <v>401</v>
      </c>
      <c r="G46" s="319">
        <v>2008</v>
      </c>
      <c r="H46" s="424">
        <v>15</v>
      </c>
    </row>
    <row r="47" spans="1:11" ht="29">
      <c r="A47" s="18">
        <v>39</v>
      </c>
      <c r="B47" s="177"/>
      <c r="C47" s="319" t="s">
        <v>692</v>
      </c>
      <c r="D47" s="319" t="s">
        <v>400</v>
      </c>
      <c r="E47" s="319" t="s">
        <v>398</v>
      </c>
      <c r="F47" s="319" t="s">
        <v>401</v>
      </c>
      <c r="G47" s="319">
        <v>2007</v>
      </c>
      <c r="H47" s="424">
        <v>15</v>
      </c>
    </row>
    <row r="48" spans="1:11" ht="29">
      <c r="A48" s="18">
        <v>40</v>
      </c>
      <c r="B48" s="177"/>
      <c r="C48" s="319" t="s">
        <v>693</v>
      </c>
      <c r="D48" s="319" t="s">
        <v>695</v>
      </c>
      <c r="E48" s="319" t="s">
        <v>398</v>
      </c>
      <c r="F48" s="319" t="s">
        <v>399</v>
      </c>
      <c r="G48" s="319">
        <v>2004</v>
      </c>
      <c r="H48" s="424">
        <v>7.5</v>
      </c>
    </row>
    <row r="49" spans="1:8" ht="29">
      <c r="A49" s="18">
        <v>41</v>
      </c>
      <c r="B49" s="110"/>
      <c r="C49" s="319" t="s">
        <v>413</v>
      </c>
      <c r="D49" s="319" t="s">
        <v>694</v>
      </c>
      <c r="E49" s="319" t="s">
        <v>398</v>
      </c>
      <c r="F49" s="319" t="s">
        <v>399</v>
      </c>
      <c r="G49" s="319">
        <v>2004</v>
      </c>
      <c r="H49" s="424">
        <v>5</v>
      </c>
    </row>
    <row r="50" spans="1:8" ht="16" thickBot="1">
      <c r="G50" s="327" t="str">
        <f>"Total "&amp;LEFT(A7,4)</f>
        <v>Total I14b</v>
      </c>
      <c r="H50" s="331">
        <f>SUM(H10:H49)</f>
        <v>602.5</v>
      </c>
    </row>
    <row r="52" spans="1:8" ht="53.25" customHeight="1">
      <c r="A52" s="44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52" s="445"/>
      <c r="C52" s="445"/>
      <c r="D52" s="445"/>
      <c r="E52" s="445"/>
      <c r="F52" s="445"/>
      <c r="G52" s="445"/>
      <c r="H52" s="445"/>
    </row>
  </sheetData>
  <mergeCells count="3">
    <mergeCell ref="A7:H7"/>
    <mergeCell ref="A6:H6"/>
    <mergeCell ref="A52:H5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38"/>
  <sheetViews>
    <sheetView workbookViewId="0">
      <selection activeCell="C15" sqref="C15"/>
    </sheetView>
  </sheetViews>
  <sheetFormatPr defaultColWidth="9.08984375" defaultRowHeight="14.5"/>
  <cols>
    <col min="1" max="1" width="5.08984375" customWidth="1"/>
    <col min="2" max="2" width="10.54296875" customWidth="1"/>
    <col min="3" max="3" width="43.08984375" customWidth="1"/>
    <col min="4" max="4" width="24" customWidth="1"/>
    <col min="5" max="5" width="14.36328125" customWidth="1"/>
    <col min="6" max="6" width="11.90625" customWidth="1"/>
    <col min="7" max="7" width="10" customWidth="1"/>
    <col min="8" max="8" width="9.6328125" customWidth="1"/>
    <col min="10" max="10" width="10.36328125" customWidth="1"/>
  </cols>
  <sheetData>
    <row r="1" spans="1:11" ht="15.5">
      <c r="A1" s="213" t="str">
        <f>'Date initiale'!C3</f>
        <v>Universitatea de Arhitectură și Urbanism "Ion Mincu" București</v>
      </c>
      <c r="B1" s="213"/>
      <c r="C1" s="213"/>
      <c r="D1" s="16"/>
      <c r="E1" s="16"/>
      <c r="F1" s="16"/>
    </row>
    <row r="2" spans="1:11" ht="15.5">
      <c r="A2" s="213" t="str">
        <f>'Date initiale'!B4&amp;" "&amp;'Date initiale'!C4</f>
        <v>Facultatea URBANISM</v>
      </c>
      <c r="B2" s="213"/>
      <c r="C2" s="213"/>
      <c r="D2" s="16"/>
      <c r="E2" s="16"/>
      <c r="F2" s="16"/>
    </row>
    <row r="3" spans="1:11" ht="15.5">
      <c r="A3" s="213" t="str">
        <f>'Date initiale'!B5&amp;" "&amp;'Date initiale'!C5</f>
        <v>Departamentul Proiectare Urbană și Peisagistică</v>
      </c>
      <c r="B3" s="213"/>
      <c r="C3" s="213"/>
      <c r="D3" s="16"/>
      <c r="E3" s="16"/>
      <c r="F3" s="16"/>
    </row>
    <row r="4" spans="1:11" ht="15.5">
      <c r="A4" s="214" t="str">
        <f>'Date initiale'!C6&amp;", "&amp;'Date initiale'!C7</f>
        <v>Enache Cristina Iuliana, P4</v>
      </c>
      <c r="B4" s="214"/>
      <c r="C4" s="214"/>
      <c r="D4" s="16"/>
      <c r="E4" s="16"/>
      <c r="F4" s="16"/>
    </row>
    <row r="5" spans="1:11" ht="15.5">
      <c r="A5" s="214"/>
      <c r="B5" s="214"/>
      <c r="C5" s="214"/>
      <c r="D5" s="16"/>
      <c r="E5" s="16"/>
      <c r="F5" s="16"/>
    </row>
    <row r="6" spans="1:11" ht="15.5">
      <c r="A6" s="443" t="s">
        <v>110</v>
      </c>
      <c r="B6" s="443"/>
      <c r="C6" s="443"/>
      <c r="D6" s="443"/>
      <c r="E6" s="443"/>
      <c r="F6" s="443"/>
      <c r="G6" s="443"/>
      <c r="H6" s="443"/>
    </row>
    <row r="7" spans="1:11" ht="52.5" customHeight="1">
      <c r="A7" s="446"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46"/>
      <c r="C7" s="446"/>
      <c r="D7" s="446"/>
      <c r="E7" s="446"/>
      <c r="F7" s="446"/>
      <c r="G7" s="446"/>
      <c r="H7" s="446"/>
    </row>
    <row r="8" spans="1:11" ht="16" thickBot="1">
      <c r="A8" s="38"/>
      <c r="B8" s="38"/>
      <c r="C8" s="38"/>
      <c r="D8" s="38"/>
      <c r="E8" s="38"/>
      <c r="F8" s="38"/>
      <c r="G8" s="38"/>
      <c r="H8" s="38"/>
    </row>
    <row r="9" spans="1:11" ht="44" thickBot="1">
      <c r="A9" s="136" t="s">
        <v>55</v>
      </c>
      <c r="B9" s="188" t="s">
        <v>72</v>
      </c>
      <c r="C9" s="196" t="s">
        <v>141</v>
      </c>
      <c r="D9" s="196" t="s">
        <v>71</v>
      </c>
      <c r="E9" s="188" t="s">
        <v>140</v>
      </c>
      <c r="F9" s="188" t="s">
        <v>138</v>
      </c>
      <c r="G9" s="196" t="s">
        <v>87</v>
      </c>
      <c r="H9" s="189" t="s">
        <v>147</v>
      </c>
      <c r="J9" s="216" t="s">
        <v>108</v>
      </c>
    </row>
    <row r="10" spans="1:11" ht="43.5">
      <c r="A10" s="209">
        <v>1</v>
      </c>
      <c r="B10" s="370" t="s">
        <v>614</v>
      </c>
      <c r="C10" s="400" t="s">
        <v>615</v>
      </c>
      <c r="D10" s="370" t="s">
        <v>616</v>
      </c>
      <c r="E10" s="370" t="s">
        <v>617</v>
      </c>
      <c r="F10" s="378" t="s">
        <v>443</v>
      </c>
      <c r="G10" s="206">
        <v>2022</v>
      </c>
      <c r="H10" s="275">
        <v>4</v>
      </c>
      <c r="J10" s="217" t="s">
        <v>167</v>
      </c>
      <c r="K10" s="308" t="s">
        <v>258</v>
      </c>
    </row>
    <row r="11" spans="1:11" ht="116">
      <c r="A11" s="194">
        <v>2</v>
      </c>
      <c r="B11" s="113"/>
      <c r="C11" s="340" t="s">
        <v>537</v>
      </c>
      <c r="D11" s="319" t="s">
        <v>444</v>
      </c>
      <c r="E11" s="333" t="s">
        <v>445</v>
      </c>
      <c r="F11" s="333" t="s">
        <v>446</v>
      </c>
      <c r="G11" s="319" t="s">
        <v>447</v>
      </c>
      <c r="H11" s="334">
        <v>4</v>
      </c>
      <c r="J11" s="217" t="s">
        <v>167</v>
      </c>
      <c r="K11" s="308" t="s">
        <v>258</v>
      </c>
    </row>
    <row r="12" spans="1:11" ht="130.5">
      <c r="A12" s="194">
        <f>A11+1</f>
        <v>3</v>
      </c>
      <c r="B12" s="368"/>
      <c r="C12" s="365" t="s">
        <v>441</v>
      </c>
      <c r="D12" s="333" t="s">
        <v>601</v>
      </c>
      <c r="E12" s="333" t="s">
        <v>442</v>
      </c>
      <c r="F12" s="333" t="s">
        <v>443</v>
      </c>
      <c r="G12" s="333">
        <v>2011</v>
      </c>
      <c r="H12" s="334">
        <v>3</v>
      </c>
    </row>
    <row r="13" spans="1:11">
      <c r="A13" s="194"/>
      <c r="B13" s="340"/>
      <c r="C13" s="340"/>
      <c r="D13" s="340"/>
      <c r="E13" s="340"/>
      <c r="F13" s="333"/>
      <c r="G13" s="110"/>
      <c r="H13" s="267"/>
    </row>
    <row r="14" spans="1:11">
      <c r="A14" s="194"/>
      <c r="B14" s="110"/>
      <c r="C14" s="110"/>
      <c r="D14" s="110"/>
      <c r="E14" s="110"/>
      <c r="F14" s="110"/>
      <c r="G14" s="110"/>
      <c r="H14" s="267"/>
    </row>
    <row r="15" spans="1:11">
      <c r="A15" s="194"/>
      <c r="B15" s="177"/>
      <c r="C15" s="110"/>
      <c r="D15" s="110"/>
      <c r="E15" s="110"/>
      <c r="F15" s="110"/>
      <c r="G15" s="110"/>
      <c r="H15" s="267"/>
    </row>
    <row r="16" spans="1:11" ht="15" thickBot="1">
      <c r="A16" s="212"/>
      <c r="B16" s="116"/>
      <c r="C16" s="116"/>
      <c r="D16" s="116"/>
      <c r="E16" s="116"/>
      <c r="F16" s="116"/>
      <c r="G16" s="116"/>
      <c r="H16" s="277"/>
    </row>
    <row r="17" spans="1:8" ht="15" thickBot="1">
      <c r="A17" s="24"/>
      <c r="G17" s="327" t="str">
        <f>"Total "&amp;LEFT(A7,4)</f>
        <v>Total I14c</v>
      </c>
      <c r="H17" s="328">
        <f>SUM(H10:H16)</f>
        <v>11</v>
      </c>
    </row>
    <row r="19" spans="1:8" ht="53.25" customHeight="1">
      <c r="A19" s="44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9" s="445"/>
      <c r="C19" s="445"/>
      <c r="D19" s="445"/>
      <c r="E19" s="445"/>
      <c r="F19" s="445"/>
      <c r="G19" s="445"/>
      <c r="H19" s="445"/>
    </row>
    <row r="37" spans="1:9" ht="15" thickBot="1"/>
    <row r="38" spans="1:9" ht="54" customHeight="1" thickBot="1">
      <c r="A38" s="187" t="s">
        <v>69</v>
      </c>
      <c r="B38" s="188" t="s">
        <v>72</v>
      </c>
      <c r="C38" s="196" t="s">
        <v>70</v>
      </c>
      <c r="D38" s="196" t="s">
        <v>71</v>
      </c>
      <c r="E38" s="188" t="s">
        <v>139</v>
      </c>
      <c r="F38" s="188" t="s">
        <v>139</v>
      </c>
      <c r="G38" s="188" t="s">
        <v>138</v>
      </c>
      <c r="H38" s="196" t="s">
        <v>87</v>
      </c>
      <c r="I38" s="189" t="s">
        <v>78</v>
      </c>
    </row>
  </sheetData>
  <mergeCells count="3">
    <mergeCell ref="A6:H6"/>
    <mergeCell ref="A7:H7"/>
    <mergeCell ref="A19:H19"/>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3"/>
  <sheetViews>
    <sheetView topLeftCell="A9" workbookViewId="0">
      <selection activeCell="K12" sqref="K12"/>
    </sheetView>
  </sheetViews>
  <sheetFormatPr defaultColWidth="9.08984375" defaultRowHeight="14.5"/>
  <cols>
    <col min="1" max="1" width="5.08984375" customWidth="1"/>
    <col min="2" max="2" width="10.54296875" customWidth="1"/>
    <col min="3" max="3" width="43.08984375" customWidth="1"/>
    <col min="4" max="4" width="24" customWidth="1"/>
    <col min="5" max="5" width="14.36328125" customWidth="1"/>
    <col min="6" max="6" width="11.90625" customWidth="1"/>
    <col min="7" max="7" width="10" customWidth="1"/>
    <col min="8" max="8" width="9.6328125" customWidth="1"/>
    <col min="10" max="10" width="10.36328125" customWidth="1"/>
  </cols>
  <sheetData>
    <row r="1" spans="1:11" ht="15.5">
      <c r="A1" s="213" t="str">
        <f>'Date initiale'!C3</f>
        <v>Universitatea de Arhitectură și Urbanism "Ion Mincu" București</v>
      </c>
      <c r="B1" s="213"/>
      <c r="C1" s="213"/>
      <c r="D1" s="16"/>
      <c r="E1" s="16"/>
      <c r="F1" s="16"/>
    </row>
    <row r="2" spans="1:11" ht="15.5">
      <c r="A2" s="213" t="str">
        <f>'Date initiale'!B4&amp;" "&amp;'Date initiale'!C4</f>
        <v>Facultatea URBANISM</v>
      </c>
      <c r="B2" s="213"/>
      <c r="C2" s="213"/>
      <c r="D2" s="16"/>
      <c r="E2" s="16"/>
      <c r="F2" s="16"/>
    </row>
    <row r="3" spans="1:11" ht="15.5">
      <c r="A3" s="213" t="str">
        <f>'Date initiale'!B5&amp;" "&amp;'Date initiale'!C5</f>
        <v>Departamentul Proiectare Urbană și Peisagistică</v>
      </c>
      <c r="B3" s="213"/>
      <c r="C3" s="213"/>
      <c r="D3" s="16"/>
      <c r="E3" s="16"/>
      <c r="F3" s="16"/>
    </row>
    <row r="4" spans="1:11" ht="15.5">
      <c r="A4" s="214" t="str">
        <f>'Date initiale'!C6&amp;", "&amp;'Date initiale'!C7</f>
        <v>Enache Cristina Iuliana, P4</v>
      </c>
      <c r="B4" s="214"/>
      <c r="C4" s="214"/>
      <c r="D4" s="16"/>
      <c r="E4" s="16"/>
      <c r="F4" s="16"/>
    </row>
    <row r="5" spans="1:11" ht="15.5">
      <c r="A5" s="214"/>
      <c r="B5" s="214"/>
      <c r="C5" s="214"/>
      <c r="D5" s="16"/>
      <c r="E5" s="16"/>
      <c r="F5" s="16"/>
    </row>
    <row r="6" spans="1:11" ht="15.5">
      <c r="A6" s="443" t="s">
        <v>110</v>
      </c>
      <c r="B6" s="443"/>
      <c r="C6" s="443"/>
      <c r="D6" s="443"/>
      <c r="E6" s="443"/>
      <c r="F6" s="443"/>
      <c r="G6" s="443"/>
      <c r="H6" s="443"/>
    </row>
    <row r="7" spans="1:11" ht="52.5" customHeight="1">
      <c r="A7" s="446"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46"/>
      <c r="C7" s="446"/>
      <c r="D7" s="446"/>
      <c r="E7" s="446"/>
      <c r="F7" s="446"/>
      <c r="G7" s="446"/>
      <c r="H7" s="446"/>
    </row>
    <row r="8" spans="1:11" ht="16" thickBot="1">
      <c r="A8" s="38"/>
      <c r="B8" s="38"/>
      <c r="C8" s="38"/>
      <c r="D8" s="38"/>
      <c r="E8" s="38"/>
      <c r="F8" s="48"/>
      <c r="G8" s="48"/>
      <c r="H8" s="48"/>
    </row>
    <row r="9" spans="1:11" ht="43.5">
      <c r="A9" s="166" t="s">
        <v>55</v>
      </c>
      <c r="B9" s="347" t="s">
        <v>72</v>
      </c>
      <c r="C9" s="346" t="s">
        <v>141</v>
      </c>
      <c r="D9" s="346" t="s">
        <v>71</v>
      </c>
      <c r="E9" s="347" t="s">
        <v>140</v>
      </c>
      <c r="F9" s="347" t="s">
        <v>138</v>
      </c>
      <c r="G9" s="346" t="s">
        <v>87</v>
      </c>
      <c r="H9" s="348" t="s">
        <v>147</v>
      </c>
      <c r="J9" s="216" t="s">
        <v>108</v>
      </c>
    </row>
    <row r="10" spans="1:11" ht="72.5">
      <c r="A10" s="30">
        <v>1</v>
      </c>
      <c r="B10" s="110"/>
      <c r="C10" s="110" t="s">
        <v>697</v>
      </c>
      <c r="D10" s="110" t="s">
        <v>600</v>
      </c>
      <c r="E10" s="110" t="s">
        <v>696</v>
      </c>
      <c r="F10" s="110" t="s">
        <v>470</v>
      </c>
      <c r="G10" s="113" t="s">
        <v>656</v>
      </c>
      <c r="H10" s="423">
        <v>20</v>
      </c>
      <c r="J10" s="217">
        <v>20</v>
      </c>
      <c r="K10" s="308" t="s">
        <v>258</v>
      </c>
    </row>
    <row r="11" spans="1:11" ht="43.5">
      <c r="A11" s="30">
        <v>2</v>
      </c>
      <c r="B11" s="110"/>
      <c r="C11" s="110" t="s">
        <v>700</v>
      </c>
      <c r="D11" s="110" t="s">
        <v>698</v>
      </c>
      <c r="E11" s="110" t="s">
        <v>699</v>
      </c>
      <c r="F11" s="110" t="s">
        <v>470</v>
      </c>
      <c r="G11" s="113">
        <v>2023</v>
      </c>
      <c r="H11" s="423">
        <v>20</v>
      </c>
      <c r="J11" s="217"/>
    </row>
    <row r="12" spans="1:11" ht="72.5">
      <c r="A12" s="30">
        <v>3</v>
      </c>
      <c r="B12" s="110"/>
      <c r="C12" s="340" t="s">
        <v>618</v>
      </c>
      <c r="D12" s="340" t="s">
        <v>616</v>
      </c>
      <c r="E12" s="340" t="s">
        <v>617</v>
      </c>
      <c r="F12" s="340" t="s">
        <v>619</v>
      </c>
      <c r="G12" s="110">
        <v>2021</v>
      </c>
      <c r="H12" s="425">
        <v>5</v>
      </c>
    </row>
    <row r="13" spans="1:11" ht="116">
      <c r="A13" s="113">
        <v>4</v>
      </c>
      <c r="B13" s="113"/>
      <c r="C13" s="340" t="s">
        <v>536</v>
      </c>
      <c r="D13" s="319" t="s">
        <v>444</v>
      </c>
      <c r="E13" s="333" t="s">
        <v>445</v>
      </c>
      <c r="F13" s="333" t="s">
        <v>446</v>
      </c>
      <c r="G13" s="319" t="s">
        <v>447</v>
      </c>
      <c r="H13" s="425">
        <v>10</v>
      </c>
    </row>
    <row r="14" spans="1:11" ht="43.5">
      <c r="A14" s="113">
        <v>5</v>
      </c>
      <c r="B14" s="177"/>
      <c r="C14" s="365" t="s">
        <v>453</v>
      </c>
      <c r="D14" s="339" t="s">
        <v>405</v>
      </c>
      <c r="E14" s="333" t="s">
        <v>449</v>
      </c>
      <c r="F14" s="341" t="s">
        <v>397</v>
      </c>
      <c r="G14" s="333">
        <v>2008</v>
      </c>
      <c r="H14" s="425">
        <v>10</v>
      </c>
    </row>
    <row r="15" spans="1:11" ht="43.5">
      <c r="A15" s="113">
        <v>6</v>
      </c>
      <c r="B15" s="110"/>
      <c r="C15" s="365" t="s">
        <v>451</v>
      </c>
      <c r="D15" s="339" t="s">
        <v>448</v>
      </c>
      <c r="E15" s="333" t="s">
        <v>449</v>
      </c>
      <c r="F15" s="341" t="s">
        <v>401</v>
      </c>
      <c r="G15" s="333" t="s">
        <v>450</v>
      </c>
      <c r="H15" s="425">
        <v>20</v>
      </c>
    </row>
    <row r="16" spans="1:11" ht="43.5">
      <c r="A16" s="113">
        <f t="shared" ref="A16:A20" si="0">A15+1</f>
        <v>7</v>
      </c>
      <c r="B16" s="177"/>
      <c r="C16" s="365" t="s">
        <v>452</v>
      </c>
      <c r="D16" s="339" t="s">
        <v>448</v>
      </c>
      <c r="E16" s="333" t="s">
        <v>449</v>
      </c>
      <c r="F16" s="341" t="s">
        <v>397</v>
      </c>
      <c r="G16" s="333" t="s">
        <v>450</v>
      </c>
      <c r="H16" s="425">
        <v>10</v>
      </c>
    </row>
    <row r="17" spans="1:8" ht="43.5">
      <c r="A17" s="113">
        <f t="shared" si="0"/>
        <v>8</v>
      </c>
      <c r="B17" s="110"/>
      <c r="C17" s="365" t="s">
        <v>457</v>
      </c>
      <c r="D17" s="339" t="s">
        <v>448</v>
      </c>
      <c r="E17" s="333" t="s">
        <v>449</v>
      </c>
      <c r="F17" s="341" t="s">
        <v>401</v>
      </c>
      <c r="G17" s="333" t="s">
        <v>454</v>
      </c>
      <c r="H17" s="425">
        <v>20</v>
      </c>
    </row>
    <row r="18" spans="1:8" ht="58">
      <c r="A18" s="113">
        <f t="shared" si="0"/>
        <v>9</v>
      </c>
      <c r="B18" s="177"/>
      <c r="C18" s="365" t="s">
        <v>456</v>
      </c>
      <c r="D18" s="339" t="s">
        <v>448</v>
      </c>
      <c r="E18" s="333" t="s">
        <v>449</v>
      </c>
      <c r="F18" s="341" t="s">
        <v>397</v>
      </c>
      <c r="G18" s="333" t="s">
        <v>455</v>
      </c>
      <c r="H18" s="425">
        <v>5</v>
      </c>
    </row>
    <row r="19" spans="1:8" ht="43.5">
      <c r="A19" s="113">
        <f t="shared" si="0"/>
        <v>10</v>
      </c>
      <c r="B19" s="110"/>
      <c r="C19" s="110" t="s">
        <v>468</v>
      </c>
      <c r="D19" s="113" t="s">
        <v>467</v>
      </c>
      <c r="E19" s="110" t="s">
        <v>398</v>
      </c>
      <c r="F19" s="110" t="s">
        <v>470</v>
      </c>
      <c r="G19" s="110">
        <v>2018</v>
      </c>
      <c r="H19" s="423">
        <v>20</v>
      </c>
    </row>
    <row r="20" spans="1:8" ht="87">
      <c r="A20" s="113">
        <f t="shared" si="0"/>
        <v>11</v>
      </c>
      <c r="B20" s="177"/>
      <c r="C20" s="110" t="s">
        <v>472</v>
      </c>
      <c r="D20" s="113" t="s">
        <v>471</v>
      </c>
      <c r="E20" s="110" t="s">
        <v>398</v>
      </c>
      <c r="F20" s="110" t="s">
        <v>470</v>
      </c>
      <c r="G20" s="110">
        <v>2018</v>
      </c>
      <c r="H20" s="423">
        <v>20</v>
      </c>
    </row>
    <row r="21" spans="1:8">
      <c r="A21" s="190"/>
      <c r="B21" s="110"/>
      <c r="C21" s="110"/>
      <c r="D21" s="110"/>
      <c r="E21" s="110"/>
      <c r="F21" s="110"/>
      <c r="G21" s="110"/>
      <c r="H21" s="423"/>
    </row>
    <row r="22" spans="1:8" ht="15" thickBot="1">
      <c r="A22" s="24"/>
      <c r="G22" s="327" t="str">
        <f>"Total "&amp;LEFT(A7,4)</f>
        <v>Total I15.</v>
      </c>
      <c r="H22" s="328">
        <f>SUM(H10:H21)</f>
        <v>160</v>
      </c>
    </row>
    <row r="24" spans="1:8" ht="53.25" customHeight="1">
      <c r="A24" s="445"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4" s="445"/>
      <c r="C24" s="445"/>
      <c r="D24" s="445"/>
      <c r="E24" s="445"/>
      <c r="F24" s="445"/>
      <c r="G24" s="445"/>
      <c r="H24" s="445"/>
    </row>
    <row r="42" spans="1:9" ht="15" thickBot="1"/>
    <row r="43" spans="1:9" ht="54" customHeight="1" thickBot="1">
      <c r="A43" s="187" t="s">
        <v>69</v>
      </c>
      <c r="B43" s="188" t="s">
        <v>72</v>
      </c>
      <c r="C43" s="196" t="s">
        <v>70</v>
      </c>
      <c r="D43" s="196" t="s">
        <v>71</v>
      </c>
      <c r="E43" s="188" t="s">
        <v>139</v>
      </c>
      <c r="F43" s="188" t="s">
        <v>139</v>
      </c>
      <c r="G43" s="188" t="s">
        <v>138</v>
      </c>
      <c r="H43" s="196" t="s">
        <v>87</v>
      </c>
      <c r="I43" s="189" t="s">
        <v>78</v>
      </c>
    </row>
  </sheetData>
  <mergeCells count="3">
    <mergeCell ref="A6:H6"/>
    <mergeCell ref="A7:H7"/>
    <mergeCell ref="A24:H24"/>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27"/>
  <sheetViews>
    <sheetView topLeftCell="A7" workbookViewId="0">
      <selection activeCell="B14" sqref="B14"/>
    </sheetView>
  </sheetViews>
  <sheetFormatPr defaultRowHeight="14.5"/>
  <cols>
    <col min="1" max="1" width="5.08984375" customWidth="1"/>
    <col min="2" max="2" width="103.08984375" customWidth="1"/>
    <col min="3" max="3" width="10.54296875" customWidth="1"/>
    <col min="4" max="4" width="9.6328125" customWidth="1"/>
    <col min="6" max="6" width="11.36328125" customWidth="1"/>
  </cols>
  <sheetData>
    <row r="1" spans="1:8" ht="15.5">
      <c r="A1" s="213" t="str">
        <f>'Date initiale'!C3</f>
        <v>Universitatea de Arhitectură și Urbanism "Ion Mincu" București</v>
      </c>
      <c r="B1" s="213"/>
      <c r="C1" s="213"/>
      <c r="D1" s="16"/>
      <c r="E1" s="31"/>
    </row>
    <row r="2" spans="1:8" ht="15.5">
      <c r="A2" s="213" t="str">
        <f>'Date initiale'!B4&amp;" "&amp;'Date initiale'!C4</f>
        <v>Facultatea URBANISM</v>
      </c>
      <c r="B2" s="213"/>
      <c r="C2" s="213"/>
      <c r="D2" s="2"/>
      <c r="E2" s="31"/>
    </row>
    <row r="3" spans="1:8" ht="15.5">
      <c r="A3" s="213" t="str">
        <f>'Date initiale'!B5&amp;" "&amp;'Date initiale'!C5</f>
        <v>Departamentul Proiectare Urbană și Peisagistică</v>
      </c>
      <c r="B3" s="213"/>
      <c r="C3" s="213"/>
      <c r="D3" s="16"/>
      <c r="E3" s="31"/>
    </row>
    <row r="4" spans="1:8">
      <c r="A4" s="99" t="str">
        <f>'Date initiale'!C6&amp;", "&amp;'Date initiale'!C7</f>
        <v>Enache Cristina Iuliana, P4</v>
      </c>
      <c r="B4" s="99"/>
      <c r="C4" s="99"/>
    </row>
    <row r="5" spans="1:8">
      <c r="A5" s="99"/>
      <c r="B5" s="99"/>
      <c r="C5" s="99"/>
    </row>
    <row r="6" spans="1:8" ht="15.5">
      <c r="A6" s="448" t="s">
        <v>110</v>
      </c>
      <c r="B6" s="448"/>
      <c r="C6" s="448"/>
      <c r="D6" s="448"/>
    </row>
    <row r="7" spans="1:8" ht="90.75" customHeight="1">
      <c r="A7" s="446"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46"/>
      <c r="C7" s="446"/>
      <c r="D7" s="446"/>
      <c r="E7" s="162"/>
      <c r="F7" s="162"/>
      <c r="G7" s="162"/>
      <c r="H7" s="162"/>
    </row>
    <row r="8" spans="1:8" ht="18.75" customHeight="1" thickBot="1">
      <c r="A8" s="46"/>
      <c r="B8" s="46"/>
      <c r="C8" s="46"/>
      <c r="D8" s="46"/>
    </row>
    <row r="9" spans="1:8" ht="45.75" customHeight="1" thickBot="1">
      <c r="A9" s="166" t="s">
        <v>55</v>
      </c>
      <c r="B9" s="188" t="s">
        <v>77</v>
      </c>
      <c r="C9" s="188" t="s">
        <v>87</v>
      </c>
      <c r="D9" s="189" t="s">
        <v>147</v>
      </c>
      <c r="E9" s="24"/>
      <c r="F9" s="216" t="s">
        <v>108</v>
      </c>
    </row>
    <row r="10" spans="1:8">
      <c r="A10" s="209">
        <v>1</v>
      </c>
      <c r="B10" s="371" t="s">
        <v>647</v>
      </c>
      <c r="C10" s="222">
        <v>2021</v>
      </c>
      <c r="D10" s="280">
        <v>50</v>
      </c>
      <c r="F10" s="217" t="s">
        <v>168</v>
      </c>
      <c r="G10" s="308" t="s">
        <v>259</v>
      </c>
    </row>
    <row r="11" spans="1:8">
      <c r="A11" s="194">
        <f>A10+1</f>
        <v>2</v>
      </c>
      <c r="B11" s="220"/>
      <c r="C11" s="190"/>
      <c r="D11" s="278"/>
    </row>
    <row r="12" spans="1:8">
      <c r="A12" s="194">
        <f t="shared" ref="A12:A19" si="0">A11+1</f>
        <v>3</v>
      </c>
      <c r="B12" s="201"/>
      <c r="C12" s="110"/>
      <c r="D12" s="267"/>
    </row>
    <row r="13" spans="1:8">
      <c r="A13" s="194">
        <f t="shared" si="0"/>
        <v>4</v>
      </c>
      <c r="B13" s="221"/>
      <c r="C13" s="110"/>
      <c r="D13" s="267"/>
    </row>
    <row r="14" spans="1:8">
      <c r="A14" s="194">
        <f t="shared" si="0"/>
        <v>5</v>
      </c>
      <c r="B14" s="221"/>
      <c r="C14" s="110"/>
      <c r="D14" s="267"/>
    </row>
    <row r="15" spans="1:8">
      <c r="A15" s="194">
        <f t="shared" si="0"/>
        <v>6</v>
      </c>
      <c r="B15" s="201"/>
      <c r="C15" s="110"/>
      <c r="D15" s="267"/>
    </row>
    <row r="16" spans="1:8">
      <c r="A16" s="194">
        <f t="shared" si="0"/>
        <v>7</v>
      </c>
      <c r="B16" s="221"/>
      <c r="C16" s="110"/>
      <c r="D16" s="267"/>
    </row>
    <row r="17" spans="1:4">
      <c r="A17" s="194">
        <f t="shared" si="0"/>
        <v>8</v>
      </c>
      <c r="B17" s="221"/>
      <c r="C17" s="110"/>
      <c r="D17" s="267"/>
    </row>
    <row r="18" spans="1:4">
      <c r="A18" s="194">
        <f t="shared" si="0"/>
        <v>9</v>
      </c>
      <c r="B18" s="221"/>
      <c r="C18" s="110"/>
      <c r="D18" s="267"/>
    </row>
    <row r="19" spans="1:4" ht="15" thickBot="1">
      <c r="A19" s="212">
        <f t="shared" si="0"/>
        <v>10</v>
      </c>
      <c r="B19" s="223"/>
      <c r="C19" s="116"/>
      <c r="D19" s="277"/>
    </row>
    <row r="20" spans="1:4" ht="15" thickBot="1">
      <c r="A20" s="292"/>
      <c r="B20" s="186"/>
      <c r="C20" s="140" t="str">
        <f>"Total "&amp;LEFT(A7,3)</f>
        <v>Total I16</v>
      </c>
      <c r="D20" s="224">
        <f>SUM(D10:D19)</f>
        <v>50</v>
      </c>
    </row>
    <row r="21" spans="1:4" ht="15.5">
      <c r="A21" s="23"/>
      <c r="B21" s="19"/>
      <c r="C21" s="19"/>
      <c r="D21" s="19"/>
    </row>
    <row r="26" spans="1:4">
      <c r="B26" s="17"/>
    </row>
    <row r="27" spans="1:4">
      <c r="B27"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G20"/>
  <sheetViews>
    <sheetView topLeftCell="A9" workbookViewId="0">
      <selection activeCell="B12" sqref="B12"/>
    </sheetView>
  </sheetViews>
  <sheetFormatPr defaultRowHeight="14.5"/>
  <cols>
    <col min="1" max="1" width="5.08984375" customWidth="1"/>
    <col min="2" max="2" width="103.08984375" customWidth="1"/>
    <col min="3" max="3" width="10.54296875" customWidth="1"/>
    <col min="4" max="4" width="9.6328125" customWidth="1"/>
    <col min="6" max="6" width="10.453125" customWidth="1"/>
  </cols>
  <sheetData>
    <row r="1" spans="1:7" ht="15.5">
      <c r="A1" s="213" t="str">
        <f>'Date initiale'!C3</f>
        <v>Universitatea de Arhitectură și Urbanism "Ion Mincu" București</v>
      </c>
      <c r="B1" s="213"/>
      <c r="C1" s="213"/>
      <c r="D1" s="16"/>
    </row>
    <row r="2" spans="1:7" ht="15.5">
      <c r="A2" s="213" t="str">
        <f>'Date initiale'!B4&amp;" "&amp;'Date initiale'!C4</f>
        <v>Facultatea URBANISM</v>
      </c>
      <c r="B2" s="213"/>
      <c r="C2" s="213"/>
      <c r="D2" s="2"/>
    </row>
    <row r="3" spans="1:7" ht="15.5">
      <c r="A3" s="213" t="str">
        <f>'Date initiale'!B5&amp;" "&amp;'Date initiale'!C5</f>
        <v>Departamentul Proiectare Urbană și Peisagistică</v>
      </c>
      <c r="B3" s="213"/>
      <c r="C3" s="213"/>
      <c r="D3" s="16"/>
    </row>
    <row r="4" spans="1:7">
      <c r="A4" s="99" t="str">
        <f>'Date initiale'!C6&amp;", "&amp;'Date initiale'!C7</f>
        <v>Enache Cristina Iuliana, P4</v>
      </c>
      <c r="B4" s="99"/>
      <c r="C4" s="99"/>
    </row>
    <row r="5" spans="1:7">
      <c r="A5" s="99"/>
      <c r="B5" s="99"/>
      <c r="C5" s="99"/>
    </row>
    <row r="6" spans="1:7">
      <c r="A6" s="451" t="s">
        <v>110</v>
      </c>
      <c r="B6" s="451"/>
      <c r="C6" s="451"/>
      <c r="D6" s="451"/>
    </row>
    <row r="7" spans="1:7" ht="40.5" customHeight="1">
      <c r="A7" s="446"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46"/>
      <c r="C7" s="446"/>
      <c r="D7" s="446"/>
    </row>
    <row r="8" spans="1:7" ht="15" thickBot="1"/>
    <row r="9" spans="1:7" ht="48.75" customHeight="1" thickBot="1">
      <c r="A9" s="166" t="s">
        <v>55</v>
      </c>
      <c r="B9" s="137" t="s">
        <v>77</v>
      </c>
      <c r="C9" s="137" t="s">
        <v>87</v>
      </c>
      <c r="D9" s="234" t="s">
        <v>147</v>
      </c>
      <c r="F9" s="216" t="s">
        <v>108</v>
      </c>
    </row>
    <row r="10" spans="1:7" ht="43.5">
      <c r="A10" s="254">
        <v>1</v>
      </c>
      <c r="B10" s="357" t="s">
        <v>701</v>
      </c>
      <c r="C10" s="369">
        <v>2009</v>
      </c>
      <c r="D10" s="281">
        <v>3</v>
      </c>
      <c r="F10" s="217" t="s">
        <v>169</v>
      </c>
      <c r="G10" s="308" t="s">
        <v>260</v>
      </c>
    </row>
    <row r="11" spans="1:7" ht="29">
      <c r="A11" s="255">
        <f>A10+1</f>
        <v>2</v>
      </c>
      <c r="B11" s="340" t="s">
        <v>458</v>
      </c>
      <c r="C11" s="333">
        <v>2014</v>
      </c>
      <c r="D11" s="334">
        <v>5</v>
      </c>
    </row>
    <row r="12" spans="1:7" ht="29">
      <c r="A12" s="255">
        <f t="shared" ref="A12:A19" si="0">A11+1</f>
        <v>3</v>
      </c>
      <c r="B12" s="340" t="s">
        <v>535</v>
      </c>
      <c r="C12" s="333">
        <v>2013</v>
      </c>
      <c r="D12" s="334">
        <v>1</v>
      </c>
    </row>
    <row r="13" spans="1:7">
      <c r="A13" s="255">
        <f t="shared" si="0"/>
        <v>4</v>
      </c>
      <c r="B13" s="243"/>
      <c r="C13" s="30"/>
      <c r="D13" s="276"/>
    </row>
    <row r="14" spans="1:7">
      <c r="A14" s="255">
        <f t="shared" si="0"/>
        <v>5</v>
      </c>
      <c r="B14" s="243"/>
      <c r="C14" s="30"/>
      <c r="D14" s="276"/>
    </row>
    <row r="15" spans="1:7">
      <c r="A15" s="255">
        <f t="shared" si="0"/>
        <v>6</v>
      </c>
      <c r="B15" s="243"/>
      <c r="C15" s="30"/>
      <c r="D15" s="276"/>
    </row>
    <row r="16" spans="1:7">
      <c r="A16" s="255">
        <f t="shared" si="0"/>
        <v>7</v>
      </c>
      <c r="B16" s="243"/>
      <c r="C16" s="30"/>
      <c r="D16" s="276"/>
    </row>
    <row r="17" spans="1:4">
      <c r="A17" s="255">
        <f t="shared" si="0"/>
        <v>8</v>
      </c>
      <c r="B17" s="243"/>
      <c r="C17" s="30"/>
      <c r="D17" s="276"/>
    </row>
    <row r="18" spans="1:4">
      <c r="A18" s="255">
        <f t="shared" si="0"/>
        <v>9</v>
      </c>
      <c r="B18" s="243"/>
      <c r="C18" s="30"/>
      <c r="D18" s="276"/>
    </row>
    <row r="19" spans="1:4" ht="15" thickBot="1">
      <c r="A19" s="256">
        <f t="shared" si="0"/>
        <v>10</v>
      </c>
      <c r="B19" s="246"/>
      <c r="C19" s="133"/>
      <c r="D19" s="279"/>
    </row>
    <row r="20" spans="1:4" ht="15" thickBot="1">
      <c r="A20" s="288"/>
      <c r="B20" s="99"/>
      <c r="C20" s="102" t="str">
        <f>"Total "&amp;LEFT(A7,3)</f>
        <v>Total I17</v>
      </c>
      <c r="D20" s="103">
        <f>SUM(D10:D19)</f>
        <v>9</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H31"/>
  <sheetViews>
    <sheetView workbookViewId="0">
      <selection activeCell="G10" sqref="G10"/>
    </sheetView>
  </sheetViews>
  <sheetFormatPr defaultRowHeight="14.5"/>
  <cols>
    <col min="1" max="1" width="5.08984375" customWidth="1"/>
    <col min="2" max="2" width="103.08984375" customWidth="1"/>
    <col min="3" max="3" width="10.54296875" customWidth="1"/>
    <col min="4" max="4" width="9.6328125" customWidth="1"/>
  </cols>
  <sheetData>
    <row r="1" spans="1:7" ht="15.5">
      <c r="A1" s="213" t="str">
        <f>'Date initiale'!C3</f>
        <v>Universitatea de Arhitectură și Urbanism "Ion Mincu" București</v>
      </c>
      <c r="B1" s="213"/>
      <c r="C1" s="213"/>
      <c r="D1" s="16"/>
      <c r="E1" s="31"/>
    </row>
    <row r="2" spans="1:7" ht="15.5">
      <c r="A2" s="213" t="str">
        <f>'Date initiale'!B4&amp;" "&amp;'Date initiale'!C4</f>
        <v>Facultatea URBANISM</v>
      </c>
      <c r="B2" s="213"/>
      <c r="C2" s="213"/>
      <c r="D2" s="31"/>
      <c r="E2" s="31"/>
    </row>
    <row r="3" spans="1:7" ht="15.5">
      <c r="A3" s="213" t="str">
        <f>'Date initiale'!B5&amp;" "&amp;'Date initiale'!C5</f>
        <v>Departamentul Proiectare Urbană și Peisagistică</v>
      </c>
      <c r="B3" s="213"/>
      <c r="C3" s="213"/>
      <c r="D3" s="16"/>
      <c r="E3" s="31"/>
    </row>
    <row r="4" spans="1:7">
      <c r="A4" s="99" t="str">
        <f>'Date initiale'!C6&amp;", "&amp;'Date initiale'!C7</f>
        <v>Enache Cristina Iuliana, P4</v>
      </c>
      <c r="B4" s="99"/>
      <c r="C4" s="99"/>
    </row>
    <row r="5" spans="1:7">
      <c r="A5" s="99"/>
      <c r="B5" s="99"/>
      <c r="C5" s="99"/>
    </row>
    <row r="6" spans="1:7" ht="34.5" customHeight="1">
      <c r="A6" s="448" t="s">
        <v>110</v>
      </c>
      <c r="B6" s="448"/>
      <c r="C6" s="448"/>
      <c r="D6" s="448"/>
    </row>
    <row r="7" spans="1:7" ht="34.5" customHeight="1">
      <c r="A7" s="446"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46"/>
      <c r="C7" s="446"/>
      <c r="D7" s="446"/>
    </row>
    <row r="8" spans="1:7" ht="16.5" customHeight="1" thickBot="1">
      <c r="A8" s="40"/>
      <c r="B8" s="40"/>
      <c r="C8" s="40"/>
      <c r="D8" s="40"/>
    </row>
    <row r="9" spans="1:7" ht="42.75" customHeight="1" thickBot="1">
      <c r="A9" s="166" t="s">
        <v>55</v>
      </c>
      <c r="B9" s="137" t="s">
        <v>77</v>
      </c>
      <c r="C9" s="137" t="s">
        <v>87</v>
      </c>
      <c r="D9" s="234" t="s">
        <v>78</v>
      </c>
      <c r="E9" s="24"/>
      <c r="F9" s="216" t="s">
        <v>108</v>
      </c>
    </row>
    <row r="10" spans="1:7">
      <c r="A10" s="142">
        <v>1</v>
      </c>
      <c r="B10" s="257"/>
      <c r="C10" s="127"/>
      <c r="D10" s="275"/>
      <c r="E10" s="24"/>
      <c r="F10" s="217" t="s">
        <v>170</v>
      </c>
      <c r="G10" s="308" t="s">
        <v>261</v>
      </c>
    </row>
    <row r="11" spans="1:7">
      <c r="A11" s="143">
        <f>A10+1</f>
        <v>2</v>
      </c>
      <c r="B11" s="243"/>
      <c r="C11" s="30"/>
      <c r="D11" s="267"/>
    </row>
    <row r="12" spans="1:7">
      <c r="A12" s="143">
        <f t="shared" ref="A12:A19" si="0">A11+1</f>
        <v>3</v>
      </c>
      <c r="B12" s="243"/>
      <c r="C12" s="30"/>
      <c r="D12" s="267"/>
    </row>
    <row r="13" spans="1:7">
      <c r="A13" s="143">
        <f t="shared" si="0"/>
        <v>4</v>
      </c>
      <c r="B13" s="243"/>
      <c r="C13" s="30"/>
      <c r="D13" s="267"/>
    </row>
    <row r="14" spans="1:7">
      <c r="A14" s="143">
        <f t="shared" si="0"/>
        <v>5</v>
      </c>
      <c r="B14" s="243"/>
      <c r="C14" s="30"/>
      <c r="D14" s="267"/>
    </row>
    <row r="15" spans="1:7">
      <c r="A15" s="143">
        <f t="shared" si="0"/>
        <v>6</v>
      </c>
      <c r="B15" s="243"/>
      <c r="C15" s="30"/>
      <c r="D15" s="267"/>
    </row>
    <row r="16" spans="1:7">
      <c r="A16" s="143">
        <f t="shared" si="0"/>
        <v>7</v>
      </c>
      <c r="B16" s="243"/>
      <c r="C16" s="30"/>
      <c r="D16" s="267"/>
    </row>
    <row r="17" spans="1:8" s="26" customFormat="1">
      <c r="A17" s="143">
        <f t="shared" si="0"/>
        <v>8</v>
      </c>
      <c r="B17" s="243"/>
      <c r="C17" s="30"/>
      <c r="D17" s="267"/>
    </row>
    <row r="18" spans="1:8">
      <c r="A18" s="143">
        <f t="shared" si="0"/>
        <v>9</v>
      </c>
      <c r="B18" s="243"/>
      <c r="C18" s="30"/>
      <c r="D18" s="267"/>
    </row>
    <row r="19" spans="1:8" ht="15" thickBot="1">
      <c r="A19" s="199">
        <f t="shared" si="0"/>
        <v>10</v>
      </c>
      <c r="B19" s="246"/>
      <c r="C19" s="133"/>
      <c r="D19" s="277"/>
    </row>
    <row r="20" spans="1:8" ht="15" thickBot="1">
      <c r="A20" s="291"/>
      <c r="B20" s="258"/>
      <c r="C20" s="102" t="str">
        <f>"Total "&amp;LEFT(A7,3)</f>
        <v>Total I18</v>
      </c>
      <c r="D20" s="259">
        <f>SUM(D10:D19)</f>
        <v>0</v>
      </c>
    </row>
    <row r="21" spans="1:8">
      <c r="B21" s="17"/>
    </row>
    <row r="22" spans="1:8" ht="53.25" customHeight="1">
      <c r="A22" s="445"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45"/>
      <c r="C22" s="445"/>
      <c r="D22" s="445"/>
      <c r="E22" s="219"/>
      <c r="F22" s="219"/>
      <c r="G22" s="219"/>
      <c r="H22" s="219"/>
    </row>
    <row r="23" spans="1:8">
      <c r="B23" s="17"/>
    </row>
    <row r="24" spans="1:8">
      <c r="B24" s="17"/>
    </row>
    <row r="25" spans="1:8">
      <c r="B25" s="17"/>
    </row>
    <row r="26" spans="1:8">
      <c r="B26" s="17"/>
    </row>
    <row r="27" spans="1:8">
      <c r="B27" s="17"/>
    </row>
    <row r="28" spans="1:8">
      <c r="B28" s="17"/>
    </row>
    <row r="29" spans="1:8">
      <c r="B29" s="17"/>
    </row>
    <row r="30" spans="1:8">
      <c r="B30" s="17"/>
    </row>
    <row r="31" spans="1:8">
      <c r="B31" s="17"/>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I20"/>
  <sheetViews>
    <sheetView workbookViewId="0">
      <selection activeCell="H10" sqref="H10"/>
    </sheetView>
  </sheetViews>
  <sheetFormatPr defaultRowHeight="14.5"/>
  <cols>
    <col min="1" max="1" width="5.08984375" customWidth="1"/>
    <col min="2" max="2" width="27.08984375" customWidth="1"/>
    <col min="3" max="3" width="75.6328125" customWidth="1"/>
    <col min="4" max="4" width="10.54296875" customWidth="1"/>
    <col min="5" max="5" width="9.6328125" customWidth="1"/>
    <col min="7" max="7" width="14.08984375" customWidth="1"/>
  </cols>
  <sheetData>
    <row r="1" spans="1:9">
      <c r="A1" s="99" t="str">
        <f>'Date initiale'!C3</f>
        <v>Universitatea de Arhitectură și Urbanism "Ion Mincu" București</v>
      </c>
      <c r="B1" s="99"/>
      <c r="D1" s="99"/>
    </row>
    <row r="2" spans="1:9" ht="15.5">
      <c r="A2" s="213" t="str">
        <f>'Date initiale'!B4&amp;" "&amp;'Date initiale'!C4</f>
        <v>Facultatea URBANISM</v>
      </c>
      <c r="B2" s="213"/>
      <c r="C2" s="16"/>
      <c r="D2" s="213"/>
      <c r="E2" s="16"/>
    </row>
    <row r="3" spans="1:9" ht="15.5">
      <c r="A3" s="213" t="str">
        <f>'Date initiale'!B5&amp;" "&amp;'Date initiale'!C5</f>
        <v>Departamentul Proiectare Urbană și Peisagistică</v>
      </c>
      <c r="B3" s="213"/>
      <c r="C3" s="16"/>
      <c r="D3" s="213"/>
      <c r="E3" s="16"/>
    </row>
    <row r="4" spans="1:9" ht="15.5">
      <c r="A4" s="444" t="str">
        <f>'Date initiale'!C6&amp;", "&amp;'Date initiale'!C7</f>
        <v>Enache Cristina Iuliana, P4</v>
      </c>
      <c r="B4" s="444"/>
      <c r="C4" s="452"/>
      <c r="D4" s="452"/>
      <c r="E4" s="452"/>
    </row>
    <row r="5" spans="1:9" ht="15.5">
      <c r="A5" s="214"/>
      <c r="B5" s="214"/>
      <c r="C5" s="16"/>
      <c r="D5" s="214"/>
      <c r="E5" s="16"/>
    </row>
    <row r="6" spans="1:9" ht="15.5">
      <c r="A6" s="449" t="s">
        <v>110</v>
      </c>
      <c r="B6" s="449"/>
      <c r="C6" s="449"/>
      <c r="D6" s="449"/>
      <c r="E6" s="449"/>
    </row>
    <row r="7" spans="1:9" ht="67.5" customHeight="1">
      <c r="A7" s="446"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46"/>
      <c r="C7" s="446"/>
      <c r="D7" s="446"/>
      <c r="E7" s="446"/>
      <c r="F7" s="29"/>
      <c r="G7" s="29"/>
      <c r="H7" s="29"/>
      <c r="I7" s="29"/>
    </row>
    <row r="8" spans="1:9" ht="20.25" customHeight="1" thickBot="1">
      <c r="A8" s="40"/>
      <c r="B8" s="40"/>
      <c r="C8" s="40"/>
      <c r="D8" s="40"/>
      <c r="E8" s="40"/>
      <c r="F8" s="29"/>
      <c r="G8" s="29"/>
      <c r="H8" s="29"/>
      <c r="I8" s="29"/>
    </row>
    <row r="9" spans="1:9" ht="29.5" thickBot="1">
      <c r="A9" s="136" t="s">
        <v>55</v>
      </c>
      <c r="B9" s="188" t="s">
        <v>150</v>
      </c>
      <c r="C9" s="188" t="s">
        <v>82</v>
      </c>
      <c r="D9" s="188" t="s">
        <v>81</v>
      </c>
      <c r="E9" s="189" t="s">
        <v>147</v>
      </c>
      <c r="G9" s="216" t="s">
        <v>108</v>
      </c>
    </row>
    <row r="10" spans="1:9">
      <c r="A10" s="228">
        <v>1</v>
      </c>
      <c r="B10" s="229"/>
      <c r="C10" s="230"/>
      <c r="D10" s="206"/>
      <c r="E10" s="275"/>
      <c r="G10" s="217" t="s">
        <v>171</v>
      </c>
      <c r="H10" s="308" t="s">
        <v>262</v>
      </c>
    </row>
    <row r="11" spans="1:9">
      <c r="A11" s="176">
        <f>A10+1</f>
        <v>2</v>
      </c>
      <c r="B11" s="201"/>
      <c r="C11" s="220"/>
      <c r="D11" s="110"/>
      <c r="E11" s="267"/>
    </row>
    <row r="12" spans="1:9">
      <c r="A12" s="176">
        <f t="shared" ref="A12:A19" si="0">A11+1</f>
        <v>3</v>
      </c>
      <c r="B12" s="201"/>
      <c r="C12" s="220"/>
      <c r="D12" s="110"/>
      <c r="E12" s="267"/>
    </row>
    <row r="13" spans="1:9">
      <c r="A13" s="176">
        <f t="shared" si="0"/>
        <v>4</v>
      </c>
      <c r="B13" s="201"/>
      <c r="C13" s="220"/>
      <c r="D13" s="110"/>
      <c r="E13" s="267"/>
    </row>
    <row r="14" spans="1:9">
      <c r="A14" s="176">
        <f t="shared" si="0"/>
        <v>5</v>
      </c>
      <c r="B14" s="201"/>
      <c r="C14" s="220"/>
      <c r="D14" s="110"/>
      <c r="E14" s="267"/>
    </row>
    <row r="15" spans="1:9">
      <c r="A15" s="176">
        <f t="shared" si="0"/>
        <v>6</v>
      </c>
      <c r="B15" s="201"/>
      <c r="C15" s="220"/>
      <c r="D15" s="110"/>
      <c r="E15" s="267"/>
    </row>
    <row r="16" spans="1:9">
      <c r="A16" s="176">
        <f t="shared" si="0"/>
        <v>7</v>
      </c>
      <c r="B16" s="201"/>
      <c r="C16" s="220"/>
      <c r="D16" s="110"/>
      <c r="E16" s="267"/>
    </row>
    <row r="17" spans="1:5">
      <c r="A17" s="176">
        <f t="shared" si="0"/>
        <v>8</v>
      </c>
      <c r="B17" s="201"/>
      <c r="C17" s="220"/>
      <c r="D17" s="110"/>
      <c r="E17" s="267"/>
    </row>
    <row r="18" spans="1:5">
      <c r="A18" s="176">
        <f t="shared" si="0"/>
        <v>9</v>
      </c>
      <c r="B18" s="201"/>
      <c r="C18" s="220"/>
      <c r="D18" s="110"/>
      <c r="E18" s="267"/>
    </row>
    <row r="19" spans="1:5" ht="15" thickBot="1">
      <c r="A19" s="183">
        <f t="shared" si="0"/>
        <v>10</v>
      </c>
      <c r="B19" s="231"/>
      <c r="C19" s="232"/>
      <c r="D19" s="116"/>
      <c r="E19" s="277"/>
    </row>
    <row r="20" spans="1:5" ht="15" thickBot="1">
      <c r="A20" s="290"/>
      <c r="C20" s="227"/>
      <c r="D20" s="140" t="str">
        <f>"Total "&amp;LEFT(A7,3)</f>
        <v>Total I19</v>
      </c>
      <c r="E20" s="141">
        <f>SUM(E10:E19)</f>
        <v>0</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6"/>
  <sheetViews>
    <sheetView topLeftCell="A5" workbookViewId="0">
      <selection activeCell="E20" sqref="E20"/>
    </sheetView>
  </sheetViews>
  <sheetFormatPr defaultRowHeight="14.5"/>
  <cols>
    <col min="1" max="1" width="5.08984375" customWidth="1"/>
    <col min="2" max="2" width="86.36328125" customWidth="1"/>
    <col min="3" max="3" width="17.08984375" customWidth="1"/>
    <col min="4" max="4" width="10.54296875" customWidth="1"/>
    <col min="5" max="5" width="9.6328125" customWidth="1"/>
    <col min="7" max="7" width="13.453125" customWidth="1"/>
  </cols>
  <sheetData>
    <row r="1" spans="1:8" ht="15.5">
      <c r="A1" s="213" t="str">
        <f>'Date initiale'!C3</f>
        <v>Universitatea de Arhitectură și Urbanism "Ion Mincu" București</v>
      </c>
      <c r="B1" s="213"/>
      <c r="C1" s="213"/>
      <c r="D1" s="213"/>
      <c r="E1" s="16"/>
    </row>
    <row r="2" spans="1:8" ht="15.5">
      <c r="A2" s="213" t="str">
        <f>'Date initiale'!B4&amp;" "&amp;'Date initiale'!C4</f>
        <v>Facultatea URBANISM</v>
      </c>
      <c r="B2" s="213"/>
      <c r="C2" s="213"/>
      <c r="D2" s="213"/>
      <c r="E2" s="16"/>
    </row>
    <row r="3" spans="1:8" ht="15.5">
      <c r="A3" s="213" t="str">
        <f>'Date initiale'!B5&amp;" "&amp;'Date initiale'!C5</f>
        <v>Departamentul Proiectare Urbană și Peisagistică</v>
      </c>
      <c r="B3" s="213"/>
      <c r="C3" s="213"/>
      <c r="D3" s="213"/>
      <c r="E3" s="16"/>
    </row>
    <row r="4" spans="1:8">
      <c r="A4" s="99" t="str">
        <f>'Date initiale'!C6&amp;", "&amp;'Date initiale'!C7</f>
        <v>Enache Cristina Iuliana, P4</v>
      </c>
      <c r="B4" s="99"/>
      <c r="C4" s="99"/>
      <c r="D4" s="99"/>
    </row>
    <row r="5" spans="1:8">
      <c r="A5" s="99"/>
      <c r="B5" s="99"/>
      <c r="C5" s="99"/>
      <c r="D5" s="99"/>
    </row>
    <row r="6" spans="1:8" ht="15.5">
      <c r="A6" s="453" t="s">
        <v>110</v>
      </c>
      <c r="B6" s="454"/>
      <c r="C6" s="454"/>
      <c r="D6" s="454"/>
      <c r="E6" s="455"/>
    </row>
    <row r="7" spans="1:8" ht="15.5">
      <c r="A7" s="446" t="str">
        <f>'Descriere indicatori'!B27&amp;". "&amp;'Descriere indicatori'!C27</f>
        <v xml:space="preserve">I20. Expoziţii profesionale în domeniu organizate la nivel internaţional / naţional sau local în calitate de autor, coautor, curator </v>
      </c>
      <c r="B7" s="446"/>
      <c r="C7" s="446"/>
      <c r="D7" s="446"/>
      <c r="E7" s="446"/>
      <c r="F7" s="162"/>
    </row>
    <row r="8" spans="1:8" ht="32.25" customHeight="1" thickBot="1">
      <c r="A8" s="38"/>
      <c r="B8" s="38"/>
      <c r="C8" s="38"/>
      <c r="D8" s="38"/>
      <c r="E8" s="38"/>
    </row>
    <row r="9" spans="1:8" ht="29.5" thickBot="1">
      <c r="A9" s="166" t="s">
        <v>55</v>
      </c>
      <c r="B9" s="372" t="s">
        <v>152</v>
      </c>
      <c r="C9" s="167" t="s">
        <v>151</v>
      </c>
      <c r="D9" s="167" t="s">
        <v>87</v>
      </c>
      <c r="E9" s="373" t="s">
        <v>147</v>
      </c>
      <c r="G9" s="216" t="s">
        <v>108</v>
      </c>
    </row>
    <row r="10" spans="1:8" ht="29">
      <c r="A10" s="238">
        <v>1</v>
      </c>
      <c r="B10" s="384" t="s">
        <v>620</v>
      </c>
      <c r="C10" s="378" t="s">
        <v>397</v>
      </c>
      <c r="D10" s="378">
        <v>2022</v>
      </c>
      <c r="E10" s="379">
        <v>5</v>
      </c>
      <c r="G10" s="217" t="s">
        <v>170</v>
      </c>
      <c r="H10" s="308" t="s">
        <v>263</v>
      </c>
    </row>
    <row r="11" spans="1:8" ht="29">
      <c r="A11" s="241">
        <v>2</v>
      </c>
      <c r="B11" s="337" t="s">
        <v>534</v>
      </c>
      <c r="C11" s="333" t="s">
        <v>397</v>
      </c>
      <c r="D11" s="333">
        <v>2016</v>
      </c>
      <c r="E11" s="342">
        <v>3</v>
      </c>
      <c r="G11" s="217" t="s">
        <v>170</v>
      </c>
      <c r="H11" s="308" t="s">
        <v>263</v>
      </c>
    </row>
    <row r="12" spans="1:8" ht="43.5">
      <c r="A12" s="241">
        <v>3</v>
      </c>
      <c r="B12" s="324" t="s">
        <v>460</v>
      </c>
      <c r="C12" s="333" t="s">
        <v>459</v>
      </c>
      <c r="D12" s="333">
        <v>2016</v>
      </c>
      <c r="E12" s="282">
        <v>5</v>
      </c>
      <c r="G12" s="217" t="s">
        <v>173</v>
      </c>
    </row>
    <row r="13" spans="1:8" ht="29">
      <c r="A13" s="241">
        <v>4</v>
      </c>
      <c r="B13" s="337" t="s">
        <v>626</v>
      </c>
      <c r="C13" s="333" t="s">
        <v>459</v>
      </c>
      <c r="D13" s="333">
        <v>2015</v>
      </c>
      <c r="E13" s="334">
        <v>1</v>
      </c>
      <c r="G13" s="325"/>
    </row>
    <row r="14" spans="1:8" ht="29">
      <c r="A14" s="241">
        <v>5</v>
      </c>
      <c r="B14" s="337" t="s">
        <v>626</v>
      </c>
      <c r="C14" s="333" t="s">
        <v>459</v>
      </c>
      <c r="D14" s="333">
        <v>2014</v>
      </c>
      <c r="E14" s="334">
        <v>1</v>
      </c>
      <c r="G14" s="325"/>
    </row>
    <row r="15" spans="1:8" ht="43.5">
      <c r="A15" s="241">
        <v>6</v>
      </c>
      <c r="B15" s="337" t="s">
        <v>625</v>
      </c>
      <c r="C15" s="333" t="s">
        <v>459</v>
      </c>
      <c r="D15" s="333">
        <v>2013</v>
      </c>
      <c r="E15" s="334">
        <v>1</v>
      </c>
    </row>
    <row r="16" spans="1:8" ht="43.5">
      <c r="A16" s="241">
        <v>7</v>
      </c>
      <c r="B16" s="324" t="s">
        <v>624</v>
      </c>
      <c r="C16" s="333" t="s">
        <v>459</v>
      </c>
      <c r="D16" s="375">
        <v>2012</v>
      </c>
      <c r="E16" s="380">
        <v>2.5</v>
      </c>
    </row>
    <row r="17" spans="1:5" ht="29">
      <c r="A17" s="241">
        <v>8</v>
      </c>
      <c r="B17" s="324" t="s">
        <v>623</v>
      </c>
      <c r="C17" s="333" t="s">
        <v>459</v>
      </c>
      <c r="D17" s="30">
        <v>2012</v>
      </c>
      <c r="E17" s="282">
        <v>5</v>
      </c>
    </row>
    <row r="18" spans="1:5" ht="43.5">
      <c r="A18" s="241">
        <f t="shared" ref="A18:A20" si="0">A17+1</f>
        <v>9</v>
      </c>
      <c r="B18" s="324" t="s">
        <v>414</v>
      </c>
      <c r="C18" s="30" t="s">
        <v>401</v>
      </c>
      <c r="D18" s="30">
        <v>2012</v>
      </c>
      <c r="E18" s="282">
        <v>5</v>
      </c>
    </row>
    <row r="19" spans="1:5" ht="29">
      <c r="A19" s="241">
        <f t="shared" si="0"/>
        <v>10</v>
      </c>
      <c r="B19" s="324" t="s">
        <v>621</v>
      </c>
      <c r="C19" s="376" t="s">
        <v>397</v>
      </c>
      <c r="D19" s="30">
        <v>2007</v>
      </c>
      <c r="E19" s="282">
        <v>1.5</v>
      </c>
    </row>
    <row r="20" spans="1:5" ht="15" thickBot="1">
      <c r="A20" s="245">
        <f t="shared" si="0"/>
        <v>11</v>
      </c>
      <c r="B20" s="381" t="s">
        <v>622</v>
      </c>
      <c r="C20" s="382" t="s">
        <v>459</v>
      </c>
      <c r="D20" s="133">
        <v>2007</v>
      </c>
      <c r="E20" s="383">
        <v>3</v>
      </c>
    </row>
    <row r="21" spans="1:5" ht="15" thickBot="1">
      <c r="A21" s="215"/>
      <c r="B21" s="236"/>
      <c r="C21" s="237"/>
      <c r="D21" s="327" t="str">
        <f>"Total "&amp;LEFT(A7,3)</f>
        <v>Total I20</v>
      </c>
      <c r="E21" s="374">
        <f>SUM(E10:E20)</f>
        <v>33</v>
      </c>
    </row>
    <row r="22" spans="1:5">
      <c r="B22" s="17"/>
    </row>
    <row r="26" spans="1:5">
      <c r="B26"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B1:D47"/>
  <sheetViews>
    <sheetView showGridLines="0" showRowColHeaders="0" topLeftCell="A36" zoomScale="85" zoomScaleNormal="85" workbookViewId="0">
      <selection activeCell="F10" sqref="F10"/>
    </sheetView>
  </sheetViews>
  <sheetFormatPr defaultRowHeight="14.5"/>
  <cols>
    <col min="1" max="1" width="4.36328125" customWidth="1"/>
    <col min="2" max="2" width="8.6328125" customWidth="1"/>
    <col min="3" max="3" width="72" customWidth="1"/>
    <col min="4" max="4" width="7.6328125" customWidth="1"/>
  </cols>
  <sheetData>
    <row r="1" spans="2:4">
      <c r="B1" s="432" t="s">
        <v>102</v>
      </c>
      <c r="C1" s="432"/>
      <c r="D1" s="432"/>
    </row>
    <row r="2" spans="2:4">
      <c r="B2" s="300" t="str">
        <f>"Facultatea de "&amp;'Date initiale'!C4</f>
        <v>Facultatea de URBANISM</v>
      </c>
      <c r="C2" s="300"/>
      <c r="D2" s="300"/>
    </row>
    <row r="3" spans="2:4">
      <c r="B3" s="432" t="str">
        <f>"Departamentul "&amp;'Date initiale'!C5</f>
        <v>Departamentul Proiectare Urbană și Peisagistică</v>
      </c>
      <c r="C3" s="432"/>
      <c r="D3" s="432"/>
    </row>
    <row r="4" spans="2:4">
      <c r="B4" s="300" t="str">
        <f>"Nume și prenume: "&amp;'Date initiale'!C6</f>
        <v>Nume și prenume: Enache Cristina Iuliana</v>
      </c>
      <c r="C4" s="300"/>
      <c r="D4" s="300"/>
    </row>
    <row r="5" spans="2:4">
      <c r="B5" s="300" t="str">
        <f>"Post: "&amp;'Date initiale'!C7</f>
        <v>Post: P4</v>
      </c>
      <c r="C5" s="300"/>
      <c r="D5" s="300"/>
    </row>
    <row r="6" spans="2:4">
      <c r="B6" s="300" t="str">
        <f>"Standard de referință: "&amp;'Date initiale'!C8</f>
        <v>Standard de referință: profesor universitar</v>
      </c>
      <c r="C6" s="300"/>
      <c r="D6" s="300"/>
    </row>
    <row r="8" spans="2:4" ht="15.5">
      <c r="B8" s="435" t="s">
        <v>178</v>
      </c>
      <c r="C8" s="435"/>
      <c r="D8" s="435"/>
    </row>
    <row r="9" spans="2:4" ht="34.5" customHeight="1">
      <c r="B9" s="433" t="s">
        <v>186</v>
      </c>
      <c r="C9" s="434"/>
      <c r="D9" s="434"/>
    </row>
    <row r="10" spans="2:4" ht="29">
      <c r="B10" s="68" t="s">
        <v>63</v>
      </c>
      <c r="C10" s="68" t="s">
        <v>177</v>
      </c>
      <c r="D10" s="68" t="s">
        <v>147</v>
      </c>
    </row>
    <row r="11" spans="2:4">
      <c r="B11" s="69" t="s">
        <v>19</v>
      </c>
      <c r="C11" s="10" t="s">
        <v>20</v>
      </c>
      <c r="D11" s="78">
        <f>'I1'!I20</f>
        <v>5</v>
      </c>
    </row>
    <row r="12" spans="2:4" ht="15" customHeight="1">
      <c r="B12" s="70" t="s">
        <v>21</v>
      </c>
      <c r="C12" s="10" t="s">
        <v>22</v>
      </c>
      <c r="D12" s="79">
        <f>'I2'!I20</f>
        <v>30</v>
      </c>
    </row>
    <row r="13" spans="2:4">
      <c r="B13" s="70" t="s">
        <v>23</v>
      </c>
      <c r="C13" s="22" t="s">
        <v>24</v>
      </c>
      <c r="D13" s="79">
        <f>'I3'!I20</f>
        <v>0</v>
      </c>
    </row>
    <row r="14" spans="2:4">
      <c r="B14" s="70" t="s">
        <v>26</v>
      </c>
      <c r="C14" s="10" t="s">
        <v>199</v>
      </c>
      <c r="D14" s="79">
        <f>'I4'!I20</f>
        <v>0</v>
      </c>
    </row>
    <row r="15" spans="2:4" ht="43.5">
      <c r="B15" s="70" t="s">
        <v>28</v>
      </c>
      <c r="C15" s="52" t="s">
        <v>200</v>
      </c>
      <c r="D15" s="79">
        <f>'I5'!I20</f>
        <v>35</v>
      </c>
    </row>
    <row r="16" spans="2:4" ht="15" customHeight="1">
      <c r="B16" s="70" t="s">
        <v>29</v>
      </c>
      <c r="C16" s="14" t="s">
        <v>201</v>
      </c>
      <c r="D16" s="79">
        <f>'I6'!I20</f>
        <v>0</v>
      </c>
    </row>
    <row r="17" spans="2:4" ht="15" customHeight="1">
      <c r="B17" s="70" t="s">
        <v>30</v>
      </c>
      <c r="C17" s="14" t="s">
        <v>203</v>
      </c>
      <c r="D17" s="79">
        <f>'I7'!I20</f>
        <v>0</v>
      </c>
    </row>
    <row r="18" spans="2:4" ht="29">
      <c r="B18" s="70" t="s">
        <v>31</v>
      </c>
      <c r="C18" s="14" t="s">
        <v>204</v>
      </c>
      <c r="D18" s="79">
        <f>'I8'!I20</f>
        <v>5</v>
      </c>
    </row>
    <row r="19" spans="2:4" ht="29">
      <c r="B19" s="70" t="s">
        <v>33</v>
      </c>
      <c r="C19" s="10" t="s">
        <v>205</v>
      </c>
      <c r="D19" s="79">
        <f>'I9'!I20</f>
        <v>0</v>
      </c>
    </row>
    <row r="20" spans="2:4" ht="29">
      <c r="B20" s="70" t="s">
        <v>34</v>
      </c>
      <c r="C20" s="51" t="s">
        <v>207</v>
      </c>
      <c r="D20" s="79">
        <f>'I10'!I20</f>
        <v>0</v>
      </c>
    </row>
    <row r="21" spans="2:4" ht="43.5">
      <c r="B21" s="71" t="s">
        <v>36</v>
      </c>
      <c r="C21" s="14" t="s">
        <v>209</v>
      </c>
      <c r="D21" s="79">
        <f>I11a!I27</f>
        <v>112.5</v>
      </c>
    </row>
    <row r="22" spans="2:4" ht="60" customHeight="1">
      <c r="B22" s="72"/>
      <c r="C22" s="14" t="s">
        <v>211</v>
      </c>
      <c r="D22" s="79">
        <f>I11b!H20</f>
        <v>25</v>
      </c>
    </row>
    <row r="23" spans="2:4" ht="29">
      <c r="B23" s="69"/>
      <c r="C23" s="25" t="s">
        <v>213</v>
      </c>
      <c r="D23" s="79">
        <f>I11c!G41</f>
        <v>91</v>
      </c>
    </row>
    <row r="24" spans="2:4" ht="72.5">
      <c r="B24" s="70" t="s">
        <v>40</v>
      </c>
      <c r="C24" s="14" t="s">
        <v>215</v>
      </c>
      <c r="D24" s="79">
        <f>'I12'!H21</f>
        <v>25</v>
      </c>
    </row>
    <row r="25" spans="2:4" ht="48" customHeight="1">
      <c r="B25" s="70" t="s">
        <v>60</v>
      </c>
      <c r="C25" s="14" t="s">
        <v>217</v>
      </c>
      <c r="D25" s="79">
        <f>'I13'!H21</f>
        <v>55</v>
      </c>
    </row>
    <row r="26" spans="2:4" ht="58">
      <c r="B26" s="71" t="s">
        <v>61</v>
      </c>
      <c r="C26" s="10" t="s">
        <v>219</v>
      </c>
      <c r="D26" s="79">
        <f>I14a!H20</f>
        <v>0</v>
      </c>
    </row>
    <row r="27" spans="2:4" ht="30" customHeight="1">
      <c r="B27" s="69"/>
      <c r="C27" s="10" t="s">
        <v>221</v>
      </c>
      <c r="D27" s="79">
        <f>I14b!H50</f>
        <v>602.5</v>
      </c>
    </row>
    <row r="28" spans="2:4" ht="43.5">
      <c r="B28" s="70" t="s">
        <v>61</v>
      </c>
      <c r="C28" s="10" t="s">
        <v>62</v>
      </c>
      <c r="D28" s="79">
        <f>I14c!H17</f>
        <v>11</v>
      </c>
    </row>
    <row r="29" spans="2:4" ht="58">
      <c r="B29" s="304" t="s">
        <v>0</v>
      </c>
      <c r="C29" s="10" t="s">
        <v>224</v>
      </c>
      <c r="D29" s="80">
        <f>'I15'!H22</f>
        <v>160</v>
      </c>
    </row>
    <row r="30" spans="2:4" ht="101.5">
      <c r="B30" s="73" t="s">
        <v>64</v>
      </c>
      <c r="C30" s="59" t="s">
        <v>226</v>
      </c>
      <c r="D30" s="80">
        <f>'I16'!D20</f>
        <v>50</v>
      </c>
    </row>
    <row r="31" spans="2:4" ht="43.5">
      <c r="B31" s="73" t="s">
        <v>66</v>
      </c>
      <c r="C31" s="45" t="s">
        <v>229</v>
      </c>
      <c r="D31" s="79">
        <f>'I17'!D20</f>
        <v>9</v>
      </c>
    </row>
    <row r="32" spans="2:4" ht="45" customHeight="1">
      <c r="B32" s="69" t="s">
        <v>68</v>
      </c>
      <c r="C32" s="14" t="s">
        <v>231</v>
      </c>
      <c r="D32" s="78">
        <f>'I18'!D20</f>
        <v>0</v>
      </c>
    </row>
    <row r="33" spans="2:4" ht="75" customHeight="1">
      <c r="B33" s="70" t="s">
        <v>42</v>
      </c>
      <c r="C33" s="63" t="s">
        <v>233</v>
      </c>
      <c r="D33" s="79">
        <f>'I19'!E20</f>
        <v>0</v>
      </c>
    </row>
    <row r="34" spans="2:4" ht="29">
      <c r="B34" s="74" t="s">
        <v>44</v>
      </c>
      <c r="C34" s="62" t="s">
        <v>234</v>
      </c>
      <c r="D34" s="79">
        <f>'I20'!E21</f>
        <v>33</v>
      </c>
    </row>
    <row r="35" spans="2:4">
      <c r="B35" s="70" t="s">
        <v>45</v>
      </c>
      <c r="C35" s="54" t="s">
        <v>236</v>
      </c>
      <c r="D35" s="79">
        <f>'I21'!D20</f>
        <v>0</v>
      </c>
    </row>
    <row r="36" spans="2:4" ht="87">
      <c r="B36" s="70" t="s">
        <v>47</v>
      </c>
      <c r="C36" s="53" t="s">
        <v>271</v>
      </c>
      <c r="D36" s="79">
        <f>'I22'!D42</f>
        <v>195</v>
      </c>
    </row>
    <row r="37" spans="2:4" ht="43.5">
      <c r="B37" s="70" t="s">
        <v>48</v>
      </c>
      <c r="C37" s="52" t="s">
        <v>237</v>
      </c>
      <c r="D37" s="79">
        <f>'I23'!D29</f>
        <v>18</v>
      </c>
    </row>
    <row r="38" spans="2:4">
      <c r="B38" s="70" t="s">
        <v>239</v>
      </c>
      <c r="C38" s="52" t="s">
        <v>49</v>
      </c>
      <c r="D38" s="79">
        <f>'I24'!F20</f>
        <v>0</v>
      </c>
    </row>
    <row r="40" spans="2:4">
      <c r="B40" s="225" t="s">
        <v>2</v>
      </c>
      <c r="C40" s="1" t="s">
        <v>104</v>
      </c>
    </row>
    <row r="41" spans="2:4">
      <c r="B41" s="18" t="s">
        <v>5</v>
      </c>
      <c r="C41" s="12" t="s">
        <v>242</v>
      </c>
      <c r="D41" s="81">
        <f>SUM(D11:D20)+SUM(D33:D38)</f>
        <v>321</v>
      </c>
    </row>
    <row r="42" spans="2:4">
      <c r="B42" s="18" t="s">
        <v>6</v>
      </c>
      <c r="C42" s="12" t="s">
        <v>243</v>
      </c>
      <c r="D42" s="81">
        <f>SUM(D24:D33)</f>
        <v>912.5</v>
      </c>
    </row>
    <row r="43" spans="2:4" ht="15" thickBot="1">
      <c r="B43" s="75" t="s">
        <v>7</v>
      </c>
      <c r="C43" s="13" t="s">
        <v>9</v>
      </c>
      <c r="D43" s="82">
        <f>SUM(D21:D23)</f>
        <v>228.5</v>
      </c>
    </row>
    <row r="44" spans="2:4" ht="15.5" thickTop="1" thickBot="1">
      <c r="B44" s="76" t="s">
        <v>8</v>
      </c>
      <c r="C44" s="77" t="s">
        <v>244</v>
      </c>
      <c r="D44" s="83">
        <f>D41+D42+D43</f>
        <v>1462</v>
      </c>
    </row>
    <row r="45" spans="2:4" ht="15" thickTop="1"/>
    <row r="46" spans="2:4">
      <c r="B46" s="50" t="s">
        <v>148</v>
      </c>
      <c r="C46" t="s">
        <v>149</v>
      </c>
    </row>
    <row r="47" spans="2:4">
      <c r="B47" s="252" t="str">
        <f>'Date initiale'!C9</f>
        <v>mai/2025</v>
      </c>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workbookViewId="0">
      <selection activeCell="G10" sqref="G10"/>
    </sheetView>
  </sheetViews>
  <sheetFormatPr defaultRowHeight="14.5"/>
  <cols>
    <col min="1" max="1" width="5.08984375" customWidth="1"/>
    <col min="2" max="2" width="104.36328125" customWidth="1"/>
    <col min="3" max="3" width="10.54296875" customWidth="1"/>
    <col min="4" max="4" width="9.6328125" customWidth="1"/>
  </cols>
  <sheetData>
    <row r="1" spans="1:10">
      <c r="A1" s="99" t="str">
        <f>'Date initiale'!C3</f>
        <v>Universitatea de Arhitectură și Urbanism "Ion Mincu" București</v>
      </c>
      <c r="B1" s="99"/>
    </row>
    <row r="2" spans="1:10">
      <c r="A2" s="99" t="str">
        <f>'Date initiale'!B4&amp;" "&amp;'Date initiale'!C4</f>
        <v>Facultatea URBANISM</v>
      </c>
      <c r="B2" s="99"/>
    </row>
    <row r="3" spans="1:10">
      <c r="A3" s="99" t="str">
        <f>'Date initiale'!B5&amp;" "&amp;'Date initiale'!C5</f>
        <v>Departamentul Proiectare Urbană și Peisagistică</v>
      </c>
      <c r="B3" s="99"/>
    </row>
    <row r="4" spans="1:10">
      <c r="A4" s="99" t="str">
        <f>'Date initiale'!C6&amp;", "&amp;'Date initiale'!C7</f>
        <v>Enache Cristina Iuliana, P4</v>
      </c>
      <c r="B4" s="99"/>
    </row>
    <row r="5" spans="1:10">
      <c r="A5" s="99"/>
      <c r="B5" s="99"/>
    </row>
    <row r="6" spans="1:10" ht="15.5">
      <c r="A6" s="449" t="s">
        <v>110</v>
      </c>
      <c r="B6" s="449"/>
      <c r="C6" s="449"/>
      <c r="D6" s="449"/>
    </row>
    <row r="7" spans="1:10" ht="24" customHeight="1">
      <c r="A7" s="446" t="str">
        <f>'Descriere indicatori'!B28&amp;". "&amp;'Descriere indicatori'!C28</f>
        <v xml:space="preserve">I21. Organizator / curator expoziţii la nivel internaţional/naţional </v>
      </c>
      <c r="B7" s="446"/>
      <c r="C7" s="446"/>
      <c r="D7" s="446"/>
    </row>
    <row r="8" spans="1:10" ht="15" thickBot="1"/>
    <row r="9" spans="1:10" ht="29.5" thickBot="1">
      <c r="A9" s="136" t="s">
        <v>55</v>
      </c>
      <c r="B9" s="233" t="s">
        <v>152</v>
      </c>
      <c r="C9" s="137" t="s">
        <v>87</v>
      </c>
      <c r="D9" s="234" t="s">
        <v>147</v>
      </c>
      <c r="F9" s="216" t="s">
        <v>108</v>
      </c>
      <c r="J9" s="13"/>
    </row>
    <row r="10" spans="1:10">
      <c r="A10" s="238">
        <v>1</v>
      </c>
      <c r="B10" s="239"/>
      <c r="C10" s="239"/>
      <c r="D10" s="240"/>
      <c r="F10" s="217" t="s">
        <v>170</v>
      </c>
      <c r="G10" s="308" t="s">
        <v>263</v>
      </c>
      <c r="J10" s="218"/>
    </row>
    <row r="11" spans="1:10">
      <c r="A11" s="241">
        <f>A10+1</f>
        <v>2</v>
      </c>
      <c r="B11" s="235"/>
      <c r="C11" s="30"/>
      <c r="D11" s="242"/>
    </row>
    <row r="12" spans="1:10">
      <c r="A12" s="241">
        <f t="shared" ref="A12:A19" si="0">A11+1</f>
        <v>3</v>
      </c>
      <c r="B12" s="235"/>
      <c r="C12" s="30"/>
      <c r="D12" s="242"/>
    </row>
    <row r="13" spans="1:10">
      <c r="A13" s="241">
        <f t="shared" si="0"/>
        <v>4</v>
      </c>
      <c r="B13" s="235"/>
      <c r="C13" s="30"/>
      <c r="D13" s="242"/>
    </row>
    <row r="14" spans="1:10">
      <c r="A14" s="241">
        <f t="shared" si="0"/>
        <v>5</v>
      </c>
      <c r="B14" s="243"/>
      <c r="C14" s="30"/>
      <c r="D14" s="244"/>
    </row>
    <row r="15" spans="1:10">
      <c r="A15" s="241">
        <f t="shared" si="0"/>
        <v>6</v>
      </c>
      <c r="B15" s="243"/>
      <c r="C15" s="30"/>
      <c r="D15" s="244"/>
    </row>
    <row r="16" spans="1:10">
      <c r="A16" s="241">
        <f t="shared" si="0"/>
        <v>7</v>
      </c>
      <c r="B16" s="243"/>
      <c r="C16" s="30"/>
      <c r="D16" s="244"/>
    </row>
    <row r="17" spans="1:4">
      <c r="A17" s="241">
        <f t="shared" si="0"/>
        <v>8</v>
      </c>
      <c r="B17" s="243"/>
      <c r="C17" s="30"/>
      <c r="D17" s="128"/>
    </row>
    <row r="18" spans="1:4">
      <c r="A18" s="241">
        <f t="shared" si="0"/>
        <v>9</v>
      </c>
      <c r="B18" s="243"/>
      <c r="C18" s="30"/>
      <c r="D18" s="244"/>
    </row>
    <row r="19" spans="1:4" ht="15" thickBot="1">
      <c r="A19" s="245">
        <f t="shared" si="0"/>
        <v>10</v>
      </c>
      <c r="B19" s="246"/>
      <c r="C19" s="133"/>
      <c r="D19" s="247"/>
    </row>
    <row r="20" spans="1:4" ht="15" thickBot="1">
      <c r="A20" s="289"/>
      <c r="B20" s="236"/>
      <c r="C20" s="140" t="str">
        <f>"Total "&amp;LEFT(A7,3)</f>
        <v>Total I21</v>
      </c>
      <c r="D20" s="103">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87"/>
  <sheetViews>
    <sheetView topLeftCell="A33" workbookViewId="0">
      <selection activeCell="D42" sqref="D42"/>
    </sheetView>
  </sheetViews>
  <sheetFormatPr defaultRowHeight="14.5"/>
  <cols>
    <col min="1" max="1" width="5.08984375" customWidth="1"/>
    <col min="2" max="2" width="98.36328125" customWidth="1"/>
    <col min="3" max="3" width="15.6328125" customWidth="1"/>
    <col min="4" max="4" width="9.6328125" customWidth="1"/>
  </cols>
  <sheetData>
    <row r="1" spans="1:6" ht="15.5">
      <c r="A1" s="213" t="str">
        <f>'Date initiale'!C3</f>
        <v>Universitatea de Arhitectură și Urbanism "Ion Mincu" București</v>
      </c>
      <c r="B1" s="213"/>
      <c r="C1" s="213"/>
      <c r="D1" s="16"/>
    </row>
    <row r="2" spans="1:6" ht="15.5">
      <c r="A2" s="213" t="str">
        <f>'Date initiale'!B4&amp;" "&amp;'Date initiale'!C4</f>
        <v>Facultatea URBANISM</v>
      </c>
      <c r="B2" s="213"/>
      <c r="C2" s="213"/>
      <c r="D2" s="16"/>
    </row>
    <row r="3" spans="1:6" ht="15.5">
      <c r="A3" s="213" t="str">
        <f>'Date initiale'!B5&amp;" "&amp;'Date initiale'!C5</f>
        <v>Departamentul Proiectare Urbană și Peisagistică</v>
      </c>
      <c r="B3" s="213"/>
      <c r="C3" s="213"/>
      <c r="D3" s="16"/>
    </row>
    <row r="4" spans="1:6">
      <c r="A4" s="99" t="str">
        <f>'Date initiale'!C6&amp;", "&amp;'Date initiale'!C7</f>
        <v>Enache Cristina Iuliana, P4</v>
      </c>
      <c r="B4" s="99"/>
      <c r="C4" s="99"/>
    </row>
    <row r="5" spans="1:6">
      <c r="A5" s="99"/>
      <c r="B5" s="99"/>
      <c r="C5" s="99"/>
    </row>
    <row r="6" spans="1:6" ht="15.5">
      <c r="A6" s="448" t="s">
        <v>110</v>
      </c>
      <c r="B6" s="448"/>
      <c r="C6" s="448"/>
      <c r="D6" s="448"/>
    </row>
    <row r="7" spans="1:6" ht="66.75" customHeight="1">
      <c r="A7" s="446"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46"/>
      <c r="C7" s="446"/>
      <c r="D7" s="446"/>
    </row>
    <row r="8" spans="1:6" ht="16" thickBot="1">
      <c r="A8" s="40"/>
      <c r="B8" s="40"/>
      <c r="C8" s="40"/>
      <c r="D8" s="40"/>
    </row>
    <row r="9" spans="1:6" ht="29.5" thickBot="1">
      <c r="A9" s="136" t="s">
        <v>55</v>
      </c>
      <c r="B9" s="248" t="s">
        <v>158</v>
      </c>
      <c r="C9" s="355" t="s">
        <v>81</v>
      </c>
      <c r="D9" s="249" t="s">
        <v>147</v>
      </c>
      <c r="F9" s="216" t="s">
        <v>108</v>
      </c>
    </row>
    <row r="10" spans="1:6" ht="15" thickBot="1">
      <c r="A10" s="166">
        <v>1</v>
      </c>
      <c r="B10" s="385" t="s">
        <v>706</v>
      </c>
      <c r="C10" s="426" t="s">
        <v>707</v>
      </c>
      <c r="D10" s="427">
        <v>5</v>
      </c>
      <c r="F10" s="325"/>
    </row>
    <row r="11" spans="1:6" ht="29.5" thickBot="1">
      <c r="A11" s="166">
        <v>2</v>
      </c>
      <c r="B11" s="17" t="s">
        <v>708</v>
      </c>
      <c r="C11" s="426" t="s">
        <v>705</v>
      </c>
      <c r="D11" s="427">
        <v>10</v>
      </c>
      <c r="F11" s="325"/>
    </row>
    <row r="12" spans="1:6" ht="29">
      <c r="A12" s="142">
        <v>3</v>
      </c>
      <c r="B12" s="377" t="s">
        <v>627</v>
      </c>
      <c r="C12" s="127">
        <v>2023</v>
      </c>
      <c r="D12" s="389">
        <v>5</v>
      </c>
      <c r="E12" s="23"/>
    </row>
    <row r="13" spans="1:6" ht="29">
      <c r="A13" s="143">
        <v>4</v>
      </c>
      <c r="B13" s="221" t="s">
        <v>628</v>
      </c>
      <c r="C13" s="30">
        <v>2021</v>
      </c>
      <c r="D13" s="284">
        <v>5</v>
      </c>
      <c r="E13" s="23"/>
    </row>
    <row r="14" spans="1:6" ht="29">
      <c r="A14" s="143">
        <v>5</v>
      </c>
      <c r="B14" s="221" t="s">
        <v>630</v>
      </c>
      <c r="C14" s="30">
        <v>2021</v>
      </c>
      <c r="D14" s="284">
        <v>5</v>
      </c>
      <c r="E14" s="23"/>
    </row>
    <row r="15" spans="1:6" ht="29">
      <c r="A15" s="143">
        <v>6</v>
      </c>
      <c r="B15" s="221" t="s">
        <v>629</v>
      </c>
      <c r="C15" s="30">
        <v>2019</v>
      </c>
      <c r="D15" s="284">
        <v>5</v>
      </c>
      <c r="E15" s="23"/>
    </row>
    <row r="16" spans="1:6" ht="15.5">
      <c r="A16" s="143">
        <v>7</v>
      </c>
      <c r="B16" s="324" t="s">
        <v>602</v>
      </c>
      <c r="C16" s="30">
        <v>2022</v>
      </c>
      <c r="D16" s="284">
        <v>5</v>
      </c>
      <c r="E16" s="23"/>
    </row>
    <row r="17" spans="1:7" ht="15.5">
      <c r="A17" s="143">
        <v>8</v>
      </c>
      <c r="B17" s="324" t="s">
        <v>527</v>
      </c>
      <c r="C17" s="30">
        <v>2022</v>
      </c>
      <c r="D17" s="284">
        <v>5</v>
      </c>
      <c r="E17" s="23"/>
    </row>
    <row r="18" spans="1:7" ht="15.5">
      <c r="A18" s="143">
        <v>9</v>
      </c>
      <c r="B18" s="324" t="s">
        <v>526</v>
      </c>
      <c r="C18" s="30">
        <v>2021</v>
      </c>
      <c r="D18" s="284">
        <v>5</v>
      </c>
      <c r="E18" s="23"/>
    </row>
    <row r="19" spans="1:7" ht="29">
      <c r="A19" s="143">
        <v>10</v>
      </c>
      <c r="B19" s="324" t="s">
        <v>528</v>
      </c>
      <c r="C19" s="30">
        <v>2020</v>
      </c>
      <c r="D19" s="284">
        <v>5</v>
      </c>
      <c r="E19" s="23"/>
    </row>
    <row r="20" spans="1:7" ht="15.5">
      <c r="A20" s="143">
        <v>11</v>
      </c>
      <c r="B20" s="324" t="s">
        <v>525</v>
      </c>
      <c r="C20" s="30">
        <v>2020</v>
      </c>
      <c r="D20" s="284">
        <v>5</v>
      </c>
      <c r="E20" s="23"/>
    </row>
    <row r="21" spans="1:7" ht="29">
      <c r="A21" s="143">
        <v>12</v>
      </c>
      <c r="B21" s="324" t="s">
        <v>529</v>
      </c>
      <c r="C21" s="30">
        <v>2020</v>
      </c>
      <c r="D21" s="284">
        <v>5</v>
      </c>
      <c r="E21" s="23"/>
    </row>
    <row r="22" spans="1:7">
      <c r="A22" s="143">
        <v>13</v>
      </c>
      <c r="B22" s="385" t="s">
        <v>703</v>
      </c>
      <c r="C22" s="386" t="s">
        <v>522</v>
      </c>
      <c r="D22" s="390">
        <v>15</v>
      </c>
      <c r="F22" s="217"/>
    </row>
    <row r="23" spans="1:7">
      <c r="A23" s="143">
        <v>14</v>
      </c>
      <c r="B23" s="385" t="s">
        <v>704</v>
      </c>
      <c r="C23" s="386" t="s">
        <v>522</v>
      </c>
      <c r="D23" s="390">
        <v>15</v>
      </c>
      <c r="F23" s="217"/>
    </row>
    <row r="24" spans="1:7">
      <c r="A24" s="143">
        <v>15</v>
      </c>
      <c r="B24" s="385" t="s">
        <v>523</v>
      </c>
      <c r="C24" s="386" t="s">
        <v>522</v>
      </c>
      <c r="D24" s="390">
        <v>5</v>
      </c>
      <c r="F24" s="217"/>
    </row>
    <row r="25" spans="1:7" ht="15.5">
      <c r="A25" s="143">
        <v>16</v>
      </c>
      <c r="B25" s="324" t="s">
        <v>524</v>
      </c>
      <c r="C25" s="30">
        <v>2020</v>
      </c>
      <c r="D25" s="284">
        <v>5</v>
      </c>
      <c r="E25" s="23"/>
    </row>
    <row r="26" spans="1:7" ht="29">
      <c r="A26" s="143">
        <v>17</v>
      </c>
      <c r="B26" s="324" t="s">
        <v>530</v>
      </c>
      <c r="C26" s="30">
        <v>2019</v>
      </c>
      <c r="D26" s="284">
        <v>5</v>
      </c>
      <c r="E26" s="23"/>
    </row>
    <row r="27" spans="1:7" ht="29">
      <c r="A27" s="143">
        <v>18</v>
      </c>
      <c r="B27" s="324" t="s">
        <v>531</v>
      </c>
      <c r="C27" s="30">
        <v>2019</v>
      </c>
      <c r="D27" s="284">
        <v>5</v>
      </c>
      <c r="E27" s="23"/>
    </row>
    <row r="28" spans="1:7">
      <c r="A28" s="143">
        <v>19</v>
      </c>
      <c r="B28" s="385" t="s">
        <v>520</v>
      </c>
      <c r="C28" s="386" t="s">
        <v>521</v>
      </c>
      <c r="D28" s="267">
        <v>5</v>
      </c>
      <c r="F28" s="217"/>
    </row>
    <row r="29" spans="1:7" ht="15.5">
      <c r="A29" s="143">
        <v>20</v>
      </c>
      <c r="B29" s="243" t="s">
        <v>465</v>
      </c>
      <c r="C29" s="387" t="s">
        <v>466</v>
      </c>
      <c r="D29" s="267">
        <v>5</v>
      </c>
      <c r="E29" s="23"/>
      <c r="F29" s="217" t="s">
        <v>174</v>
      </c>
      <c r="G29" s="308" t="s">
        <v>265</v>
      </c>
    </row>
    <row r="30" spans="1:7" ht="15.5">
      <c r="A30" s="143">
        <v>21</v>
      </c>
      <c r="B30" s="324" t="s">
        <v>702</v>
      </c>
      <c r="C30" s="333">
        <v>2017</v>
      </c>
      <c r="D30" s="343">
        <v>5</v>
      </c>
      <c r="E30" s="23"/>
      <c r="F30" s="217"/>
      <c r="G30" s="308"/>
    </row>
    <row r="31" spans="1:7" ht="34" customHeight="1">
      <c r="A31" s="143">
        <v>22</v>
      </c>
      <c r="B31" s="324" t="s">
        <v>422</v>
      </c>
      <c r="C31" s="30" t="s">
        <v>417</v>
      </c>
      <c r="D31" s="267">
        <v>10</v>
      </c>
      <c r="E31" s="23"/>
      <c r="F31" s="217" t="s">
        <v>170</v>
      </c>
    </row>
    <row r="32" spans="1:7" ht="43.5">
      <c r="A32" s="143">
        <v>23</v>
      </c>
      <c r="B32" s="388" t="s">
        <v>418</v>
      </c>
      <c r="C32" s="30">
        <v>2016</v>
      </c>
      <c r="D32" s="267">
        <v>5</v>
      </c>
      <c r="E32" s="23"/>
      <c r="F32" s="217" t="s">
        <v>170</v>
      </c>
    </row>
    <row r="33" spans="1:6" ht="15.5">
      <c r="A33" s="143">
        <v>24</v>
      </c>
      <c r="B33" s="324" t="s">
        <v>423</v>
      </c>
      <c r="C33" s="30" t="s">
        <v>419</v>
      </c>
      <c r="D33" s="284">
        <v>5</v>
      </c>
      <c r="E33" s="23"/>
      <c r="F33" s="217">
        <v>20</v>
      </c>
    </row>
    <row r="34" spans="1:6" ht="43.5">
      <c r="A34" s="143">
        <f t="shared" ref="A34:A39" si="0">A33+1</f>
        <v>25</v>
      </c>
      <c r="B34" s="324" t="s">
        <v>415</v>
      </c>
      <c r="C34" s="30" t="s">
        <v>416</v>
      </c>
      <c r="D34" s="267">
        <v>10</v>
      </c>
      <c r="E34" s="23"/>
    </row>
    <row r="35" spans="1:6" ht="43.5">
      <c r="A35" s="143">
        <f t="shared" si="0"/>
        <v>26</v>
      </c>
      <c r="B35" s="324" t="s">
        <v>424</v>
      </c>
      <c r="C35" s="30">
        <v>2014</v>
      </c>
      <c r="D35" s="284">
        <v>5</v>
      </c>
      <c r="E35" s="23"/>
    </row>
    <row r="36" spans="1:6" ht="29">
      <c r="A36" s="143">
        <f t="shared" si="0"/>
        <v>27</v>
      </c>
      <c r="B36" s="324" t="s">
        <v>425</v>
      </c>
      <c r="C36" s="30">
        <v>2013</v>
      </c>
      <c r="D36" s="284">
        <v>5</v>
      </c>
      <c r="E36" s="23"/>
    </row>
    <row r="37" spans="1:6" ht="29">
      <c r="A37" s="143">
        <f t="shared" si="0"/>
        <v>28</v>
      </c>
      <c r="B37" s="324" t="s">
        <v>426</v>
      </c>
      <c r="C37" s="30" t="s">
        <v>420</v>
      </c>
      <c r="D37" s="284">
        <v>5</v>
      </c>
      <c r="E37" s="23"/>
    </row>
    <row r="38" spans="1:6" ht="29">
      <c r="A38" s="143">
        <f t="shared" si="0"/>
        <v>29</v>
      </c>
      <c r="B38" s="324" t="s">
        <v>427</v>
      </c>
      <c r="C38" s="30" t="s">
        <v>421</v>
      </c>
      <c r="D38" s="284">
        <v>5</v>
      </c>
      <c r="E38" s="23"/>
    </row>
    <row r="39" spans="1:6" ht="15.5">
      <c r="A39" s="143">
        <f t="shared" si="0"/>
        <v>30</v>
      </c>
      <c r="B39" s="243" t="s">
        <v>461</v>
      </c>
      <c r="C39" s="30" t="s">
        <v>462</v>
      </c>
      <c r="D39" s="284">
        <v>5</v>
      </c>
      <c r="E39" s="23"/>
    </row>
    <row r="40" spans="1:6" ht="15.5">
      <c r="A40" s="143">
        <v>31</v>
      </c>
      <c r="B40" s="243" t="s">
        <v>463</v>
      </c>
      <c r="C40" s="30">
        <v>2015</v>
      </c>
      <c r="D40" s="284">
        <v>5</v>
      </c>
      <c r="E40" s="23"/>
    </row>
    <row r="41" spans="1:6" ht="16" thickBot="1">
      <c r="A41" s="199">
        <v>32</v>
      </c>
      <c r="B41" s="246" t="s">
        <v>464</v>
      </c>
      <c r="C41" s="133">
        <v>2016</v>
      </c>
      <c r="D41" s="391">
        <v>5</v>
      </c>
      <c r="E41" s="23"/>
    </row>
    <row r="42" spans="1:6" ht="16" thickBot="1">
      <c r="A42" s="215"/>
      <c r="B42" s="236"/>
      <c r="C42" s="320" t="str">
        <f>"Total "&amp;LEFT(A7,3)</f>
        <v>Total I22</v>
      </c>
      <c r="D42" s="374">
        <f>SUM(D10:D41)</f>
        <v>195</v>
      </c>
      <c r="E42" s="23"/>
    </row>
    <row r="43" spans="1:6" ht="15.5">
      <c r="A43" s="23"/>
      <c r="B43" s="34"/>
      <c r="C43" s="23"/>
      <c r="D43" s="23"/>
      <c r="E43" s="23"/>
    </row>
    <row r="44" spans="1:6" ht="15.5">
      <c r="A44" s="23"/>
      <c r="E44" s="23"/>
    </row>
    <row r="45" spans="1:6" ht="15.5">
      <c r="A45" s="23"/>
      <c r="B45" s="34"/>
      <c r="C45" s="23"/>
      <c r="D45" s="23"/>
      <c r="E45" s="23"/>
    </row>
    <row r="46" spans="1:6" ht="15.5">
      <c r="A46" s="23"/>
      <c r="B46" s="34"/>
      <c r="C46" s="23"/>
      <c r="D46" s="23"/>
      <c r="E46" s="23"/>
    </row>
    <row r="47" spans="1:6" ht="15.5">
      <c r="A47" s="23"/>
      <c r="B47" s="34"/>
      <c r="C47" s="23"/>
      <c r="D47" s="23"/>
      <c r="E47" s="23"/>
    </row>
    <row r="48" spans="1:6" ht="15.5">
      <c r="A48" s="23"/>
      <c r="B48" s="34"/>
      <c r="C48" s="23"/>
      <c r="D48" s="23"/>
      <c r="E48" s="23"/>
    </row>
    <row r="49" spans="1:5" ht="15.5">
      <c r="A49" s="23"/>
      <c r="B49" s="35"/>
      <c r="C49" s="23"/>
      <c r="D49" s="23"/>
      <c r="E49" s="23"/>
    </row>
    <row r="50" spans="1:5" ht="15.5">
      <c r="A50" s="23"/>
      <c r="B50" s="34"/>
      <c r="C50" s="23"/>
      <c r="D50" s="23"/>
      <c r="E50" s="23"/>
    </row>
    <row r="51" spans="1:5" ht="15.5">
      <c r="A51" s="23"/>
      <c r="B51" s="34"/>
      <c r="C51" s="23"/>
      <c r="D51" s="23"/>
      <c r="E51" s="23"/>
    </row>
    <row r="52" spans="1:5" ht="15.5">
      <c r="A52" s="23"/>
      <c r="B52" s="34"/>
      <c r="C52" s="23"/>
      <c r="D52" s="23"/>
      <c r="E52" s="23"/>
    </row>
    <row r="53" spans="1:5" ht="15.5">
      <c r="A53" s="23"/>
      <c r="B53" s="23"/>
      <c r="C53" s="23"/>
      <c r="D53" s="23"/>
      <c r="E53" s="23"/>
    </row>
    <row r="54" spans="1:5" ht="15.5">
      <c r="A54" s="23"/>
      <c r="B54" s="23"/>
      <c r="C54" s="23"/>
      <c r="D54" s="23"/>
      <c r="E54" s="23"/>
    </row>
    <row r="55" spans="1:5" ht="15.5">
      <c r="A55" s="23"/>
      <c r="B55" s="23"/>
      <c r="C55" s="23"/>
      <c r="D55" s="23"/>
      <c r="E55" s="23"/>
    </row>
    <row r="56" spans="1:5" ht="15.5">
      <c r="A56" s="23"/>
      <c r="B56" s="23"/>
      <c r="C56" s="23"/>
      <c r="D56" s="23"/>
      <c r="E56" s="23"/>
    </row>
    <row r="57" spans="1:5" ht="15.5">
      <c r="A57" s="23"/>
      <c r="B57" s="23"/>
      <c r="C57" s="23"/>
      <c r="D57" s="23"/>
      <c r="E57" s="23"/>
    </row>
    <row r="58" spans="1:5" ht="15.5">
      <c r="A58" s="23"/>
      <c r="B58" s="23"/>
      <c r="C58" s="23"/>
      <c r="D58" s="23"/>
      <c r="E58" s="23"/>
    </row>
    <row r="59" spans="1:5" ht="15.5">
      <c r="A59" s="23"/>
      <c r="B59" s="23"/>
      <c r="C59" s="23"/>
      <c r="D59" s="23"/>
      <c r="E59" s="23"/>
    </row>
    <row r="60" spans="1:5" ht="15.5">
      <c r="A60" s="23"/>
      <c r="B60" s="23"/>
      <c r="C60" s="23"/>
      <c r="D60" s="23"/>
      <c r="E60" s="23"/>
    </row>
    <row r="61" spans="1:5" ht="15.5">
      <c r="A61" s="23"/>
      <c r="B61" s="23"/>
      <c r="C61" s="23"/>
      <c r="D61" s="23"/>
      <c r="E61" s="23"/>
    </row>
    <row r="62" spans="1:5" ht="15.5">
      <c r="A62" s="23"/>
      <c r="B62" s="23"/>
      <c r="C62" s="23"/>
      <c r="D62" s="23"/>
      <c r="E62" s="23"/>
    </row>
    <row r="63" spans="1:5" ht="15.5">
      <c r="A63" s="23"/>
      <c r="B63" s="23"/>
      <c r="C63" s="23"/>
      <c r="D63" s="23"/>
      <c r="E63" s="23"/>
    </row>
    <row r="64" spans="1:5" ht="15.5">
      <c r="A64" s="23"/>
      <c r="B64" s="23"/>
      <c r="C64" s="23"/>
      <c r="D64" s="23"/>
      <c r="E64" s="23"/>
    </row>
    <row r="65" spans="1:5" ht="15.5">
      <c r="A65" s="23"/>
      <c r="B65" s="23"/>
      <c r="C65" s="23"/>
      <c r="D65" s="23"/>
      <c r="E65" s="23"/>
    </row>
    <row r="66" spans="1:5" ht="15.5">
      <c r="A66" s="23"/>
      <c r="B66" s="23"/>
      <c r="C66" s="23"/>
      <c r="D66" s="23"/>
      <c r="E66" s="23"/>
    </row>
    <row r="67" spans="1:5" ht="15.5">
      <c r="A67" s="23"/>
      <c r="B67" s="23"/>
      <c r="C67" s="23"/>
      <c r="D67" s="23"/>
      <c r="E67" s="23"/>
    </row>
    <row r="68" spans="1:5" ht="15.5">
      <c r="A68" s="23"/>
      <c r="B68" s="23"/>
      <c r="C68" s="23"/>
      <c r="D68" s="23"/>
      <c r="E68" s="23"/>
    </row>
    <row r="69" spans="1:5" ht="15.5">
      <c r="A69" s="23"/>
      <c r="B69" s="23"/>
      <c r="C69" s="23"/>
      <c r="D69" s="23"/>
      <c r="E69" s="23"/>
    </row>
    <row r="70" spans="1:5" ht="15.5">
      <c r="A70" s="23"/>
      <c r="B70" s="23"/>
      <c r="C70" s="23"/>
      <c r="D70" s="23"/>
      <c r="E70" s="23"/>
    </row>
    <row r="71" spans="1:5" ht="15.5">
      <c r="A71" s="23"/>
      <c r="B71" s="23"/>
      <c r="C71" s="23"/>
      <c r="D71" s="23"/>
      <c r="E71" s="23"/>
    </row>
    <row r="72" spans="1:5" ht="15.5">
      <c r="A72" s="23"/>
      <c r="B72" s="23"/>
      <c r="C72" s="23"/>
      <c r="D72" s="23"/>
      <c r="E72" s="23"/>
    </row>
    <row r="73" spans="1:5" ht="15.5">
      <c r="A73" s="23"/>
      <c r="B73" s="23"/>
      <c r="C73" s="23"/>
      <c r="D73" s="23"/>
      <c r="E73" s="23"/>
    </row>
    <row r="74" spans="1:5" ht="15.5">
      <c r="A74" s="23"/>
      <c r="B74" s="23"/>
      <c r="C74" s="23"/>
      <c r="D74" s="23"/>
      <c r="E74" s="23"/>
    </row>
    <row r="75" spans="1:5" ht="15.5">
      <c r="A75" s="23"/>
      <c r="B75" s="23"/>
      <c r="C75" s="23"/>
      <c r="D75" s="23"/>
      <c r="E75" s="23"/>
    </row>
    <row r="76" spans="1:5" ht="15.5">
      <c r="A76" s="23"/>
      <c r="B76" s="23"/>
      <c r="C76" s="23"/>
      <c r="D76" s="23"/>
      <c r="E76" s="23"/>
    </row>
    <row r="77" spans="1:5" ht="15.5">
      <c r="A77" s="23"/>
      <c r="B77" s="23"/>
      <c r="C77" s="23"/>
      <c r="D77" s="23"/>
      <c r="E77" s="23"/>
    </row>
    <row r="78" spans="1:5" ht="15.5">
      <c r="A78" s="23"/>
      <c r="B78" s="23"/>
      <c r="C78" s="23"/>
      <c r="D78" s="23"/>
      <c r="E78" s="23"/>
    </row>
    <row r="79" spans="1:5" ht="15.5">
      <c r="A79" s="23"/>
      <c r="B79" s="23"/>
      <c r="C79" s="23"/>
      <c r="D79" s="23"/>
      <c r="E79" s="23"/>
    </row>
    <row r="80" spans="1:5" ht="15.5">
      <c r="A80" s="23"/>
      <c r="B80" s="23"/>
      <c r="C80" s="23"/>
      <c r="D80" s="23"/>
      <c r="E80" s="23"/>
    </row>
    <row r="81" spans="1:5" ht="15.5">
      <c r="A81" s="23"/>
      <c r="B81" s="23"/>
      <c r="C81" s="23"/>
      <c r="D81" s="23"/>
      <c r="E81" s="23"/>
    </row>
    <row r="82" spans="1:5" ht="15.5">
      <c r="A82" s="23"/>
      <c r="B82" s="23"/>
      <c r="C82" s="23"/>
      <c r="D82" s="23"/>
      <c r="E82" s="23"/>
    </row>
    <row r="83" spans="1:5" ht="15.5">
      <c r="A83" s="23"/>
      <c r="B83" s="23"/>
      <c r="C83" s="23"/>
      <c r="D83" s="23"/>
      <c r="E83" s="23"/>
    </row>
    <row r="84" spans="1:5" ht="15.5">
      <c r="A84" s="23"/>
      <c r="B84" s="23"/>
      <c r="C84" s="23"/>
      <c r="D84" s="23"/>
      <c r="E84" s="23"/>
    </row>
    <row r="85" spans="1:5" ht="15.5">
      <c r="A85" s="23"/>
      <c r="B85" s="23"/>
      <c r="C85" s="23"/>
      <c r="D85" s="23"/>
      <c r="E85" s="23"/>
    </row>
    <row r="86" spans="1:5" ht="15.5">
      <c r="A86" s="23"/>
      <c r="B86" s="23"/>
      <c r="C86" s="23"/>
      <c r="D86" s="23"/>
      <c r="E86" s="23"/>
    </row>
    <row r="87" spans="1:5" ht="15.5">
      <c r="A87" s="23"/>
      <c r="B87" s="23"/>
      <c r="C87" s="23"/>
      <c r="D87" s="23"/>
      <c r="E87" s="23"/>
    </row>
  </sheetData>
  <mergeCells count="2">
    <mergeCell ref="A6:D6"/>
    <mergeCell ref="A7:D7"/>
  </mergeCells>
  <phoneticPr fontId="0" type="noConversion"/>
  <hyperlinks>
    <hyperlink ref="B32" r:id="rId1" display="http://www.stonerex.ro/concurs-arhitectura-pentru-studenti-2016/" xr:uid="{7A114304-EBD5-4CEA-8BA7-102A8C776857}"/>
  </hyperlinks>
  <printOptions horizontalCentered="1"/>
  <pageMargins left="0.74803149606299213" right="0.74803149606299213" top="0.78740157480314965" bottom="0.59055118110236227" header="0.31496062992125984" footer="0.31496062992125984"/>
  <pageSetup paperSize="9" orientation="landscape"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9"/>
  <sheetViews>
    <sheetView topLeftCell="A4" workbookViewId="0">
      <selection activeCell="A10" sqref="A10:D28"/>
    </sheetView>
  </sheetViews>
  <sheetFormatPr defaultRowHeight="14.5"/>
  <cols>
    <col min="1" max="1" width="5.08984375" customWidth="1"/>
    <col min="2" max="2" width="98.36328125" customWidth="1"/>
    <col min="3" max="3" width="15.6328125" customWidth="1"/>
    <col min="4" max="4" width="9.6328125" customWidth="1"/>
  </cols>
  <sheetData>
    <row r="1" spans="1:6" ht="15.5">
      <c r="A1" s="213" t="str">
        <f>'Date initiale'!C3</f>
        <v>Universitatea de Arhitectură și Urbanism "Ion Mincu" București</v>
      </c>
      <c r="B1" s="213"/>
      <c r="C1" s="213"/>
      <c r="D1" s="31"/>
    </row>
    <row r="2" spans="1:6" ht="15.5">
      <c r="A2" s="213" t="str">
        <f>'Date initiale'!B4&amp;" "&amp;'Date initiale'!C4</f>
        <v>Facultatea URBANISM</v>
      </c>
      <c r="B2" s="213"/>
      <c r="C2" s="213"/>
      <c r="D2" s="16"/>
    </row>
    <row r="3" spans="1:6" ht="15.5">
      <c r="A3" s="213" t="str">
        <f>'Date initiale'!B5&amp;" "&amp;'Date initiale'!C5</f>
        <v>Departamentul Proiectare Urbană și Peisagistică</v>
      </c>
      <c r="B3" s="213"/>
      <c r="C3" s="213"/>
      <c r="D3" s="16"/>
    </row>
    <row r="4" spans="1:6">
      <c r="A4" s="99" t="str">
        <f>'Date initiale'!C6&amp;", "&amp;'Date initiale'!C7</f>
        <v>Enache Cristina Iuliana, P4</v>
      </c>
      <c r="B4" s="99"/>
      <c r="C4" s="99"/>
    </row>
    <row r="5" spans="1:6">
      <c r="A5" s="99"/>
      <c r="B5" s="99"/>
      <c r="C5" s="99"/>
    </row>
    <row r="6" spans="1:6" ht="15.5">
      <c r="A6" s="449" t="s">
        <v>110</v>
      </c>
      <c r="B6" s="449"/>
      <c r="C6" s="449"/>
      <c r="D6" s="449"/>
    </row>
    <row r="7" spans="1:6" ht="39.75" customHeight="1">
      <c r="A7" s="446"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46"/>
      <c r="C7" s="446"/>
      <c r="D7" s="446"/>
    </row>
    <row r="8" spans="1:6" ht="15.75" customHeight="1" thickBot="1">
      <c r="A8" s="40"/>
      <c r="B8" s="40"/>
      <c r="C8" s="40"/>
      <c r="D8" s="40"/>
    </row>
    <row r="9" spans="1:6" ht="29.5" thickBot="1">
      <c r="A9" s="136" t="s">
        <v>55</v>
      </c>
      <c r="B9" s="137" t="s">
        <v>159</v>
      </c>
      <c r="C9" s="137" t="s">
        <v>81</v>
      </c>
      <c r="D9" s="234" t="s">
        <v>147</v>
      </c>
      <c r="F9" s="216" t="s">
        <v>108</v>
      </c>
    </row>
    <row r="10" spans="1:6">
      <c r="A10" s="142">
        <v>1</v>
      </c>
      <c r="B10" s="398" t="s">
        <v>631</v>
      </c>
      <c r="C10" s="394" t="s">
        <v>604</v>
      </c>
      <c r="D10" s="399">
        <v>1</v>
      </c>
      <c r="F10" s="217"/>
    </row>
    <row r="11" spans="1:6">
      <c r="A11" s="143">
        <v>2</v>
      </c>
      <c r="B11" s="12" t="s">
        <v>632</v>
      </c>
      <c r="C11" s="180" t="s">
        <v>603</v>
      </c>
      <c r="D11" s="392">
        <v>1</v>
      </c>
      <c r="F11" s="217"/>
    </row>
    <row r="12" spans="1:6">
      <c r="A12" s="143">
        <v>3</v>
      </c>
      <c r="B12" s="12" t="s">
        <v>633</v>
      </c>
      <c r="C12" s="180" t="s">
        <v>603</v>
      </c>
      <c r="D12" s="392">
        <v>1</v>
      </c>
      <c r="F12" s="217"/>
    </row>
    <row r="13" spans="1:6">
      <c r="A13" s="143">
        <v>4</v>
      </c>
      <c r="B13" s="12" t="s">
        <v>634</v>
      </c>
      <c r="C13" s="180" t="s">
        <v>603</v>
      </c>
      <c r="D13" s="392">
        <v>1</v>
      </c>
      <c r="F13" s="217"/>
    </row>
    <row r="14" spans="1:6" ht="58">
      <c r="A14" s="143">
        <v>5</v>
      </c>
      <c r="B14" s="221" t="s">
        <v>635</v>
      </c>
      <c r="C14" s="30" t="s">
        <v>532</v>
      </c>
      <c r="D14" s="286">
        <v>1</v>
      </c>
      <c r="F14" s="217"/>
    </row>
    <row r="15" spans="1:6" ht="58">
      <c r="A15" s="143">
        <v>6</v>
      </c>
      <c r="B15" s="221" t="s">
        <v>636</v>
      </c>
      <c r="C15" s="30" t="s">
        <v>533</v>
      </c>
      <c r="D15" s="286">
        <v>1</v>
      </c>
      <c r="F15" s="217"/>
    </row>
    <row r="16" spans="1:6" ht="29">
      <c r="A16" s="143">
        <v>7</v>
      </c>
      <c r="B16" s="221" t="s">
        <v>637</v>
      </c>
      <c r="C16" s="393" t="s">
        <v>638</v>
      </c>
      <c r="D16" s="286">
        <v>1</v>
      </c>
      <c r="F16" s="217"/>
    </row>
    <row r="17" spans="1:7" ht="29">
      <c r="A17" s="143">
        <v>8</v>
      </c>
      <c r="B17" s="221" t="s">
        <v>646</v>
      </c>
      <c r="C17" s="30" t="s">
        <v>645</v>
      </c>
      <c r="D17" s="286">
        <v>1</v>
      </c>
      <c r="F17" s="217"/>
    </row>
    <row r="18" spans="1:7" ht="43.5">
      <c r="A18" s="143">
        <v>9</v>
      </c>
      <c r="B18" s="221" t="s">
        <v>639</v>
      </c>
      <c r="C18" s="30" t="s">
        <v>481</v>
      </c>
      <c r="D18" s="286">
        <v>1</v>
      </c>
      <c r="F18" s="217"/>
    </row>
    <row r="19" spans="1:7">
      <c r="A19" s="143">
        <v>10</v>
      </c>
      <c r="B19" s="396" t="s">
        <v>428</v>
      </c>
      <c r="C19" s="30" t="s">
        <v>429</v>
      </c>
      <c r="D19" s="286">
        <v>1</v>
      </c>
      <c r="F19" s="217" t="s">
        <v>170</v>
      </c>
      <c r="G19" s="308" t="s">
        <v>262</v>
      </c>
    </row>
    <row r="20" spans="1:7">
      <c r="A20" s="143">
        <v>11</v>
      </c>
      <c r="B20" s="332" t="s">
        <v>432</v>
      </c>
      <c r="C20" s="30" t="s">
        <v>431</v>
      </c>
      <c r="D20" s="286">
        <v>3</v>
      </c>
      <c r="F20" s="217" t="s">
        <v>172</v>
      </c>
    </row>
    <row r="21" spans="1:7" ht="43.5">
      <c r="A21" s="143">
        <v>12</v>
      </c>
      <c r="B21" s="221" t="s">
        <v>640</v>
      </c>
      <c r="C21" s="30" t="s">
        <v>430</v>
      </c>
      <c r="D21" s="286">
        <v>1</v>
      </c>
      <c r="F21" s="217" t="s">
        <v>173</v>
      </c>
    </row>
    <row r="22" spans="1:7" ht="43.5">
      <c r="A22" s="143">
        <f t="shared" ref="A22:A28" si="0">A21+1</f>
        <v>13</v>
      </c>
      <c r="B22" s="324" t="s">
        <v>641</v>
      </c>
      <c r="C22" s="30" t="s">
        <v>416</v>
      </c>
      <c r="D22" s="286">
        <v>1</v>
      </c>
    </row>
    <row r="23" spans="1:7" ht="43.5">
      <c r="A23" s="143">
        <f t="shared" si="0"/>
        <v>14</v>
      </c>
      <c r="B23" s="324" t="s">
        <v>642</v>
      </c>
      <c r="C23" s="30" t="s">
        <v>433</v>
      </c>
      <c r="D23" s="286">
        <v>1</v>
      </c>
    </row>
    <row r="24" spans="1:7" ht="29">
      <c r="A24" s="143">
        <f t="shared" si="0"/>
        <v>15</v>
      </c>
      <c r="B24" s="324" t="s">
        <v>643</v>
      </c>
      <c r="C24" s="30" t="s">
        <v>434</v>
      </c>
      <c r="D24" s="286">
        <v>1</v>
      </c>
    </row>
    <row r="25" spans="1:7" ht="29">
      <c r="A25" s="143">
        <f t="shared" si="0"/>
        <v>16</v>
      </c>
      <c r="B25" s="324" t="s">
        <v>644</v>
      </c>
      <c r="C25" s="30" t="s">
        <v>435</v>
      </c>
      <c r="D25" s="286">
        <v>1</v>
      </c>
    </row>
    <row r="26" spans="1:7">
      <c r="A26" s="143">
        <f t="shared" si="0"/>
        <v>17</v>
      </c>
      <c r="B26" s="243"/>
      <c r="C26" s="30"/>
      <c r="D26" s="286"/>
    </row>
    <row r="27" spans="1:7">
      <c r="A27" s="143">
        <f t="shared" si="0"/>
        <v>18</v>
      </c>
      <c r="B27" s="243"/>
      <c r="C27" s="30"/>
      <c r="D27" s="286"/>
    </row>
    <row r="28" spans="1:7" ht="15" thickBot="1">
      <c r="A28" s="199">
        <f t="shared" si="0"/>
        <v>19</v>
      </c>
      <c r="B28" s="246"/>
      <c r="C28" s="133"/>
      <c r="D28" s="287"/>
    </row>
    <row r="29" spans="1:7" ht="15" thickBot="1">
      <c r="A29" s="99"/>
      <c r="B29" s="99"/>
      <c r="C29" s="320" t="str">
        <f>"Total "&amp;LEFT(A7,3)</f>
        <v>Total I23</v>
      </c>
      <c r="D29" s="395">
        <f>SUM(D10:D28)</f>
        <v>18</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topLeftCell="C1" workbookViewId="0">
      <selection activeCell="L14" sqref="L14"/>
    </sheetView>
  </sheetViews>
  <sheetFormatPr defaultRowHeight="14.5"/>
  <cols>
    <col min="1" max="1" width="5.08984375" customWidth="1"/>
    <col min="2" max="2" width="27.54296875" customWidth="1"/>
    <col min="3" max="3" width="46.90625" customWidth="1"/>
    <col min="4" max="4" width="30" customWidth="1"/>
    <col min="5" max="5" width="10.54296875" customWidth="1"/>
    <col min="6" max="6" width="9.6328125" customWidth="1"/>
  </cols>
  <sheetData>
    <row r="1" spans="1:9">
      <c r="A1" s="99" t="str">
        <f>'Date initiale'!C3</f>
        <v>Universitatea de Arhitectură și Urbanism "Ion Mincu" București</v>
      </c>
      <c r="B1" s="99"/>
      <c r="C1" s="99"/>
      <c r="D1" s="99"/>
      <c r="E1" s="99"/>
    </row>
    <row r="2" spans="1:9">
      <c r="A2" s="99" t="str">
        <f>'Date initiale'!B4&amp;" "&amp;'Date initiale'!C4</f>
        <v>Facultatea URBANISM</v>
      </c>
      <c r="B2" s="99"/>
      <c r="C2" s="99"/>
      <c r="D2" s="99"/>
      <c r="E2" s="99"/>
    </row>
    <row r="3" spans="1:9">
      <c r="A3" s="99" t="str">
        <f>'Date initiale'!B5&amp;" "&amp;'Date initiale'!C5</f>
        <v>Departamentul Proiectare Urbană și Peisagistică</v>
      </c>
      <c r="B3" s="99"/>
      <c r="C3" s="99"/>
      <c r="D3" s="99"/>
      <c r="E3" s="99"/>
    </row>
    <row r="4" spans="1:9">
      <c r="A4" s="99" t="str">
        <f>'Date initiale'!C6&amp;", "&amp;'Date initiale'!C7</f>
        <v>Enache Cristina Iuliana, P4</v>
      </c>
      <c r="B4" s="99"/>
      <c r="C4" s="99"/>
      <c r="D4" s="99"/>
      <c r="E4" s="99"/>
    </row>
    <row r="5" spans="1:9">
      <c r="A5" s="99"/>
      <c r="B5" s="99"/>
      <c r="C5" s="99"/>
      <c r="D5" s="99"/>
      <c r="E5" s="99"/>
    </row>
    <row r="6" spans="1:9" ht="15.5">
      <c r="A6" s="226" t="s">
        <v>110</v>
      </c>
    </row>
    <row r="7" spans="1:9" ht="15.5">
      <c r="A7" s="446" t="str">
        <f>'Descriere indicatori'!B31&amp;". "&amp;'Descriere indicatori'!C31</f>
        <v xml:space="preserve">I24. Îndrumare de doctorat sau în co-tutelă la nivel internaţional/naţional </v>
      </c>
      <c r="B7" s="446"/>
      <c r="C7" s="446"/>
      <c r="D7" s="446"/>
      <c r="E7" s="446"/>
      <c r="F7" s="446"/>
    </row>
    <row r="8" spans="1:9" ht="15" thickBot="1"/>
    <row r="9" spans="1:9" ht="29.5" thickBot="1">
      <c r="A9" s="136" t="s">
        <v>55</v>
      </c>
      <c r="B9" s="137" t="s">
        <v>153</v>
      </c>
      <c r="C9" s="137" t="s">
        <v>155</v>
      </c>
      <c r="D9" s="137" t="s">
        <v>154</v>
      </c>
      <c r="E9" s="137" t="s">
        <v>81</v>
      </c>
      <c r="F9" s="234" t="s">
        <v>147</v>
      </c>
      <c r="H9" s="216" t="s">
        <v>108</v>
      </c>
    </row>
    <row r="10" spans="1:9">
      <c r="A10" s="142">
        <v>1</v>
      </c>
      <c r="B10" s="250"/>
      <c r="C10" s="250"/>
      <c r="D10" s="250"/>
      <c r="E10" s="127"/>
      <c r="F10" s="285"/>
      <c r="H10" s="217" t="s">
        <v>266</v>
      </c>
      <c r="I10" s="308" t="s">
        <v>267</v>
      </c>
    </row>
    <row r="11" spans="1:9">
      <c r="A11" s="143">
        <f>A10+1</f>
        <v>2</v>
      </c>
      <c r="B11" s="243"/>
      <c r="C11" s="243"/>
      <c r="D11" s="243"/>
      <c r="E11" s="30"/>
      <c r="F11" s="286"/>
      <c r="I11" s="308" t="s">
        <v>268</v>
      </c>
    </row>
    <row r="12" spans="1:9">
      <c r="A12" s="143">
        <f t="shared" ref="A12:A19" si="0">A11+1</f>
        <v>3</v>
      </c>
      <c r="B12" s="243"/>
      <c r="C12" s="243"/>
      <c r="D12" s="243"/>
      <c r="E12" s="30"/>
      <c r="F12" s="286"/>
    </row>
    <row r="13" spans="1:9">
      <c r="A13" s="143">
        <f t="shared" si="0"/>
        <v>4</v>
      </c>
      <c r="B13" s="243"/>
      <c r="C13" s="243"/>
      <c r="D13" s="243"/>
      <c r="E13" s="30"/>
      <c r="F13" s="286"/>
    </row>
    <row r="14" spans="1:9">
      <c r="A14" s="143">
        <f t="shared" si="0"/>
        <v>5</v>
      </c>
      <c r="B14" s="243"/>
      <c r="C14" s="243"/>
      <c r="D14" s="243"/>
      <c r="E14" s="30"/>
      <c r="F14" s="286"/>
    </row>
    <row r="15" spans="1:9">
      <c r="A15" s="143">
        <f t="shared" si="0"/>
        <v>6</v>
      </c>
      <c r="B15" s="243"/>
      <c r="C15" s="243"/>
      <c r="D15" s="243"/>
      <c r="E15" s="30"/>
      <c r="F15" s="286"/>
    </row>
    <row r="16" spans="1:9">
      <c r="A16" s="143">
        <f t="shared" si="0"/>
        <v>7</v>
      </c>
      <c r="B16" s="243"/>
      <c r="C16" s="243"/>
      <c r="D16" s="243"/>
      <c r="E16" s="30"/>
      <c r="F16" s="286"/>
    </row>
    <row r="17" spans="1:6">
      <c r="A17" s="143">
        <f t="shared" si="0"/>
        <v>8</v>
      </c>
      <c r="B17" s="243"/>
      <c r="C17" s="243"/>
      <c r="D17" s="243"/>
      <c r="E17" s="30"/>
      <c r="F17" s="286"/>
    </row>
    <row r="18" spans="1:6">
      <c r="A18" s="143">
        <f t="shared" si="0"/>
        <v>9</v>
      </c>
      <c r="B18" s="243"/>
      <c r="C18" s="243"/>
      <c r="D18" s="243"/>
      <c r="E18" s="30"/>
      <c r="F18" s="286"/>
    </row>
    <row r="19" spans="1:6" ht="15" thickBot="1">
      <c r="A19" s="199">
        <f t="shared" si="0"/>
        <v>10</v>
      </c>
      <c r="B19" s="246"/>
      <c r="C19" s="246"/>
      <c r="D19" s="246"/>
      <c r="E19" s="133"/>
      <c r="F19" s="287"/>
    </row>
    <row r="20" spans="1:6" ht="15" thickBot="1">
      <c r="A20" s="288"/>
      <c r="B20" s="99"/>
      <c r="C20" s="99"/>
      <c r="D20" s="99"/>
      <c r="E20" s="102" t="str">
        <f>"Total "&amp;LEFT(A7,3)</f>
        <v>Total I24</v>
      </c>
      <c r="F20" s="251">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4.5"/>
  <sheetData>
    <row r="1" spans="1:28">
      <c r="A1" t="s">
        <v>106</v>
      </c>
      <c r="AA1" s="253"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B1:E62"/>
  <sheetViews>
    <sheetView showGridLines="0" showRowColHeaders="0" topLeftCell="A27" zoomScale="85" zoomScaleNormal="85" workbookViewId="0">
      <selection activeCell="C6" sqref="C6"/>
    </sheetView>
  </sheetViews>
  <sheetFormatPr defaultRowHeight="14.5"/>
  <cols>
    <col min="1" max="1" width="3.90625" customWidth="1"/>
    <col min="2" max="2" width="9.08984375" customWidth="1"/>
    <col min="3" max="3" width="55" customWidth="1"/>
    <col min="4" max="4" width="9.453125" style="50" customWidth="1"/>
    <col min="5" max="5" width="14.36328125" customWidth="1"/>
  </cols>
  <sheetData>
    <row r="1" spans="2:5">
      <c r="B1" s="64" t="s">
        <v>187</v>
      </c>
      <c r="D1"/>
    </row>
    <row r="2" spans="2:5">
      <c r="B2" s="64"/>
      <c r="D2"/>
    </row>
    <row r="3" spans="2:5" ht="43.5">
      <c r="B3" s="49" t="s">
        <v>63</v>
      </c>
      <c r="C3" s="11" t="s">
        <v>17</v>
      </c>
      <c r="D3" s="49" t="s">
        <v>18</v>
      </c>
      <c r="E3" s="11" t="s">
        <v>97</v>
      </c>
    </row>
    <row r="4" spans="2:5" ht="29">
      <c r="B4" s="55" t="s">
        <v>112</v>
      </c>
      <c r="C4" s="10" t="s">
        <v>20</v>
      </c>
      <c r="D4" s="55" t="s">
        <v>196</v>
      </c>
      <c r="E4" s="52" t="s">
        <v>98</v>
      </c>
    </row>
    <row r="5" spans="2:5">
      <c r="B5" s="55" t="s">
        <v>113</v>
      </c>
      <c r="C5" s="10" t="s">
        <v>22</v>
      </c>
      <c r="D5" s="55" t="s">
        <v>197</v>
      </c>
      <c r="E5" s="52" t="s">
        <v>16</v>
      </c>
    </row>
    <row r="6" spans="2:5" ht="29">
      <c r="B6" s="55" t="s">
        <v>114</v>
      </c>
      <c r="C6" s="22" t="s">
        <v>24</v>
      </c>
      <c r="D6" s="55" t="s">
        <v>198</v>
      </c>
      <c r="E6" s="52" t="s">
        <v>25</v>
      </c>
    </row>
    <row r="7" spans="2:5">
      <c r="B7" s="55" t="s">
        <v>115</v>
      </c>
      <c r="C7" s="10" t="s">
        <v>199</v>
      </c>
      <c r="D7" s="55" t="s">
        <v>198</v>
      </c>
      <c r="E7" s="52" t="s">
        <v>27</v>
      </c>
    </row>
    <row r="8" spans="2:5" s="17" customFormat="1" ht="58">
      <c r="B8" s="55" t="s">
        <v>116</v>
      </c>
      <c r="C8" s="52" t="s">
        <v>200</v>
      </c>
      <c r="D8" s="55" t="s">
        <v>198</v>
      </c>
      <c r="E8" s="52" t="s">
        <v>27</v>
      </c>
    </row>
    <row r="9" spans="2:5" ht="30" customHeight="1">
      <c r="B9" s="55" t="s">
        <v>117</v>
      </c>
      <c r="C9" s="14" t="s">
        <v>201</v>
      </c>
      <c r="D9" s="55" t="s">
        <v>202</v>
      </c>
      <c r="E9" s="52" t="s">
        <v>27</v>
      </c>
    </row>
    <row r="10" spans="2:5" ht="30" customHeight="1">
      <c r="B10" s="55" t="s">
        <v>118</v>
      </c>
      <c r="C10" s="14" t="s">
        <v>203</v>
      </c>
      <c r="D10" s="55" t="s">
        <v>202</v>
      </c>
      <c r="E10" s="52" t="s">
        <v>27</v>
      </c>
    </row>
    <row r="11" spans="2:5" ht="29">
      <c r="B11" s="55" t="s">
        <v>119</v>
      </c>
      <c r="C11" s="14" t="s">
        <v>204</v>
      </c>
      <c r="D11" s="55" t="s">
        <v>198</v>
      </c>
      <c r="E11" s="52" t="s">
        <v>32</v>
      </c>
    </row>
    <row r="12" spans="2:5" ht="29">
      <c r="B12" s="55" t="s">
        <v>120</v>
      </c>
      <c r="C12" s="10" t="s">
        <v>205</v>
      </c>
      <c r="D12" s="55" t="s">
        <v>206</v>
      </c>
      <c r="E12" s="52" t="s">
        <v>32</v>
      </c>
    </row>
    <row r="13" spans="2:5" ht="62.25" customHeight="1">
      <c r="B13" s="55" t="s">
        <v>121</v>
      </c>
      <c r="C13" s="51" t="s">
        <v>207</v>
      </c>
      <c r="D13" s="55" t="s">
        <v>208</v>
      </c>
      <c r="E13" s="52" t="s">
        <v>35</v>
      </c>
    </row>
    <row r="14" spans="2:5" ht="58">
      <c r="B14" s="56" t="s">
        <v>122</v>
      </c>
      <c r="C14" s="14" t="s">
        <v>209</v>
      </c>
      <c r="D14" s="55" t="s">
        <v>210</v>
      </c>
      <c r="E14" s="52" t="s">
        <v>37</v>
      </c>
    </row>
    <row r="15" spans="2:5" ht="76.5" customHeight="1">
      <c r="B15" s="57"/>
      <c r="C15" s="14" t="s">
        <v>211</v>
      </c>
      <c r="D15" s="55" t="s">
        <v>212</v>
      </c>
      <c r="E15" s="52" t="s">
        <v>38</v>
      </c>
    </row>
    <row r="16" spans="2:5" ht="29">
      <c r="B16" s="58"/>
      <c r="C16" s="25" t="s">
        <v>213</v>
      </c>
      <c r="D16" s="55" t="s">
        <v>214</v>
      </c>
      <c r="E16" s="52" t="s">
        <v>39</v>
      </c>
    </row>
    <row r="17" spans="2:5" ht="90" customHeight="1">
      <c r="B17" s="55" t="s">
        <v>123</v>
      </c>
      <c r="C17" s="14" t="s">
        <v>215</v>
      </c>
      <c r="D17" s="55" t="s">
        <v>216</v>
      </c>
      <c r="E17" s="52" t="s">
        <v>59</v>
      </c>
    </row>
    <row r="18" spans="2:5" ht="61.5" customHeight="1">
      <c r="B18" s="55" t="s">
        <v>124</v>
      </c>
      <c r="C18" s="14" t="s">
        <v>217</v>
      </c>
      <c r="D18" s="55" t="s">
        <v>218</v>
      </c>
      <c r="E18" s="52" t="s">
        <v>59</v>
      </c>
    </row>
    <row r="19" spans="2:5" ht="75" customHeight="1">
      <c r="B19" s="436" t="s">
        <v>125</v>
      </c>
      <c r="C19" s="10" t="s">
        <v>219</v>
      </c>
      <c r="D19" s="55" t="s">
        <v>220</v>
      </c>
      <c r="E19" s="52" t="s">
        <v>59</v>
      </c>
    </row>
    <row r="20" spans="2:5" ht="43.5">
      <c r="B20" s="437"/>
      <c r="C20" s="10" t="s">
        <v>221</v>
      </c>
      <c r="D20" s="55" t="s">
        <v>222</v>
      </c>
      <c r="E20" s="52" t="s">
        <v>59</v>
      </c>
    </row>
    <row r="21" spans="2:5" ht="58">
      <c r="B21" s="58"/>
      <c r="C21" s="10" t="s">
        <v>62</v>
      </c>
      <c r="D21" s="55" t="s">
        <v>223</v>
      </c>
      <c r="E21" s="52" t="s">
        <v>59</v>
      </c>
    </row>
    <row r="22" spans="2:5" ht="72.5">
      <c r="B22" s="55" t="s">
        <v>0</v>
      </c>
      <c r="C22" s="10" t="s">
        <v>224</v>
      </c>
      <c r="D22" s="55" t="s">
        <v>225</v>
      </c>
      <c r="E22" s="52" t="s">
        <v>59</v>
      </c>
    </row>
    <row r="23" spans="2:5" ht="135.75" customHeight="1">
      <c r="B23" s="61" t="s">
        <v>126</v>
      </c>
      <c r="C23" s="59" t="s">
        <v>226</v>
      </c>
      <c r="D23" s="60" t="s">
        <v>227</v>
      </c>
      <c r="E23" s="59" t="s">
        <v>228</v>
      </c>
    </row>
    <row r="24" spans="2:5" ht="58">
      <c r="B24" s="58" t="s">
        <v>127</v>
      </c>
      <c r="C24" s="45" t="s">
        <v>229</v>
      </c>
      <c r="D24" s="58" t="s">
        <v>230</v>
      </c>
      <c r="E24" s="54" t="s">
        <v>65</v>
      </c>
    </row>
    <row r="25" spans="2:5" ht="58">
      <c r="B25" s="55" t="s">
        <v>128</v>
      </c>
      <c r="C25" s="14" t="s">
        <v>231</v>
      </c>
      <c r="D25" s="55" t="s">
        <v>232</v>
      </c>
      <c r="E25" s="52" t="s">
        <v>67</v>
      </c>
    </row>
    <row r="26" spans="2:5" ht="106.5" customHeight="1">
      <c r="B26" s="55" t="s">
        <v>129</v>
      </c>
      <c r="C26" s="63" t="s">
        <v>233</v>
      </c>
      <c r="D26" s="55" t="s">
        <v>99</v>
      </c>
      <c r="E26" s="52" t="s">
        <v>41</v>
      </c>
    </row>
    <row r="27" spans="2:5" ht="43.5">
      <c r="B27" s="55" t="s">
        <v>130</v>
      </c>
      <c r="C27" s="62" t="s">
        <v>234</v>
      </c>
      <c r="D27" s="55" t="s">
        <v>235</v>
      </c>
      <c r="E27" s="52" t="s">
        <v>43</v>
      </c>
    </row>
    <row r="28" spans="2:5" ht="29">
      <c r="B28" s="55" t="s">
        <v>131</v>
      </c>
      <c r="C28" s="54" t="s">
        <v>236</v>
      </c>
      <c r="D28" s="55" t="s">
        <v>232</v>
      </c>
      <c r="E28" s="52" t="s">
        <v>43</v>
      </c>
    </row>
    <row r="29" spans="2:5" ht="107.25" customHeight="1">
      <c r="B29" s="55" t="s">
        <v>132</v>
      </c>
      <c r="C29" s="53" t="s">
        <v>264</v>
      </c>
      <c r="D29" s="55" t="s">
        <v>100</v>
      </c>
      <c r="E29" s="52" t="s">
        <v>46</v>
      </c>
    </row>
    <row r="30" spans="2:5" ht="58">
      <c r="B30" s="55" t="s">
        <v>133</v>
      </c>
      <c r="C30" s="52" t="s">
        <v>237</v>
      </c>
      <c r="D30" s="55" t="s">
        <v>238</v>
      </c>
      <c r="E30" s="52" t="s">
        <v>41</v>
      </c>
    </row>
    <row r="31" spans="2:5" ht="58">
      <c r="B31" s="55" t="s">
        <v>239</v>
      </c>
      <c r="C31" s="52" t="s">
        <v>49</v>
      </c>
      <c r="D31" s="55" t="s">
        <v>240</v>
      </c>
      <c r="E31" s="52" t="s">
        <v>241</v>
      </c>
    </row>
    <row r="33" spans="2:5">
      <c r="B33" s="440" t="s">
        <v>193</v>
      </c>
      <c r="C33" s="438"/>
      <c r="D33" s="438"/>
      <c r="E33" s="438"/>
    </row>
    <row r="34" spans="2:5">
      <c r="B34" s="438"/>
      <c r="C34" s="438"/>
      <c r="D34" s="438"/>
      <c r="E34" s="438"/>
    </row>
    <row r="35" spans="2:5">
      <c r="B35" s="438"/>
      <c r="C35" s="438"/>
      <c r="D35" s="438"/>
      <c r="E35" s="438"/>
    </row>
    <row r="36" spans="2:5">
      <c r="B36" s="438"/>
      <c r="C36" s="438"/>
      <c r="D36" s="438"/>
      <c r="E36" s="438"/>
    </row>
    <row r="37" spans="2:5">
      <c r="B37" s="438"/>
      <c r="C37" s="438"/>
      <c r="D37" s="438"/>
      <c r="E37" s="438"/>
    </row>
    <row r="38" spans="2:5">
      <c r="B38" s="438"/>
      <c r="C38" s="438"/>
      <c r="D38" s="438"/>
      <c r="E38" s="438"/>
    </row>
    <row r="39" spans="2:5">
      <c r="B39" s="438"/>
      <c r="C39" s="438"/>
      <c r="D39" s="438"/>
      <c r="E39" s="438"/>
    </row>
    <row r="40" spans="2:5" ht="128.25" customHeight="1">
      <c r="B40" s="438"/>
      <c r="C40" s="438"/>
      <c r="D40" s="438"/>
      <c r="E40" s="438"/>
    </row>
    <row r="41" spans="2:5">
      <c r="B41" s="439" t="s">
        <v>191</v>
      </c>
      <c r="C41" s="439"/>
      <c r="D41" s="439"/>
      <c r="E41" s="439"/>
    </row>
    <row r="42" spans="2:5" ht="48.75" customHeight="1">
      <c r="B42" s="438" t="s">
        <v>50</v>
      </c>
      <c r="C42" s="438"/>
      <c r="D42" s="438"/>
      <c r="E42" s="438"/>
    </row>
    <row r="43" spans="2:5" ht="64.5" customHeight="1">
      <c r="B43" s="438" t="s">
        <v>188</v>
      </c>
      <c r="C43" s="438"/>
      <c r="D43" s="438"/>
      <c r="E43" s="438"/>
    </row>
    <row r="44" spans="2:5" ht="59.25" customHeight="1">
      <c r="B44" s="438" t="s">
        <v>189</v>
      </c>
      <c r="C44" s="438"/>
      <c r="D44" s="438"/>
      <c r="E44" s="438"/>
    </row>
    <row r="45" spans="2:5" ht="46.5" customHeight="1">
      <c r="B45" s="438" t="s">
        <v>190</v>
      </c>
      <c r="C45" s="438"/>
      <c r="D45" s="438"/>
      <c r="E45" s="438"/>
    </row>
    <row r="46" spans="2:5" ht="32.25" customHeight="1">
      <c r="B46" s="438" t="s">
        <v>192</v>
      </c>
      <c r="C46" s="438"/>
      <c r="D46" s="438"/>
      <c r="E46" s="438"/>
    </row>
    <row r="47" spans="2:5">
      <c r="B47" s="442" t="s">
        <v>179</v>
      </c>
      <c r="C47" s="438"/>
      <c r="D47" s="438"/>
      <c r="E47" s="438"/>
    </row>
    <row r="48" spans="2:5">
      <c r="B48" s="438"/>
      <c r="C48" s="438"/>
      <c r="D48" s="438"/>
      <c r="E48" s="438"/>
    </row>
    <row r="49" spans="2:5">
      <c r="B49" s="438"/>
      <c r="C49" s="438"/>
      <c r="D49" s="438"/>
      <c r="E49" s="438"/>
    </row>
    <row r="50" spans="2:5">
      <c r="B50" s="438"/>
      <c r="C50" s="438"/>
      <c r="D50" s="438"/>
      <c r="E50" s="438"/>
    </row>
    <row r="51" spans="2:5">
      <c r="B51" s="438"/>
      <c r="C51" s="438"/>
      <c r="D51" s="438"/>
      <c r="E51" s="438"/>
    </row>
    <row r="52" spans="2:5">
      <c r="B52" s="438"/>
      <c r="C52" s="438"/>
      <c r="D52" s="438"/>
      <c r="E52" s="438"/>
    </row>
    <row r="53" spans="2:5">
      <c r="B53" s="438"/>
      <c r="C53" s="438"/>
      <c r="D53" s="438"/>
      <c r="E53" s="438"/>
    </row>
    <row r="54" spans="2:5" ht="114" customHeight="1">
      <c r="B54" s="438"/>
      <c r="C54" s="438"/>
      <c r="D54" s="438"/>
      <c r="E54" s="438"/>
    </row>
    <row r="56" spans="2:5">
      <c r="B56" s="308" t="s">
        <v>194</v>
      </c>
    </row>
    <row r="57" spans="2:5" ht="63" customHeight="1">
      <c r="B57" s="441" t="s">
        <v>195</v>
      </c>
      <c r="C57" s="438"/>
      <c r="D57" s="438"/>
      <c r="E57" s="438"/>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D18" sqref="D18"/>
    </sheetView>
  </sheetViews>
  <sheetFormatPr defaultRowHeight="14.5"/>
  <cols>
    <col min="2" max="2" width="46.54296875" customWidth="1"/>
    <col min="3" max="4" width="14.36328125" customWidth="1"/>
  </cols>
  <sheetData>
    <row r="1" spans="1:8">
      <c r="A1" s="64" t="s">
        <v>103</v>
      </c>
    </row>
    <row r="3" spans="1:8" ht="64.5" customHeight="1">
      <c r="A3" s="66" t="s">
        <v>2</v>
      </c>
      <c r="B3" s="65" t="s">
        <v>1</v>
      </c>
      <c r="C3" s="67" t="s">
        <v>3</v>
      </c>
      <c r="D3" s="67" t="s">
        <v>4</v>
      </c>
      <c r="E3" s="1"/>
      <c r="F3" s="1"/>
      <c r="G3" s="1"/>
      <c r="H3" s="1"/>
    </row>
    <row r="4" spans="1:8">
      <c r="A4" s="18" t="s">
        <v>5</v>
      </c>
      <c r="B4" s="12" t="s">
        <v>242</v>
      </c>
      <c r="C4" s="18" t="s">
        <v>10</v>
      </c>
      <c r="D4" s="18" t="s">
        <v>13</v>
      </c>
    </row>
    <row r="5" spans="1:8">
      <c r="A5" s="18" t="s">
        <v>6</v>
      </c>
      <c r="B5" s="12" t="s">
        <v>243</v>
      </c>
      <c r="C5" s="18" t="s">
        <v>10</v>
      </c>
      <c r="D5" s="18" t="s">
        <v>13</v>
      </c>
    </row>
    <row r="6" spans="1:8">
      <c r="A6" s="18" t="s">
        <v>7</v>
      </c>
      <c r="B6" s="12" t="s">
        <v>9</v>
      </c>
      <c r="C6" s="18" t="s">
        <v>11</v>
      </c>
      <c r="D6" s="18" t="s">
        <v>14</v>
      </c>
    </row>
    <row r="7" spans="1:8">
      <c r="A7" s="310" t="s">
        <v>8</v>
      </c>
      <c r="B7" s="309" t="s">
        <v>244</v>
      </c>
      <c r="C7" s="310" t="s">
        <v>12</v>
      </c>
      <c r="D7" s="310"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topLeftCell="A3" workbookViewId="0">
      <selection activeCell="F17" sqref="F17"/>
    </sheetView>
  </sheetViews>
  <sheetFormatPr defaultRowHeight="14.5"/>
  <cols>
    <col min="1" max="1" width="5.08984375" customWidth="1"/>
    <col min="2" max="2" width="22.08984375" customWidth="1"/>
    <col min="3" max="3" width="27.08984375" customWidth="1"/>
    <col min="4" max="4" width="21.453125" customWidth="1"/>
    <col min="5" max="5" width="16" customWidth="1"/>
    <col min="6" max="6" width="6.90625" customWidth="1"/>
    <col min="7" max="7" width="10" customWidth="1"/>
    <col min="8" max="8" width="10.6328125" customWidth="1"/>
    <col min="9" max="9" width="9.453125" customWidth="1"/>
  </cols>
  <sheetData>
    <row r="1" spans="1:31" ht="15.5">
      <c r="A1" s="213" t="str">
        <f>'Date initiale'!C3</f>
        <v>Universitatea de Arhitectură și Urbanism "Ion Mincu" București</v>
      </c>
      <c r="B1" s="213"/>
      <c r="C1" s="213"/>
      <c r="D1" s="2"/>
      <c r="E1" s="2"/>
      <c r="F1" s="3"/>
      <c r="G1" s="3"/>
      <c r="H1" s="3"/>
      <c r="I1" s="3"/>
    </row>
    <row r="2" spans="1:31" ht="15.5">
      <c r="A2" s="213" t="str">
        <f>'Date initiale'!B4&amp;" "&amp;'Date initiale'!C4</f>
        <v>Facultatea URBANISM</v>
      </c>
      <c r="B2" s="213"/>
      <c r="C2" s="213"/>
      <c r="D2" s="2"/>
      <c r="E2" s="2"/>
      <c r="F2" s="3"/>
      <c r="G2" s="3"/>
      <c r="H2" s="3"/>
      <c r="I2" s="3"/>
    </row>
    <row r="3" spans="1:31" ht="15.5">
      <c r="A3" s="213" t="str">
        <f>'Date initiale'!B5&amp;" "&amp;'Date initiale'!C5</f>
        <v>Departamentul Proiectare Urbană și Peisagistică</v>
      </c>
      <c r="B3" s="213"/>
      <c r="C3" s="213"/>
      <c r="D3" s="2"/>
      <c r="E3" s="2"/>
      <c r="F3" s="2"/>
      <c r="G3" s="2"/>
      <c r="H3" s="2"/>
      <c r="I3" s="2"/>
    </row>
    <row r="4" spans="1:31" ht="15.5">
      <c r="A4" s="444" t="str">
        <f>'Date initiale'!C6&amp;", "&amp;'Date initiale'!C7</f>
        <v>Enache Cristina Iuliana, P4</v>
      </c>
      <c r="B4" s="444"/>
      <c r="C4" s="444"/>
      <c r="D4" s="2"/>
      <c r="E4" s="2"/>
      <c r="F4" s="3"/>
      <c r="G4" s="3"/>
      <c r="H4" s="3"/>
      <c r="I4" s="3"/>
    </row>
    <row r="5" spans="1:31" ht="15.5">
      <c r="A5" s="214"/>
      <c r="B5" s="214"/>
      <c r="C5" s="214"/>
      <c r="D5" s="2"/>
      <c r="E5" s="2"/>
      <c r="F5" s="3"/>
      <c r="G5" s="3"/>
      <c r="H5" s="3"/>
      <c r="I5" s="3"/>
    </row>
    <row r="6" spans="1:31" ht="15.5">
      <c r="A6" s="443" t="s">
        <v>110</v>
      </c>
      <c r="B6" s="443"/>
      <c r="C6" s="443"/>
      <c r="D6" s="443"/>
      <c r="E6" s="443"/>
      <c r="F6" s="443"/>
      <c r="G6" s="443"/>
      <c r="H6" s="443"/>
      <c r="I6" s="443"/>
    </row>
    <row r="7" spans="1:31" ht="15.5">
      <c r="A7" s="443" t="str">
        <f>'Descriere indicatori'!B4&amp;". "&amp;'Descriere indicatori'!C4</f>
        <v xml:space="preserve">I1. Cărţi de autor/capitole publicate la edituri cu prestigiu internaţional* </v>
      </c>
      <c r="B7" s="443"/>
      <c r="C7" s="443"/>
      <c r="D7" s="443"/>
      <c r="E7" s="443"/>
      <c r="F7" s="443"/>
      <c r="G7" s="443"/>
      <c r="H7" s="443"/>
      <c r="I7" s="443"/>
    </row>
    <row r="8" spans="1:31" ht="16" thickBot="1">
      <c r="A8" s="27"/>
      <c r="B8" s="27"/>
      <c r="C8" s="27"/>
      <c r="D8" s="27"/>
      <c r="E8" s="27"/>
      <c r="F8" s="27"/>
      <c r="G8" s="27"/>
      <c r="H8" s="27"/>
      <c r="I8" s="27"/>
    </row>
    <row r="9" spans="1:31" s="6" customFormat="1" ht="58.5" thickBot="1">
      <c r="A9" s="166" t="s">
        <v>55</v>
      </c>
      <c r="B9" s="167" t="s">
        <v>83</v>
      </c>
      <c r="C9" s="167" t="s">
        <v>175</v>
      </c>
      <c r="D9" s="167" t="s">
        <v>85</v>
      </c>
      <c r="E9" s="167" t="s">
        <v>86</v>
      </c>
      <c r="F9" s="168" t="s">
        <v>87</v>
      </c>
      <c r="G9" s="167" t="s">
        <v>88</v>
      </c>
      <c r="H9" s="167" t="s">
        <v>89</v>
      </c>
      <c r="I9" s="169" t="s">
        <v>90</v>
      </c>
      <c r="J9" s="4"/>
      <c r="K9" s="216" t="s">
        <v>108</v>
      </c>
      <c r="L9" s="5"/>
      <c r="M9" s="5"/>
      <c r="N9" s="5"/>
      <c r="O9" s="5"/>
      <c r="P9" s="5"/>
      <c r="Q9" s="5"/>
      <c r="R9" s="5"/>
      <c r="S9" s="5"/>
      <c r="T9" s="5"/>
      <c r="U9" s="5"/>
      <c r="V9" s="5"/>
      <c r="W9" s="5"/>
      <c r="X9" s="5"/>
      <c r="Y9" s="5"/>
      <c r="Z9" s="5"/>
      <c r="AA9" s="5"/>
      <c r="AB9" s="5"/>
      <c r="AC9" s="5"/>
      <c r="AD9" s="5"/>
      <c r="AE9" s="5"/>
    </row>
    <row r="10" spans="1:31" s="6" customFormat="1" ht="43.5">
      <c r="A10" s="84">
        <v>1</v>
      </c>
      <c r="B10" s="127" t="s">
        <v>278</v>
      </c>
      <c r="C10" s="322" t="s">
        <v>280</v>
      </c>
      <c r="D10" s="85" t="s">
        <v>281</v>
      </c>
      <c r="E10" s="322" t="s">
        <v>279</v>
      </c>
      <c r="F10" s="87">
        <v>2014</v>
      </c>
      <c r="G10" s="87">
        <v>303</v>
      </c>
      <c r="H10" s="87">
        <v>16</v>
      </c>
      <c r="I10" s="260">
        <v>5</v>
      </c>
      <c r="J10" s="8"/>
      <c r="K10" s="217" t="s">
        <v>109</v>
      </c>
      <c r="L10" s="311" t="s">
        <v>245</v>
      </c>
      <c r="M10" s="9"/>
      <c r="N10" s="9"/>
      <c r="O10" s="9"/>
      <c r="P10" s="9"/>
      <c r="Q10" s="9"/>
      <c r="R10" s="9"/>
      <c r="S10" s="9"/>
      <c r="T10" s="9"/>
      <c r="U10" s="5"/>
      <c r="V10" s="5"/>
      <c r="W10" s="5"/>
      <c r="X10" s="5"/>
      <c r="Y10" s="5"/>
      <c r="Z10" s="5"/>
      <c r="AA10" s="5"/>
      <c r="AB10" s="5"/>
      <c r="AC10" s="5"/>
      <c r="AD10" s="5"/>
      <c r="AE10" s="5"/>
    </row>
    <row r="11" spans="1:31" s="6" customFormat="1" ht="15.5">
      <c r="A11" s="88">
        <f>A10+1</f>
        <v>2</v>
      </c>
      <c r="B11" s="89"/>
      <c r="C11" s="90"/>
      <c r="D11" s="89"/>
      <c r="E11" s="91"/>
      <c r="F11" s="92"/>
      <c r="G11" s="93"/>
      <c r="H11" s="93"/>
      <c r="I11" s="261"/>
      <c r="J11" s="8"/>
      <c r="K11" s="50"/>
      <c r="L11" s="9"/>
      <c r="M11" s="9"/>
      <c r="N11" s="9"/>
      <c r="O11" s="9"/>
      <c r="P11" s="9"/>
      <c r="Q11" s="9"/>
      <c r="R11" s="9"/>
      <c r="S11" s="9"/>
      <c r="T11" s="9"/>
      <c r="U11" s="5"/>
      <c r="V11" s="5"/>
      <c r="W11" s="5"/>
      <c r="X11" s="5"/>
      <c r="Y11" s="5"/>
      <c r="Z11" s="5"/>
      <c r="AA11" s="5"/>
      <c r="AB11" s="5"/>
      <c r="AC11" s="5"/>
      <c r="AD11" s="5"/>
      <c r="AE11" s="5"/>
    </row>
    <row r="12" spans="1:31" s="6" customFormat="1" ht="15.5">
      <c r="A12" s="88">
        <f t="shared" ref="A12:A19" si="0">A11+1</f>
        <v>3</v>
      </c>
      <c r="B12" s="90"/>
      <c r="C12" s="90"/>
      <c r="D12" s="90"/>
      <c r="E12" s="91"/>
      <c r="F12" s="92"/>
      <c r="G12" s="93"/>
      <c r="H12" s="93"/>
      <c r="I12" s="261"/>
      <c r="J12" s="8"/>
      <c r="K12" s="9"/>
      <c r="L12" s="9"/>
      <c r="M12" s="9"/>
      <c r="N12" s="9"/>
      <c r="O12" s="9"/>
      <c r="P12" s="9"/>
      <c r="Q12" s="9"/>
      <c r="R12" s="9"/>
      <c r="S12" s="9"/>
      <c r="T12" s="9"/>
      <c r="U12" s="5"/>
      <c r="V12" s="5"/>
      <c r="W12" s="5"/>
      <c r="X12" s="5"/>
      <c r="Y12" s="5"/>
      <c r="Z12" s="5"/>
      <c r="AA12" s="5"/>
      <c r="AB12" s="5"/>
      <c r="AC12" s="5"/>
      <c r="AD12" s="5"/>
      <c r="AE12" s="5"/>
    </row>
    <row r="13" spans="1:31" s="6" customFormat="1" ht="15.5">
      <c r="A13" s="88">
        <f t="shared" si="0"/>
        <v>4</v>
      </c>
      <c r="B13" s="89"/>
      <c r="C13" s="90"/>
      <c r="D13" s="89"/>
      <c r="E13" s="91"/>
      <c r="F13" s="92"/>
      <c r="G13" s="93"/>
      <c r="H13" s="93"/>
      <c r="I13" s="261"/>
      <c r="J13" s="8"/>
      <c r="K13" s="9"/>
      <c r="L13" s="9"/>
      <c r="M13" s="9"/>
      <c r="N13" s="9"/>
      <c r="O13" s="9"/>
      <c r="P13" s="9"/>
      <c r="Q13" s="9"/>
      <c r="R13" s="9"/>
      <c r="S13" s="9"/>
      <c r="T13" s="9"/>
      <c r="U13" s="5"/>
      <c r="V13" s="5"/>
      <c r="W13" s="5"/>
      <c r="X13" s="5"/>
      <c r="Y13" s="5"/>
      <c r="Z13" s="5"/>
      <c r="AA13" s="5"/>
      <c r="AB13" s="5"/>
      <c r="AC13" s="5"/>
      <c r="AD13" s="5"/>
      <c r="AE13" s="5"/>
    </row>
    <row r="14" spans="1:31" s="6" customFormat="1" ht="15.5">
      <c r="A14" s="88">
        <f t="shared" si="0"/>
        <v>5</v>
      </c>
      <c r="B14" s="90"/>
      <c r="C14" s="90"/>
      <c r="D14" s="90"/>
      <c r="E14" s="91"/>
      <c r="F14" s="92"/>
      <c r="G14" s="93"/>
      <c r="H14" s="93"/>
      <c r="I14" s="261"/>
      <c r="J14" s="8"/>
      <c r="K14" s="9"/>
      <c r="L14" s="9"/>
      <c r="M14" s="9"/>
      <c r="N14" s="9"/>
      <c r="O14" s="9"/>
      <c r="P14" s="9"/>
      <c r="Q14" s="9"/>
      <c r="R14" s="9"/>
      <c r="S14" s="9"/>
      <c r="T14" s="9"/>
      <c r="U14" s="5"/>
      <c r="V14" s="5"/>
      <c r="W14" s="5"/>
      <c r="X14" s="5"/>
      <c r="Y14" s="5"/>
      <c r="Z14" s="5"/>
      <c r="AA14" s="5"/>
      <c r="AB14" s="5"/>
      <c r="AC14" s="5"/>
      <c r="AD14" s="5"/>
      <c r="AE14" s="5"/>
    </row>
    <row r="15" spans="1:31" s="6" customFormat="1" ht="15.5">
      <c r="A15" s="88">
        <f t="shared" si="0"/>
        <v>6</v>
      </c>
      <c r="B15" s="90"/>
      <c r="C15" s="90"/>
      <c r="D15" s="90"/>
      <c r="E15" s="91"/>
      <c r="F15" s="92"/>
      <c r="G15" s="93"/>
      <c r="H15" s="93"/>
      <c r="I15" s="261"/>
      <c r="J15" s="8"/>
      <c r="K15" s="9"/>
      <c r="L15" s="9"/>
      <c r="M15" s="9"/>
      <c r="N15" s="9"/>
      <c r="O15" s="9"/>
      <c r="P15" s="9"/>
      <c r="Q15" s="9"/>
      <c r="R15" s="9"/>
      <c r="S15" s="9"/>
      <c r="T15" s="9"/>
      <c r="U15" s="5"/>
      <c r="V15" s="5"/>
      <c r="W15" s="5"/>
      <c r="X15" s="5"/>
      <c r="Y15" s="5"/>
      <c r="Z15" s="5"/>
      <c r="AA15" s="5"/>
      <c r="AB15" s="5"/>
      <c r="AC15" s="5"/>
      <c r="AD15" s="5"/>
      <c r="AE15" s="5"/>
    </row>
    <row r="16" spans="1:31" s="6" customFormat="1" ht="15.5">
      <c r="A16" s="88">
        <f t="shared" si="0"/>
        <v>7</v>
      </c>
      <c r="B16" s="89"/>
      <c r="C16" s="90"/>
      <c r="D16" s="89"/>
      <c r="E16" s="91"/>
      <c r="F16" s="92"/>
      <c r="G16" s="93"/>
      <c r="H16" s="93"/>
      <c r="I16" s="261"/>
      <c r="J16" s="8"/>
      <c r="K16" s="9"/>
      <c r="L16" s="9"/>
      <c r="M16" s="9"/>
      <c r="N16" s="9"/>
      <c r="O16" s="9"/>
      <c r="P16" s="9"/>
      <c r="Q16" s="9"/>
      <c r="R16" s="9"/>
      <c r="S16" s="9"/>
      <c r="T16" s="9"/>
      <c r="U16" s="5"/>
      <c r="V16" s="5"/>
      <c r="W16" s="5"/>
      <c r="X16" s="5"/>
      <c r="Y16" s="5"/>
      <c r="Z16" s="5"/>
      <c r="AA16" s="5"/>
      <c r="AB16" s="5"/>
      <c r="AC16" s="5"/>
      <c r="AD16" s="5"/>
      <c r="AE16" s="5"/>
    </row>
    <row r="17" spans="1:31" s="6" customFormat="1" ht="15.5">
      <c r="A17" s="88">
        <f t="shared" si="0"/>
        <v>8</v>
      </c>
      <c r="B17" s="90"/>
      <c r="C17" s="90"/>
      <c r="D17" s="90"/>
      <c r="E17" s="91"/>
      <c r="F17" s="92"/>
      <c r="G17" s="93"/>
      <c r="H17" s="93"/>
      <c r="I17" s="261"/>
      <c r="J17" s="8"/>
      <c r="K17" s="9"/>
      <c r="L17" s="9"/>
      <c r="M17" s="9"/>
      <c r="N17" s="9"/>
      <c r="O17" s="9"/>
      <c r="P17" s="9"/>
      <c r="Q17" s="9"/>
      <c r="R17" s="9"/>
      <c r="S17" s="9"/>
      <c r="T17" s="9"/>
      <c r="U17" s="5"/>
      <c r="V17" s="5"/>
      <c r="W17" s="5"/>
      <c r="X17" s="5"/>
      <c r="Y17" s="5"/>
      <c r="Z17" s="5"/>
      <c r="AA17" s="5"/>
      <c r="AB17" s="5"/>
      <c r="AC17" s="5"/>
      <c r="AD17" s="5"/>
      <c r="AE17" s="5"/>
    </row>
    <row r="18" spans="1:31" s="6" customFormat="1" ht="15.5">
      <c r="A18" s="88">
        <f t="shared" si="0"/>
        <v>9</v>
      </c>
      <c r="B18" s="89"/>
      <c r="C18" s="90"/>
      <c r="D18" s="89"/>
      <c r="E18" s="91"/>
      <c r="F18" s="92"/>
      <c r="G18" s="93"/>
      <c r="H18" s="93"/>
      <c r="I18" s="261"/>
      <c r="J18" s="8"/>
      <c r="K18" s="9"/>
      <c r="L18" s="9"/>
      <c r="M18" s="9"/>
      <c r="N18" s="9"/>
      <c r="O18" s="9"/>
      <c r="P18" s="9"/>
      <c r="Q18" s="9"/>
      <c r="R18" s="9"/>
      <c r="S18" s="9"/>
      <c r="T18" s="9"/>
      <c r="U18" s="5"/>
      <c r="V18" s="5"/>
      <c r="W18" s="5"/>
      <c r="X18" s="5"/>
      <c r="Y18" s="5"/>
      <c r="Z18" s="5"/>
      <c r="AA18" s="5"/>
      <c r="AB18" s="5"/>
      <c r="AC18" s="5"/>
      <c r="AD18" s="5"/>
      <c r="AE18" s="5"/>
    </row>
    <row r="19" spans="1:31" s="6" customFormat="1" ht="16" thickBot="1">
      <c r="A19" s="101">
        <f t="shared" si="0"/>
        <v>10</v>
      </c>
      <c r="B19" s="95"/>
      <c r="C19" s="95"/>
      <c r="D19" s="95"/>
      <c r="E19" s="96"/>
      <c r="F19" s="97"/>
      <c r="G19" s="98"/>
      <c r="H19" s="98"/>
      <c r="I19" s="262"/>
      <c r="J19" s="8"/>
      <c r="K19" s="9"/>
      <c r="L19" s="9"/>
      <c r="M19" s="9"/>
      <c r="N19" s="9"/>
      <c r="O19" s="9"/>
      <c r="P19" s="9"/>
      <c r="Q19" s="9"/>
      <c r="R19" s="9"/>
      <c r="S19" s="9"/>
      <c r="T19" s="9"/>
      <c r="U19" s="5"/>
      <c r="V19" s="5"/>
      <c r="W19" s="5"/>
      <c r="X19" s="5"/>
      <c r="Y19" s="5"/>
      <c r="Z19" s="5"/>
      <c r="AA19" s="5"/>
      <c r="AB19" s="5"/>
      <c r="AC19" s="5"/>
      <c r="AD19" s="5"/>
      <c r="AE19" s="5"/>
    </row>
    <row r="20" spans="1:31" ht="15" thickBot="1">
      <c r="A20" s="288"/>
      <c r="B20" s="99"/>
      <c r="C20" s="99"/>
      <c r="D20" s="99"/>
      <c r="E20" s="99"/>
      <c r="F20" s="99"/>
      <c r="G20" s="99"/>
      <c r="H20" s="102" t="str">
        <f>"Total "&amp;LEFT(A7,2)</f>
        <v>Total I1</v>
      </c>
      <c r="I20" s="103">
        <f>SUM(I10:I19)</f>
        <v>5</v>
      </c>
    </row>
    <row r="22" spans="1:31" ht="33.75" customHeight="1">
      <c r="A22" s="44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5"/>
      <c r="C22" s="445"/>
      <c r="D22" s="445"/>
      <c r="E22" s="445"/>
      <c r="F22" s="445"/>
      <c r="G22" s="445"/>
      <c r="H22" s="445"/>
      <c r="I22" s="445"/>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topLeftCell="A9" workbookViewId="0">
      <selection activeCell="J11" sqref="J11"/>
    </sheetView>
  </sheetViews>
  <sheetFormatPr defaultRowHeight="14.5"/>
  <cols>
    <col min="1" max="1" width="5.08984375" customWidth="1"/>
    <col min="2" max="2" width="22.08984375" customWidth="1"/>
    <col min="3" max="3" width="27.08984375" customWidth="1"/>
    <col min="4" max="4" width="21.453125" customWidth="1"/>
    <col min="5" max="5" width="16" customWidth="1"/>
    <col min="6" max="6" width="6.90625" customWidth="1"/>
    <col min="7" max="7" width="10" customWidth="1"/>
    <col min="8" max="8" width="10.54296875" customWidth="1"/>
    <col min="9" max="9" width="9.6328125" customWidth="1"/>
  </cols>
  <sheetData>
    <row r="1" spans="1:31" ht="15.5">
      <c r="A1" s="213" t="str">
        <f>'Date initiale'!C3</f>
        <v>Universitatea de Arhitectură și Urbanism "Ion Mincu" București</v>
      </c>
      <c r="B1" s="213"/>
      <c r="C1" s="213"/>
      <c r="D1" s="2"/>
      <c r="E1" s="2"/>
      <c r="F1" s="3"/>
      <c r="G1" s="3"/>
      <c r="H1" s="3"/>
      <c r="I1" s="3"/>
    </row>
    <row r="2" spans="1:31" ht="15.5">
      <c r="A2" s="213" t="str">
        <f>'Date initiale'!B4&amp;" "&amp;'Date initiale'!C4</f>
        <v>Facultatea URBANISM</v>
      </c>
      <c r="B2" s="213"/>
      <c r="C2" s="213"/>
      <c r="D2" s="2"/>
      <c r="E2" s="2"/>
      <c r="F2" s="3"/>
      <c r="G2" s="3"/>
      <c r="H2" s="3"/>
      <c r="I2" s="3"/>
    </row>
    <row r="3" spans="1:31" ht="15.5">
      <c r="A3" s="213" t="str">
        <f>'Date initiale'!B5&amp;" "&amp;'Date initiale'!C5</f>
        <v>Departamentul Proiectare Urbană și Peisagistică</v>
      </c>
      <c r="B3" s="213"/>
      <c r="C3" s="213"/>
      <c r="D3" s="2"/>
      <c r="E3" s="2"/>
      <c r="F3" s="2"/>
      <c r="G3" s="2"/>
      <c r="H3" s="2"/>
      <c r="I3" s="2"/>
    </row>
    <row r="4" spans="1:31" ht="15.5">
      <c r="A4" s="444" t="str">
        <f>'Date initiale'!C6&amp;", "&amp;'Date initiale'!C7</f>
        <v>Enache Cristina Iuliana, P4</v>
      </c>
      <c r="B4" s="444"/>
      <c r="C4" s="444"/>
      <c r="D4" s="2"/>
      <c r="E4" s="2"/>
      <c r="F4" s="3"/>
      <c r="G4" s="3"/>
      <c r="H4" s="3"/>
      <c r="I4" s="3"/>
    </row>
    <row r="5" spans="1:31" ht="15.5">
      <c r="A5" s="214"/>
      <c r="B5" s="214"/>
      <c r="C5" s="214"/>
      <c r="D5" s="2"/>
      <c r="E5" s="2"/>
      <c r="F5" s="3"/>
      <c r="G5" s="3"/>
      <c r="H5" s="3"/>
      <c r="I5" s="3"/>
    </row>
    <row r="6" spans="1:31" ht="15.5">
      <c r="A6" s="443" t="s">
        <v>110</v>
      </c>
      <c r="B6" s="443"/>
      <c r="C6" s="443"/>
      <c r="D6" s="443"/>
      <c r="E6" s="443"/>
      <c r="F6" s="443"/>
      <c r="G6" s="443"/>
      <c r="H6" s="443"/>
      <c r="I6" s="443"/>
    </row>
    <row r="7" spans="1:31" ht="15.5">
      <c r="A7" s="443" t="str">
        <f>'Descriere indicatori'!B5&amp;". "&amp;'Descriere indicatori'!C5</f>
        <v xml:space="preserve">I2. Cărţi de autor publicate la edituri cu prestigiu naţional* </v>
      </c>
      <c r="B7" s="443"/>
      <c r="C7" s="443"/>
      <c r="D7" s="443"/>
      <c r="E7" s="443"/>
      <c r="F7" s="443"/>
      <c r="G7" s="443"/>
      <c r="H7" s="443"/>
      <c r="I7" s="443"/>
    </row>
    <row r="8" spans="1:31" ht="16" thickBot="1">
      <c r="A8" s="27"/>
      <c r="B8" s="27"/>
      <c r="C8" s="27"/>
      <c r="D8" s="27"/>
      <c r="E8" s="27"/>
      <c r="F8" s="27"/>
      <c r="G8" s="27"/>
      <c r="H8" s="27"/>
      <c r="I8" s="27"/>
    </row>
    <row r="9" spans="1:31" s="6" customFormat="1" ht="58.5" thickBot="1">
      <c r="A9" s="170" t="s">
        <v>55</v>
      </c>
      <c r="B9" s="171" t="s">
        <v>83</v>
      </c>
      <c r="C9" s="171" t="s">
        <v>84</v>
      </c>
      <c r="D9" s="171" t="s">
        <v>85</v>
      </c>
      <c r="E9" s="171" t="s">
        <v>86</v>
      </c>
      <c r="F9" s="172" t="s">
        <v>87</v>
      </c>
      <c r="G9" s="171" t="s">
        <v>88</v>
      </c>
      <c r="H9" s="171" t="s">
        <v>89</v>
      </c>
      <c r="I9" s="173" t="s">
        <v>90</v>
      </c>
      <c r="J9" s="4"/>
      <c r="K9" s="216" t="s">
        <v>108</v>
      </c>
      <c r="L9" s="5"/>
      <c r="M9" s="5"/>
      <c r="N9" s="5"/>
      <c r="O9" s="5"/>
      <c r="P9" s="5"/>
      <c r="Q9" s="5"/>
      <c r="R9" s="5"/>
      <c r="S9" s="5"/>
      <c r="T9" s="5"/>
      <c r="U9" s="5"/>
      <c r="V9" s="5"/>
      <c r="W9" s="5"/>
      <c r="X9" s="5"/>
      <c r="Y9" s="5"/>
      <c r="Z9" s="5"/>
      <c r="AA9" s="5"/>
      <c r="AB9" s="5"/>
      <c r="AC9" s="5"/>
      <c r="AD9" s="5"/>
      <c r="AE9" s="5"/>
    </row>
    <row r="10" spans="1:31" s="6" customFormat="1" ht="73" thickBot="1">
      <c r="A10" s="104">
        <v>1</v>
      </c>
      <c r="B10" s="105" t="s">
        <v>274</v>
      </c>
      <c r="C10" s="17" t="s">
        <v>648</v>
      </c>
      <c r="D10" s="322" t="s">
        <v>276</v>
      </c>
      <c r="E10" s="17" t="s">
        <v>649</v>
      </c>
      <c r="F10" s="107">
        <v>2024</v>
      </c>
      <c r="G10" s="105" t="s">
        <v>651</v>
      </c>
      <c r="H10" s="105" t="s">
        <v>651</v>
      </c>
      <c r="I10" s="263">
        <v>15</v>
      </c>
      <c r="J10" s="7"/>
      <c r="K10" s="217">
        <v>15</v>
      </c>
      <c r="L10" s="7" t="s">
        <v>246</v>
      </c>
      <c r="M10" s="7"/>
      <c r="N10" s="7"/>
      <c r="O10" s="7"/>
      <c r="P10" s="7"/>
      <c r="Q10" s="7"/>
      <c r="R10" s="7"/>
      <c r="S10" s="7"/>
      <c r="T10" s="7"/>
      <c r="U10" s="7"/>
      <c r="V10" s="7"/>
      <c r="W10" s="7"/>
      <c r="X10" s="7"/>
      <c r="Y10" s="7"/>
      <c r="Z10" s="7"/>
      <c r="AA10" s="7"/>
      <c r="AB10" s="7"/>
      <c r="AC10" s="7"/>
      <c r="AD10" s="7"/>
      <c r="AE10" s="7"/>
    </row>
    <row r="11" spans="1:31" s="6" customFormat="1" ht="29">
      <c r="A11" s="108">
        <f>A10+1</f>
        <v>2</v>
      </c>
      <c r="B11" s="105" t="s">
        <v>274</v>
      </c>
      <c r="C11" s="322" t="s">
        <v>275</v>
      </c>
      <c r="D11" s="322" t="s">
        <v>276</v>
      </c>
      <c r="E11" s="322" t="s">
        <v>650</v>
      </c>
      <c r="F11" s="107">
        <v>2012</v>
      </c>
      <c r="G11" s="105" t="s">
        <v>277</v>
      </c>
      <c r="H11" s="105" t="s">
        <v>277</v>
      </c>
      <c r="I11" s="263">
        <v>15</v>
      </c>
      <c r="J11" s="7"/>
      <c r="K11"/>
      <c r="L11" s="7"/>
      <c r="M11" s="7"/>
      <c r="N11" s="7"/>
      <c r="O11" s="7"/>
      <c r="P11" s="7"/>
      <c r="Q11" s="7"/>
      <c r="R11" s="7"/>
      <c r="S11" s="7"/>
      <c r="T11" s="7"/>
      <c r="U11" s="7"/>
      <c r="V11" s="7"/>
      <c r="W11" s="7"/>
      <c r="X11" s="7"/>
      <c r="Y11" s="7"/>
      <c r="Z11" s="7"/>
      <c r="AA11" s="7"/>
      <c r="AB11" s="7"/>
      <c r="AC11" s="7"/>
      <c r="AD11" s="7"/>
      <c r="AE11" s="7"/>
    </row>
    <row r="12" spans="1:31" s="6" customFormat="1" ht="15.5">
      <c r="A12" s="108">
        <f t="shared" ref="A12:A19" si="0">A11+1</f>
        <v>3</v>
      </c>
      <c r="B12" s="110"/>
      <c r="C12" s="110"/>
      <c r="D12" s="109"/>
      <c r="E12" s="110"/>
      <c r="F12" s="111"/>
      <c r="G12" s="110"/>
      <c r="H12" s="109"/>
      <c r="I12" s="264"/>
      <c r="J12" s="7"/>
      <c r="K12" s="7"/>
      <c r="L12" s="7"/>
      <c r="M12" s="7"/>
      <c r="N12" s="7"/>
      <c r="O12" s="7"/>
      <c r="P12" s="7"/>
      <c r="Q12" s="7"/>
      <c r="R12" s="7"/>
      <c r="S12" s="7"/>
      <c r="T12" s="7"/>
      <c r="U12" s="7"/>
      <c r="V12" s="7"/>
      <c r="W12" s="7"/>
      <c r="X12" s="7"/>
      <c r="Y12" s="7"/>
      <c r="Z12" s="7"/>
      <c r="AA12" s="7"/>
      <c r="AB12" s="7"/>
      <c r="AC12" s="7"/>
      <c r="AD12" s="7"/>
      <c r="AE12" s="7"/>
    </row>
    <row r="13" spans="1:31" s="6" customFormat="1" ht="15.5">
      <c r="A13" s="108">
        <f t="shared" si="0"/>
        <v>4</v>
      </c>
      <c r="B13" s="110"/>
      <c r="C13" s="110"/>
      <c r="D13" s="109"/>
      <c r="E13" s="110"/>
      <c r="F13" s="111"/>
      <c r="G13" s="110"/>
      <c r="H13" s="110"/>
      <c r="I13" s="264"/>
      <c r="J13" s="7"/>
      <c r="K13" s="7"/>
      <c r="L13" s="7"/>
      <c r="M13" s="7"/>
      <c r="N13" s="7"/>
      <c r="O13" s="7"/>
      <c r="P13" s="7"/>
      <c r="Q13" s="7"/>
      <c r="R13" s="7"/>
      <c r="S13" s="7"/>
      <c r="T13" s="7"/>
      <c r="U13" s="7"/>
      <c r="V13" s="7"/>
      <c r="W13" s="7"/>
      <c r="X13" s="7"/>
      <c r="Y13" s="7"/>
      <c r="Z13" s="7"/>
      <c r="AA13" s="7"/>
      <c r="AB13" s="7"/>
      <c r="AC13" s="7"/>
      <c r="AD13" s="7"/>
      <c r="AE13" s="7"/>
    </row>
    <row r="14" spans="1:31" s="6" customFormat="1" ht="15.5">
      <c r="A14" s="108">
        <f t="shared" si="0"/>
        <v>5</v>
      </c>
      <c r="B14" s="109"/>
      <c r="C14" s="110"/>
      <c r="D14" s="109"/>
      <c r="E14" s="110"/>
      <c r="F14" s="111"/>
      <c r="G14" s="109"/>
      <c r="H14" s="109"/>
      <c r="I14" s="264"/>
      <c r="J14" s="7"/>
      <c r="K14" s="7"/>
      <c r="L14" s="7"/>
      <c r="M14" s="7"/>
      <c r="N14" s="7"/>
      <c r="O14" s="7"/>
      <c r="P14" s="7"/>
      <c r="Q14" s="7"/>
      <c r="R14" s="7"/>
      <c r="S14" s="7"/>
      <c r="T14" s="7"/>
      <c r="U14" s="7"/>
      <c r="V14" s="7"/>
      <c r="W14" s="7"/>
      <c r="X14" s="7"/>
      <c r="Y14" s="7"/>
      <c r="Z14" s="7"/>
      <c r="AA14" s="7"/>
      <c r="AB14" s="7"/>
      <c r="AC14" s="7"/>
      <c r="AD14" s="7"/>
      <c r="AE14" s="7"/>
    </row>
    <row r="15" spans="1:31" s="6" customFormat="1" ht="15.5">
      <c r="A15" s="108">
        <f t="shared" si="0"/>
        <v>6</v>
      </c>
      <c r="B15" s="110"/>
      <c r="C15" s="110"/>
      <c r="D15" s="109"/>
      <c r="E15" s="110"/>
      <c r="F15" s="111"/>
      <c r="G15" s="110"/>
      <c r="H15" s="109"/>
      <c r="I15" s="264"/>
      <c r="J15" s="7"/>
      <c r="K15" s="7"/>
      <c r="L15" s="7"/>
      <c r="M15" s="7"/>
      <c r="N15" s="7"/>
      <c r="O15" s="7"/>
      <c r="P15" s="7"/>
      <c r="Q15" s="7"/>
      <c r="R15" s="7"/>
      <c r="S15" s="7"/>
      <c r="T15" s="7"/>
      <c r="U15" s="7"/>
      <c r="V15" s="7"/>
      <c r="W15" s="7"/>
      <c r="X15" s="7"/>
      <c r="Y15" s="7"/>
      <c r="Z15" s="7"/>
      <c r="AA15" s="7"/>
      <c r="AB15" s="7"/>
      <c r="AC15" s="7"/>
      <c r="AD15" s="7"/>
      <c r="AE15" s="7"/>
    </row>
    <row r="16" spans="1:31" s="6" customFormat="1" ht="15.5">
      <c r="A16" s="108">
        <f t="shared" si="0"/>
        <v>7</v>
      </c>
      <c r="B16" s="110"/>
      <c r="C16" s="110"/>
      <c r="D16" s="109"/>
      <c r="E16" s="110"/>
      <c r="F16" s="111"/>
      <c r="G16" s="110"/>
      <c r="H16" s="110"/>
      <c r="I16" s="264"/>
      <c r="J16" s="7"/>
      <c r="K16" s="7"/>
      <c r="L16" s="7"/>
      <c r="M16" s="7"/>
      <c r="N16" s="7"/>
      <c r="O16" s="7"/>
      <c r="P16" s="7"/>
      <c r="Q16" s="7"/>
      <c r="R16" s="7"/>
      <c r="S16" s="7"/>
      <c r="T16" s="7"/>
      <c r="U16" s="7"/>
      <c r="V16" s="7"/>
      <c r="W16" s="7"/>
      <c r="X16" s="7"/>
      <c r="Y16" s="7"/>
      <c r="Z16" s="7"/>
      <c r="AA16" s="7"/>
      <c r="AB16" s="7"/>
      <c r="AC16" s="7"/>
      <c r="AD16" s="7"/>
      <c r="AE16" s="7"/>
    </row>
    <row r="17" spans="1:31" s="6" customFormat="1" ht="15.5">
      <c r="A17" s="108">
        <f t="shared" si="0"/>
        <v>8</v>
      </c>
      <c r="B17" s="112"/>
      <c r="C17" s="110"/>
      <c r="D17" s="112"/>
      <c r="E17" s="113"/>
      <c r="F17" s="111"/>
      <c r="G17" s="110"/>
      <c r="H17" s="110"/>
      <c r="I17" s="264"/>
      <c r="J17" s="7"/>
      <c r="K17" s="7"/>
      <c r="L17" s="7"/>
      <c r="M17" s="7"/>
      <c r="N17" s="7"/>
      <c r="O17" s="7"/>
      <c r="P17" s="7"/>
      <c r="Q17" s="7"/>
      <c r="R17" s="7"/>
      <c r="S17" s="7"/>
      <c r="T17" s="7"/>
      <c r="U17" s="7"/>
      <c r="V17" s="7"/>
      <c r="W17" s="7"/>
      <c r="X17" s="7"/>
      <c r="Y17" s="7"/>
      <c r="Z17" s="7"/>
      <c r="AA17" s="7"/>
      <c r="AB17" s="7"/>
      <c r="AC17" s="7"/>
      <c r="AD17" s="7"/>
      <c r="AE17" s="7"/>
    </row>
    <row r="18" spans="1:31" s="6" customFormat="1" ht="15.5">
      <c r="A18" s="108">
        <f t="shared" si="0"/>
        <v>9</v>
      </c>
      <c r="B18" s="112"/>
      <c r="C18" s="110"/>
      <c r="D18" s="112"/>
      <c r="E18" s="113"/>
      <c r="F18" s="111"/>
      <c r="G18" s="110"/>
      <c r="H18" s="110"/>
      <c r="I18" s="264"/>
      <c r="J18" s="7"/>
      <c r="K18" s="7"/>
      <c r="L18" s="7"/>
      <c r="M18" s="7"/>
      <c r="N18" s="7"/>
      <c r="O18" s="7"/>
      <c r="P18" s="7"/>
      <c r="Q18" s="7"/>
      <c r="R18" s="7"/>
      <c r="S18" s="7"/>
      <c r="T18" s="7"/>
      <c r="U18" s="7"/>
      <c r="V18" s="7"/>
      <c r="W18" s="7"/>
      <c r="X18" s="7"/>
      <c r="Y18" s="7"/>
      <c r="Z18" s="7"/>
      <c r="AA18" s="7"/>
      <c r="AB18" s="7"/>
      <c r="AC18" s="7"/>
      <c r="AD18" s="7"/>
      <c r="AE18" s="7"/>
    </row>
    <row r="19" spans="1:31" s="6" customFormat="1" ht="16" thickBot="1">
      <c r="A19" s="114">
        <f t="shared" si="0"/>
        <v>10</v>
      </c>
      <c r="B19" s="115"/>
      <c r="C19" s="116"/>
      <c r="D19" s="115"/>
      <c r="E19" s="116"/>
      <c r="F19" s="117"/>
      <c r="G19" s="117"/>
      <c r="H19" s="117"/>
      <c r="I19" s="265"/>
      <c r="J19" s="8"/>
      <c r="K19" s="9"/>
      <c r="L19" s="9"/>
      <c r="M19" s="9"/>
      <c r="N19" s="9"/>
      <c r="O19" s="9"/>
      <c r="P19" s="9"/>
      <c r="Q19" s="9"/>
      <c r="R19" s="9"/>
      <c r="S19" s="9"/>
      <c r="T19" s="9"/>
      <c r="U19" s="5"/>
      <c r="V19" s="5"/>
      <c r="W19" s="5"/>
      <c r="X19" s="5"/>
      <c r="Y19" s="5"/>
      <c r="Z19" s="5"/>
      <c r="AA19" s="5"/>
      <c r="AB19" s="5"/>
      <c r="AC19" s="5"/>
      <c r="AD19" s="5"/>
      <c r="AE19" s="5"/>
    </row>
    <row r="20" spans="1:31" s="6" customFormat="1" ht="16" thickBot="1">
      <c r="A20" s="296"/>
      <c r="B20" s="118"/>
      <c r="C20" s="118"/>
      <c r="D20" s="118"/>
      <c r="E20" s="118"/>
      <c r="F20" s="118"/>
      <c r="G20" s="118"/>
      <c r="H20" s="102" t="str">
        <f>"Total "&amp;LEFT(A7,2)</f>
        <v>Total I2</v>
      </c>
      <c r="I20" s="123">
        <f>SUM(I10:I19)</f>
        <v>30</v>
      </c>
      <c r="J20" s="9"/>
      <c r="K20" s="9"/>
      <c r="L20" s="5"/>
      <c r="M20" s="5"/>
      <c r="N20" s="5"/>
      <c r="O20" s="5"/>
      <c r="P20" s="5"/>
      <c r="Q20" s="5"/>
      <c r="R20" s="5"/>
      <c r="S20" s="5"/>
      <c r="T20" s="5"/>
      <c r="U20" s="5"/>
      <c r="V20" s="5"/>
    </row>
    <row r="21" spans="1:31" s="6" customFormat="1" ht="15.5">
      <c r="A21" s="8"/>
      <c r="B21" s="9"/>
      <c r="C21" s="9"/>
      <c r="D21" s="9"/>
      <c r="E21" s="9"/>
      <c r="F21" s="9"/>
      <c r="G21" s="9"/>
      <c r="H21" s="9"/>
      <c r="I21" s="9"/>
      <c r="J21" s="9"/>
      <c r="K21" s="9"/>
      <c r="L21" s="5"/>
      <c r="M21" s="5"/>
      <c r="N21" s="5"/>
      <c r="O21" s="5"/>
      <c r="P21" s="5"/>
      <c r="Q21" s="5"/>
      <c r="R21" s="5"/>
      <c r="S21" s="5"/>
      <c r="T21" s="5"/>
      <c r="U21" s="5"/>
      <c r="V21" s="5"/>
    </row>
    <row r="22" spans="1:31" s="6" customFormat="1" ht="33.75" customHeight="1">
      <c r="A22" s="44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5"/>
      <c r="C22" s="445"/>
      <c r="D22" s="445"/>
      <c r="E22" s="445"/>
      <c r="F22" s="445"/>
      <c r="G22" s="445"/>
      <c r="H22" s="445"/>
      <c r="I22" s="445"/>
      <c r="J22" s="9"/>
      <c r="K22" s="9"/>
      <c r="L22" s="5"/>
      <c r="M22" s="5"/>
      <c r="N22" s="5"/>
      <c r="O22" s="5"/>
      <c r="P22" s="5"/>
      <c r="Q22" s="5"/>
      <c r="R22" s="5"/>
      <c r="S22" s="5"/>
      <c r="T22" s="5"/>
      <c r="U22" s="5"/>
      <c r="V22" s="5"/>
    </row>
    <row r="23" spans="1:31" s="6" customFormat="1" ht="15.5">
      <c r="A23" s="8"/>
      <c r="B23" s="9"/>
      <c r="C23" s="9"/>
      <c r="D23" s="9"/>
      <c r="E23" s="9"/>
      <c r="F23" s="9"/>
      <c r="G23" s="9"/>
      <c r="H23" s="9"/>
      <c r="I23" s="9"/>
      <c r="J23" s="9"/>
      <c r="K23" s="9"/>
      <c r="L23" s="5"/>
      <c r="M23" s="5"/>
      <c r="N23" s="5"/>
      <c r="O23" s="5"/>
      <c r="P23" s="5"/>
      <c r="Q23" s="5"/>
      <c r="R23" s="5"/>
      <c r="S23" s="5"/>
      <c r="T23" s="5"/>
      <c r="U23" s="5"/>
      <c r="V23" s="5"/>
    </row>
    <row r="24" spans="1:31" s="6" customFormat="1" ht="15.5">
      <c r="A24" s="8"/>
      <c r="B24" s="9"/>
      <c r="C24" s="9"/>
      <c r="D24" s="9"/>
      <c r="E24" s="9"/>
      <c r="F24" s="9"/>
      <c r="G24" s="9"/>
      <c r="H24" s="9"/>
      <c r="I24" s="9"/>
      <c r="J24" s="9"/>
      <c r="K24" s="9"/>
      <c r="L24" s="5"/>
      <c r="M24" s="5"/>
      <c r="N24" s="5"/>
      <c r="O24" s="5"/>
      <c r="P24" s="5"/>
      <c r="Q24" s="5"/>
      <c r="R24" s="5"/>
      <c r="S24" s="5"/>
      <c r="T24" s="5"/>
      <c r="U24" s="5"/>
      <c r="V24" s="5"/>
    </row>
    <row r="25" spans="1:31" s="6" customFormat="1" ht="15.5">
      <c r="A25" s="8"/>
      <c r="B25" s="9"/>
      <c r="C25" s="9"/>
      <c r="D25" s="9"/>
      <c r="E25" s="9"/>
      <c r="F25" s="9"/>
      <c r="G25" s="9"/>
      <c r="H25" s="9"/>
      <c r="I25" s="9"/>
      <c r="J25" s="9"/>
      <c r="K25" s="9"/>
      <c r="L25" s="5"/>
      <c r="M25" s="5"/>
      <c r="N25" s="5"/>
      <c r="O25" s="5"/>
      <c r="P25" s="5"/>
      <c r="Q25" s="5"/>
      <c r="R25" s="5"/>
      <c r="S25" s="5"/>
      <c r="T25" s="5"/>
      <c r="U25" s="5"/>
      <c r="V25" s="5"/>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ignoredErrors>
    <ignoredError sqref="G11:H11"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topLeftCell="A3" workbookViewId="0">
      <selection activeCell="K17" sqref="K17"/>
    </sheetView>
  </sheetViews>
  <sheetFormatPr defaultRowHeight="14.5"/>
  <cols>
    <col min="1" max="1" width="5.08984375" customWidth="1"/>
    <col min="2" max="2" width="22.08984375" customWidth="1"/>
    <col min="3" max="3" width="27.08984375" customWidth="1"/>
    <col min="4" max="4" width="21.453125" customWidth="1"/>
    <col min="5" max="5" width="16" customWidth="1"/>
    <col min="6" max="6" width="6.90625" customWidth="1"/>
    <col min="7" max="7" width="10" customWidth="1"/>
    <col min="8" max="8" width="10.54296875" customWidth="1"/>
    <col min="9" max="9" width="9.6328125" customWidth="1"/>
  </cols>
  <sheetData>
    <row r="1" spans="1:12">
      <c r="A1" s="213" t="str">
        <f>'Date initiale'!C3</f>
        <v>Universitatea de Arhitectură și Urbanism "Ion Mincu" București</v>
      </c>
      <c r="B1" s="213"/>
      <c r="C1" s="213"/>
    </row>
    <row r="2" spans="1:12">
      <c r="A2" s="213" t="str">
        <f>'Date initiale'!B4&amp;" "&amp;'Date initiale'!C4</f>
        <v>Facultatea URBANISM</v>
      </c>
      <c r="B2" s="213"/>
      <c r="C2" s="213"/>
    </row>
    <row r="3" spans="1:12">
      <c r="A3" s="213" t="str">
        <f>'Date initiale'!B5&amp;" "&amp;'Date initiale'!C5</f>
        <v>Departamentul Proiectare Urbană și Peisagistică</v>
      </c>
      <c r="B3" s="213"/>
      <c r="C3" s="213"/>
    </row>
    <row r="4" spans="1:12">
      <c r="A4" s="99" t="str">
        <f>'Date initiale'!C6&amp;", "&amp;'Date initiale'!C7</f>
        <v>Enache Cristina Iuliana, P4</v>
      </c>
      <c r="B4" s="99"/>
      <c r="C4" s="99"/>
    </row>
    <row r="5" spans="1:12">
      <c r="A5" s="99"/>
      <c r="B5" s="99"/>
      <c r="C5" s="99"/>
    </row>
    <row r="6" spans="1:12" ht="15.5">
      <c r="A6" s="443" t="s">
        <v>110</v>
      </c>
      <c r="B6" s="443"/>
      <c r="C6" s="443"/>
      <c r="D6" s="443"/>
      <c r="E6" s="443"/>
      <c r="F6" s="443"/>
      <c r="G6" s="443"/>
      <c r="H6" s="443"/>
      <c r="I6" s="443"/>
    </row>
    <row r="7" spans="1:12" ht="15.5">
      <c r="A7" s="443" t="str">
        <f>'Descriere indicatori'!B6&amp;". "&amp;'Descriere indicatori'!C6</f>
        <v xml:space="preserve">I3. Capitole de autor cuprinse în cărţi publicate la edituri cu prestigiu naţional* </v>
      </c>
      <c r="B7" s="443"/>
      <c r="C7" s="443"/>
      <c r="D7" s="443"/>
      <c r="E7" s="443"/>
      <c r="F7" s="443"/>
      <c r="G7" s="443"/>
      <c r="H7" s="443"/>
      <c r="I7" s="443"/>
    </row>
    <row r="8" spans="1:12" ht="16" thickBot="1">
      <c r="A8" s="27"/>
      <c r="B8" s="27"/>
      <c r="C8" s="27"/>
      <c r="D8" s="27"/>
      <c r="E8" s="27"/>
      <c r="F8" s="27"/>
      <c r="G8" s="27"/>
      <c r="H8" s="27"/>
      <c r="I8" s="27"/>
    </row>
    <row r="9" spans="1:12" ht="58.5" thickBot="1">
      <c r="A9" s="166" t="s">
        <v>55</v>
      </c>
      <c r="B9" s="167" t="s">
        <v>83</v>
      </c>
      <c r="C9" s="167" t="s">
        <v>175</v>
      </c>
      <c r="D9" s="167" t="s">
        <v>85</v>
      </c>
      <c r="E9" s="167" t="s">
        <v>86</v>
      </c>
      <c r="F9" s="168" t="s">
        <v>87</v>
      </c>
      <c r="G9" s="167" t="s">
        <v>88</v>
      </c>
      <c r="H9" s="167" t="s">
        <v>89</v>
      </c>
      <c r="I9" s="169" t="s">
        <v>90</v>
      </c>
      <c r="K9" s="216" t="s">
        <v>108</v>
      </c>
    </row>
    <row r="10" spans="1:12">
      <c r="A10" s="142">
        <v>1</v>
      </c>
      <c r="B10" s="125"/>
      <c r="C10" s="125"/>
      <c r="D10" s="125"/>
      <c r="E10" s="125"/>
      <c r="F10" s="126"/>
      <c r="G10" s="127"/>
      <c r="H10" s="126"/>
      <c r="I10" s="266"/>
      <c r="K10" s="217">
        <v>10</v>
      </c>
      <c r="L10" s="308" t="s">
        <v>247</v>
      </c>
    </row>
    <row r="11" spans="1:12">
      <c r="A11" s="88">
        <f>A10+1</f>
        <v>2</v>
      </c>
      <c r="B11" s="30"/>
      <c r="C11" s="30"/>
      <c r="D11" s="119"/>
      <c r="E11" s="30"/>
      <c r="F11" s="30"/>
      <c r="G11" s="30"/>
      <c r="H11" s="30"/>
      <c r="I11" s="267"/>
    </row>
    <row r="12" spans="1:12">
      <c r="A12" s="129">
        <f t="shared" ref="A12:A19" si="0">A11+1</f>
        <v>3</v>
      </c>
      <c r="B12" s="100"/>
      <c r="C12" s="121"/>
      <c r="D12" s="119"/>
      <c r="E12" s="130"/>
      <c r="F12" s="93"/>
      <c r="G12" s="93"/>
      <c r="H12" s="93"/>
      <c r="I12" s="268"/>
    </row>
    <row r="13" spans="1:12">
      <c r="A13" s="129">
        <f t="shared" si="0"/>
        <v>4</v>
      </c>
      <c r="B13" s="122"/>
      <c r="C13" s="30"/>
      <c r="D13" s="30"/>
      <c r="E13" s="30"/>
      <c r="F13" s="92"/>
      <c r="G13" s="92"/>
      <c r="H13" s="92"/>
      <c r="I13" s="261"/>
    </row>
    <row r="14" spans="1:12">
      <c r="A14" s="129">
        <f t="shared" si="0"/>
        <v>5</v>
      </c>
      <c r="B14" s="91"/>
      <c r="C14" s="30"/>
      <c r="D14" s="30"/>
      <c r="E14" s="30"/>
      <c r="F14" s="92"/>
      <c r="G14" s="92"/>
      <c r="H14" s="92"/>
      <c r="I14" s="269"/>
    </row>
    <row r="15" spans="1:12">
      <c r="A15" s="129">
        <f t="shared" si="0"/>
        <v>6</v>
      </c>
      <c r="B15" s="122"/>
      <c r="C15" s="30"/>
      <c r="D15" s="30"/>
      <c r="E15" s="91"/>
      <c r="F15" s="92"/>
      <c r="G15" s="92"/>
      <c r="H15" s="92"/>
      <c r="I15" s="261"/>
    </row>
    <row r="16" spans="1:12">
      <c r="A16" s="129">
        <f t="shared" si="0"/>
        <v>7</v>
      </c>
      <c r="B16" s="91"/>
      <c r="C16" s="30"/>
      <c r="D16" s="30"/>
      <c r="E16" s="30"/>
      <c r="F16" s="92"/>
      <c r="G16" s="92"/>
      <c r="H16" s="92"/>
      <c r="I16" s="269"/>
    </row>
    <row r="17" spans="1:9">
      <c r="A17" s="129">
        <f t="shared" si="0"/>
        <v>8</v>
      </c>
      <c r="B17" s="122"/>
      <c r="C17" s="30"/>
      <c r="D17" s="30"/>
      <c r="E17" s="91"/>
      <c r="F17" s="92"/>
      <c r="G17" s="92"/>
      <c r="H17" s="92"/>
      <c r="I17" s="261"/>
    </row>
    <row r="18" spans="1:9">
      <c r="A18" s="129">
        <f t="shared" si="0"/>
        <v>9</v>
      </c>
      <c r="B18" s="120"/>
      <c r="C18" s="130"/>
      <c r="D18" s="119"/>
      <c r="E18" s="124"/>
      <c r="F18" s="93"/>
      <c r="G18" s="93"/>
      <c r="H18" s="93"/>
      <c r="I18" s="261"/>
    </row>
    <row r="19" spans="1:9" ht="15" thickBot="1">
      <c r="A19" s="131">
        <f t="shared" si="0"/>
        <v>10</v>
      </c>
      <c r="B19" s="132"/>
      <c r="C19" s="133"/>
      <c r="D19" s="133"/>
      <c r="E19" s="133"/>
      <c r="F19" s="97"/>
      <c r="G19" s="97"/>
      <c r="H19" s="97"/>
      <c r="I19" s="262"/>
    </row>
    <row r="20" spans="1:9" ht="15" thickBot="1">
      <c r="A20" s="288"/>
      <c r="B20" s="99"/>
      <c r="C20" s="99"/>
      <c r="D20" s="99"/>
      <c r="E20" s="99"/>
      <c r="F20" s="99"/>
      <c r="G20" s="99"/>
      <c r="H20" s="102" t="str">
        <f>"Total "&amp;LEFT(A7,2)</f>
        <v>Total I3</v>
      </c>
      <c r="I20" s="103">
        <f>SUM(I10:I19)</f>
        <v>0</v>
      </c>
    </row>
    <row r="22" spans="1:9" ht="33.75" customHeight="1">
      <c r="A22" s="44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5"/>
      <c r="C22" s="445"/>
      <c r="D22" s="445"/>
      <c r="E22" s="445"/>
      <c r="F22" s="445"/>
      <c r="G22" s="445"/>
      <c r="H22" s="445"/>
      <c r="I22" s="44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workbookViewId="0">
      <selection activeCell="A22" sqref="A22:I22"/>
    </sheetView>
  </sheetViews>
  <sheetFormatPr defaultRowHeight="14.5"/>
  <cols>
    <col min="1" max="1" width="5.08984375" customWidth="1"/>
    <col min="2" max="2" width="22.08984375" customWidth="1"/>
    <col min="3" max="3" width="27.08984375" customWidth="1"/>
    <col min="4" max="4" width="21.453125" customWidth="1"/>
    <col min="5" max="5" width="16" customWidth="1"/>
    <col min="6" max="6" width="6.90625" customWidth="1"/>
    <col min="7" max="7" width="10.54296875" customWidth="1"/>
    <col min="8" max="8" width="10" customWidth="1"/>
    <col min="9" max="9" width="9.6328125" customWidth="1"/>
  </cols>
  <sheetData>
    <row r="1" spans="1:12">
      <c r="A1" s="213" t="str">
        <f>'Date initiale'!C3</f>
        <v>Universitatea de Arhitectură și Urbanism "Ion Mincu" București</v>
      </c>
      <c r="B1" s="213"/>
      <c r="C1" s="213"/>
    </row>
    <row r="2" spans="1:12">
      <c r="A2" s="213" t="str">
        <f>'Date initiale'!B4&amp;" "&amp;'Date initiale'!C4</f>
        <v>Facultatea URBANISM</v>
      </c>
      <c r="B2" s="213"/>
      <c r="C2" s="213"/>
    </row>
    <row r="3" spans="1:12">
      <c r="A3" s="213" t="str">
        <f>'Date initiale'!B5&amp;" "&amp;'Date initiale'!C5</f>
        <v>Departamentul Proiectare Urbană și Peisagistică</v>
      </c>
      <c r="B3" s="213"/>
      <c r="C3" s="213"/>
    </row>
    <row r="4" spans="1:12">
      <c r="A4" s="99" t="str">
        <f>'Date initiale'!C6&amp;", "&amp;'Date initiale'!C7</f>
        <v>Enache Cristina Iuliana, P4</v>
      </c>
      <c r="B4" s="99"/>
      <c r="C4" s="99"/>
    </row>
    <row r="5" spans="1:12">
      <c r="A5" s="99"/>
      <c r="B5" s="99"/>
      <c r="C5" s="99"/>
    </row>
    <row r="6" spans="1:12" ht="15.5">
      <c r="A6" s="443" t="s">
        <v>110</v>
      </c>
      <c r="B6" s="443"/>
      <c r="C6" s="443"/>
      <c r="D6" s="443"/>
      <c r="E6" s="443"/>
      <c r="F6" s="443"/>
      <c r="G6" s="443"/>
      <c r="H6" s="443"/>
      <c r="I6" s="443"/>
    </row>
    <row r="7" spans="1:12" ht="15.5">
      <c r="A7" s="443" t="str">
        <f>'Descriere indicatori'!B7&amp;". "&amp;'Descriere indicatori'!C7</f>
        <v xml:space="preserve">I4. Articole in extenso în reviste ştiinţifice de specialitate* </v>
      </c>
      <c r="B7" s="443"/>
      <c r="C7" s="443"/>
      <c r="D7" s="443"/>
      <c r="E7" s="443"/>
      <c r="F7" s="443"/>
      <c r="G7" s="443"/>
      <c r="H7" s="443"/>
      <c r="I7" s="443"/>
    </row>
    <row r="8" spans="1:12" ht="15" thickBot="1">
      <c r="A8" s="134"/>
      <c r="B8" s="134"/>
      <c r="C8" s="134"/>
      <c r="D8" s="134"/>
      <c r="E8" s="134"/>
      <c r="F8" s="134"/>
      <c r="G8" s="134"/>
      <c r="H8" s="134"/>
      <c r="I8" s="134"/>
    </row>
    <row r="9" spans="1:12" ht="29.5" thickBot="1">
      <c r="A9" s="166" t="s">
        <v>55</v>
      </c>
      <c r="B9" s="137" t="s">
        <v>83</v>
      </c>
      <c r="C9" s="137" t="s">
        <v>56</v>
      </c>
      <c r="D9" s="137" t="s">
        <v>57</v>
      </c>
      <c r="E9" s="137" t="s">
        <v>80</v>
      </c>
      <c r="F9" s="138" t="s">
        <v>87</v>
      </c>
      <c r="G9" s="137" t="s">
        <v>58</v>
      </c>
      <c r="H9" s="137" t="s">
        <v>111</v>
      </c>
      <c r="I9" s="139" t="s">
        <v>90</v>
      </c>
      <c r="K9" s="216" t="s">
        <v>108</v>
      </c>
    </row>
    <row r="10" spans="1:12">
      <c r="A10" s="84">
        <v>1</v>
      </c>
      <c r="B10" s="85"/>
      <c r="C10" s="85"/>
      <c r="D10" s="85"/>
      <c r="E10" s="86"/>
      <c r="F10" s="87"/>
      <c r="G10" s="87"/>
      <c r="H10" s="87"/>
      <c r="I10" s="270"/>
      <c r="K10" s="217">
        <v>10</v>
      </c>
      <c r="L10" s="308" t="s">
        <v>248</v>
      </c>
    </row>
    <row r="11" spans="1:12">
      <c r="A11" s="88">
        <f>A10+1</f>
        <v>2</v>
      </c>
      <c r="B11" s="89"/>
      <c r="C11" s="90"/>
      <c r="D11" s="89"/>
      <c r="E11" s="91"/>
      <c r="F11" s="92"/>
      <c r="G11" s="93"/>
      <c r="H11" s="93"/>
      <c r="I11" s="264"/>
    </row>
    <row r="12" spans="1:12">
      <c r="A12" s="88">
        <f t="shared" ref="A12:A17" si="0">A11+1</f>
        <v>3</v>
      </c>
      <c r="B12" s="90"/>
      <c r="C12" s="90"/>
      <c r="D12" s="90"/>
      <c r="E12" s="91"/>
      <c r="F12" s="92"/>
      <c r="G12" s="93"/>
      <c r="H12" s="93"/>
      <c r="I12" s="264"/>
    </row>
    <row r="13" spans="1:12">
      <c r="A13" s="88">
        <f t="shared" si="0"/>
        <v>4</v>
      </c>
      <c r="B13" s="90"/>
      <c r="C13" s="90"/>
      <c r="D13" s="90"/>
      <c r="E13" s="91"/>
      <c r="F13" s="92"/>
      <c r="G13" s="92"/>
      <c r="H13" s="92"/>
      <c r="I13" s="264"/>
    </row>
    <row r="14" spans="1:12">
      <c r="A14" s="88">
        <f t="shared" si="0"/>
        <v>5</v>
      </c>
      <c r="B14" s="90"/>
      <c r="C14" s="90"/>
      <c r="D14" s="90"/>
      <c r="E14" s="91"/>
      <c r="F14" s="92"/>
      <c r="G14" s="92"/>
      <c r="H14" s="92"/>
      <c r="I14" s="264"/>
    </row>
    <row r="15" spans="1:12">
      <c r="A15" s="88">
        <f t="shared" si="0"/>
        <v>6</v>
      </c>
      <c r="B15" s="90"/>
      <c r="C15" s="90"/>
      <c r="D15" s="90"/>
      <c r="E15" s="91"/>
      <c r="F15" s="92"/>
      <c r="G15" s="92"/>
      <c r="H15" s="92"/>
      <c r="I15" s="264"/>
    </row>
    <row r="16" spans="1:12">
      <c r="A16" s="88">
        <f t="shared" si="0"/>
        <v>7</v>
      </c>
      <c r="B16" s="90"/>
      <c r="C16" s="90"/>
      <c r="D16" s="90"/>
      <c r="E16" s="91"/>
      <c r="F16" s="92"/>
      <c r="G16" s="92"/>
      <c r="H16" s="92"/>
      <c r="I16" s="264"/>
    </row>
    <row r="17" spans="1:9">
      <c r="A17" s="88">
        <f t="shared" si="0"/>
        <v>8</v>
      </c>
      <c r="B17" s="90"/>
      <c r="C17" s="90"/>
      <c r="D17" s="90"/>
      <c r="E17" s="91"/>
      <c r="F17" s="92"/>
      <c r="G17" s="92"/>
      <c r="H17" s="92"/>
      <c r="I17" s="264"/>
    </row>
    <row r="18" spans="1:9">
      <c r="A18" s="88">
        <f>A17+1</f>
        <v>9</v>
      </c>
      <c r="B18" s="90"/>
      <c r="C18" s="90"/>
      <c r="D18" s="90"/>
      <c r="E18" s="91"/>
      <c r="F18" s="92"/>
      <c r="G18" s="92"/>
      <c r="H18" s="92"/>
      <c r="I18" s="264"/>
    </row>
    <row r="19" spans="1:9" ht="15" thickBot="1">
      <c r="A19" s="94">
        <f>A18+1</f>
        <v>10</v>
      </c>
      <c r="B19" s="95"/>
      <c r="C19" s="95"/>
      <c r="D19" s="95"/>
      <c r="E19" s="96"/>
      <c r="F19" s="97"/>
      <c r="G19" s="97"/>
      <c r="H19" s="97"/>
      <c r="I19" s="265"/>
    </row>
    <row r="20" spans="1:9" ht="15" thickBot="1">
      <c r="A20" s="295"/>
      <c r="B20" s="99"/>
      <c r="C20" s="99"/>
      <c r="D20" s="99"/>
      <c r="E20" s="99"/>
      <c r="F20" s="99"/>
      <c r="G20" s="99"/>
      <c r="H20" s="102" t="str">
        <f>"Total "&amp;LEFT(A7,2)</f>
        <v>Total I4</v>
      </c>
      <c r="I20" s="141">
        <f>SUM(I10:I19)</f>
        <v>0</v>
      </c>
    </row>
    <row r="22" spans="1:9" ht="33.75" customHeight="1">
      <c r="A22" s="44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5"/>
      <c r="C22" s="445"/>
      <c r="D22" s="445"/>
      <c r="E22" s="445"/>
      <c r="F22" s="445"/>
      <c r="G22" s="445"/>
      <c r="H22" s="445"/>
      <c r="I22" s="445"/>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Cristina Enache</cp:lastModifiedBy>
  <cp:lastPrinted>2025-05-28T04:01:24Z</cp:lastPrinted>
  <dcterms:created xsi:type="dcterms:W3CDTF">2013-01-10T17:13:12Z</dcterms:created>
  <dcterms:modified xsi:type="dcterms:W3CDTF">2025-06-10T03:16:31Z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