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120" windowWidth="20730" windowHeight="11310"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I11c!$A$1:$G$34</definedName>
    <definedName name="_xlnm.Print_Area" localSheetId="18">'I12'!$A$1:$H$22</definedName>
    <definedName name="_xlnm.Print_Area" localSheetId="19">'I13'!$A$1:$H$25</definedName>
    <definedName name="_xlnm.Print_Area" localSheetId="20">I14a!$A$1:$H$22</definedName>
    <definedName name="_xlnm.Print_Area" localSheetId="21">I14b!$A$1:$H$39</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'I22'!$A$1:$D$31</definedName>
    <definedName name="_xlnm.Print_Area" localSheetId="31">'I23'!$A$1:$D$25</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5621"/>
</workbook>
</file>

<file path=xl/calcChain.xml><?xml version="1.0" encoding="utf-8"?>
<calcChain xmlns="http://schemas.openxmlformats.org/spreadsheetml/2006/main">
  <c r="G34" i="28"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5" i="25"/>
  <c r="D37" i="36" s="1"/>
  <c r="A14" i="25"/>
  <c r="A24" i="25" s="1"/>
  <c r="A7" i="25"/>
  <c r="C25" i="25" s="1"/>
  <c r="D20" i="23"/>
  <c r="A11" i="24"/>
  <c r="A12" i="24" s="1"/>
  <c r="A13" i="24" s="1"/>
  <c r="A7" i="24"/>
  <c r="C31"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3" i="34" s="1"/>
  <c r="A14" i="34" s="1"/>
  <c r="A15" i="34" s="1"/>
  <c r="A16" i="34" s="1"/>
  <c r="A17" i="34" s="1"/>
  <c r="A18" i="34" s="1"/>
  <c r="A19" i="34" s="1"/>
  <c r="A3" i="34"/>
  <c r="A2" i="34"/>
  <c r="A1" i="34"/>
  <c r="A39" i="30"/>
  <c r="A11" i="30"/>
  <c r="A12" i="30" s="1"/>
  <c r="A13" i="30" s="1"/>
  <c r="A14" i="30" s="1"/>
  <c r="A15" i="30" s="1"/>
  <c r="A16" i="30" s="1"/>
  <c r="A17" i="30" s="1"/>
  <c r="A7" i="30"/>
  <c r="G37" i="30" s="1"/>
  <c r="A7" i="17"/>
  <c r="G20" i="17" s="1"/>
  <c r="A22" i="17"/>
  <c r="H20" i="17"/>
  <c r="D26" i="36" s="1"/>
  <c r="A11" i="17"/>
  <c r="A12" i="17"/>
  <c r="A13" i="17" s="1"/>
  <c r="A14" i="17" s="1"/>
  <c r="A15" i="17" s="1"/>
  <c r="A16" i="17" s="1"/>
  <c r="A17" i="17" s="1"/>
  <c r="A18" i="17" s="1"/>
  <c r="A19" i="17" s="1"/>
  <c r="A25" i="16"/>
  <c r="A7" i="16"/>
  <c r="G23" i="16" s="1"/>
  <c r="A11" i="16"/>
  <c r="A12" i="16"/>
  <c r="A13" i="16" s="1"/>
  <c r="A14" i="16" s="1"/>
  <c r="A15" i="16" s="1"/>
  <c r="A16" i="16" s="1"/>
  <c r="A17" i="16" s="1"/>
  <c r="A22" i="15"/>
  <c r="A11" i="15"/>
  <c r="A12" i="15" s="1"/>
  <c r="A13" i="15" s="1"/>
  <c r="A14" i="15" s="1"/>
  <c r="A15" i="15" s="1"/>
  <c r="A16" i="15" s="1"/>
  <c r="A17" i="15" s="1"/>
  <c r="A18" i="15" s="1"/>
  <c r="A19" i="15" s="1"/>
  <c r="A7" i="15"/>
  <c r="G20" i="15" s="1"/>
  <c r="A21" i="28"/>
  <c r="A7" i="28"/>
  <c r="F34"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3" i="16"/>
  <c r="D25" i="36" s="1"/>
  <c r="D31" i="24"/>
  <c r="D36" i="36" s="1"/>
  <c r="D20" i="20"/>
  <c r="D32" i="36" s="1"/>
  <c r="D20" i="18"/>
  <c r="D30" i="36" s="1"/>
  <c r="H37" i="30"/>
  <c r="D27" i="36" s="1"/>
  <c r="H20" i="15"/>
  <c r="D24" i="36" s="1"/>
  <c r="H20" i="29"/>
  <c r="D22" i="36" s="1"/>
  <c r="I20" i="14"/>
  <c r="D21" i="36" s="1"/>
  <c r="I20" i="5"/>
  <c r="D12" i="36" s="1"/>
  <c r="D20" i="19"/>
  <c r="I20" i="10"/>
  <c r="D17" i="36" s="1"/>
  <c r="I20" i="6"/>
  <c r="D13" i="36" s="1"/>
  <c r="I20" i="4"/>
  <c r="A21" i="24" l="1"/>
  <c r="A22" i="24" s="1"/>
  <c r="D43" i="36"/>
  <c r="D31" i="36"/>
  <c r="D42" i="36" s="1"/>
  <c r="D11" i="36"/>
  <c r="D41" i="36" s="1"/>
  <c r="D35" i="36"/>
  <c r="D44" i="36" l="1"/>
</calcChain>
</file>

<file path=xl/sharedStrings.xml><?xml version="1.0" encoding="utf-8"?>
<sst xmlns="http://schemas.openxmlformats.org/spreadsheetml/2006/main" count="1023" uniqueCount="580">
  <si>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</si>
  <si>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</si>
  <si>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</si>
  <si>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</si>
  <si>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</si>
  <si>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</si>
  <si>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</si>
  <si>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</si>
  <si>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</si>
  <si>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</si>
  <si>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</si>
  <si>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</si>
  <si>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</si>
  <si>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</si>
  <si>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</si>
  <si>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</si>
  <si>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</si>
  <si>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</si>
  <si>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</si>
  <si>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</si>
  <si>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</si>
  <si>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</si>
  <si>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</si>
  <si>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</si>
  <si>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</si>
  <si>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</si>
  <si>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</si>
  <si>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</si>
  <si>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</si>
  <si>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</si>
  <si>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</si>
  <si>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</si>
  <si>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</si>
  <si>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</si>
  <si>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</si>
  <si>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</si>
  <si>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</si>
  <si>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</si>
  <si>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</si>
  <si>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</si>
  <si>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</si>
  <si>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</si>
  <si>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</si>
  <si>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</si>
  <si>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</si>
  <si>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</si>
  <si>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</si>
  <si>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</si>
  <si>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</si>
  <si>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</si>
  <si>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</si>
  <si>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</si>
  <si>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</si>
  <si>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</si>
  <si>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</si>
  <si>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</si>
  <si>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</si>
  <si>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</si>
  <si>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</si>
  <si>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</si>
  <si>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</si>
  <si>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</si>
  <si>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</si>
  <si>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</si>
  <si>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</si>
  <si>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</si>
  <si>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</si>
  <si>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</si>
  <si>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</si>
  <si>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</si>
  <si>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</si>
  <si>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</si>
  <si>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</si>
  <si>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</si>
  <si>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</si>
  <si>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</si>
  <si>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</si>
  <si>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</si>
  <si>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</si>
  <si>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</si>
  <si>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</si>
  <si>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</si>
  <si>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</si>
  <si>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</si>
  <si>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</si>
  <si>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</si>
  <si>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</si>
  <si>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</si>
  <si>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</si>
  <si>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</si>
  <si>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</si>
  <si>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</si>
  <si>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</si>
  <si>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</si>
  <si>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</si>
  <si>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</si>
  <si>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</si>
  <si>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</si>
  <si>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</si>
  <si>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</si>
  <si>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</si>
  <si>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</si>
  <si>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</si>
  <si>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</si>
  <si>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</si>
  <si>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</si>
  <si>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</si>
  <si>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</si>
  <si>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</si>
  <si>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</si>
  <si>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</si>
  <si>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</si>
  <si>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</si>
  <si>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</si>
  <si>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</si>
  <si>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</si>
  <si>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</si>
  <si>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</si>
  <si>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</si>
  <si>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</si>
  <si>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</si>
  <si>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</si>
  <si>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</si>
  <si>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</si>
  <si>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</si>
  <si>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</si>
  <si>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</si>
  <si>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</si>
  <si>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</si>
  <si>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</si>
  <si>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</si>
  <si>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</si>
  <si>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</si>
  <si>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</si>
  <si>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</si>
  <si>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</si>
  <si>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</si>
  <si>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</si>
  <si>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</si>
  <si>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</si>
  <si>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</si>
  <si>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</si>
  <si>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</si>
  <si>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</si>
  <si>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</si>
  <si>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</si>
  <si>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</si>
  <si>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</si>
  <si>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</si>
  <si>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</si>
  <si>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</si>
  <si>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</si>
  <si>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</si>
  <si>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</si>
  <si>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</si>
  <si>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</si>
  <si>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</si>
  <si>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</si>
  <si>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</si>
  <si>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</si>
  <si>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</si>
  <si>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</si>
  <si>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</si>
  <si>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</si>
  <si>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</si>
  <si>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</si>
  <si>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</si>
  <si>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</si>
  <si>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</si>
  <si>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</si>
  <si>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</si>
  <si>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</si>
  <si>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</si>
  <si>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</si>
  <si>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</si>
  <si>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</si>
  <si>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</si>
  <si>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</si>
  <si>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</si>
  <si>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</si>
  <si>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</si>
  <si>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</si>
  <si>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</si>
  <si>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</si>
  <si>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</si>
  <si>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</si>
  <si>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</si>
  <si>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</si>
  <si>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</si>
  <si>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</si>
  <si>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</si>
  <si>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</si>
  <si>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</si>
  <si>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</si>
  <si>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</si>
  <si>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</si>
  <si>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</si>
  <si>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</si>
  <si>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</si>
  <si>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</si>
  <si>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</si>
  <si>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</si>
  <si>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</si>
  <si>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</si>
  <si>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</si>
  <si>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</si>
  <si>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</si>
  <si>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</si>
  <si>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</si>
  <si>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</si>
  <si>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</si>
  <si>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</si>
  <si>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</si>
  <si>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</si>
  <si>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</si>
  <si>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</si>
  <si>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</si>
  <si>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</si>
  <si>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</si>
  <si>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</si>
  <si>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</si>
  <si>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</si>
  <si>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</si>
  <si>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</si>
  <si>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</si>
  <si>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</si>
  <si>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</si>
  <si>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</si>
  <si>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</si>
  <si>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</si>
  <si>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</si>
  <si>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</si>
  <si>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</si>
  <si>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</si>
  <si>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</si>
  <si>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</si>
  <si>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</si>
  <si>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</si>
  <si>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</si>
  <si>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</si>
  <si>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</si>
  <si>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</si>
  <si>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</si>
  <si>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</si>
  <si>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</si>
  <si>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</si>
  <si>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</si>
  <si>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</si>
  <si>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</si>
  <si>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</si>
  <si>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</si>
  <si>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</si>
  <si>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</si>
  <si>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</si>
  <si>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</si>
  <si>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</si>
  <si>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</si>
  <si>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</si>
  <si>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</si>
  <si>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</si>
  <si>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</si>
  <si>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</si>
  <si>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</si>
  <si>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</si>
  <si>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</si>
  <si>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</si>
  <si>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</si>
  <si>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</si>
  <si>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</si>
  <si>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</si>
  <si>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</si>
  <si>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</si>
  <si>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Planificare Urbană și Dezvoltare Teritorială</t>
  </si>
  <si>
    <t>Munteanu Simona Elena</t>
  </si>
  <si>
    <t>„Tipuri de intervenţii de remodelare a spaţiului urban în peisajul oraşelor europene - acţiuni de management şi planificare a peisajului urban ”</t>
  </si>
  <si>
    <t>Munteanu, Simona Elena</t>
  </si>
  <si>
    <t>ISBN 978-973-1884-85-1</t>
  </si>
  <si>
    <t xml:space="preserve">181-194  </t>
  </si>
  <si>
    <t>„Peisaj Cultural si Dezvoltare”</t>
  </si>
  <si>
    <t>„Contextul regenerării urbane în România - dezvoltarea economica si nevoia de politici specifice de protecție si management a peisajului urban - Premisele Regenerării Urbane în România - Dezindustrializarea şi efectele ei aspra oraşului”</t>
  </si>
  <si>
    <t>80-93</t>
  </si>
  <si>
    <t xml:space="preserve">„The value of planning strategies in Romania in the light of the new 2014-2020 instruments” </t>
  </si>
  <si>
    <t>STATUS – Midterm Conference</t>
  </si>
  <si>
    <t xml:space="preserve">decembrie </t>
  </si>
  <si>
    <t>Munteanu Simona Elena, Iugan Florentina</t>
  </si>
  <si>
    <t xml:space="preserve">“Dezvoltarea economica durabila in zonele metropolitane – experiența româneasca” </t>
  </si>
  <si>
    <t xml:space="preserve">septembrie </t>
  </si>
  <si>
    <t>Munteanu Simona Elena, Luncan Traian Andrei</t>
  </si>
  <si>
    <t>septembrie</t>
  </si>
  <si>
    <t>Conferința Internatională ICNW - “Municipalities and Economy in Rural Areas” INTERREG IIIC, Hollabrun/Austria</t>
  </si>
  <si>
    <t>Conferința internaționala ICNW - “Development Strategies for Municipalities”,   INTERREG IIIC, Velden/Austria</t>
  </si>
  <si>
    <t xml:space="preserve">“Strategies for metropolitan development in Romania” </t>
  </si>
  <si>
    <t xml:space="preserve">“Industrial Sites in Ploiești” </t>
  </si>
  <si>
    <t>INTERREG IIIB CADSES - PROSIDE - Atelier de lucru, Stuttgart</t>
  </si>
  <si>
    <t>octombrie</t>
  </si>
  <si>
    <t xml:space="preserve">„Premisele regenerării urbane în România - dezindustrializarea şi efectele acesteia asupra oraşului”  </t>
  </si>
  <si>
    <t xml:space="preserve">Conferința naționala Urban Concept – ediția a VIII a, Poiana Brașov </t>
  </si>
  <si>
    <t xml:space="preserve">noiembrie </t>
  </si>
  <si>
    <t xml:space="preserve">Munteanu Simona Elena </t>
  </si>
  <si>
    <t xml:space="preserve">„Tratarea si prevenirea corupției prin creșterea integrității si eficientei organizației – Studiu de caz, Primăria Municipiului Ploiești – Direcția Generala de Dezvoltare Urbana”  </t>
  </si>
  <si>
    <t>Atelier de lucru organizat de FPDL şi Primăria Municipiului Craiova cu sprijinul financiar al UE prin  Facilitatea de Tranziţie 2007/1934.01.11/AC, Craiova</t>
  </si>
  <si>
    <t xml:space="preserve">“Ce restricţii ale dreptului de proprietate sunt justificate de dezvoltarea urbană durabilă ?” </t>
  </si>
  <si>
    <t>Seminarul “Practica Juridica in Domeniul Urbanismului”- MDRT, organizat de Universitatea București/Facultatea de Drept şi Asociația Franco Română a Juriștilor, București</t>
  </si>
  <si>
    <t>martie</t>
  </si>
  <si>
    <t xml:space="preserve">„Considerati asupra noii generatii de Planuri Urbanistice Generale” </t>
  </si>
  <si>
    <t>Conferința naționala Urban Concept – ediția a V a, Poiana Brașov</t>
  </si>
  <si>
    <t>aprilie</t>
  </si>
  <si>
    <t xml:space="preserve">„Orasele romanesti in cautarea durabilitatii” </t>
  </si>
  <si>
    <t>Conferinta Nationala a Urbanistilor - editia I, Bucuresti</t>
  </si>
  <si>
    <t>Reglementare tehnica a MTCT "Ghidul Arhitectului Şef de Municipiu"</t>
  </si>
  <si>
    <t xml:space="preserve">ISBN 978-973-8328-28-0 </t>
  </si>
  <si>
    <t>2010</t>
  </si>
  <si>
    <t>Andrei Luncan, Simona Munteanu, Raluca Covăcescu, Ruxandra Chiriță, Laura Mărculescu, Magda Nicoară, Ovidiu Corduneanu</t>
  </si>
  <si>
    <t xml:space="preserve">Reglementare tehnica a MTCT “Testarea efectelor existentei Planului urbanistic General asupra rapidității obținerii autorizației de construire si evaluarea costurilor obținerii acesteia in conformitate cu prevederile legale. Metodologie de testare intr-un oraș mare a existentei PUG in obținerea AC”  </t>
  </si>
  <si>
    <t>Simona Munteanu, Andrei Luncan, Radu Radoslav, Radu Drăgan ,Rodica Pandi, Gabriela Mirion, Angela Covaci, Aurora Crișan, Ionel Oancea</t>
  </si>
  <si>
    <t>ISBN 978-973-8328-27-3</t>
  </si>
  <si>
    <t>„The Danube Region – A wonderful network of world mixed heritage areas. entrepreneurial communities and smart tourism development”</t>
  </si>
  <si>
    <t>Conferința internațională SUERD – Strategia Uniunii Europene pentru Regiunea Dunării – București</t>
  </si>
  <si>
    <t>Mihaela Vrabete, Simona Munteanu, Andrei Stefan Sabau</t>
  </si>
  <si>
    <t>„Priorități în optimizarea planificării spațiale în România”</t>
  </si>
  <si>
    <t xml:space="preserve">Forumul administraței publice – Palatul Parlamentului, București </t>
  </si>
  <si>
    <t>iulie</t>
  </si>
  <si>
    <t xml:space="preserve">“Experiența municipiului Ploiești in derularea Proiectului CIVITAS SUCCES “ </t>
  </si>
  <si>
    <t>Seminarul privind Carta Verde Europeana a Transportului Urban - ”Perspective ale mobilității urbane in Romania”, organizat de Ministerul Dezvotarii, Lucrarilor Publice si Locuintei si UAUIM – București</t>
  </si>
  <si>
    <t>Conferința “Intercomunalitate si dezvoltare locala – creșterea gradului de absorbție a fondurilor structurale”, organizata de Ministerul Integrarii Europene si Federatia Autoritatilor Locale din Romania, Brașo</t>
  </si>
  <si>
    <t xml:space="preserve">“Asocierea localităților – variante de creare a zonelor metropolitane: studii de caz Oradea, Ploiești, Timișoara” </t>
  </si>
  <si>
    <t>Munteanu Simona Elena, Luncan Traian Andrei, Radoslav Radu</t>
  </si>
  <si>
    <t xml:space="preserve">“Spațiul public urban in rezervația de arhitectura si urbanism - zona centrala si bulevardul Independentei - municipiul Ploiești” </t>
  </si>
  <si>
    <t>Seminar organizat de Corpul Arhitectilor Sefi de Municipii si Primaria municipiului Alba Iulia, Alba Iulia</t>
  </si>
  <si>
    <t>iunie</t>
  </si>
  <si>
    <t xml:space="preserve">“Parteneriatul Public Privat – factor al dezvoltării economice locale” </t>
  </si>
  <si>
    <t>Forumul Romano Ucrainean organizat de Asociația Municipiilor din Romania, Baia Mare</t>
  </si>
  <si>
    <t xml:space="preserve">“Interoperabilitate GIS - structura aplicației de emitere a Certificatului de Urbanism” </t>
  </si>
  <si>
    <t>Seminar organizat de Corpul Arhitectilor Sefi de Municipii si Primaria municipiului Oradea, Oradea</t>
  </si>
  <si>
    <t xml:space="preserve">“Parcurile industriale in România - reglementări legislative” </t>
  </si>
  <si>
    <t>Seminar organizat de Corpul Arhitectilor Sefi de Municipii si Primaria municipiului Arad, Arad</t>
  </si>
  <si>
    <t xml:space="preserve">“Abordarea zonei metropolitane Ploiești” </t>
  </si>
  <si>
    <t>Seminar organizat de Corpul Arhitectilor Sefi de Municipii si Primaria municipiului Ploiești, Ploieşti</t>
  </si>
  <si>
    <t>executat</t>
  </si>
  <si>
    <t>membru în echipa de proiect între 1991 si 1992</t>
  </si>
  <si>
    <t xml:space="preserve">autor </t>
  </si>
  <si>
    <t>aprobat</t>
  </si>
  <si>
    <t xml:space="preserve">PUZ schimbare functiune si stabilire indicatori urbanistici/Ploiesti – 1 ha </t>
  </si>
  <si>
    <t xml:space="preserve">PUZ schimbare functiune si stabilirea indicatori urbanistici/ Ploiesti - 4 ha </t>
  </si>
  <si>
    <t>PUZ reconversie funcțională incintă industrială/ Ploiești - 15 ha</t>
  </si>
  <si>
    <t>Actualizarea Regulamentului privind amplasarea si functionarea spatiilor comerciale cu caracter provizoriu pe terenurile ce apartin domeniului public si privat al Municipiului Ploiesti</t>
  </si>
  <si>
    <t>Primăria municipiului Ploiești</t>
  </si>
  <si>
    <t>șef proiect</t>
  </si>
  <si>
    <t>Actualizarea Regulamentului privind construirea si amplasarea suporturilor pentru firme si reclame pe raza Municipiului Ploiesti</t>
  </si>
  <si>
    <t xml:space="preserve">PUZ schimbare de functiune in subzona mixta – servicii, comert, locuinte, mica productie – M1 si stabilire indicatori urbanistici/ Ploiești - 7 ha </t>
  </si>
  <si>
    <t xml:space="preserve">Planul Urbanistic Zonal pentru schimbare functiune si stabilire indicatori urbanistici/Ploiești -3 ha </t>
  </si>
  <si>
    <t>Planul Urbanistic Zonal pentru realizarea unei baze sportive /Ploiești - 4 ha</t>
  </si>
  <si>
    <t xml:space="preserve">Planul Urbanistic Zonal „Ridicare restrictie de construire cu modificare indicatori urbanistici maximali si modificare regim de aliniere”/1,3 ha </t>
  </si>
  <si>
    <t xml:space="preserve">Planul Urbanistic Zonal „Ridicare restrictie de construire cu modificare indicatori urbanistici maximali si modificare regim de aliniere”/2 ha </t>
  </si>
  <si>
    <t>2012-2014</t>
  </si>
  <si>
    <t>Primăria Oraș Plopeni</t>
  </si>
  <si>
    <t>2016-2017</t>
  </si>
  <si>
    <t>Plan Urbanistic Zonal "Parcelare si detaliere reglementari existente Ploiesti - Bdul București"/10 ha</t>
  </si>
  <si>
    <t>Castigator licitatie publica pentru elaborarea „Metodologiei de testare intr-un oras mare a efectelor existentei Planului Urbanistic General asupra rapiditatii obtinerii Autorizatiei de Constructie” - organizată de Ministerul Transporturilor, Construcțiilor și Turismului</t>
  </si>
  <si>
    <t>Castigator licitatie publica pentru elaborarea „Ghidului Arhitectului Sef de Municipiu” - organizată de Ministerul Transporturilor, Construcțiilor și Turismului</t>
  </si>
  <si>
    <t>2004 - 2016</t>
  </si>
  <si>
    <t>Vicepreședinte (2006- 2008)  si apoi Președinte (2008 – 2012) al Asociației Arhitecților Șefi de Municipii din Romania AASMR</t>
  </si>
  <si>
    <t>2006-2012</t>
  </si>
  <si>
    <t xml:space="preserve">Membru in Consiliului National de Conducere al OAR </t>
  </si>
  <si>
    <t>2001-2002</t>
  </si>
  <si>
    <t xml:space="preserve">Membru titular in Comisia Nationala de Dezvoltare Teritoriala CNDT prin Ordinul MDRT 2034 /2010 </t>
  </si>
  <si>
    <t>2010-2016</t>
  </si>
  <si>
    <t>Membru in Grupul de Lucru Interministerial privind procesul de reformare a legislatiei si a procedurilor din domeniul amenajarii teritoriului, urbanismului, arhitecturii si constructiilor / Ministerul Dezvoltarii Regionale si Turismului</t>
  </si>
  <si>
    <t>2010-2011</t>
  </si>
  <si>
    <t xml:space="preserve">Membru  in Comitetul Tehnic de Specialitate CTS 3 - Planificare Teritoriala prin Decizia 73329-nov. 2009 Secretar de stat MDRT </t>
  </si>
  <si>
    <t xml:space="preserve">Membru titular in Comitetul Consultativ privind Coeziunea Teritoriala – MDRT si MAEur </t>
  </si>
  <si>
    <t xml:space="preserve">Membru in Comisia Tehnica de Urbanism si Amenajarea Teritoriului CTUAT a judetului Prahova </t>
  </si>
  <si>
    <t>2006-2016</t>
  </si>
  <si>
    <t xml:space="preserve">Membru in Comisia Tehnica de Urbanism si Amenajarea Teritoriului CTUAT a municipiului Ploiești </t>
  </si>
  <si>
    <t>2001-2017</t>
  </si>
  <si>
    <t xml:space="preserve">Expert international in proiectul STATUS - Strategic Territorial Agendas for "Small and Middle-Sized Towns" Urban Systems </t>
  </si>
  <si>
    <t xml:space="preserve">Expert raportor asupra „Implementarii Strategiei teritoriale transnationale a bazinului Tisa – context naţional - implicaţii pentru activitatea de urbanism şi amenajarea teritoriului” prinvind proiectul Tisa Catchement Area Development –TICAD din cadrul SEE Programul de Cooperare Transnatioanal Sud Estul Europei </t>
  </si>
  <si>
    <t xml:space="preserve">Expert local pentru elaborarea „Strategiei de descentralizare pentru locuintele sociale/proiect pilot – municipiul Ploiesti” - “Creșterea capacitații operaționale pentru descentralizarea administrației publice in Romania” MATRA RO5871 </t>
  </si>
  <si>
    <t>2004-2005</t>
  </si>
  <si>
    <t xml:space="preserve"> 03-05.05.2003</t>
  </si>
  <si>
    <t>Concurs de idei pentru studenti „Amenajare piete in municipiul Medias” - parteneri CASM, Primaria Medias si Universitatea Oradea</t>
  </si>
  <si>
    <t xml:space="preserve"> 05-13.07.2003</t>
  </si>
  <si>
    <t xml:space="preserve"> iunie 2002</t>
  </si>
  <si>
    <t xml:space="preserve">Workshop organizat de CASM/AASMR in parteneriat cu primaria Iasi -„Reabilitarea locuirii colective in Romania” </t>
  </si>
  <si>
    <t xml:space="preserve">Workshop organizat de CASM/AASMR in parteneriat cu primaria Galati - „Orasul si apa” </t>
  </si>
  <si>
    <t>septembrie 2002</t>
  </si>
  <si>
    <t xml:space="preserve">Workshop organizat de CASM/AASMR in parteneriat cu primaria Oradea - „Zona metropolitana – forma de cooperare pentru dezvoltarea durabila” </t>
  </si>
  <si>
    <t>iulie 2002</t>
  </si>
  <si>
    <t xml:space="preserve">Workshop organizat de CASM/AASMR in parteneriat cu primaria Ploiesti - „Constituirea zonelor metropolitane pentru aglomerarile urbane din Romania – oportunitati si metode de implementare” </t>
  </si>
  <si>
    <t>octombrie 2002</t>
  </si>
  <si>
    <t xml:space="preserve">Workshop organizat de CASM/AASMR in parteneriat cu primaria Arad - „Parcurile industriale” </t>
  </si>
  <si>
    <t>iunie 2003</t>
  </si>
  <si>
    <t xml:space="preserve">Workshop organizat de CASM/AASMR in parteneriat cu primaria Vatra Dornei - „Sanse pentru dezvoltarea economica locala pentru orase mici si mijlocii” </t>
  </si>
  <si>
    <t>octombrie 2003</t>
  </si>
  <si>
    <t xml:space="preserve">Workshop organizat de CASM/AASMR in parteneriat cu primaria Oradea - „Interoperabilitate GIS in activitatile de Urbanism si Amenajarea Teritoriului” </t>
  </si>
  <si>
    <t>iunie 2004</t>
  </si>
  <si>
    <t>Tabara studenteasca „Urb’O” – Concurs de idei avand teme alternative „Punerea in valoare a cetatii Oradea si Amenajarea zonelor riverane ale Crisului Repede” – parteneri CASM, Primaria Oradea si Universitatea Oradea</t>
  </si>
  <si>
    <t xml:space="preserve">Workshop organizat de CASM/AASMR in parteneriat cu primaria Alba Iulia - „Spatiul public in zone protejate” </t>
  </si>
  <si>
    <t>iulie 2005</t>
  </si>
  <si>
    <t>Workshop organizat de CASM/AASMR in parteneriat cu primaria Constanta - „Proiecte de regenerare urbana ce sustin dezvoltarea turismului"</t>
  </si>
  <si>
    <t>iulie 2006</t>
  </si>
  <si>
    <t xml:space="preserve">Workshop organizat de CASM/AASMR in parteneriat cu primaria Tg. Mures - „Statutul arhitectului sef de municipiu in contextul integrarii Romaniei in UE” </t>
  </si>
  <si>
    <t>noiembrie 2006</t>
  </si>
  <si>
    <t xml:space="preserve">Workshop organizat de CASM/AASMR in parteneriat cu primaria Sibiu - „Proiecte de regenerare urbana – experiente inationale si nternationale” </t>
  </si>
  <si>
    <t>aprilie 2007</t>
  </si>
  <si>
    <t xml:space="preserve">Workshop organizat de CASM/AASMR in parteneriat cu primaria Ploiesti - „Audit preliminar privind legislatia in domeniul urbanismului in vederea codificarii” </t>
  </si>
  <si>
    <t>noiembrie 2007</t>
  </si>
  <si>
    <t>Adunarile Generale si sedintele Comitetului Director ale Corpului Arhitectilor Sefi de Municipii din Romania in perioada 2002-2004 si ale Asociatiei Arhitectilor Sefi de Municipii din Romania in perioada 2005-2010 – AG CASM: Oradea (11.07.20020, Ploiesti (10.10.2002), Brasov (28.02.2003), Vatra Dornei (24.10.2003), Oradea (23.06.2004), Tg. Mures (17-18.12.2004), CD CASM: Iasi (30.05.20020, Galati (29.08.2002), Arad (20.06.2003), AG AASMR: Sighisoara (12-14.05.2005), Pitesti (12-13.11.2005), Constanta (30.06.2006), Tg. Mures (24.11.2006), Sibiu (27.04.2007), Ploiesti (03.11.2007), Tg. Mures (07-09.11.2008) si CD AASMR: Alba Iulia (30.06.2005), Sibiu (19-21.05.2006), Campulung Moldovenesc (02.12.2007), Tg. Mures (24.10.2009), Bucuresti (11-12.06.2010)</t>
  </si>
  <si>
    <t>2002-2010</t>
  </si>
  <si>
    <t>Expert tehnic judiciar (Ministerul Justitiei) în domeniul urbanism și amenajarea teritoriului</t>
  </si>
  <si>
    <t>Vicepresedinte APUR</t>
  </si>
  <si>
    <t>Mihaela Hărmănescu, Simona Munteanu</t>
  </si>
  <si>
    <t>Facultatea de Urbanism, la 20 ani de la înființare</t>
  </si>
  <si>
    <t>Arhitectura</t>
  </si>
  <si>
    <t>ISSN - 1220-3254</t>
  </si>
  <si>
    <t>Arheologia industrială Nr. 4-5/2017 (670-671)  </t>
  </si>
  <si>
    <t xml:space="preserve">  Editura Universitară "Ion Mincu", București</t>
  </si>
  <si>
    <t>98</t>
  </si>
  <si>
    <t>72</t>
  </si>
  <si>
    <t>2017-2019</t>
  </si>
  <si>
    <t>2013-2019</t>
  </si>
  <si>
    <t>2016-2019</t>
  </si>
  <si>
    <t>2014-2018</t>
  </si>
  <si>
    <t>2015-2018</t>
  </si>
  <si>
    <t>2015-2016</t>
  </si>
  <si>
    <t>avizat</t>
  </si>
  <si>
    <t>2014-2015</t>
  </si>
  <si>
    <t>SO și PUZ ridicare restricție de construire în vederea realizării unei locuințe cu regim S+P+2 – str. Mărășești nr. 24A Ploiești/1 ha</t>
  </si>
  <si>
    <t>SO și PUZ ridicare restrictiei de construire impuse de PUG pentru insulă urbană în zona centrală Ploiesti/1 ha</t>
  </si>
  <si>
    <t>Plan Urbanuistic Zonal "Ridicare restricție de construire și restructurare urbană – parțial UTR 3 Plopeni "/12 ha</t>
  </si>
  <si>
    <t>SO și PUZ schimbare destinație teren cu funcțiunea Ter în zonă de instituții și servicii/10 ha</t>
  </si>
  <si>
    <t>PUZ Modificare regim de aliniere strada Transilvaniei Ploiesti/1ha</t>
  </si>
  <si>
    <t>SO/PUZ schimbare functiune din industrie nepoluanta In in locuinte si functiuni complementare cu regim mixt de inaltime Lmx si atribuire de indicatori urbanistici/9 ha</t>
  </si>
  <si>
    <t>PUZ pentru schimbare functiune din zona unitati agricole A in zona functiuni industriale nepoluante si atribuire indicatori urbanistici/36 ha</t>
  </si>
  <si>
    <t>PUZ modificare aliniament si atribuire de indicatori urbanistici/1 ha</t>
  </si>
  <si>
    <t>SO/PUZ pentru PUZ Bd. Republicii nr. 34-36-38 Ploiești/7 ha</t>
  </si>
  <si>
    <t>SO și PUZ de atribuire indicatori urbanistici pentru imobilul situat in Bdul Republicii T17 P106/2 și zona adiacentă/20 ha</t>
  </si>
  <si>
    <t>mai</t>
  </si>
  <si>
    <t>autor</t>
  </si>
  <si>
    <t>Bursă RIBA 1990 - câștigătoare a uneia din cele 25 de burse de studiu acordate în urma concursului organizat IAIM și RIBA în martie 1990</t>
  </si>
  <si>
    <t xml:space="preserve">Membru în echipa câștigătoare (International Consulting Expertise SRL) acordului-cadru având ca obiect „Achiziţionarea de servicii de instruire specializată pentru dezvoltarea abilităților tehnice și generale pentru personalul din cadrul Autorității de Management pentru POR, Organismelor Intermediare și instituțiilor beneficiare ale POR” </t>
  </si>
  <si>
    <t xml:space="preserve">„Diploma în patru cuvinte cheie. Interviuri” </t>
  </si>
  <si>
    <t xml:space="preserve">„Scholar Architect 2021” </t>
  </si>
  <si>
    <t>ISBN 978-606-638-231-1</t>
  </si>
  <si>
    <t>46-53</t>
  </si>
  <si>
    <t>Munteanu, Simona Elena; Ibric, Adrian</t>
  </si>
  <si>
    <t xml:space="preserve">„Oportunități de cercetare în spațiul european” </t>
  </si>
  <si>
    <t>Lucrările Conferinţei INNOMINCU 2022 – Zilele cercetării în UAUIM : Sănătatea oraşelor - Arhitectură sănătoasă - Designul interior al spaţiilor sănătoase : 10-14 octombrie 2022</t>
  </si>
  <si>
    <t>ISBN 978-606-638-253-3</t>
  </si>
  <si>
    <t>oct.</t>
  </si>
  <si>
    <t>15-18</t>
  </si>
  <si>
    <t xml:space="preserve">Conferința INNOMINCU 2022: Zilele cercetării în UAUIM </t>
  </si>
  <si>
    <t xml:space="preserve">Conferința INNOMINCU 2022: Zilele cercetării în UAUIM/București  </t>
  </si>
  <si>
    <t>10-14 0ct.</t>
  </si>
  <si>
    <t>„Cercetarea ca pilon important în dezvoltarea mediului academic”</t>
  </si>
  <si>
    <t>10-14 oct</t>
  </si>
  <si>
    <t>Conferința națională de dreptul urbanismului și amenajarea teritoriului – ediția a III-a</t>
  </si>
  <si>
    <t>„Puterea regulamentelor de urbanism – despre conflictul interpretărilor profesionale”</t>
  </si>
  <si>
    <t>Conferința națională de dreptul urbanismului și amenajarea teritoriului – ediția I-a - „Perspective interdisciplinare privind planificarea urbană și teritorială”</t>
  </si>
  <si>
    <t xml:space="preserve">"Rolul planurilor urbanistice zonale în planificarea și controlul dezvoltării urbane. Detaliere și clarificare versus operațiuni de reconfigurare”
</t>
  </si>
  <si>
    <t>11-12 mai</t>
  </si>
  <si>
    <t>RND Research Networking Day UAUIM 2022</t>
  </si>
  <si>
    <t>Simona Munteanu, Adrian Ibric, Sorina Rusu, Laura Tucan, Ioana Naniș, Silvia Ionescu</t>
  </si>
  <si>
    <t>RND Research Networking Day UAUIM 2022, București</t>
  </si>
  <si>
    <t>UAUIM-DMC-2022-001 – FFCSU</t>
  </si>
  <si>
    <t>UAUIM-DMC-2022-001 - FFCSU</t>
  </si>
  <si>
    <t>Proiectul OPTIMINCU-UAUIM 2022 - Optimizare Proceduri, Tehnologie și IMagine INstituțională  pentru Cercetarea Universitară la UAUIM în 2022</t>
  </si>
  <si>
    <t>MEN</t>
  </si>
  <si>
    <t>finalizat</t>
  </si>
  <si>
    <t>Director de proiect</t>
  </si>
  <si>
    <t>CNFIS-FDI-2023-F-0462</t>
  </si>
  <si>
    <t>in derulare</t>
  </si>
  <si>
    <t xml:space="preserve">Acord de grant nr. 14020/16.09.2020, cod proiect 169368083
</t>
  </si>
  <si>
    <t>”Transformarea digitală a Universității de Arhitectură și Urbanism Ion Mincu”, Proiect de digitalizare UAUIM PNRR (C15: Educație/ Reforma 5: Adoptarea cadrului legislativ pentru digitizarea educației / Investiții 16: Universitățile digitale și pregătirea lor pentru profesiile digitale ale viitorului)</t>
  </si>
  <si>
    <t>coordonator</t>
  </si>
  <si>
    <t>2022-2025</t>
  </si>
  <si>
    <t>UAUIM-DMC-2021-001</t>
  </si>
  <si>
    <t xml:space="preserve">OPTIMINCU-UAUIM 2021
Optimizare Proceduri, Tehnologie și IMagine INstituțională pentru Cercetarea Universitară la UAUIM în 2021 </t>
  </si>
  <si>
    <t xml:space="preserve">Membru in Consiliul Superior al Registrului Urbaniștilor din Romania </t>
  </si>
  <si>
    <t>Membru titular în CNMI - SZUP prin Ordinul MC 2669/05.10.2015</t>
  </si>
  <si>
    <t>2015 – 2016</t>
  </si>
  <si>
    <t>Membru titular în CZMI 8 prin Ordinul MC 2408/24.05.2016</t>
  </si>
  <si>
    <t>2016-2020</t>
  </si>
  <si>
    <t>Președinte al CZMI 8 Muntenia</t>
  </si>
  <si>
    <t>2018-2020</t>
  </si>
  <si>
    <t>Presedinte APUR</t>
  </si>
  <si>
    <t>2019-2021</t>
  </si>
  <si>
    <t>2022-2024</t>
  </si>
  <si>
    <t>Ed. Universitară “Ion Mincu”, Bucureşti</t>
  </si>
  <si>
    <t>Noțiuni de dreptul urbanismului pentru arhitecți</t>
  </si>
  <si>
    <t>MUNTEANU Simona Elena</t>
  </si>
  <si>
    <t>ISBN 978-606-638-331-8</t>
  </si>
  <si>
    <t>Intervenții în situri postindustriale
cu instrumente de planificare adecvate</t>
  </si>
  <si>
    <t>ISBN 978-606-638-332-5</t>
  </si>
  <si>
    <r>
      <t xml:space="preserve"> „Peisaj Cultural si Dezvoltare”/ </t>
    </r>
    <r>
      <rPr>
        <i/>
        <sz val="11"/>
        <color indexed="8"/>
        <rFont val="Calibri"/>
        <family val="2"/>
      </rPr>
      <t>Munteanu S.E.</t>
    </r>
    <r>
      <rPr>
        <sz val="11"/>
        <color indexed="8"/>
        <rFont val="Calibri"/>
        <family val="2"/>
        <charset val="238"/>
      </rPr>
      <t xml:space="preserve"> „Tipuri de intervenţii de remodelare a spaţiului urban în peisajul oraşelor europene - acţiuni de management şi planificare a peisajului urban” </t>
    </r>
  </si>
  <si>
    <r>
      <t xml:space="preserve"> „Peisaj Cultural si Dezvoltare”/</t>
    </r>
    <r>
      <rPr>
        <i/>
        <sz val="11"/>
        <color indexed="8"/>
        <rFont val="Calibri"/>
        <family val="2"/>
      </rPr>
      <t xml:space="preserve"> Munteanu S.E. </t>
    </r>
    <r>
      <rPr>
        <sz val="11"/>
        <color indexed="8"/>
        <rFont val="Calibri"/>
        <family val="2"/>
        <charset val="238"/>
      </rPr>
      <t>„Contextul regenerării urbane în România - dezvoltarea economica si nevoia de politici specifice de protecție si management a peisajului urban - Premisele Regenerării Urbane în România - Dezindustrializarea şi efectele ei aspra oraşului”</t>
    </r>
  </si>
  <si>
    <t xml:space="preserve"> Editura Universitară "Ion Mincu", București</t>
  </si>
  <si>
    <t>beneficiar privat</t>
  </si>
  <si>
    <t xml:space="preserve">beneficiar privat </t>
  </si>
  <si>
    <r>
      <t xml:space="preserve">Scholar Arhitect 2021/ </t>
    </r>
    <r>
      <rPr>
        <i/>
        <sz val="11"/>
        <color indexed="8"/>
        <rFont val="Calibri"/>
        <family val="2"/>
      </rPr>
      <t>conf. dr. arh. Simona Munteanu , asist. dr. arh. Anda-Ioana SFINTEȘ</t>
    </r>
    <r>
      <rPr>
        <sz val="11"/>
        <color indexed="8"/>
        <rFont val="Calibri"/>
        <family val="2"/>
        <charset val="238"/>
      </rPr>
      <t xml:space="preserve"> "Diploma în patru cuvinte cheie. Interviuri" </t>
    </r>
  </si>
  <si>
    <t>Editura Universitară "Ion Mincu", București</t>
  </si>
  <si>
    <t>ISBN 978-606-638-246-5</t>
  </si>
  <si>
    <r>
      <t xml:space="preserve">Scholar Arhitect 2021-English edition/ </t>
    </r>
    <r>
      <rPr>
        <i/>
        <sz val="12"/>
        <color indexed="8"/>
        <rFont val="Calibri"/>
        <family val="2"/>
      </rPr>
      <t xml:space="preserve">conf. dr. arh. Simona Munteanu , asist. dr. arh. Anda-Ioana SFINTEȘ </t>
    </r>
    <r>
      <rPr>
        <sz val="12"/>
        <color indexed="8"/>
        <rFont val="Calibri"/>
        <family val="2"/>
      </rPr>
      <t>"The Diploma in four keywords. Interviews"</t>
    </r>
  </si>
  <si>
    <t>MUNTEANU Simona Elena (autor capitol)  (carte -ediţie îngrijită de Sârbu Cătălin - coordonator) mai mulți</t>
  </si>
  <si>
    <t>MUNTEANU Simona Elena ,  Anda-Ioana SFINTEȘ (carte -ediţie îngrijită de Anda-Ioana SFINTEȘ - coordonator) mai mulți</t>
  </si>
  <si>
    <t>MUNTEANU Simona Elena ,  Anda-Ioana SFINTEȘ (carte -ediţie  în limba engleză îngrijită de Anda-Ioana SFINTEȘ - coordonator) mai mulți</t>
  </si>
  <si>
    <t>Conferința națională de dreptul urbanismului și amenajarea teritoriului – ediția a IV-a</t>
  </si>
  <si>
    <t>8-9 noiembrie</t>
  </si>
  <si>
    <t>CONFERINȚA INNOMINCU 2023: Zilele cercetării în UAUIM/București</t>
  </si>
  <si>
    <t>Lucrările Conferinţei INNOMINCU 2023 – Zilele cercetării în UAUIM: CIRCULARITATE ÎN ARHITECTURĂ, URBANISM, PEISAGISTICĂ ȘI DESIGN: 13-14 noiembrie 2023</t>
  </si>
  <si>
    <t>13 nov.</t>
  </si>
  <si>
    <t>RND Research Networking Day UAUIM 2022 - ediția a II a</t>
  </si>
  <si>
    <t xml:space="preserve">Munteanu Simona Elena, Ibric Ionuț-Adrian
Geambazu Serin
Naniș Ioana 
Țogoe Bianca Cristina </t>
  </si>
  <si>
    <t>RND Research Networking Day UAUIM 20232, București</t>
  </si>
  <si>
    <t>7 nov.</t>
  </si>
  <si>
    <t xml:space="preserve">Conferința INNOMINCU 2023: Zilele cercetării în UAUIM </t>
  </si>
  <si>
    <t>"Instrumente sistemice posibile de planificare urbana circulara pentru ultima generatie
de PUG-uri"</t>
  </si>
  <si>
    <t>14 nov</t>
  </si>
  <si>
    <t>„Managementul conflictelor dintre regimul proprietății și vocația urbanistică a imobilelor în procesul de planificare spațială”</t>
  </si>
  <si>
    <t>1991-2002</t>
  </si>
  <si>
    <t xml:space="preserve">"Clădire multifuțională de laboratoare și depozite de patrimoniu"  Muzeul National al Satului „Dimitrie Gusti” </t>
  </si>
  <si>
    <t>Muzeul National al Satului „Dimitrie Gusti” Bucuresti, sos Kiseleff nr. 28-30</t>
  </si>
  <si>
    <t>CPS12.03</t>
  </si>
  <si>
    <t>CPS13.07</t>
  </si>
  <si>
    <t>CPS12.05</t>
  </si>
  <si>
    <t>CPS16</t>
  </si>
  <si>
    <t>CPS17</t>
  </si>
  <si>
    <t>CPS13.02</t>
  </si>
  <si>
    <t>CPS20</t>
  </si>
  <si>
    <t>CPS13.06</t>
  </si>
  <si>
    <t>CPS13.03</t>
  </si>
  <si>
    <t>CPS13.04</t>
  </si>
  <si>
    <t>CPS14.08</t>
  </si>
  <si>
    <t>CPS16.02</t>
  </si>
  <si>
    <t>BIA15.01</t>
  </si>
  <si>
    <t>BIA15.02</t>
  </si>
  <si>
    <t>BIA14.07</t>
  </si>
  <si>
    <t>CPS15.04</t>
  </si>
  <si>
    <t>CPS15.06</t>
  </si>
  <si>
    <t>BIA16.04</t>
  </si>
  <si>
    <t>BIA16.02</t>
  </si>
  <si>
    <t>BIA16.01</t>
  </si>
  <si>
    <t>BIA17.02</t>
  </si>
  <si>
    <t>Consolidarea capacității instituționale a UAUIM pentru cercetare în arhitectură și urbanism prin susținerea unei culturi a diseminării rezultatelor – CULTADISER 2023</t>
  </si>
  <si>
    <t xml:space="preserve">Studiu E1F2_8.4 „Tipuri de proprietate” Studiu analitic /„Revizuire Plan Urbanistic General al Municipiului București” </t>
  </si>
  <si>
    <t>Primăria Generală a municipiului București</t>
  </si>
  <si>
    <t>469/07.10.2013</t>
  </si>
  <si>
    <t>PUZ modificare funcțiune din zonă pentru căi de comunicație și construcții aferente în zonă pentru institutii și servicii în vederea realizării unei clinici medicale - Ploieşti str. Gh. Gr. Cantacuzino nr. 90</t>
  </si>
  <si>
    <t>BIA21.04</t>
  </si>
  <si>
    <t xml:space="preserve">coautor </t>
  </si>
  <si>
    <t>98/2019</t>
  </si>
  <si>
    <t>Studiu istoric de fundamentare PUG comuna Ciorani, jud. Prahova</t>
  </si>
  <si>
    <t>Primăria comunei Ciorani, jud. Prahova</t>
  </si>
  <si>
    <t>Studiu istoric de fundamentare PUG oraș Plopeni, județul Prahova</t>
  </si>
  <si>
    <t>58/2013</t>
  </si>
  <si>
    <t>PUZ introducere în intravilan a suprafeței de 86627 mp având destinația urbanistică de zonă industrială/de servicii profesionale cu dotări complementare</t>
  </si>
  <si>
    <t>2019-2020</t>
  </si>
  <si>
    <t>CPS19.01</t>
  </si>
  <si>
    <t>Studiu "Opțiuni strategice de dezvoltare: diagnostic și scenarii opționale pentru realizarea unui cartier rezidențial cu un standard de calitate a vieții ridicat" - PUZ Dealul Frumos, sat Pleașa comuna Bucov, județul Prahova- teren în suprafata de 360692 mp</t>
  </si>
  <si>
    <t>CPS20.01</t>
  </si>
  <si>
    <t>MEN/UAUIM</t>
  </si>
  <si>
    <t xml:space="preserve">Membru titular în CNMI - SZUP prin OMC nr. 3183/ 27.07.2022 </t>
  </si>
  <si>
    <t>2023-prezent</t>
  </si>
  <si>
    <t>Membru CNFIS prin Ordinul MEN nr. 6271/2023</t>
  </si>
  <si>
    <t>2009 -prezent</t>
  </si>
  <si>
    <t>Membru in Comisia Tehnica de Urbanism si Amenajarea Teritoriului CTUAT a municipiului Câmpina</t>
  </si>
  <si>
    <t xml:space="preserve">Conferința INNOMINCU 2021: Zilele sustenabilității și ale cercetării în UAUIM </t>
  </si>
  <si>
    <t>ISSN 1844 – 802X</t>
  </si>
  <si>
    <t>Urbanismul serie nouă</t>
  </si>
  <si>
    <t>Munteanu Simona Elena, Liviu Ianăși și alții</t>
  </si>
  <si>
    <t xml:space="preserve">Urbanismul nr. 7-8 - Momente de urbanism românesc </t>
  </si>
  <si>
    <t>TEMA ZILEI: Două decenii de urbanism şi amenajarea teritoriului</t>
  </si>
  <si>
    <t>2010 - 2011</t>
  </si>
  <si>
    <t>Institute for Housing and Urban Development Studies Rotterdam</t>
  </si>
  <si>
    <t>HORIZON 2020 cu proiectulSEEDING CALIFICARE IN FAZA 2 A COMPETITIEI - membru în echipa UAUIM in consortiul condus de TU Delft, director de proiect Monica Rădulescu</t>
  </si>
  <si>
    <t>Refresher Course &lt; Meeteng demand: Capital Investment Programmes: a vital element of municipal financial management in selected Central and Eastern European Countries &gt;, Certificat</t>
  </si>
  <si>
    <t>nov.</t>
  </si>
  <si>
    <t>Lucrările Conferinţei INNOMINCU 2022 – Zilele cercetării în UAUIM : Circularitate în proiecte de arhitectură, urbanism, peisagistică și design : 13-14 noiembrie 2023</t>
  </si>
  <si>
    <t xml:space="preserve">„Instrumente sistemice posibile de planificare urbana circulara pentru ultima generatie de PUG-uri” </t>
  </si>
  <si>
    <t>iulie/2024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</si>
</sst>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scheme val="minor"/>
    </font>
    <font>
      <b/>
      <sz val="11"/>
      <color theme="1"/>
      <name val="Calibri"/>
      <family val="2"/>
    </font>
    <font>
      <i/>
      <sz val="11"/>
      <color indexed="8"/>
      <name val="Calibri"/>
      <family val="2"/>
    </font>
    <font>
      <i/>
      <sz val="12"/>
      <color indexed="8"/>
      <name val="Calibri"/>
      <family val="2"/>
    </font>
    <font>
      <sz val="11"/>
      <name val="Calibri"/>
      <family val="2"/>
      <charset val="238"/>
      <scheme val="minor"/>
    </font>
    <font>
      <b/>
      <sz val="11"/>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rgb="FFFFFFFF"/>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5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Border="1" applyAlignment="1">
      <alignment horizontal="center" wrapText="1"/>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xf numFmtId="0" fontId="20" fillId="0" borderId="27" xfId="0" applyFont="1" applyBorder="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6" xfId="0" applyFont="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Border="1"/>
    <xf numFmtId="0" fontId="20" fillId="0" borderId="42" xfId="0" applyFont="1" applyBorder="1" applyAlignment="1">
      <alignment horizontal="center" vertical="center" wrapText="1"/>
    </xf>
    <xf numFmtId="0" fontId="3" fillId="0" borderId="42" xfId="0" applyFont="1" applyBorder="1"/>
    <xf numFmtId="0" fontId="0" fillId="0" borderId="42" xfId="0" applyBorder="1" applyAlignment="1">
      <alignment horizontal="center" vertical="center" wrapText="1"/>
    </xf>
    <xf numFmtId="0" fontId="3" fillId="0" borderId="42" xfId="0" applyFont="1" applyBorder="1" applyAlignment="1">
      <alignment horizontal="center" vertical="center" wrapText="1"/>
    </xf>
    <xf numFmtId="0" fontId="11" fillId="0" borderId="42" xfId="0" applyFont="1" applyBorder="1" applyAlignment="1">
      <alignment horizontal="center" vertical="center"/>
    </xf>
    <xf numFmtId="0" fontId="14" fillId="0" borderId="42" xfId="0" applyFont="1" applyBorder="1" applyAlignment="1">
      <alignment horizontal="center" vertical="center"/>
    </xf>
    <xf numFmtId="0" fontId="14" fillId="0" borderId="42" xfId="0" applyFont="1" applyBorder="1" applyAlignment="1" applyProtection="1">
      <alignment horizontal="center" vertical="center" wrapText="1"/>
      <protection locked="0"/>
    </xf>
    <xf numFmtId="0" fontId="4" fillId="0" borderId="42" xfId="0" applyFont="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3" fillId="0" borderId="45"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0" fillId="0" borderId="2" xfId="0" applyBorder="1" applyAlignment="1">
      <alignment horizontal="center" vertical="top" wrapText="1"/>
    </xf>
    <xf numFmtId="0" fontId="0" fillId="0" borderId="2" xfId="0" applyBorder="1" applyAlignment="1">
      <alignment horizontal="center" wrapText="1"/>
    </xf>
    <xf numFmtId="0" fontId="0" fillId="2" borderId="0" xfId="0" applyFill="1" applyAlignment="1">
      <alignment horizontal="center"/>
    </xf>
    <xf numFmtId="0" fontId="0" fillId="0" borderId="34" xfId="0" applyBorder="1" applyAlignment="1">
      <alignment horizontal="center" wrapText="1"/>
    </xf>
    <xf numFmtId="0" fontId="3" fillId="0" borderId="18" xfId="0" applyFont="1" applyBorder="1" applyAlignment="1">
      <alignment horizontal="center" vertical="center"/>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3" fillId="0" borderId="45" xfId="0" applyFont="1" applyBorder="1" applyAlignment="1">
      <alignment horizontal="center" vertical="center" wrapText="1"/>
    </xf>
    <xf numFmtId="0" fontId="8" fillId="0" borderId="9" xfId="0" applyFont="1" applyBorder="1" applyAlignment="1">
      <alignment horizontal="center" vertical="center"/>
    </xf>
    <xf numFmtId="0" fontId="0" fillId="0" borderId="11" xfId="0" applyBorder="1"/>
    <xf numFmtId="0" fontId="3" fillId="0" borderId="31" xfId="0" applyFont="1" applyBorder="1" applyAlignment="1">
      <alignment horizontal="center"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wrapText="1"/>
    </xf>
    <xf numFmtId="2" fontId="3" fillId="0" borderId="2" xfId="0" applyNumberFormat="1" applyFont="1" applyBorder="1" applyAlignment="1">
      <alignment horizontal="center" vertical="center"/>
    </xf>
    <xf numFmtId="0" fontId="0" fillId="0" borderId="38" xfId="0" applyBorder="1"/>
    <xf numFmtId="0" fontId="0" fillId="0" borderId="37" xfId="0" applyBorder="1"/>
    <xf numFmtId="0" fontId="6" fillId="0" borderId="47" xfId="0" applyFont="1" applyBorder="1"/>
    <xf numFmtId="0" fontId="7" fillId="0" borderId="48" xfId="0" applyFont="1" applyBorder="1"/>
    <xf numFmtId="0" fontId="7" fillId="0" borderId="20" xfId="0" applyFont="1" applyBorder="1"/>
    <xf numFmtId="4" fontId="3" fillId="0" borderId="41" xfId="0" applyNumberFormat="1" applyFont="1" applyBorder="1" applyAlignment="1">
      <alignment horizontal="center" vertical="center" wrapText="1"/>
    </xf>
    <xf numFmtId="0" fontId="14" fillId="0" borderId="32" xfId="0" applyFont="1" applyBorder="1" applyAlignment="1">
      <alignment horizontal="center" vertical="center" wrapText="1"/>
    </xf>
    <xf numFmtId="0" fontId="14" fillId="0" borderId="7" xfId="0" applyFont="1" applyBorder="1" applyAlignment="1">
      <alignment horizontal="center" vertical="center" wrapText="1"/>
    </xf>
    <xf numFmtId="0" fontId="8" fillId="9" borderId="37" xfId="0" applyFont="1" applyFill="1" applyBorder="1" applyAlignment="1">
      <alignment horizontal="center" vertical="top" wrapText="1"/>
    </xf>
    <xf numFmtId="0" fontId="35" fillId="0" borderId="0" xfId="0" applyFont="1" applyAlignment="1">
      <alignment vertical="top"/>
    </xf>
    <xf numFmtId="0" fontId="14" fillId="0" borderId="31" xfId="0" applyFont="1" applyBorder="1" applyAlignment="1">
      <alignment horizontal="left" vertical="center" wrapText="1"/>
    </xf>
    <xf numFmtId="14" fontId="14" fillId="0" borderId="31"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0" fontId="0" fillId="2" borderId="45" xfId="0" applyFill="1" applyBorder="1" applyAlignment="1">
      <alignment horizontal="center"/>
    </xf>
    <xf numFmtId="0" fontId="14" fillId="0" borderId="49" xfId="0" applyFont="1" applyBorder="1" applyAlignment="1">
      <alignment wrapText="1"/>
    </xf>
    <xf numFmtId="0" fontId="35" fillId="0" borderId="50" xfId="0" applyFont="1" applyBorder="1" applyAlignment="1">
      <alignment vertical="top" wrapText="1"/>
    </xf>
    <xf numFmtId="0" fontId="35" fillId="0" borderId="18" xfId="0" applyFont="1" applyBorder="1" applyAlignment="1">
      <alignment vertical="top" wrapText="1"/>
    </xf>
    <xf numFmtId="0" fontId="0" fillId="0" borderId="51" xfId="0" applyBorder="1"/>
    <xf numFmtId="0" fontId="3" fillId="0" borderId="52" xfId="0" applyFont="1" applyBorder="1" applyAlignment="1">
      <alignment horizontal="center" vertical="center" wrapText="1"/>
    </xf>
    <xf numFmtId="0" fontId="8" fillId="0" borderId="3" xfId="0" applyFont="1" applyBorder="1" applyAlignment="1">
      <alignment horizontal="center" vertical="center" wrapText="1"/>
    </xf>
    <xf numFmtId="0" fontId="3" fillId="0" borderId="34" xfId="0" applyFont="1" applyBorder="1" applyAlignment="1">
      <alignment horizontal="center" vertical="center" wrapText="1"/>
    </xf>
    <xf numFmtId="2" fontId="3" fillId="0" borderId="53" xfId="0" applyNumberFormat="1" applyFont="1" applyBorder="1" applyAlignment="1">
      <alignment horizontal="center" vertical="center" wrapText="1"/>
    </xf>
    <xf numFmtId="2" fontId="3" fillId="0" borderId="54" xfId="0" applyNumberFormat="1" applyFont="1" applyBorder="1" applyAlignment="1">
      <alignment horizontal="center" vertical="center" wrapText="1"/>
    </xf>
    <xf numFmtId="0" fontId="3" fillId="0" borderId="0" xfId="0" applyFont="1"/>
    <xf numFmtId="0" fontId="32" fillId="0" borderId="42" xfId="0" applyFont="1" applyBorder="1"/>
    <xf numFmtId="0" fontId="32" fillId="0" borderId="0" xfId="0" applyFont="1"/>
    <xf numFmtId="0" fontId="8" fillId="0" borderId="55" xfId="0" applyFont="1" applyBorder="1" applyAlignment="1">
      <alignment horizontal="center" vertical="center" wrapText="1"/>
    </xf>
    <xf numFmtId="2" fontId="3" fillId="0" borderId="56" xfId="0" applyNumberFormat="1" applyFont="1" applyBorder="1" applyAlignment="1">
      <alignment horizontal="center" vertical="center" wrapText="1"/>
    </xf>
    <xf numFmtId="0" fontId="6" fillId="0" borderId="21" xfId="0" applyFont="1" applyBorder="1" applyAlignment="1">
      <alignment horizontal="center"/>
    </xf>
    <xf numFmtId="0" fontId="32" fillId="2" borderId="2" xfId="0" applyFont="1" applyFill="1" applyBorder="1" applyAlignment="1">
      <alignment horizontal="center"/>
    </xf>
    <xf numFmtId="0" fontId="32" fillId="2" borderId="4" xfId="0" applyFont="1" applyFill="1" applyBorder="1" applyAlignment="1">
      <alignment horizontal="center"/>
    </xf>
    <xf numFmtId="0" fontId="36" fillId="0" borderId="0" xfId="0" applyFont="1"/>
    <xf numFmtId="0" fontId="32" fillId="0" borderId="2" xfId="0" applyFont="1" applyBorder="1" applyAlignment="1">
      <alignment horizontal="center" vertical="center" wrapText="1"/>
    </xf>
    <xf numFmtId="0" fontId="32" fillId="0" borderId="0" xfId="0" applyFont="1" applyAlignment="1">
      <alignment horizontal="center"/>
    </xf>
    <xf numFmtId="0" fontId="3" fillId="0" borderId="0" xfId="0" applyFont="1" applyAlignment="1">
      <alignment horizont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Alignment="1">
      <alignment horizontal="center" vertical="center" wrapText="1"/>
    </xf>
    <xf numFmtId="0" fontId="32" fillId="0" borderId="42" xfId="0" applyFont="1" applyBorder="1" applyAlignment="1">
      <alignment horizontal="center"/>
    </xf>
    <xf numFmtId="17" fontId="11" fillId="0" borderId="4" xfId="0" quotePrefix="1" applyNumberFormat="1" applyFont="1" applyBorder="1" applyAlignment="1">
      <alignment horizontal="center" vertical="center"/>
    </xf>
    <xf numFmtId="16" fontId="3" fillId="0" borderId="33" xfId="0" quotePrefix="1" applyNumberFormat="1" applyFont="1" applyBorder="1" applyAlignment="1">
      <alignment horizontal="center" vertical="center" wrapText="1"/>
    </xf>
    <xf numFmtId="16" fontId="3" fillId="0" borderId="4" xfId="0" quotePrefix="1" applyNumberFormat="1" applyFont="1" applyBorder="1" applyAlignment="1">
      <alignment horizontal="center" vertical="center"/>
    </xf>
    <xf numFmtId="16"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top" wrapText="1"/>
    </xf>
    <xf numFmtId="49" fontId="3" fillId="0" borderId="2" xfId="0" applyNumberFormat="1" applyFont="1" applyBorder="1" applyAlignment="1">
      <alignment horizontal="center" vertical="top" wrapText="1"/>
    </xf>
    <xf numFmtId="0" fontId="3" fillId="0" borderId="4" xfId="0" applyFont="1" applyBorder="1" applyAlignment="1">
      <alignment vertical="top" wrapText="1"/>
    </xf>
    <xf numFmtId="0" fontId="3" fillId="0" borderId="2" xfId="0" applyFont="1" applyBorder="1" applyAlignment="1">
      <alignment horizontal="left" vertical="top" wrapText="1"/>
    </xf>
    <xf numFmtId="0" fontId="3" fillId="0" borderId="4" xfId="0" applyFont="1" applyBorder="1" applyAlignment="1">
      <alignment horizontal="center" vertical="top" wrapText="1"/>
    </xf>
    <xf numFmtId="2" fontId="3" fillId="0" borderId="27" xfId="0" applyNumberFormat="1" applyFont="1" applyBorder="1" applyAlignment="1">
      <alignment horizontal="center" vertical="center"/>
    </xf>
    <xf numFmtId="0" fontId="8" fillId="0" borderId="2" xfId="0" applyFont="1" applyBorder="1" applyAlignment="1">
      <alignment horizontal="center" vertical="top" wrapText="1"/>
    </xf>
    <xf numFmtId="0" fontId="16" fillId="0" borderId="40" xfId="0" applyFont="1" applyBorder="1" applyAlignment="1">
      <alignment horizontal="left" vertical="center" wrapText="1"/>
    </xf>
    <xf numFmtId="0" fontId="16" fillId="0" borderId="18" xfId="0" applyFont="1" applyBorder="1" applyAlignment="1">
      <alignment horizontal="center" vertical="center" wrapText="1"/>
    </xf>
    <xf numFmtId="2" fontId="16" fillId="0" borderId="27" xfId="0" applyNumberFormat="1" applyFont="1" applyBorder="1" applyAlignment="1">
      <alignment horizontal="center" vertical="center" wrapText="1"/>
    </xf>
    <xf numFmtId="0" fontId="39" fillId="0" borderId="0" xfId="0" applyFont="1" applyAlignment="1">
      <alignment horizontal="center" vertical="center" wrapText="1"/>
    </xf>
    <xf numFmtId="0" fontId="16" fillId="0" borderId="2" xfId="0" applyFont="1" applyBorder="1" applyAlignment="1">
      <alignment horizontal="left" vertical="center" wrapText="1"/>
    </xf>
    <xf numFmtId="0" fontId="16" fillId="0" borderId="2" xfId="0" applyFont="1" applyBorder="1" applyAlignment="1">
      <alignment horizontal="center" vertical="center" wrapText="1"/>
    </xf>
    <xf numFmtId="2" fontId="16" fillId="0" borderId="23" xfId="0" applyNumberFormat="1" applyFont="1" applyBorder="1" applyAlignment="1">
      <alignment horizontal="center" vertical="center" wrapText="1"/>
    </xf>
    <xf numFmtId="0" fontId="39" fillId="0" borderId="0" xfId="0" applyFont="1"/>
    <xf numFmtId="165" fontId="40" fillId="0" borderId="22" xfId="0" applyNumberFormat="1" applyFont="1" applyBorder="1" applyAlignment="1">
      <alignment horizontal="center" vertical="center" wrapText="1"/>
    </xf>
    <xf numFmtId="0" fontId="35" fillId="0" borderId="18" xfId="0" applyFont="1" applyBorder="1" applyAlignment="1">
      <alignment horizontal="center" vertical="center"/>
    </xf>
    <xf numFmtId="2" fontId="35" fillId="0" borderId="50" xfId="0" applyNumberFormat="1"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2" fillId="0" borderId="0" xfId="0" applyFont="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6" fillId="0" borderId="0" xfId="0" applyFont="1" applyAlignment="1" applyProtection="1">
      <alignment horizontal="center" vertical="center" wrapText="1"/>
      <protection hidden="1"/>
    </xf>
    <xf numFmtId="0" fontId="6" fillId="0" borderId="0" xfId="0" applyFont="1" applyAlignment="1">
      <alignment horizontal="center"/>
    </xf>
    <xf numFmtId="0" fontId="32" fillId="0" borderId="0" xfId="0" applyFont="1" applyAlignment="1">
      <alignment horizontal="left" vertical="top" wrapText="1"/>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39"/>
  </cols>
  <sheetData>
    <row r="1" spans="2:12" ht="15.75">
      <c r="B1" s="337" t="s">
        <v>180</v>
      </c>
      <c r="C1" s="338"/>
      <c r="D1" s="338"/>
      <c r="E1" s="338"/>
      <c r="F1" s="338"/>
      <c r="G1" s="338"/>
      <c r="H1" s="338"/>
      <c r="I1" s="338"/>
      <c r="J1" s="338"/>
      <c r="K1" s="338"/>
    </row>
    <row r="2" spans="2:12" ht="15.75">
      <c r="B2" s="338"/>
      <c r="C2" s="338"/>
      <c r="D2" s="338"/>
      <c r="E2" s="338"/>
      <c r="F2" s="338"/>
      <c r="G2" s="338"/>
      <c r="H2" s="338"/>
      <c r="I2" s="338"/>
      <c r="J2" s="338"/>
      <c r="K2" s="338"/>
    </row>
    <row r="3" spans="2:12" ht="90" customHeight="1">
      <c r="B3" s="422" t="s">
        <v>184</v>
      </c>
      <c r="C3" s="422"/>
      <c r="D3" s="422"/>
      <c r="E3" s="422"/>
      <c r="F3" s="422"/>
      <c r="G3" s="422"/>
      <c r="H3" s="422"/>
      <c r="I3" s="422"/>
      <c r="J3" s="422"/>
      <c r="K3" s="422"/>
      <c r="L3" s="422"/>
    </row>
    <row r="4" spans="2:12" ht="135" customHeight="1">
      <c r="B4" s="423" t="s">
        <v>269</v>
      </c>
      <c r="C4" s="423"/>
      <c r="D4" s="423"/>
      <c r="E4" s="423"/>
      <c r="F4" s="423"/>
      <c r="G4" s="423"/>
      <c r="H4" s="423"/>
      <c r="I4" s="423"/>
      <c r="J4" s="423"/>
      <c r="K4" s="423"/>
      <c r="L4" s="423"/>
    </row>
    <row r="5" spans="2:12" ht="60" customHeight="1">
      <c r="B5" s="424" t="s">
        <v>270</v>
      </c>
      <c r="C5" s="424"/>
      <c r="D5" s="424"/>
      <c r="E5" s="424"/>
      <c r="F5" s="424"/>
      <c r="G5" s="424"/>
      <c r="H5" s="424"/>
      <c r="I5" s="424"/>
      <c r="J5" s="424"/>
      <c r="K5" s="424"/>
      <c r="L5" s="424"/>
    </row>
    <row r="6" spans="2:12" ht="60" customHeight="1">
      <c r="B6" s="424" t="s">
        <v>181</v>
      </c>
      <c r="C6" s="424"/>
      <c r="D6" s="424"/>
      <c r="E6" s="424"/>
      <c r="F6" s="424"/>
      <c r="G6" s="424"/>
      <c r="H6" s="424"/>
      <c r="I6" s="424"/>
      <c r="J6" s="424"/>
      <c r="K6" s="424"/>
      <c r="L6" s="424"/>
    </row>
    <row r="7" spans="2:12" ht="60" customHeight="1">
      <c r="B7" s="421" t="s">
        <v>185</v>
      </c>
      <c r="C7" s="421"/>
      <c r="D7" s="421"/>
      <c r="E7" s="421"/>
      <c r="F7" s="421"/>
      <c r="G7" s="421"/>
      <c r="H7" s="421"/>
      <c r="I7" s="421"/>
      <c r="J7" s="421"/>
      <c r="K7" s="421"/>
      <c r="L7" s="421"/>
    </row>
    <row r="8" spans="2:12" ht="15.75">
      <c r="B8" s="338"/>
      <c r="C8" s="338"/>
      <c r="D8" s="338"/>
      <c r="E8" s="338"/>
      <c r="F8" s="338"/>
      <c r="G8" s="338"/>
      <c r="H8" s="338"/>
      <c r="I8" s="338"/>
      <c r="J8" s="338"/>
      <c r="K8" s="338"/>
    </row>
    <row r="9" spans="2:12" ht="15.75">
      <c r="B9" s="338"/>
      <c r="C9" s="338"/>
      <c r="D9" s="338"/>
      <c r="E9" s="338"/>
      <c r="F9" s="338"/>
      <c r="G9" s="338"/>
      <c r="H9" s="338"/>
      <c r="I9" s="338"/>
      <c r="J9" s="338"/>
      <c r="K9" s="338"/>
    </row>
    <row r="10" spans="2:12" ht="15.75">
      <c r="B10" s="338"/>
      <c r="C10" s="338"/>
      <c r="D10" s="338"/>
      <c r="E10" s="338"/>
      <c r="F10" s="338"/>
      <c r="G10" s="338"/>
      <c r="H10" s="338"/>
      <c r="I10" s="338"/>
      <c r="J10" s="338"/>
      <c r="K10" s="338"/>
    </row>
    <row r="11" spans="2:12" ht="15.75">
      <c r="B11" s="338"/>
      <c r="C11" s="338"/>
      <c r="D11" s="338"/>
      <c r="E11" s="338"/>
      <c r="F11" s="338"/>
      <c r="G11" s="338"/>
      <c r="H11" s="338"/>
      <c r="I11" s="338"/>
      <c r="J11" s="338"/>
      <c r="K11" s="338"/>
    </row>
    <row r="12" spans="2:12" ht="15.75">
      <c r="B12" s="338"/>
      <c r="C12" s="338"/>
      <c r="D12" s="338"/>
      <c r="E12" s="338"/>
      <c r="F12" s="338"/>
      <c r="G12" s="338"/>
      <c r="H12" s="338"/>
      <c r="I12" s="338"/>
      <c r="J12" s="338"/>
      <c r="K12" s="338"/>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7"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35.25" customHeight="1">
      <c r="A7" s="43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9"/>
      <c r="C7" s="439"/>
      <c r="D7" s="439"/>
      <c r="E7" s="439"/>
      <c r="F7" s="439"/>
      <c r="G7" s="439"/>
      <c r="H7" s="439"/>
      <c r="I7" s="439"/>
    </row>
    <row r="8" spans="1:12" ht="15.75" thickBot="1">
      <c r="A8" s="58"/>
      <c r="B8" s="58"/>
      <c r="C8" s="58"/>
      <c r="D8" s="58"/>
      <c r="E8" s="58"/>
      <c r="F8" s="58"/>
      <c r="G8" s="58"/>
      <c r="H8" s="58"/>
      <c r="I8" s="58"/>
    </row>
    <row r="9" spans="1:12" ht="30.75" thickBot="1">
      <c r="A9" s="148" t="s">
        <v>55</v>
      </c>
      <c r="B9" s="149" t="s">
        <v>83</v>
      </c>
      <c r="C9" s="149" t="s">
        <v>52</v>
      </c>
      <c r="D9" s="149" t="s">
        <v>57</v>
      </c>
      <c r="E9" s="149" t="s">
        <v>80</v>
      </c>
      <c r="F9" s="150" t="s">
        <v>87</v>
      </c>
      <c r="G9" s="149" t="s">
        <v>58</v>
      </c>
      <c r="H9" s="149" t="s">
        <v>111</v>
      </c>
      <c r="I9" s="151" t="s">
        <v>90</v>
      </c>
      <c r="K9" s="239" t="s">
        <v>108</v>
      </c>
    </row>
    <row r="10" spans="1:12">
      <c r="A10" s="154">
        <v>1</v>
      </c>
      <c r="B10" s="139"/>
      <c r="C10" s="139"/>
      <c r="D10" s="139"/>
      <c r="E10" s="139"/>
      <c r="F10" s="138"/>
      <c r="G10" s="139"/>
      <c r="H10" s="139"/>
      <c r="I10" s="162"/>
      <c r="K10" s="240">
        <v>10</v>
      </c>
      <c r="L10" s="340" t="s">
        <v>248</v>
      </c>
    </row>
    <row r="11" spans="1:12">
      <c r="A11" s="155">
        <f>A10+1</f>
        <v>2</v>
      </c>
      <c r="B11" s="102"/>
      <c r="C11" s="36"/>
      <c r="D11" s="103"/>
      <c r="E11" s="36"/>
      <c r="F11" s="104"/>
      <c r="G11" s="104"/>
      <c r="H11" s="104"/>
      <c r="I11" s="283"/>
    </row>
    <row r="12" spans="1:12">
      <c r="A12" s="156">
        <f t="shared" ref="A12:A19" si="0">A11+1</f>
        <v>3</v>
      </c>
      <c r="B12" s="157"/>
      <c r="C12" s="158"/>
      <c r="D12" s="103"/>
      <c r="E12" s="158"/>
      <c r="F12" s="147"/>
      <c r="G12" s="158"/>
      <c r="H12" s="147"/>
      <c r="I12" s="283"/>
    </row>
    <row r="13" spans="1:12">
      <c r="A13" s="159">
        <f t="shared" si="0"/>
        <v>4</v>
      </c>
      <c r="B13" s="102"/>
      <c r="C13" s="103"/>
      <c r="D13" s="103"/>
      <c r="E13" s="103"/>
      <c r="F13" s="104"/>
      <c r="G13" s="104"/>
      <c r="H13" s="104"/>
      <c r="I13" s="283"/>
    </row>
    <row r="14" spans="1:12">
      <c r="A14" s="155">
        <f t="shared" si="0"/>
        <v>5</v>
      </c>
      <c r="B14" s="102"/>
      <c r="C14" s="36"/>
      <c r="D14" s="103"/>
      <c r="E14" s="36"/>
      <c r="F14" s="104"/>
      <c r="G14" s="104"/>
      <c r="H14" s="104"/>
      <c r="I14" s="283"/>
    </row>
    <row r="15" spans="1:12">
      <c r="A15" s="159">
        <f t="shared" si="0"/>
        <v>6</v>
      </c>
      <c r="B15" s="102"/>
      <c r="C15" s="103"/>
      <c r="D15" s="103"/>
      <c r="E15" s="103"/>
      <c r="F15" s="104"/>
      <c r="G15" s="104"/>
      <c r="H15" s="104"/>
      <c r="I15" s="283"/>
    </row>
    <row r="16" spans="1:12">
      <c r="A16" s="155">
        <f t="shared" si="0"/>
        <v>7</v>
      </c>
      <c r="B16" s="102"/>
      <c r="C16" s="36"/>
      <c r="D16" s="103"/>
      <c r="E16" s="36"/>
      <c r="F16" s="104"/>
      <c r="G16" s="104"/>
      <c r="H16" s="104"/>
      <c r="I16" s="283"/>
    </row>
    <row r="17" spans="1:9">
      <c r="A17" s="156">
        <f t="shared" si="0"/>
        <v>8</v>
      </c>
      <c r="B17" s="157"/>
      <c r="C17" s="158"/>
      <c r="D17" s="103"/>
      <c r="E17" s="158"/>
      <c r="F17" s="147"/>
      <c r="G17" s="158"/>
      <c r="H17" s="147"/>
      <c r="I17" s="283"/>
    </row>
    <row r="18" spans="1:9">
      <c r="A18" s="159">
        <f t="shared" si="0"/>
        <v>9</v>
      </c>
      <c r="B18" s="102"/>
      <c r="C18" s="103"/>
      <c r="D18" s="103"/>
      <c r="E18" s="103"/>
      <c r="F18" s="104"/>
      <c r="G18" s="104"/>
      <c r="H18" s="104"/>
      <c r="I18" s="283"/>
    </row>
    <row r="19" spans="1:9" ht="15.75" thickBot="1">
      <c r="A19" s="113">
        <f t="shared" si="0"/>
        <v>10</v>
      </c>
      <c r="B19" s="107"/>
      <c r="C19" s="108"/>
      <c r="D19" s="145"/>
      <c r="E19" s="160"/>
      <c r="F19" s="160"/>
      <c r="G19" s="161"/>
      <c r="H19" s="161"/>
      <c r="I19" s="292"/>
    </row>
    <row r="20" spans="1:9" ht="16.5" thickBot="1">
      <c r="A20" s="328"/>
      <c r="H20" s="114" t="str">
        <f>"Total "&amp;LEFT(A7,2)</f>
        <v>Total I5</v>
      </c>
      <c r="I20" s="153">
        <f>SUM(I10:I19)</f>
        <v>0</v>
      </c>
    </row>
    <row r="21" spans="1:9" ht="15.75">
      <c r="A21" s="45"/>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topLeftCell="A4"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15.75">
      <c r="A7" s="439" t="str">
        <f>'Descriere indicatori'!B9&amp;". "&amp;'Descriere indicatori'!C9</f>
        <v xml:space="preserve">I6. Articole in extenso în reviste ştiinţifice indexate ERIH şi clasificate în categoria NAT </v>
      </c>
      <c r="B7" s="439"/>
      <c r="C7" s="439"/>
      <c r="D7" s="439"/>
      <c r="E7" s="439"/>
      <c r="F7" s="439"/>
      <c r="G7" s="439"/>
      <c r="H7" s="439"/>
      <c r="I7" s="439"/>
    </row>
    <row r="8" spans="1:12" ht="15.75" thickBot="1">
      <c r="A8" s="62"/>
      <c r="B8" s="62"/>
      <c r="C8" s="62"/>
      <c r="D8" s="62"/>
      <c r="E8" s="62"/>
      <c r="F8" s="62"/>
      <c r="G8" s="62"/>
      <c r="H8" s="62"/>
      <c r="I8" s="62"/>
    </row>
    <row r="9" spans="1:12" ht="30.75" thickBot="1">
      <c r="A9" s="148" t="s">
        <v>55</v>
      </c>
      <c r="B9" s="149" t="s">
        <v>83</v>
      </c>
      <c r="C9" s="149" t="s">
        <v>52</v>
      </c>
      <c r="D9" s="149" t="s">
        <v>57</v>
      </c>
      <c r="E9" s="149" t="s">
        <v>80</v>
      </c>
      <c r="F9" s="150" t="s">
        <v>87</v>
      </c>
      <c r="G9" s="149" t="s">
        <v>58</v>
      </c>
      <c r="H9" s="149" t="s">
        <v>111</v>
      </c>
      <c r="I9" s="151" t="s">
        <v>90</v>
      </c>
      <c r="K9" s="239" t="s">
        <v>108</v>
      </c>
    </row>
    <row r="10" spans="1:12">
      <c r="A10" s="164">
        <v>1</v>
      </c>
      <c r="B10" s="97"/>
      <c r="C10" s="97"/>
      <c r="D10" s="97"/>
      <c r="E10" s="98"/>
      <c r="F10" s="99"/>
      <c r="G10" s="99"/>
      <c r="H10" s="99"/>
      <c r="I10" s="288"/>
      <c r="K10" s="240">
        <v>5</v>
      </c>
      <c r="L10" s="340" t="s">
        <v>248</v>
      </c>
    </row>
    <row r="11" spans="1:12">
      <c r="A11" s="165">
        <f>A10+1</f>
        <v>2</v>
      </c>
      <c r="B11" s="101"/>
      <c r="C11" s="102"/>
      <c r="D11" s="101"/>
      <c r="E11" s="103"/>
      <c r="F11" s="104"/>
      <c r="G11" s="105"/>
      <c r="H11" s="105"/>
      <c r="I11" s="283"/>
    </row>
    <row r="12" spans="1:12">
      <c r="A12" s="165">
        <f t="shared" ref="A12:A19" si="0">A11+1</f>
        <v>3</v>
      </c>
      <c r="B12" s="102"/>
      <c r="C12" s="102"/>
      <c r="D12" s="102"/>
      <c r="E12" s="103"/>
      <c r="F12" s="104"/>
      <c r="G12" s="105"/>
      <c r="H12" s="105"/>
      <c r="I12" s="283"/>
    </row>
    <row r="13" spans="1:12">
      <c r="A13" s="165">
        <f t="shared" si="0"/>
        <v>4</v>
      </c>
      <c r="B13" s="102"/>
      <c r="C13" s="102"/>
      <c r="D13" s="102"/>
      <c r="E13" s="103"/>
      <c r="F13" s="104"/>
      <c r="G13" s="104"/>
      <c r="H13" s="104"/>
      <c r="I13" s="283"/>
    </row>
    <row r="14" spans="1:12">
      <c r="A14" s="165">
        <f t="shared" si="0"/>
        <v>5</v>
      </c>
      <c r="B14" s="102"/>
      <c r="C14" s="102"/>
      <c r="D14" s="102"/>
      <c r="E14" s="103"/>
      <c r="F14" s="104"/>
      <c r="G14" s="104"/>
      <c r="H14" s="104"/>
      <c r="I14" s="283"/>
    </row>
    <row r="15" spans="1:12">
      <c r="A15" s="165">
        <f t="shared" si="0"/>
        <v>6</v>
      </c>
      <c r="B15" s="102"/>
      <c r="C15" s="102"/>
      <c r="D15" s="102"/>
      <c r="E15" s="103"/>
      <c r="F15" s="104"/>
      <c r="G15" s="104"/>
      <c r="H15" s="104"/>
      <c r="I15" s="283"/>
    </row>
    <row r="16" spans="1:12">
      <c r="A16" s="165">
        <f t="shared" si="0"/>
        <v>7</v>
      </c>
      <c r="B16" s="102"/>
      <c r="C16" s="102"/>
      <c r="D16" s="102"/>
      <c r="E16" s="103"/>
      <c r="F16" s="104"/>
      <c r="G16" s="104"/>
      <c r="H16" s="104"/>
      <c r="I16" s="283"/>
    </row>
    <row r="17" spans="1:9">
      <c r="A17" s="165">
        <f t="shared" si="0"/>
        <v>8</v>
      </c>
      <c r="B17" s="102"/>
      <c r="C17" s="102"/>
      <c r="D17" s="102"/>
      <c r="E17" s="103"/>
      <c r="F17" s="104"/>
      <c r="G17" s="104"/>
      <c r="H17" s="104"/>
      <c r="I17" s="283"/>
    </row>
    <row r="18" spans="1:9">
      <c r="A18" s="165">
        <f t="shared" si="0"/>
        <v>9</v>
      </c>
      <c r="B18" s="102"/>
      <c r="C18" s="102"/>
      <c r="D18" s="102"/>
      <c r="E18" s="103"/>
      <c r="F18" s="104"/>
      <c r="G18" s="104"/>
      <c r="H18" s="104"/>
      <c r="I18" s="283"/>
    </row>
    <row r="19" spans="1:9" ht="15.75" thickBot="1">
      <c r="A19" s="166">
        <f t="shared" si="0"/>
        <v>10</v>
      </c>
      <c r="B19" s="107"/>
      <c r="C19" s="107"/>
      <c r="D19" s="107"/>
      <c r="E19" s="108"/>
      <c r="F19" s="109"/>
      <c r="G19" s="109"/>
      <c r="H19" s="109"/>
      <c r="I19" s="284"/>
    </row>
    <row r="20" spans="1:9" ht="15.75" thickBot="1">
      <c r="A20" s="327"/>
      <c r="B20" s="111"/>
      <c r="C20" s="111"/>
      <c r="D20" s="111"/>
      <c r="E20" s="111"/>
      <c r="F20" s="111"/>
      <c r="G20" s="111"/>
      <c r="H20" s="114" t="str">
        <f>"Total "&amp;LEFT(A7,2)</f>
        <v>Total I6</v>
      </c>
      <c r="I20" s="11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topLeftCell="A7"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6" t="str">
        <f>'Date initiale'!C3</f>
        <v>Universitatea de Arhitectură și Urbanism "Ion Mincu" București</v>
      </c>
      <c r="B1" s="236"/>
      <c r="C1" s="236"/>
      <c r="D1" s="6"/>
      <c r="E1" s="6"/>
      <c r="F1" s="6"/>
      <c r="G1" s="6"/>
      <c r="H1" s="6"/>
      <c r="I1" s="6"/>
      <c r="J1" s="6"/>
    </row>
    <row r="2" spans="1:12" ht="15.75">
      <c r="A2" s="236" t="str">
        <f>'Date initiale'!B4&amp;" "&amp;'Date initiale'!C4</f>
        <v>Facultatea URBANISM</v>
      </c>
      <c r="B2" s="236"/>
      <c r="C2" s="236"/>
      <c r="D2" s="6"/>
      <c r="E2" s="6"/>
      <c r="F2" s="6"/>
      <c r="G2" s="6"/>
      <c r="H2" s="6"/>
      <c r="I2" s="6"/>
      <c r="J2" s="6"/>
    </row>
    <row r="3" spans="1:12" ht="15.75">
      <c r="A3" s="236" t="str">
        <f>'Date initiale'!B5&amp;" "&amp;'Date initiale'!C5</f>
        <v>Departamentul Planificare Urbană și Dezvoltare Teritorială</v>
      </c>
      <c r="B3" s="236"/>
      <c r="C3" s="236"/>
      <c r="D3" s="6"/>
      <c r="E3" s="6"/>
      <c r="F3" s="6"/>
      <c r="G3" s="6"/>
      <c r="H3" s="6"/>
      <c r="I3" s="6"/>
      <c r="J3" s="6"/>
    </row>
    <row r="4" spans="1:12" ht="15.75">
      <c r="A4" s="238" t="str">
        <f>'Date initiale'!C6&amp;", "&amp;'Date initiale'!C7</f>
        <v>Munteanu Simona Elena, 3</v>
      </c>
      <c r="B4" s="238"/>
      <c r="C4" s="238"/>
      <c r="D4" s="6"/>
      <c r="E4" s="6"/>
      <c r="F4" s="6"/>
      <c r="G4" s="6"/>
      <c r="H4" s="6"/>
      <c r="I4" s="6"/>
      <c r="J4" s="6"/>
    </row>
    <row r="5" spans="1:12" ht="15.75">
      <c r="A5" s="238"/>
      <c r="B5" s="238"/>
      <c r="C5" s="238"/>
      <c r="D5" s="6"/>
      <c r="E5" s="6"/>
      <c r="F5" s="6"/>
      <c r="G5" s="6"/>
      <c r="H5" s="6"/>
      <c r="I5" s="6"/>
      <c r="J5" s="6"/>
    </row>
    <row r="6" spans="1:12" ht="15.75">
      <c r="A6" s="440" t="s">
        <v>110</v>
      </c>
      <c r="B6" s="440"/>
      <c r="C6" s="440"/>
      <c r="D6" s="440"/>
      <c r="E6" s="440"/>
      <c r="F6" s="440"/>
      <c r="G6" s="440"/>
      <c r="H6" s="440"/>
      <c r="I6" s="440"/>
      <c r="J6" s="6"/>
    </row>
    <row r="7" spans="1:12" ht="15.75">
      <c r="A7" s="439" t="str">
        <f>'Descriere indicatori'!B10&amp;". "&amp;'Descriere indicatori'!C10</f>
        <v xml:space="preserve">I7. Articole in extenso în reviste ştiinţifice recunoscute în domenii conexe* </v>
      </c>
      <c r="B7" s="439"/>
      <c r="C7" s="439"/>
      <c r="D7" s="439"/>
      <c r="E7" s="439"/>
      <c r="F7" s="439"/>
      <c r="G7" s="439"/>
      <c r="H7" s="439"/>
      <c r="I7" s="439"/>
      <c r="J7" s="6"/>
    </row>
    <row r="8" spans="1:12" ht="16.5" thickBot="1">
      <c r="A8" s="163"/>
      <c r="B8" s="163"/>
      <c r="C8" s="163"/>
      <c r="D8" s="163"/>
      <c r="E8" s="163"/>
      <c r="F8" s="163"/>
      <c r="G8" s="163"/>
      <c r="H8" s="163"/>
      <c r="I8" s="163"/>
      <c r="J8" s="6"/>
    </row>
    <row r="9" spans="1:12" ht="30.75" thickBot="1">
      <c r="A9" s="148" t="s">
        <v>55</v>
      </c>
      <c r="B9" s="149" t="s">
        <v>83</v>
      </c>
      <c r="C9" s="149" t="s">
        <v>52</v>
      </c>
      <c r="D9" s="149" t="s">
        <v>57</v>
      </c>
      <c r="E9" s="149" t="s">
        <v>80</v>
      </c>
      <c r="F9" s="150" t="s">
        <v>87</v>
      </c>
      <c r="G9" s="149" t="s">
        <v>58</v>
      </c>
      <c r="H9" s="149" t="s">
        <v>111</v>
      </c>
      <c r="I9" s="151" t="s">
        <v>90</v>
      </c>
      <c r="J9" s="6"/>
      <c r="K9" s="239" t="s">
        <v>108</v>
      </c>
    </row>
    <row r="10" spans="1:12" ht="15.75">
      <c r="A10" s="168">
        <v>1</v>
      </c>
      <c r="B10" s="169"/>
      <c r="C10" s="137"/>
      <c r="D10" s="137"/>
      <c r="E10" s="137"/>
      <c r="F10" s="138"/>
      <c r="G10" s="137"/>
      <c r="H10" s="170"/>
      <c r="I10" s="288"/>
      <c r="J10" s="6"/>
      <c r="K10" s="240">
        <v>5</v>
      </c>
      <c r="L10" s="340" t="s">
        <v>248</v>
      </c>
    </row>
    <row r="11" spans="1:12" ht="15.75">
      <c r="A11" s="141">
        <f>A10+1</f>
        <v>2</v>
      </c>
      <c r="B11" s="132"/>
      <c r="C11" s="132"/>
      <c r="D11" s="132"/>
      <c r="E11" s="36"/>
      <c r="F11" s="105"/>
      <c r="G11" s="105"/>
      <c r="H11" s="105"/>
      <c r="I11" s="283"/>
      <c r="J11" s="42"/>
    </row>
    <row r="12" spans="1:12" ht="15.75">
      <c r="A12" s="141">
        <f t="shared" ref="A12:A19" si="0">A11+1</f>
        <v>3</v>
      </c>
      <c r="B12" s="132"/>
      <c r="C12" s="103"/>
      <c r="D12" s="132"/>
      <c r="E12" s="171"/>
      <c r="F12" s="104"/>
      <c r="G12" s="105"/>
      <c r="H12" s="105"/>
      <c r="I12" s="283"/>
      <c r="J12" s="42"/>
    </row>
    <row r="13" spans="1:12" ht="15.75">
      <c r="A13" s="141">
        <f t="shared" si="0"/>
        <v>4</v>
      </c>
      <c r="B13" s="103"/>
      <c r="C13" s="103"/>
      <c r="D13" s="103"/>
      <c r="E13" s="171"/>
      <c r="F13" s="104"/>
      <c r="G13" s="105"/>
      <c r="H13" s="105"/>
      <c r="I13" s="283"/>
      <c r="J13" s="6"/>
    </row>
    <row r="14" spans="1:12" ht="15.75">
      <c r="A14" s="141">
        <f t="shared" si="0"/>
        <v>5</v>
      </c>
      <c r="B14" s="103"/>
      <c r="C14" s="103"/>
      <c r="D14" s="103"/>
      <c r="E14" s="171"/>
      <c r="F14" s="104"/>
      <c r="G14" s="104"/>
      <c r="H14" s="104"/>
      <c r="I14" s="283"/>
      <c r="J14" s="6"/>
    </row>
    <row r="15" spans="1:12" ht="15.75">
      <c r="A15" s="141">
        <f t="shared" si="0"/>
        <v>6</v>
      </c>
      <c r="B15" s="103"/>
      <c r="C15" s="103"/>
      <c r="D15" s="103"/>
      <c r="E15" s="171"/>
      <c r="F15" s="104"/>
      <c r="G15" s="104"/>
      <c r="H15" s="104"/>
      <c r="I15" s="283"/>
      <c r="J15" s="6"/>
    </row>
    <row r="16" spans="1:12" ht="15.75">
      <c r="A16" s="141">
        <f t="shared" si="0"/>
        <v>7</v>
      </c>
      <c r="B16" s="103"/>
      <c r="C16" s="103"/>
      <c r="D16" s="103"/>
      <c r="E16" s="36"/>
      <c r="F16" s="104"/>
      <c r="G16" s="104"/>
      <c r="H16" s="104"/>
      <c r="I16" s="283"/>
      <c r="J16" s="6"/>
    </row>
    <row r="17" spans="1:10" ht="15.75">
      <c r="A17" s="141">
        <f t="shared" si="0"/>
        <v>8</v>
      </c>
      <c r="B17" s="103"/>
      <c r="C17" s="103"/>
      <c r="D17" s="103"/>
      <c r="E17" s="171"/>
      <c r="F17" s="104"/>
      <c r="G17" s="104"/>
      <c r="H17" s="104"/>
      <c r="I17" s="283"/>
      <c r="J17" s="6"/>
    </row>
    <row r="18" spans="1:10" ht="15.75">
      <c r="A18" s="141">
        <f t="shared" si="0"/>
        <v>9</v>
      </c>
      <c r="B18" s="36"/>
      <c r="C18" s="172"/>
      <c r="D18" s="103"/>
      <c r="E18" s="171"/>
      <c r="F18" s="171"/>
      <c r="G18" s="171"/>
      <c r="H18" s="171"/>
      <c r="I18" s="293"/>
      <c r="J18" s="6"/>
    </row>
    <row r="19" spans="1:10" ht="16.5" thickBot="1">
      <c r="A19" s="167">
        <f t="shared" si="0"/>
        <v>10</v>
      </c>
      <c r="B19" s="108"/>
      <c r="C19" s="108"/>
      <c r="D19" s="108"/>
      <c r="E19" s="173"/>
      <c r="F19" s="109"/>
      <c r="G19" s="109"/>
      <c r="H19" s="109"/>
      <c r="I19" s="284"/>
      <c r="J19" s="6"/>
    </row>
    <row r="20" spans="1:10" ht="16.5" thickBot="1">
      <c r="A20" s="326"/>
      <c r="B20" s="111"/>
      <c r="C20" s="111"/>
      <c r="D20" s="111"/>
      <c r="E20" s="111"/>
      <c r="F20" s="111"/>
      <c r="G20" s="111"/>
      <c r="H20" s="114" t="str">
        <f>"Total "&amp;LEFT(A7,2)</f>
        <v>Total I7</v>
      </c>
      <c r="I20" s="115">
        <f>SUM(I10:I19)</f>
        <v>0</v>
      </c>
      <c r="J20" s="6"/>
    </row>
    <row r="21" spans="1:10">
      <c r="A21" s="38"/>
      <c r="B21" s="38"/>
      <c r="C21" s="38"/>
      <c r="D21" s="38"/>
      <c r="E21" s="38"/>
      <c r="F21" s="38"/>
      <c r="G21" s="38"/>
      <c r="H21" s="38"/>
      <c r="I21" s="39"/>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15.75">
      <c r="A7" s="439" t="str">
        <f>'Descriere indicatori'!B11&amp;". "&amp;'Descriere indicatori'!C11</f>
        <v xml:space="preserve">I8. Studii in extenso apărute în volume colective publicate la edituri de prestigiu internaţional* </v>
      </c>
      <c r="B7" s="439"/>
      <c r="C7" s="439"/>
      <c r="D7" s="439"/>
      <c r="E7" s="439"/>
      <c r="F7" s="439"/>
      <c r="G7" s="439"/>
      <c r="H7" s="439"/>
      <c r="I7" s="439"/>
    </row>
    <row r="8" spans="1:12" ht="15.75" thickBot="1">
      <c r="A8" s="62"/>
      <c r="B8" s="62"/>
      <c r="C8" s="62"/>
      <c r="D8" s="62"/>
      <c r="E8" s="62"/>
      <c r="F8" s="62"/>
      <c r="G8" s="62"/>
      <c r="H8" s="62"/>
      <c r="I8" s="62"/>
    </row>
    <row r="9" spans="1:12" ht="30.75" thickBot="1">
      <c r="A9" s="148" t="s">
        <v>55</v>
      </c>
      <c r="B9" s="149" t="s">
        <v>83</v>
      </c>
      <c r="C9" s="149" t="s">
        <v>52</v>
      </c>
      <c r="D9" s="149" t="s">
        <v>57</v>
      </c>
      <c r="E9" s="149" t="s">
        <v>80</v>
      </c>
      <c r="F9" s="150" t="s">
        <v>87</v>
      </c>
      <c r="G9" s="149" t="s">
        <v>58</v>
      </c>
      <c r="H9" s="149" t="s">
        <v>111</v>
      </c>
      <c r="I9" s="151" t="s">
        <v>90</v>
      </c>
      <c r="K9" s="239" t="s">
        <v>108</v>
      </c>
    </row>
    <row r="10" spans="1:12">
      <c r="A10" s="96">
        <v>1</v>
      </c>
      <c r="B10" s="97"/>
      <c r="C10" s="97"/>
      <c r="D10" s="97"/>
      <c r="E10" s="98"/>
      <c r="F10" s="99"/>
      <c r="G10" s="99"/>
      <c r="H10" s="99"/>
      <c r="I10" s="288"/>
      <c r="K10" s="240">
        <v>10</v>
      </c>
      <c r="L10" s="340" t="s">
        <v>249</v>
      </c>
    </row>
    <row r="11" spans="1:12">
      <c r="A11" s="159">
        <f>A10+1</f>
        <v>2</v>
      </c>
      <c r="B11" s="157"/>
      <c r="C11" s="102"/>
      <c r="D11" s="157"/>
      <c r="E11" s="103"/>
      <c r="F11" s="104"/>
      <c r="G11" s="104"/>
      <c r="H11" s="104"/>
      <c r="I11" s="283"/>
    </row>
    <row r="12" spans="1:12">
      <c r="A12" s="159">
        <f t="shared" ref="A12:A18" si="0">A11+1</f>
        <v>3</v>
      </c>
      <c r="B12" s="102"/>
      <c r="C12" s="102"/>
      <c r="D12" s="102"/>
      <c r="E12" s="103"/>
      <c r="F12" s="104"/>
      <c r="G12" s="104"/>
      <c r="H12" s="104"/>
      <c r="I12" s="283"/>
    </row>
    <row r="13" spans="1:12">
      <c r="A13" s="159">
        <f t="shared" si="0"/>
        <v>4</v>
      </c>
      <c r="B13" s="102"/>
      <c r="C13" s="102"/>
      <c r="D13" s="102"/>
      <c r="E13" s="103"/>
      <c r="F13" s="104"/>
      <c r="G13" s="104"/>
      <c r="H13" s="104"/>
      <c r="I13" s="283"/>
    </row>
    <row r="14" spans="1:12">
      <c r="A14" s="159">
        <f t="shared" si="0"/>
        <v>5</v>
      </c>
      <c r="B14" s="102"/>
      <c r="C14" s="102"/>
      <c r="D14" s="102"/>
      <c r="E14" s="103"/>
      <c r="F14" s="104"/>
      <c r="G14" s="104"/>
      <c r="H14" s="104"/>
      <c r="I14" s="283"/>
    </row>
    <row r="15" spans="1:12">
      <c r="A15" s="159">
        <f t="shared" si="0"/>
        <v>6</v>
      </c>
      <c r="B15" s="102"/>
      <c r="C15" s="102"/>
      <c r="D15" s="102"/>
      <c r="E15" s="103"/>
      <c r="F15" s="104"/>
      <c r="G15" s="104"/>
      <c r="H15" s="104"/>
      <c r="I15" s="283"/>
    </row>
    <row r="16" spans="1:12">
      <c r="A16" s="159">
        <f t="shared" si="0"/>
        <v>7</v>
      </c>
      <c r="B16" s="102"/>
      <c r="C16" s="102"/>
      <c r="D16" s="102"/>
      <c r="E16" s="103"/>
      <c r="F16" s="104"/>
      <c r="G16" s="104"/>
      <c r="H16" s="104"/>
      <c r="I16" s="283"/>
    </row>
    <row r="17" spans="1:10">
      <c r="A17" s="159">
        <f t="shared" si="0"/>
        <v>8</v>
      </c>
      <c r="B17" s="102"/>
      <c r="C17" s="102"/>
      <c r="D17" s="102"/>
      <c r="E17" s="103"/>
      <c r="F17" s="104"/>
      <c r="G17" s="104"/>
      <c r="H17" s="104"/>
      <c r="I17" s="283"/>
    </row>
    <row r="18" spans="1:10">
      <c r="A18" s="159">
        <f t="shared" si="0"/>
        <v>9</v>
      </c>
      <c r="B18" s="102"/>
      <c r="C18" s="102"/>
      <c r="D18" s="102"/>
      <c r="E18" s="103"/>
      <c r="F18" s="104"/>
      <c r="G18" s="104"/>
      <c r="H18" s="104"/>
      <c r="I18" s="283"/>
    </row>
    <row r="19" spans="1:10" ht="15.75" thickBot="1">
      <c r="A19" s="113">
        <f>A18+1</f>
        <v>10</v>
      </c>
      <c r="B19" s="107"/>
      <c r="C19" s="107"/>
      <c r="D19" s="107"/>
      <c r="E19" s="108"/>
      <c r="F19" s="109"/>
      <c r="G19" s="109"/>
      <c r="H19" s="109"/>
      <c r="I19" s="284"/>
    </row>
    <row r="20" spans="1:10" ht="16.5" thickBot="1">
      <c r="A20" s="326"/>
      <c r="B20" s="111"/>
      <c r="C20" s="111"/>
      <c r="D20" s="111"/>
      <c r="E20" s="111"/>
      <c r="F20" s="111"/>
      <c r="G20" s="111"/>
      <c r="H20" s="114" t="str">
        <f>"Total "&amp;LEFT(A7,2)</f>
        <v>Total I8</v>
      </c>
      <c r="I20" s="115">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L22" sqref="L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15.75" customHeight="1">
      <c r="A7" s="439" t="str">
        <f>'Descriere indicatori'!B12&amp;". "&amp;'Descriere indicatori'!C12</f>
        <v xml:space="preserve">I9. Studii in extenso apărute în volume colective publicate la edituri de prestigiu naţional* </v>
      </c>
      <c r="B7" s="439"/>
      <c r="C7" s="439"/>
      <c r="D7" s="439"/>
      <c r="E7" s="439"/>
      <c r="F7" s="439"/>
      <c r="G7" s="439"/>
      <c r="H7" s="439"/>
      <c r="I7" s="439"/>
      <c r="J7" s="175"/>
    </row>
    <row r="8" spans="1:12" ht="16.5" thickBot="1">
      <c r="A8" s="51"/>
      <c r="B8" s="51"/>
      <c r="C8" s="51"/>
      <c r="D8" s="51"/>
      <c r="E8" s="51"/>
      <c r="F8" s="51"/>
      <c r="G8" s="62"/>
      <c r="H8" s="51"/>
      <c r="I8" s="51"/>
      <c r="J8" s="51"/>
    </row>
    <row r="9" spans="1:12" ht="30.75" thickBot="1">
      <c r="A9" s="148" t="s">
        <v>55</v>
      </c>
      <c r="B9" s="149" t="s">
        <v>83</v>
      </c>
      <c r="C9" s="149" t="s">
        <v>56</v>
      </c>
      <c r="D9" s="149" t="s">
        <v>57</v>
      </c>
      <c r="E9" s="149" t="s">
        <v>80</v>
      </c>
      <c r="F9" s="150" t="s">
        <v>87</v>
      </c>
      <c r="G9" s="149" t="s">
        <v>58</v>
      </c>
      <c r="H9" s="149" t="s">
        <v>111</v>
      </c>
      <c r="I9" s="151" t="s">
        <v>90</v>
      </c>
      <c r="K9" s="239" t="s">
        <v>108</v>
      </c>
    </row>
    <row r="10" spans="1:12" ht="15.75" thickBot="1">
      <c r="A10" s="154">
        <v>1</v>
      </c>
      <c r="B10" s="169"/>
      <c r="D10" s="169"/>
      <c r="E10" s="137"/>
      <c r="F10" s="138"/>
      <c r="G10" s="99"/>
      <c r="H10" s="138"/>
      <c r="I10" s="288"/>
      <c r="K10" s="240">
        <v>7</v>
      </c>
      <c r="L10" s="340" t="s">
        <v>249</v>
      </c>
    </row>
    <row r="11" spans="1:12">
      <c r="A11" s="176">
        <f>A10+1</f>
        <v>2</v>
      </c>
      <c r="B11" s="157"/>
      <c r="C11" s="157"/>
      <c r="D11" s="169"/>
      <c r="E11" s="36"/>
      <c r="F11" s="104"/>
      <c r="G11" s="99"/>
      <c r="H11" s="104"/>
      <c r="I11" s="283"/>
    </row>
    <row r="12" spans="1:12">
      <c r="A12" s="176">
        <f t="shared" ref="A12:A19" si="0">A11+1</f>
        <v>3</v>
      </c>
      <c r="B12" s="157"/>
      <c r="C12" s="102"/>
      <c r="D12" s="157"/>
      <c r="E12" s="171"/>
      <c r="F12" s="104"/>
      <c r="G12" s="104"/>
      <c r="H12" s="104"/>
      <c r="I12" s="283"/>
    </row>
    <row r="13" spans="1:12">
      <c r="A13" s="176">
        <f t="shared" si="0"/>
        <v>4</v>
      </c>
      <c r="B13" s="157"/>
      <c r="C13" s="102"/>
      <c r="D13" s="157"/>
      <c r="E13" s="171"/>
      <c r="F13" s="104"/>
      <c r="G13" s="104"/>
      <c r="H13" s="104"/>
      <c r="I13" s="283"/>
    </row>
    <row r="14" spans="1:12">
      <c r="A14" s="176">
        <f t="shared" si="0"/>
        <v>5</v>
      </c>
      <c r="B14" s="177"/>
      <c r="C14" s="177"/>
      <c r="D14" s="177"/>
      <c r="E14" s="177"/>
      <c r="F14" s="177"/>
      <c r="G14" s="104"/>
      <c r="H14" s="177"/>
      <c r="I14" s="294"/>
    </row>
    <row r="15" spans="1:12">
      <c r="A15" s="176">
        <f t="shared" si="0"/>
        <v>6</v>
      </c>
      <c r="B15" s="177"/>
      <c r="C15" s="177"/>
      <c r="D15" s="177"/>
      <c r="E15" s="177"/>
      <c r="F15" s="177"/>
      <c r="G15" s="104"/>
      <c r="H15" s="177"/>
      <c r="I15" s="294"/>
    </row>
    <row r="16" spans="1:12">
      <c r="A16" s="176">
        <f t="shared" si="0"/>
        <v>7</v>
      </c>
      <c r="B16" s="177"/>
      <c r="C16" s="177"/>
      <c r="D16" s="177"/>
      <c r="E16" s="177"/>
      <c r="F16" s="177"/>
      <c r="G16" s="104"/>
      <c r="H16" s="177"/>
      <c r="I16" s="294"/>
    </row>
    <row r="17" spans="1:10">
      <c r="A17" s="176">
        <f t="shared" si="0"/>
        <v>8</v>
      </c>
      <c r="B17" s="177"/>
      <c r="C17" s="177"/>
      <c r="D17" s="177"/>
      <c r="E17" s="177"/>
      <c r="F17" s="177"/>
      <c r="G17" s="104"/>
      <c r="H17" s="177"/>
      <c r="I17" s="294"/>
    </row>
    <row r="18" spans="1:10">
      <c r="A18" s="176">
        <f t="shared" si="0"/>
        <v>9</v>
      </c>
      <c r="B18" s="177"/>
      <c r="C18" s="177"/>
      <c r="D18" s="177"/>
      <c r="E18" s="177"/>
      <c r="F18" s="177"/>
      <c r="G18" s="104"/>
      <c r="H18" s="177"/>
      <c r="I18" s="294"/>
    </row>
    <row r="19" spans="1:10" ht="15.75" thickBot="1">
      <c r="A19" s="143">
        <f t="shared" si="0"/>
        <v>10</v>
      </c>
      <c r="B19" s="178"/>
      <c r="C19" s="178"/>
      <c r="D19" s="178"/>
      <c r="E19" s="178"/>
      <c r="F19" s="178"/>
      <c r="G19" s="109"/>
      <c r="H19" s="178"/>
      <c r="I19" s="295"/>
    </row>
    <row r="20" spans="1:10" ht="16.5" thickBot="1">
      <c r="A20" s="326"/>
      <c r="B20" s="111"/>
      <c r="C20" s="111"/>
      <c r="D20" s="111"/>
      <c r="E20" s="111"/>
      <c r="F20" s="111"/>
      <c r="G20" s="111"/>
      <c r="H20" s="114" t="str">
        <f>"Total "&amp;LEFT(A7,2)</f>
        <v>Total I9</v>
      </c>
      <c r="I20" s="115">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topLeftCell="A10" workbookViewId="0">
      <selection activeCell="B12" sqref="B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39" customHeight="1">
      <c r="A7" s="439" t="str">
        <f>'Descriere indicatori'!B13&amp;". "&amp;'Descriere indicatori'!C13</f>
        <v xml:space="preserve">I10. Studii in extenso apărute în volume colective publicate la edituri recunoscute în domeniu*, precum şi studiile aferente proiectelor* </v>
      </c>
      <c r="B7" s="439"/>
      <c r="C7" s="439"/>
      <c r="D7" s="439"/>
      <c r="E7" s="439"/>
      <c r="F7" s="439"/>
      <c r="G7" s="439"/>
      <c r="H7" s="439"/>
      <c r="I7" s="439"/>
    </row>
    <row r="8" spans="1:12" ht="17.25" customHeight="1" thickBot="1">
      <c r="A8" s="33"/>
      <c r="B8" s="51"/>
      <c r="C8" s="51"/>
      <c r="D8" s="51"/>
      <c r="E8" s="51"/>
      <c r="F8" s="51"/>
      <c r="G8" s="51"/>
      <c r="H8" s="51"/>
      <c r="I8" s="51"/>
    </row>
    <row r="9" spans="1:12" ht="30.75" thickBot="1">
      <c r="A9" s="148" t="s">
        <v>55</v>
      </c>
      <c r="B9" s="149" t="s">
        <v>83</v>
      </c>
      <c r="C9" s="149" t="s">
        <v>56</v>
      </c>
      <c r="D9" s="149" t="s">
        <v>57</v>
      </c>
      <c r="E9" s="149" t="s">
        <v>80</v>
      </c>
      <c r="F9" s="150" t="s">
        <v>87</v>
      </c>
      <c r="G9" s="149" t="s">
        <v>58</v>
      </c>
      <c r="H9" s="149" t="s">
        <v>111</v>
      </c>
      <c r="I9" s="151" t="s">
        <v>90</v>
      </c>
      <c r="K9" s="239" t="s">
        <v>108</v>
      </c>
    </row>
    <row r="10" spans="1:12" ht="105">
      <c r="A10" s="154">
        <v>1</v>
      </c>
      <c r="B10" s="98" t="s">
        <v>312</v>
      </c>
      <c r="C10" s="137" t="s">
        <v>309</v>
      </c>
      <c r="D10" s="223"/>
      <c r="E10" s="139" t="s">
        <v>310</v>
      </c>
      <c r="F10" s="137" t="s">
        <v>311</v>
      </c>
      <c r="G10" s="137"/>
      <c r="H10" s="137" t="s">
        <v>417</v>
      </c>
      <c r="I10" s="296">
        <v>1</v>
      </c>
      <c r="J10" s="187"/>
      <c r="K10" s="240" t="s">
        <v>160</v>
      </c>
      <c r="L10" s="340" t="s">
        <v>250</v>
      </c>
    </row>
    <row r="11" spans="1:12" ht="195">
      <c r="A11" s="155">
        <f>A10+1</f>
        <v>2</v>
      </c>
      <c r="B11" s="134" t="s">
        <v>314</v>
      </c>
      <c r="C11" s="158" t="s">
        <v>313</v>
      </c>
      <c r="D11" s="103"/>
      <c r="E11" s="36" t="s">
        <v>315</v>
      </c>
      <c r="F11" s="158" t="s">
        <v>311</v>
      </c>
      <c r="G11" s="158"/>
      <c r="H11" s="158" t="s">
        <v>418</v>
      </c>
      <c r="I11" s="289">
        <v>0.7</v>
      </c>
      <c r="J11" s="187"/>
      <c r="L11" s="340" t="s">
        <v>251</v>
      </c>
    </row>
    <row r="12" spans="1:12">
      <c r="A12" s="155">
        <f t="shared" ref="A12:A19" si="0">A11+1</f>
        <v>3</v>
      </c>
      <c r="B12" s="134"/>
      <c r="C12" s="134"/>
      <c r="D12" s="134"/>
      <c r="E12" s="36"/>
      <c r="F12" s="104"/>
      <c r="G12" s="104"/>
      <c r="H12" s="104"/>
      <c r="I12" s="283"/>
    </row>
    <row r="13" spans="1:12">
      <c r="A13" s="155">
        <f t="shared" si="0"/>
        <v>4</v>
      </c>
      <c r="B13" s="103"/>
      <c r="C13" s="103"/>
      <c r="D13" s="134"/>
      <c r="E13" s="36"/>
      <c r="F13" s="104"/>
      <c r="G13" s="104"/>
      <c r="H13" s="104"/>
      <c r="I13" s="283"/>
    </row>
    <row r="14" spans="1:12">
      <c r="A14" s="155">
        <f t="shared" si="0"/>
        <v>5</v>
      </c>
      <c r="B14" s="134"/>
      <c r="C14" s="103"/>
      <c r="D14" s="103"/>
      <c r="E14" s="171"/>
      <c r="F14" s="104"/>
      <c r="G14" s="104"/>
      <c r="H14" s="104"/>
      <c r="I14" s="283"/>
    </row>
    <row r="15" spans="1:12">
      <c r="A15" s="155">
        <f t="shared" si="0"/>
        <v>6</v>
      </c>
      <c r="B15" s="157"/>
      <c r="C15" s="157"/>
      <c r="D15" s="157"/>
      <c r="E15" s="171"/>
      <c r="F15" s="104"/>
      <c r="G15" s="104"/>
      <c r="H15" s="104"/>
      <c r="I15" s="283"/>
    </row>
    <row r="16" spans="1:12">
      <c r="A16" s="155">
        <f t="shared" si="0"/>
        <v>7</v>
      </c>
      <c r="B16" s="157"/>
      <c r="C16" s="102"/>
      <c r="D16" s="157"/>
      <c r="E16" s="171"/>
      <c r="F16" s="104"/>
      <c r="G16" s="104"/>
      <c r="H16" s="104"/>
      <c r="I16" s="283"/>
    </row>
    <row r="17" spans="1:9">
      <c r="A17" s="155">
        <f t="shared" si="0"/>
        <v>8</v>
      </c>
      <c r="B17" s="157"/>
      <c r="C17" s="102"/>
      <c r="D17" s="157"/>
      <c r="E17" s="171"/>
      <c r="F17" s="104"/>
      <c r="G17" s="104"/>
      <c r="H17" s="104"/>
      <c r="I17" s="283"/>
    </row>
    <row r="18" spans="1:9">
      <c r="A18" s="155">
        <f t="shared" si="0"/>
        <v>9</v>
      </c>
      <c r="B18" s="171"/>
      <c r="C18" s="36"/>
      <c r="D18" s="36"/>
      <c r="E18" s="36"/>
      <c r="F18" s="104"/>
      <c r="G18" s="104"/>
      <c r="H18" s="104"/>
      <c r="I18" s="283"/>
    </row>
    <row r="19" spans="1:9" ht="15.75" thickBot="1">
      <c r="A19" s="224">
        <f t="shared" si="0"/>
        <v>10</v>
      </c>
      <c r="B19" s="144"/>
      <c r="C19" s="108"/>
      <c r="D19" s="108"/>
      <c r="E19" s="173"/>
      <c r="F19" s="109"/>
      <c r="G19" s="109"/>
      <c r="H19" s="109"/>
      <c r="I19" s="284"/>
    </row>
    <row r="20" spans="1:9" ht="15.75" thickBot="1">
      <c r="A20" s="326"/>
      <c r="B20" s="142"/>
      <c r="C20" s="142"/>
      <c r="D20" s="174"/>
      <c r="E20" s="174"/>
      <c r="F20" s="174"/>
      <c r="G20" s="174"/>
      <c r="H20" s="114" t="str">
        <f>"Total "&amp;LEFT(A7,3)</f>
        <v>Total I10</v>
      </c>
      <c r="I20" s="225">
        <f>SUM(I10:I19)</f>
        <v>1.7</v>
      </c>
    </row>
    <row r="21" spans="1:9">
      <c r="B21" s="15"/>
      <c r="C21" s="17"/>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9" ht="48" customHeight="1">
      <c r="A23"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8"/>
      <c r="C23" s="438"/>
      <c r="D23" s="438"/>
      <c r="E23" s="438"/>
      <c r="F23" s="438"/>
      <c r="G23" s="438"/>
      <c r="H23" s="438"/>
      <c r="I23" s="438"/>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15" workbookViewId="0">
      <selection activeCell="D15" sqref="D15"/>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c r="J6" s="34"/>
    </row>
    <row r="7" spans="1:12" ht="39" customHeight="1">
      <c r="A7" s="43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9"/>
      <c r="C7" s="439"/>
      <c r="D7" s="439"/>
      <c r="E7" s="439"/>
      <c r="F7" s="439"/>
      <c r="G7" s="439"/>
      <c r="H7" s="439"/>
      <c r="I7" s="439"/>
      <c r="J7" s="33"/>
    </row>
    <row r="8" spans="1:12" ht="19.5" customHeight="1" thickBot="1">
      <c r="A8" s="51"/>
      <c r="B8" s="51"/>
      <c r="C8" s="51"/>
      <c r="D8" s="51"/>
      <c r="E8" s="51"/>
      <c r="F8" s="51"/>
      <c r="G8" s="51"/>
      <c r="H8" s="51"/>
      <c r="I8" s="51"/>
      <c r="J8" s="33"/>
    </row>
    <row r="9" spans="1:12" ht="63" customHeight="1" thickBot="1">
      <c r="A9" s="216" t="s">
        <v>55</v>
      </c>
      <c r="B9" s="217" t="s">
        <v>83</v>
      </c>
      <c r="C9" s="218" t="s">
        <v>52</v>
      </c>
      <c r="D9" s="218" t="s">
        <v>134</v>
      </c>
      <c r="E9" s="217" t="s">
        <v>87</v>
      </c>
      <c r="F9" s="218" t="s">
        <v>53</v>
      </c>
      <c r="G9" s="218" t="s">
        <v>79</v>
      </c>
      <c r="H9" s="217" t="s">
        <v>54</v>
      </c>
      <c r="I9" s="205" t="s">
        <v>147</v>
      </c>
      <c r="J9" s="2"/>
      <c r="K9" s="239" t="s">
        <v>108</v>
      </c>
    </row>
    <row r="10" spans="1:12" ht="94.5">
      <c r="A10" s="53">
        <v>1</v>
      </c>
      <c r="B10" s="27" t="s">
        <v>275</v>
      </c>
      <c r="C10" s="44" t="s">
        <v>274</v>
      </c>
      <c r="D10" s="44" t="s">
        <v>278</v>
      </c>
      <c r="E10" s="52">
        <v>2009</v>
      </c>
      <c r="F10" s="399" t="s">
        <v>437</v>
      </c>
      <c r="G10" s="27" t="s">
        <v>276</v>
      </c>
      <c r="H10" s="27" t="s">
        <v>277</v>
      </c>
      <c r="I10" s="297">
        <v>10</v>
      </c>
      <c r="K10" s="240" t="s">
        <v>161</v>
      </c>
      <c r="L10" s="340" t="s">
        <v>252</v>
      </c>
    </row>
    <row r="11" spans="1:12" ht="173.25">
      <c r="A11" s="54">
        <f>A10+1</f>
        <v>2</v>
      </c>
      <c r="B11" s="27" t="s">
        <v>275</v>
      </c>
      <c r="C11" s="20" t="s">
        <v>279</v>
      </c>
      <c r="D11" s="20" t="s">
        <v>278</v>
      </c>
      <c r="E11" s="19">
        <v>2009</v>
      </c>
      <c r="F11" s="26" t="s">
        <v>437</v>
      </c>
      <c r="G11" s="20" t="s">
        <v>276</v>
      </c>
      <c r="H11" s="19" t="s">
        <v>280</v>
      </c>
      <c r="I11" s="298">
        <v>10</v>
      </c>
    </row>
    <row r="12" spans="1:12" ht="31.5">
      <c r="A12" s="54">
        <f t="shared" ref="A12:A19" si="0">A11+1</f>
        <v>3</v>
      </c>
      <c r="B12" s="20" t="s">
        <v>275</v>
      </c>
      <c r="C12" s="20" t="s">
        <v>441</v>
      </c>
      <c r="D12" s="20" t="s">
        <v>442</v>
      </c>
      <c r="E12" s="19">
        <v>2022</v>
      </c>
      <c r="F12" s="22"/>
      <c r="G12" s="20" t="s">
        <v>443</v>
      </c>
      <c r="H12" s="19" t="s">
        <v>444</v>
      </c>
      <c r="I12" s="298">
        <v>10</v>
      </c>
    </row>
    <row r="13" spans="1:12" ht="141.75">
      <c r="A13" s="54">
        <f t="shared" si="0"/>
        <v>4</v>
      </c>
      <c r="B13" s="20" t="s">
        <v>445</v>
      </c>
      <c r="C13" s="20" t="s">
        <v>446</v>
      </c>
      <c r="D13" s="20" t="s">
        <v>447</v>
      </c>
      <c r="E13" s="20">
        <v>2022</v>
      </c>
      <c r="F13" s="22" t="s">
        <v>449</v>
      </c>
      <c r="G13" s="20" t="s">
        <v>448</v>
      </c>
      <c r="H13" s="20" t="s">
        <v>450</v>
      </c>
      <c r="I13" s="298">
        <v>10</v>
      </c>
    </row>
    <row r="14" spans="1:12" ht="157.5">
      <c r="A14" s="54">
        <f t="shared" si="0"/>
        <v>5</v>
      </c>
      <c r="B14" s="20" t="s">
        <v>275</v>
      </c>
      <c r="C14" s="20" t="s">
        <v>578</v>
      </c>
      <c r="D14" s="20" t="s">
        <v>577</v>
      </c>
      <c r="E14" s="20">
        <v>2023</v>
      </c>
      <c r="F14" s="20" t="s">
        <v>576</v>
      </c>
      <c r="G14" s="20"/>
      <c r="H14" s="20"/>
      <c r="I14" s="298">
        <v>10</v>
      </c>
    </row>
    <row r="15" spans="1:12" ht="15.75">
      <c r="A15" s="54">
        <f t="shared" si="0"/>
        <v>6</v>
      </c>
      <c r="B15" s="19"/>
      <c r="C15" s="20"/>
      <c r="D15" s="20"/>
      <c r="E15" s="19"/>
      <c r="F15" s="19"/>
      <c r="G15" s="19"/>
      <c r="H15" s="19"/>
      <c r="I15" s="298"/>
    </row>
    <row r="16" spans="1:12" ht="15.75">
      <c r="A16" s="54">
        <f t="shared" si="0"/>
        <v>7</v>
      </c>
      <c r="B16" s="19"/>
      <c r="C16" s="19"/>
      <c r="D16" s="19"/>
      <c r="E16" s="19"/>
      <c r="F16" s="19"/>
      <c r="G16" s="20"/>
      <c r="H16" s="19"/>
      <c r="I16" s="298"/>
    </row>
    <row r="17" spans="1:10" ht="15.75">
      <c r="A17" s="54">
        <f t="shared" si="0"/>
        <v>8</v>
      </c>
      <c r="B17" s="20"/>
      <c r="C17" s="20"/>
      <c r="D17" s="20"/>
      <c r="E17" s="19"/>
      <c r="F17" s="19"/>
      <c r="G17" s="20"/>
      <c r="H17" s="19"/>
      <c r="I17" s="298"/>
    </row>
    <row r="18" spans="1:10" ht="15.75">
      <c r="A18" s="54">
        <f t="shared" si="0"/>
        <v>9</v>
      </c>
      <c r="B18" s="20"/>
      <c r="C18" s="20"/>
      <c r="D18" s="20"/>
      <c r="E18" s="20"/>
      <c r="F18" s="26"/>
      <c r="G18" s="21"/>
      <c r="H18" s="20"/>
      <c r="I18" s="299"/>
      <c r="J18" s="23"/>
    </row>
    <row r="19" spans="1:10" ht="16.5" thickBot="1">
      <c r="A19" s="55">
        <f t="shared" si="0"/>
        <v>10</v>
      </c>
      <c r="B19" s="43"/>
      <c r="C19" s="56"/>
      <c r="D19" s="43"/>
      <c r="E19" s="43"/>
      <c r="F19" s="56"/>
      <c r="G19" s="56"/>
      <c r="H19" s="56"/>
      <c r="I19" s="300"/>
    </row>
    <row r="20" spans="1:10" ht="16.5" thickBot="1">
      <c r="A20" s="325"/>
      <c r="D20" s="24"/>
      <c r="E20" s="17"/>
      <c r="H20" s="114" t="str">
        <f>"Total "&amp;LEFT(A7,4)</f>
        <v>Total I11a</v>
      </c>
      <c r="I20" s="344">
        <f>SUM(I10:I19)</f>
        <v>50</v>
      </c>
    </row>
    <row r="21" spans="1:10" ht="15.75">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9" workbookViewId="0">
      <selection activeCell="I13" sqref="I13"/>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36" t="str">
        <f>'Date initiale'!C3</f>
        <v>Universitatea de Arhitectură și Urbanism "Ion Mincu" București</v>
      </c>
      <c r="B1" s="236"/>
      <c r="C1" s="236"/>
      <c r="D1" s="16"/>
    </row>
    <row r="2" spans="1:11" ht="15.75">
      <c r="A2" s="236" t="str">
        <f>'Date initiale'!B4&amp;" "&amp;'Date initiale'!C4</f>
        <v>Facultatea URBANISM</v>
      </c>
      <c r="B2" s="236"/>
      <c r="C2" s="236"/>
      <c r="D2" s="16"/>
    </row>
    <row r="3" spans="1:11" ht="15.75">
      <c r="A3" s="236" t="str">
        <f>'Date initiale'!B5&amp;" "&amp;'Date initiale'!C5</f>
        <v>Departamentul Planificare Urbană și Dezvoltare Teritorială</v>
      </c>
      <c r="B3" s="236"/>
      <c r="C3" s="236"/>
      <c r="D3" s="16"/>
    </row>
    <row r="4" spans="1:11">
      <c r="A4" s="111" t="str">
        <f>'Date initiale'!C6&amp;", "&amp;'Date initiale'!C7</f>
        <v>Munteanu Simona Elena, 3</v>
      </c>
      <c r="B4" s="111"/>
      <c r="C4" s="111"/>
    </row>
    <row r="5" spans="1:11">
      <c r="A5" s="111"/>
      <c r="B5" s="111"/>
      <c r="C5" s="111"/>
    </row>
    <row r="6" spans="1:11" ht="15.75">
      <c r="A6" s="436" t="s">
        <v>110</v>
      </c>
      <c r="B6" s="436"/>
      <c r="C6" s="436"/>
      <c r="D6" s="436"/>
      <c r="E6" s="436"/>
      <c r="F6" s="436"/>
      <c r="G6" s="436"/>
      <c r="H6" s="436"/>
      <c r="I6" s="34"/>
      <c r="J6" s="34"/>
    </row>
    <row r="7" spans="1:11" ht="48" customHeight="1">
      <c r="A7" s="43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9"/>
      <c r="C7" s="439"/>
      <c r="D7" s="439"/>
      <c r="E7" s="439"/>
      <c r="F7" s="439"/>
      <c r="G7" s="439"/>
      <c r="H7" s="439"/>
      <c r="I7" s="175"/>
      <c r="J7" s="175"/>
    </row>
    <row r="8" spans="1:11" ht="21.75" customHeight="1" thickBot="1">
      <c r="A8" s="49"/>
      <c r="B8" s="49"/>
      <c r="C8" s="49"/>
      <c r="D8" s="49"/>
      <c r="E8" s="49"/>
      <c r="F8" s="49"/>
      <c r="G8" s="49"/>
      <c r="H8" s="49"/>
    </row>
    <row r="9" spans="1:11" ht="30.75" thickBot="1">
      <c r="A9" s="148" t="s">
        <v>55</v>
      </c>
      <c r="B9" s="204" t="s">
        <v>83</v>
      </c>
      <c r="C9" s="204" t="s">
        <v>136</v>
      </c>
      <c r="D9" s="204" t="s">
        <v>137</v>
      </c>
      <c r="E9" s="204" t="s">
        <v>75</v>
      </c>
      <c r="F9" s="204" t="s">
        <v>76</v>
      </c>
      <c r="G9" s="219" t="s">
        <v>135</v>
      </c>
      <c r="H9" s="205" t="s">
        <v>147</v>
      </c>
      <c r="J9" s="239" t="s">
        <v>108</v>
      </c>
    </row>
    <row r="10" spans="1:11" ht="90">
      <c r="A10" s="188">
        <v>1</v>
      </c>
      <c r="B10" s="20" t="s">
        <v>445</v>
      </c>
      <c r="C10" s="118" t="s">
        <v>447</v>
      </c>
      <c r="D10" s="118" t="s">
        <v>452</v>
      </c>
      <c r="E10" s="189">
        <v>2022</v>
      </c>
      <c r="F10" s="401" t="s">
        <v>453</v>
      </c>
      <c r="G10" s="400" t="s">
        <v>448</v>
      </c>
      <c r="H10" s="301">
        <v>10</v>
      </c>
      <c r="J10" s="240" t="s">
        <v>253</v>
      </c>
      <c r="K10" s="340" t="s">
        <v>256</v>
      </c>
    </row>
    <row r="11" spans="1:11" ht="75">
      <c r="A11" s="191">
        <f>A10+1</f>
        <v>2</v>
      </c>
      <c r="B11" s="122" t="s">
        <v>462</v>
      </c>
      <c r="C11" s="122" t="s">
        <v>461</v>
      </c>
      <c r="D11" s="122" t="s">
        <v>463</v>
      </c>
      <c r="E11" s="122">
        <v>2022</v>
      </c>
      <c r="F11" s="212">
        <v>45269</v>
      </c>
      <c r="G11" s="193" t="s">
        <v>464</v>
      </c>
      <c r="H11" s="289">
        <v>10</v>
      </c>
      <c r="J11" s="240" t="s">
        <v>254</v>
      </c>
    </row>
    <row r="12" spans="1:11" ht="75">
      <c r="A12" s="191">
        <f t="shared" ref="A12:A19" si="0">A11+1</f>
        <v>3</v>
      </c>
      <c r="B12" s="195" t="s">
        <v>273</v>
      </c>
      <c r="C12" s="195" t="s">
        <v>509</v>
      </c>
      <c r="D12" s="195" t="s">
        <v>508</v>
      </c>
      <c r="E12" s="195">
        <v>2023</v>
      </c>
      <c r="F12" s="196" t="s">
        <v>510</v>
      </c>
      <c r="G12" s="197" t="s">
        <v>470</v>
      </c>
      <c r="H12" s="302">
        <v>10</v>
      </c>
      <c r="I12" s="23"/>
      <c r="J12" s="240" t="s">
        <v>255</v>
      </c>
    </row>
    <row r="13" spans="1:11" ht="90">
      <c r="A13" s="191">
        <f t="shared" si="0"/>
        <v>4</v>
      </c>
      <c r="B13" s="122" t="s">
        <v>512</v>
      </c>
      <c r="C13" s="122" t="s">
        <v>511</v>
      </c>
      <c r="D13" s="122" t="s">
        <v>513</v>
      </c>
      <c r="E13" s="122">
        <v>2023</v>
      </c>
      <c r="F13" s="192" t="s">
        <v>514</v>
      </c>
      <c r="G13" s="193" t="s">
        <v>470</v>
      </c>
      <c r="H13" s="289">
        <v>10</v>
      </c>
      <c r="I13" s="23"/>
    </row>
    <row r="14" spans="1:11">
      <c r="A14" s="191">
        <f t="shared" si="0"/>
        <v>5</v>
      </c>
      <c r="B14" s="122"/>
      <c r="C14" s="122"/>
      <c r="D14" s="122"/>
      <c r="E14" s="122"/>
      <c r="F14" s="192"/>
      <c r="G14" s="193"/>
      <c r="H14" s="289"/>
    </row>
    <row r="15" spans="1:11" ht="15.75">
      <c r="A15" s="191">
        <f t="shared" si="0"/>
        <v>6</v>
      </c>
      <c r="B15" s="122"/>
      <c r="C15" s="122"/>
      <c r="D15" s="122"/>
      <c r="E15" s="122"/>
      <c r="F15" s="192"/>
      <c r="G15" s="193"/>
      <c r="H15" s="289"/>
      <c r="I15" s="23"/>
    </row>
    <row r="16" spans="1:11">
      <c r="A16" s="191">
        <f t="shared" si="0"/>
        <v>7</v>
      </c>
      <c r="B16" s="122"/>
      <c r="C16" s="122"/>
      <c r="D16" s="122"/>
      <c r="E16" s="122"/>
      <c r="F16" s="192"/>
      <c r="G16" s="193"/>
      <c r="H16" s="289"/>
    </row>
    <row r="17" spans="1:9" ht="15.75">
      <c r="A17" s="191">
        <f t="shared" si="0"/>
        <v>8</v>
      </c>
      <c r="B17" s="195"/>
      <c r="C17" s="195"/>
      <c r="D17" s="195"/>
      <c r="E17" s="195"/>
      <c r="F17" s="196"/>
      <c r="G17" s="197"/>
      <c r="H17" s="302"/>
      <c r="I17" s="23"/>
    </row>
    <row r="18" spans="1:9" ht="15.75">
      <c r="A18" s="191">
        <f t="shared" si="0"/>
        <v>9</v>
      </c>
      <c r="B18" s="122"/>
      <c r="C18" s="122"/>
      <c r="D18" s="122"/>
      <c r="E18" s="122"/>
      <c r="F18" s="192"/>
      <c r="G18" s="193"/>
      <c r="H18" s="289"/>
      <c r="I18" s="23"/>
    </row>
    <row r="19" spans="1:9" ht="15.75" thickBot="1">
      <c r="A19" s="198">
        <f t="shared" si="0"/>
        <v>10</v>
      </c>
      <c r="B19" s="128"/>
      <c r="C19" s="128"/>
      <c r="D19" s="128"/>
      <c r="E19" s="128"/>
      <c r="F19" s="199"/>
      <c r="G19" s="200"/>
      <c r="H19" s="303"/>
    </row>
    <row r="20" spans="1:9" ht="15.75" thickBot="1">
      <c r="A20" s="324"/>
      <c r="B20" s="202"/>
      <c r="C20" s="202"/>
      <c r="D20" s="202"/>
      <c r="E20" s="202"/>
      <c r="G20" s="152" t="str">
        <f>"Total "&amp;LEFT(A7,4)</f>
        <v>Total I11b</v>
      </c>
      <c r="H20" s="248">
        <f>SUM(H10:H19)</f>
        <v>40</v>
      </c>
    </row>
    <row r="21" spans="1:9" ht="15.7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9"/>
  <sheetViews>
    <sheetView topLeftCell="A16" workbookViewId="0">
      <selection activeCell="M15" sqref="M15"/>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36" t="str">
        <f>'Date initiale'!C3</f>
        <v>Universitatea de Arhitectură și Urbanism "Ion Mincu" București</v>
      </c>
      <c r="B1" s="236"/>
      <c r="C1" s="236"/>
    </row>
    <row r="2" spans="1:10">
      <c r="A2" s="236" t="str">
        <f>'Date initiale'!B4&amp;" "&amp;'Date initiale'!C4</f>
        <v>Facultatea URBANISM</v>
      </c>
      <c r="B2" s="236"/>
      <c r="C2" s="236"/>
    </row>
    <row r="3" spans="1:10">
      <c r="A3" s="236" t="str">
        <f>'Date initiale'!B5&amp;" "&amp;'Date initiale'!C5</f>
        <v>Departamentul Planificare Urbană și Dezvoltare Teritorială</v>
      </c>
      <c r="B3" s="236"/>
      <c r="C3" s="236"/>
    </row>
    <row r="4" spans="1:10">
      <c r="A4" s="111" t="str">
        <f>'Date initiale'!C6&amp;", "&amp;'Date initiale'!C7</f>
        <v>Munteanu Simona Elena, 3</v>
      </c>
      <c r="B4" s="111"/>
      <c r="C4" s="111"/>
    </row>
    <row r="5" spans="1:10">
      <c r="A5" s="111"/>
      <c r="B5" s="111"/>
      <c r="C5" s="111"/>
    </row>
    <row r="6" spans="1:10" ht="15.75">
      <c r="A6" s="441" t="s">
        <v>110</v>
      </c>
      <c r="B6" s="441"/>
      <c r="C6" s="441"/>
      <c r="D6" s="441"/>
      <c r="E6" s="441"/>
      <c r="F6" s="441"/>
      <c r="G6" s="441"/>
    </row>
    <row r="7" spans="1:10" ht="15.75">
      <c r="A7" s="439" t="str">
        <f>'Descriere indicatori'!B14&amp;"c. "&amp;'Descriere indicatori'!C16</f>
        <v>I11c. Susţinere comunicare publică în cadrul conferinţelor, colocviilor, seminariilor internaţionale/naţionale</v>
      </c>
      <c r="B7" s="439"/>
      <c r="C7" s="439"/>
      <c r="D7" s="439"/>
      <c r="E7" s="439"/>
      <c r="F7" s="439"/>
      <c r="G7" s="439"/>
      <c r="H7" s="175"/>
    </row>
    <row r="8" spans="1:10" ht="16.5" thickBot="1">
      <c r="A8" s="51"/>
      <c r="B8" s="51"/>
      <c r="C8" s="51"/>
      <c r="D8" s="51"/>
      <c r="E8" s="51"/>
      <c r="F8" s="51"/>
      <c r="G8" s="51"/>
      <c r="H8" s="51"/>
    </row>
    <row r="9" spans="1:10" ht="30">
      <c r="A9" s="179" t="s">
        <v>55</v>
      </c>
      <c r="B9" s="355" t="s">
        <v>83</v>
      </c>
      <c r="C9" s="355" t="s">
        <v>73</v>
      </c>
      <c r="D9" s="355" t="s">
        <v>74</v>
      </c>
      <c r="E9" s="355" t="s">
        <v>75</v>
      </c>
      <c r="F9" s="355" t="s">
        <v>76</v>
      </c>
      <c r="G9" s="357" t="s">
        <v>147</v>
      </c>
      <c r="I9" s="239" t="s">
        <v>108</v>
      </c>
    </row>
    <row r="10" spans="1:10" ht="30">
      <c r="A10" s="36">
        <v>1</v>
      </c>
      <c r="B10" s="122" t="s">
        <v>273</v>
      </c>
      <c r="C10" s="122" t="s">
        <v>454</v>
      </c>
      <c r="D10" s="122" t="s">
        <v>566</v>
      </c>
      <c r="E10" s="122">
        <v>2021</v>
      </c>
      <c r="F10" s="402">
        <v>44473</v>
      </c>
      <c r="G10" s="122">
        <v>5</v>
      </c>
      <c r="I10" s="240" t="s">
        <v>163</v>
      </c>
      <c r="J10" s="340" t="s">
        <v>257</v>
      </c>
    </row>
    <row r="11" spans="1:10" ht="30">
      <c r="A11" s="36">
        <v>2</v>
      </c>
      <c r="B11" s="122" t="s">
        <v>445</v>
      </c>
      <c r="C11" s="122" t="s">
        <v>446</v>
      </c>
      <c r="D11" s="122" t="s">
        <v>451</v>
      </c>
      <c r="E11" s="122">
        <v>2022</v>
      </c>
      <c r="F11" s="122" t="s">
        <v>455</v>
      </c>
      <c r="G11" s="122">
        <v>2.5</v>
      </c>
      <c r="I11" s="347"/>
      <c r="J11" s="340"/>
    </row>
    <row r="12" spans="1:10" ht="60">
      <c r="A12" s="36">
        <v>3</v>
      </c>
      <c r="B12" s="122" t="s">
        <v>273</v>
      </c>
      <c r="C12" s="122" t="s">
        <v>516</v>
      </c>
      <c r="D12" s="122" t="s">
        <v>515</v>
      </c>
      <c r="E12" s="122">
        <v>2023</v>
      </c>
      <c r="F12" s="122" t="s">
        <v>517</v>
      </c>
      <c r="G12" s="122">
        <v>5</v>
      </c>
      <c r="I12" s="347"/>
      <c r="J12" s="340"/>
    </row>
    <row r="13" spans="1:10" ht="60">
      <c r="A13" s="36">
        <v>3</v>
      </c>
      <c r="B13" s="122" t="s">
        <v>273</v>
      </c>
      <c r="C13" s="122" t="s">
        <v>457</v>
      </c>
      <c r="D13" s="122" t="s">
        <v>458</v>
      </c>
      <c r="E13" s="122">
        <v>2022</v>
      </c>
      <c r="F13" s="402">
        <v>44687</v>
      </c>
      <c r="G13" s="122">
        <v>3</v>
      </c>
    </row>
    <row r="14" spans="1:10" ht="60" customHeight="1">
      <c r="A14" s="36">
        <v>4</v>
      </c>
      <c r="B14" s="122" t="s">
        <v>273</v>
      </c>
      <c r="C14" s="85" t="s">
        <v>459</v>
      </c>
      <c r="D14" s="122" t="s">
        <v>456</v>
      </c>
      <c r="E14" s="122">
        <v>2023</v>
      </c>
      <c r="F14" s="122" t="s">
        <v>460</v>
      </c>
      <c r="G14" s="122">
        <v>3</v>
      </c>
    </row>
    <row r="15" spans="1:10" ht="60">
      <c r="A15" s="36">
        <v>5</v>
      </c>
      <c r="B15" s="122" t="s">
        <v>273</v>
      </c>
      <c r="C15" s="122" t="s">
        <v>518</v>
      </c>
      <c r="D15" s="122" t="s">
        <v>506</v>
      </c>
      <c r="E15" s="122">
        <v>2023</v>
      </c>
      <c r="F15" s="122" t="s">
        <v>507</v>
      </c>
      <c r="G15" s="122">
        <v>3</v>
      </c>
    </row>
    <row r="16" spans="1:10" ht="45">
      <c r="A16" s="206">
        <v>6</v>
      </c>
      <c r="B16" s="118" t="s">
        <v>284</v>
      </c>
      <c r="C16" s="207" t="s">
        <v>281</v>
      </c>
      <c r="D16" s="189" t="s">
        <v>282</v>
      </c>
      <c r="E16" s="190">
        <v>2013</v>
      </c>
      <c r="F16" s="190" t="s">
        <v>283</v>
      </c>
      <c r="G16" s="301">
        <v>2.5</v>
      </c>
    </row>
    <row r="17" spans="1:7" ht="60">
      <c r="A17" s="206">
        <v>7</v>
      </c>
      <c r="B17" s="118" t="s">
        <v>318</v>
      </c>
      <c r="C17" s="348" t="s">
        <v>316</v>
      </c>
      <c r="D17" s="118" t="s">
        <v>317</v>
      </c>
      <c r="E17" s="190">
        <v>2016</v>
      </c>
      <c r="F17" s="190" t="s">
        <v>297</v>
      </c>
      <c r="G17" s="301">
        <v>1.6</v>
      </c>
    </row>
    <row r="18" spans="1:7" ht="45">
      <c r="A18" s="208">
        <v>8</v>
      </c>
      <c r="B18" s="122" t="s">
        <v>287</v>
      </c>
      <c r="C18" s="30" t="s">
        <v>285</v>
      </c>
      <c r="D18" s="346" t="s">
        <v>289</v>
      </c>
      <c r="E18" s="210">
        <v>2006</v>
      </c>
      <c r="F18" s="211" t="s">
        <v>286</v>
      </c>
      <c r="G18" s="304">
        <v>2.5</v>
      </c>
    </row>
    <row r="19" spans="1:7" ht="60">
      <c r="A19" s="208">
        <v>9</v>
      </c>
      <c r="B19" s="122" t="s">
        <v>287</v>
      </c>
      <c r="C19" s="345" t="s">
        <v>291</v>
      </c>
      <c r="D19" s="209" t="s">
        <v>290</v>
      </c>
      <c r="E19" s="210">
        <v>2005</v>
      </c>
      <c r="F19" s="211" t="s">
        <v>288</v>
      </c>
      <c r="G19" s="304">
        <v>2.5</v>
      </c>
    </row>
    <row r="20" spans="1:7" ht="30">
      <c r="A20" s="208">
        <v>10</v>
      </c>
      <c r="B20" s="122" t="s">
        <v>273</v>
      </c>
      <c r="C20" s="122" t="s">
        <v>292</v>
      </c>
      <c r="D20" s="122" t="s">
        <v>293</v>
      </c>
      <c r="E20" s="122">
        <v>2004</v>
      </c>
      <c r="F20" s="192" t="s">
        <v>294</v>
      </c>
      <c r="G20" s="289">
        <v>5</v>
      </c>
    </row>
    <row r="21" spans="1:7" ht="45">
      <c r="A21" s="208">
        <f>A20+1</f>
        <v>11</v>
      </c>
      <c r="B21" s="122" t="s">
        <v>298</v>
      </c>
      <c r="C21" s="122" t="s">
        <v>295</v>
      </c>
      <c r="D21" s="122" t="s">
        <v>296</v>
      </c>
      <c r="E21" s="122">
        <v>2010</v>
      </c>
      <c r="F21" s="192" t="s">
        <v>297</v>
      </c>
      <c r="G21" s="289">
        <v>3</v>
      </c>
    </row>
    <row r="22" spans="1:7" ht="75">
      <c r="A22" s="208">
        <v>12</v>
      </c>
      <c r="B22" s="122" t="s">
        <v>273</v>
      </c>
      <c r="C22" s="122" t="s">
        <v>299</v>
      </c>
      <c r="D22" s="122" t="s">
        <v>300</v>
      </c>
      <c r="E22" s="122">
        <v>2010</v>
      </c>
      <c r="F22" s="192" t="s">
        <v>294</v>
      </c>
      <c r="G22" s="289">
        <v>3</v>
      </c>
    </row>
    <row r="23" spans="1:7" ht="75">
      <c r="A23" s="208">
        <v>13</v>
      </c>
      <c r="B23" s="122" t="s">
        <v>273</v>
      </c>
      <c r="C23" s="122" t="s">
        <v>301</v>
      </c>
      <c r="D23" s="122" t="s">
        <v>302</v>
      </c>
      <c r="E23" s="122">
        <v>2010</v>
      </c>
      <c r="F23" s="212" t="s">
        <v>303</v>
      </c>
      <c r="G23" s="289">
        <v>3</v>
      </c>
    </row>
    <row r="24" spans="1:7" ht="30">
      <c r="A24" s="208">
        <v>14</v>
      </c>
      <c r="B24" s="122" t="s">
        <v>273</v>
      </c>
      <c r="C24" s="122" t="s">
        <v>304</v>
      </c>
      <c r="D24" s="122" t="s">
        <v>305</v>
      </c>
      <c r="E24" s="122">
        <v>2009</v>
      </c>
      <c r="F24" s="192" t="s">
        <v>306</v>
      </c>
      <c r="G24" s="289">
        <v>3</v>
      </c>
    </row>
    <row r="25" spans="1:7" ht="30">
      <c r="A25" s="208">
        <v>15</v>
      </c>
      <c r="B25" s="122" t="s">
        <v>273</v>
      </c>
      <c r="C25" s="122" t="s">
        <v>307</v>
      </c>
      <c r="D25" s="122" t="s">
        <v>308</v>
      </c>
      <c r="E25" s="122">
        <v>2008</v>
      </c>
      <c r="F25" s="192" t="s">
        <v>294</v>
      </c>
      <c r="G25" s="289">
        <v>3</v>
      </c>
    </row>
    <row r="26" spans="1:7" ht="75">
      <c r="A26" s="208">
        <v>16</v>
      </c>
      <c r="B26" s="122" t="s">
        <v>273</v>
      </c>
      <c r="C26" s="122" t="s">
        <v>322</v>
      </c>
      <c r="D26" s="122" t="s">
        <v>323</v>
      </c>
      <c r="E26" s="122">
        <v>2007</v>
      </c>
      <c r="F26" s="192" t="s">
        <v>283</v>
      </c>
      <c r="G26" s="289">
        <v>3</v>
      </c>
    </row>
    <row r="27" spans="1:7" ht="90">
      <c r="A27" s="208">
        <v>17</v>
      </c>
      <c r="B27" s="122" t="s">
        <v>326</v>
      </c>
      <c r="C27" s="122" t="s">
        <v>325</v>
      </c>
      <c r="D27" s="122" t="s">
        <v>324</v>
      </c>
      <c r="E27" s="122">
        <v>2006</v>
      </c>
      <c r="F27" s="192" t="s">
        <v>303</v>
      </c>
      <c r="G27" s="289">
        <v>1</v>
      </c>
    </row>
    <row r="28" spans="1:7" ht="60">
      <c r="A28" s="208">
        <v>18</v>
      </c>
      <c r="B28" s="122" t="s">
        <v>273</v>
      </c>
      <c r="C28" s="122" t="s">
        <v>327</v>
      </c>
      <c r="D28" s="122" t="s">
        <v>328</v>
      </c>
      <c r="E28" s="122">
        <v>2005</v>
      </c>
      <c r="F28" s="192" t="s">
        <v>329</v>
      </c>
      <c r="G28" s="289">
        <v>3</v>
      </c>
    </row>
    <row r="29" spans="1:7" ht="45">
      <c r="A29" s="208">
        <v>19</v>
      </c>
      <c r="B29" s="122" t="s">
        <v>273</v>
      </c>
      <c r="C29" s="122" t="s">
        <v>330</v>
      </c>
      <c r="D29" s="122" t="s">
        <v>331</v>
      </c>
      <c r="E29" s="122">
        <v>2005</v>
      </c>
      <c r="F29" s="192" t="s">
        <v>288</v>
      </c>
      <c r="G29" s="289">
        <v>3</v>
      </c>
    </row>
    <row r="30" spans="1:7" ht="45">
      <c r="A30" s="208">
        <v>20</v>
      </c>
      <c r="B30" s="122" t="s">
        <v>273</v>
      </c>
      <c r="C30" s="122" t="s">
        <v>332</v>
      </c>
      <c r="D30" s="122" t="s">
        <v>333</v>
      </c>
      <c r="E30" s="122">
        <v>2004</v>
      </c>
      <c r="F30" s="192" t="s">
        <v>329</v>
      </c>
      <c r="G30" s="289">
        <v>3</v>
      </c>
    </row>
    <row r="31" spans="1:7" ht="45">
      <c r="A31" s="208">
        <v>21</v>
      </c>
      <c r="B31" s="122" t="s">
        <v>273</v>
      </c>
      <c r="C31" s="122" t="s">
        <v>334</v>
      </c>
      <c r="D31" s="122" t="s">
        <v>335</v>
      </c>
      <c r="E31" s="122">
        <v>2003</v>
      </c>
      <c r="F31" s="192" t="s">
        <v>329</v>
      </c>
      <c r="G31" s="289">
        <v>3</v>
      </c>
    </row>
    <row r="32" spans="1:7" ht="45">
      <c r="A32" s="208">
        <v>22</v>
      </c>
      <c r="B32" s="122" t="s">
        <v>273</v>
      </c>
      <c r="C32" s="122" t="s">
        <v>336</v>
      </c>
      <c r="D32" s="122" t="s">
        <v>337</v>
      </c>
      <c r="E32" s="122">
        <v>2002</v>
      </c>
      <c r="F32" s="192" t="s">
        <v>288</v>
      </c>
      <c r="G32" s="289">
        <v>3</v>
      </c>
    </row>
    <row r="33" spans="1:7" ht="30.75" thickBot="1">
      <c r="A33" s="213">
        <v>23</v>
      </c>
      <c r="B33" s="128" t="s">
        <v>273</v>
      </c>
      <c r="C33" s="214" t="s">
        <v>319</v>
      </c>
      <c r="D33" s="128" t="s">
        <v>320</v>
      </c>
      <c r="E33" s="128">
        <v>2016</v>
      </c>
      <c r="F33" s="215" t="s">
        <v>321</v>
      </c>
      <c r="G33" s="303">
        <v>3</v>
      </c>
    </row>
    <row r="34" spans="1:7" ht="15.75" thickBot="1">
      <c r="A34" s="320"/>
      <c r="D34" s="17"/>
      <c r="F34" s="152" t="str">
        <f>"Total "&amp;LEFT(A7,4)</f>
        <v>Total I11c</v>
      </c>
      <c r="G34" s="153">
        <f>SUM(G10:G33)</f>
        <v>72.599999999999994</v>
      </c>
    </row>
    <row r="35" spans="1:7">
      <c r="D35" s="17"/>
    </row>
    <row r="36" spans="1:7">
      <c r="D36" s="17"/>
    </row>
    <row r="37" spans="1:7">
      <c r="B37" s="17"/>
      <c r="D37" s="17"/>
    </row>
    <row r="38" spans="1:7">
      <c r="B38" s="17"/>
      <c r="D38" s="17"/>
    </row>
    <row r="39" spans="1:7">
      <c r="B39" s="17"/>
      <c r="D39"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ignoredErrors>
    <ignoredError sqref="F11 F14:F15" twoDigitTextYea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7" workbookViewId="0">
      <selection activeCell="A22" sqref="A22:H2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6" t="str">
        <f>'Date initiale'!C3</f>
        <v>Universitatea de Arhitectură și Urbanism "Ion Mincu" București</v>
      </c>
      <c r="B1" s="236"/>
      <c r="C1" s="236"/>
      <c r="D1" s="16"/>
      <c r="E1" s="16"/>
      <c r="F1" s="16"/>
    </row>
    <row r="2" spans="1:11" ht="15.75">
      <c r="A2" s="236" t="str">
        <f>'Date initiale'!B4&amp;" "&amp;'Date initiale'!C4</f>
        <v>Facultatea URBANISM</v>
      </c>
      <c r="B2" s="236"/>
      <c r="C2" s="236"/>
      <c r="D2" s="16"/>
      <c r="E2" s="16"/>
      <c r="F2" s="16"/>
    </row>
    <row r="3" spans="1:11" ht="15.75">
      <c r="A3" s="236" t="str">
        <f>'Date initiale'!B5&amp;" "&amp;'Date initiale'!C5</f>
        <v>Departamentul Planificare Urbană și Dezvoltare Teritorială</v>
      </c>
      <c r="B3" s="236"/>
      <c r="C3" s="236"/>
      <c r="D3" s="16"/>
      <c r="E3" s="16"/>
      <c r="F3" s="16"/>
    </row>
    <row r="4" spans="1:11" ht="15.75">
      <c r="A4" s="237" t="str">
        <f>'Date initiale'!C6&amp;", "&amp;'Date initiale'!C7</f>
        <v>Munteanu Simona Elena, 3</v>
      </c>
      <c r="B4" s="237"/>
      <c r="C4" s="237"/>
      <c r="D4" s="16"/>
      <c r="E4" s="16"/>
      <c r="F4" s="16"/>
    </row>
    <row r="5" spans="1:11" ht="15.75">
      <c r="A5" s="237"/>
      <c r="B5" s="237"/>
      <c r="C5" s="237"/>
      <c r="D5" s="16"/>
      <c r="E5" s="16"/>
      <c r="F5" s="16"/>
    </row>
    <row r="6" spans="1:11" ht="15.75">
      <c r="A6" s="436" t="s">
        <v>110</v>
      </c>
      <c r="B6" s="436"/>
      <c r="C6" s="436"/>
      <c r="D6" s="436"/>
      <c r="E6" s="436"/>
      <c r="F6" s="436"/>
      <c r="G6" s="436"/>
      <c r="H6" s="436"/>
    </row>
    <row r="7" spans="1:11" ht="50.25" customHeight="1">
      <c r="A7" s="43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9"/>
      <c r="C7" s="439"/>
      <c r="D7" s="439"/>
      <c r="E7" s="439"/>
      <c r="F7" s="439"/>
      <c r="G7" s="439"/>
      <c r="H7" s="439"/>
      <c r="I7" s="29"/>
      <c r="K7" s="29"/>
    </row>
    <row r="8" spans="1:11" ht="16.5" thickBot="1">
      <c r="A8" s="46"/>
      <c r="B8" s="46"/>
      <c r="C8" s="46"/>
      <c r="D8" s="46"/>
      <c r="E8" s="46"/>
      <c r="F8" s="46"/>
      <c r="G8" s="46"/>
      <c r="H8" s="46"/>
    </row>
    <row r="9" spans="1:11" ht="46.5" customHeight="1" thickBot="1">
      <c r="A9" s="179" t="s">
        <v>55</v>
      </c>
      <c r="B9" s="204" t="s">
        <v>72</v>
      </c>
      <c r="C9" s="222" t="s">
        <v>70</v>
      </c>
      <c r="D9" s="222" t="s">
        <v>71</v>
      </c>
      <c r="E9" s="204" t="s">
        <v>139</v>
      </c>
      <c r="F9" s="204" t="s">
        <v>138</v>
      </c>
      <c r="G9" s="222" t="s">
        <v>87</v>
      </c>
      <c r="H9" s="205" t="s">
        <v>147</v>
      </c>
      <c r="J9" s="239" t="s">
        <v>108</v>
      </c>
    </row>
    <row r="10" spans="1:11" ht="74.25" customHeight="1">
      <c r="A10" s="220">
        <v>1</v>
      </c>
      <c r="B10" s="118"/>
      <c r="C10" s="118" t="s">
        <v>520</v>
      </c>
      <c r="D10" s="118" t="s">
        <v>521</v>
      </c>
      <c r="E10" s="118" t="s">
        <v>338</v>
      </c>
      <c r="F10" s="118" t="s">
        <v>339</v>
      </c>
      <c r="G10" s="118" t="s">
        <v>519</v>
      </c>
      <c r="H10" s="305">
        <v>5</v>
      </c>
      <c r="J10" s="240" t="s">
        <v>164</v>
      </c>
      <c r="K10" s="340" t="s">
        <v>258</v>
      </c>
    </row>
    <row r="11" spans="1:11">
      <c r="A11" s="220">
        <f>A10+1</f>
        <v>2</v>
      </c>
      <c r="B11" s="122"/>
      <c r="C11" s="122"/>
      <c r="D11" s="122"/>
      <c r="E11" s="122"/>
      <c r="F11" s="122"/>
      <c r="G11" s="122"/>
      <c r="H11" s="289"/>
    </row>
    <row r="12" spans="1:11">
      <c r="A12" s="220">
        <f t="shared" ref="A12:A19" si="0">A11+1</f>
        <v>3</v>
      </c>
      <c r="B12" s="122"/>
      <c r="C12" s="122"/>
      <c r="D12" s="122"/>
      <c r="E12" s="122"/>
      <c r="F12" s="122"/>
      <c r="G12" s="122"/>
      <c r="H12" s="289"/>
    </row>
    <row r="13" spans="1:11">
      <c r="A13" s="220">
        <f t="shared" si="0"/>
        <v>4</v>
      </c>
      <c r="B13" s="192"/>
      <c r="C13" s="122"/>
      <c r="D13" s="122"/>
      <c r="E13" s="122"/>
      <c r="F13" s="122"/>
      <c r="G13" s="122"/>
      <c r="H13" s="289"/>
    </row>
    <row r="14" spans="1:11">
      <c r="A14" s="220">
        <f t="shared" si="0"/>
        <v>5</v>
      </c>
      <c r="B14" s="192"/>
      <c r="C14" s="122"/>
      <c r="D14" s="122"/>
      <c r="E14" s="122"/>
      <c r="F14" s="122"/>
      <c r="G14" s="122"/>
      <c r="H14" s="289"/>
    </row>
    <row r="15" spans="1:11">
      <c r="A15" s="220">
        <f t="shared" si="0"/>
        <v>6</v>
      </c>
      <c r="B15" s="122"/>
      <c r="C15" s="122"/>
      <c r="D15" s="122"/>
      <c r="E15" s="122"/>
      <c r="F15" s="122"/>
      <c r="G15" s="122"/>
      <c r="H15" s="289"/>
    </row>
    <row r="16" spans="1:11">
      <c r="A16" s="220">
        <f t="shared" si="0"/>
        <v>7</v>
      </c>
      <c r="B16" s="192"/>
      <c r="C16" s="122"/>
      <c r="D16" s="122"/>
      <c r="E16" s="122"/>
      <c r="F16" s="122"/>
      <c r="G16" s="122"/>
      <c r="H16" s="289"/>
    </row>
    <row r="17" spans="1:8">
      <c r="A17" s="220">
        <f t="shared" si="0"/>
        <v>8</v>
      </c>
      <c r="B17" s="122"/>
      <c r="C17" s="122"/>
      <c r="D17" s="122"/>
      <c r="E17" s="122"/>
      <c r="F17" s="122"/>
      <c r="G17" s="122"/>
      <c r="H17" s="289"/>
    </row>
    <row r="18" spans="1:8">
      <c r="A18" s="221">
        <f t="shared" si="0"/>
        <v>9</v>
      </c>
      <c r="B18" s="192"/>
      <c r="C18" s="122"/>
      <c r="D18" s="122"/>
      <c r="E18" s="122"/>
      <c r="F18" s="122"/>
      <c r="G18" s="122"/>
      <c r="H18" s="293"/>
    </row>
    <row r="19" spans="1:8" ht="15.75" thickBot="1">
      <c r="A19" s="213">
        <f t="shared" si="0"/>
        <v>10</v>
      </c>
      <c r="B19" s="215"/>
      <c r="C19" s="214"/>
      <c r="D19" s="128"/>
      <c r="E19" s="128"/>
      <c r="F19" s="128"/>
      <c r="G19" s="128"/>
      <c r="H19" s="303"/>
    </row>
    <row r="20" spans="1:8" ht="15.75" thickBot="1">
      <c r="A20" s="320"/>
      <c r="G20" s="152" t="str">
        <f>"Total "&amp;LEFT(A7,3)</f>
        <v>Total I12</v>
      </c>
      <c r="H20" s="153">
        <f>SUM(H10:H19)</f>
        <v>5</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B1:C10"/>
  <sheetViews>
    <sheetView showGridLines="0" showRowColHeaders="0" zoomScale="130" zoomScaleNormal="130" workbookViewId="0">
      <selection activeCell="F13" sqref="F13"/>
    </sheetView>
  </sheetViews>
  <sheetFormatPr defaultRowHeight="15"/>
  <cols>
    <col min="2" max="2" width="28.5703125" customWidth="1"/>
    <col min="3" max="3" width="39" customWidth="1"/>
  </cols>
  <sheetData>
    <row r="1" spans="2:3">
      <c r="B1" s="76" t="s">
        <v>101</v>
      </c>
    </row>
    <row r="3" spans="2:3" ht="31.5">
      <c r="B3" s="330" t="s">
        <v>91</v>
      </c>
      <c r="C3" s="59" t="s">
        <v>102</v>
      </c>
    </row>
    <row r="4" spans="2:3" ht="15.75">
      <c r="B4" s="330" t="s">
        <v>92</v>
      </c>
      <c r="C4" s="334" t="s">
        <v>182</v>
      </c>
    </row>
    <row r="5" spans="2:3" ht="15.75">
      <c r="B5" s="330" t="s">
        <v>93</v>
      </c>
      <c r="C5" s="334" t="s">
        <v>272</v>
      </c>
    </row>
    <row r="6" spans="2:3" ht="15.75">
      <c r="B6" s="331" t="s">
        <v>96</v>
      </c>
      <c r="C6" s="334" t="s">
        <v>273</v>
      </c>
    </row>
    <row r="7" spans="2:3" ht="15.75">
      <c r="B7" s="330" t="s">
        <v>176</v>
      </c>
      <c r="C7" s="334">
        <v>3</v>
      </c>
    </row>
    <row r="8" spans="2:3" ht="15.75">
      <c r="B8" s="330" t="s">
        <v>105</v>
      </c>
      <c r="C8" s="334" t="s">
        <v>142</v>
      </c>
    </row>
    <row r="9" spans="2:3" ht="15.75">
      <c r="B9" s="332" t="s">
        <v>95</v>
      </c>
      <c r="C9" s="335" t="s">
        <v>579</v>
      </c>
    </row>
    <row r="10" spans="2:3" ht="15" customHeight="1">
      <c r="B10" s="332" t="s">
        <v>94</v>
      </c>
      <c r="C10" s="334">
        <v>33</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5"/>
  <sheetViews>
    <sheetView topLeftCell="A7" workbookViewId="0">
      <selection activeCell="G18" sqref="G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6" t="str">
        <f>'Date initiale'!C3</f>
        <v>Universitatea de Arhitectură și Urbanism "Ion Mincu" București</v>
      </c>
      <c r="B1" s="236"/>
      <c r="C1" s="236"/>
      <c r="D1" s="16"/>
    </row>
    <row r="2" spans="1:11" ht="15.75">
      <c r="A2" s="236" t="str">
        <f>'Date initiale'!B4&amp;" "&amp;'Date initiale'!C4</f>
        <v>Facultatea URBANISM</v>
      </c>
      <c r="B2" s="236"/>
      <c r="C2" s="236"/>
      <c r="D2" s="16"/>
    </row>
    <row r="3" spans="1:11" ht="15.75">
      <c r="A3" s="236" t="str">
        <f>'Date initiale'!B5&amp;" "&amp;'Date initiale'!C5</f>
        <v>Departamentul Planificare Urbană și Dezvoltare Teritorială</v>
      </c>
      <c r="B3" s="236"/>
      <c r="C3" s="236"/>
      <c r="D3" s="16"/>
    </row>
    <row r="4" spans="1:11">
      <c r="A4" s="111" t="str">
        <f>'Date initiale'!C6&amp;", "&amp;'Date initiale'!C7</f>
        <v>Munteanu Simona Elena, 3</v>
      </c>
      <c r="B4" s="111"/>
      <c r="C4" s="111"/>
    </row>
    <row r="5" spans="1:11">
      <c r="A5" s="111"/>
      <c r="B5" s="111"/>
      <c r="C5" s="111"/>
    </row>
    <row r="6" spans="1:11" ht="15.75">
      <c r="A6" s="442" t="s">
        <v>110</v>
      </c>
      <c r="B6" s="442"/>
      <c r="C6" s="442"/>
      <c r="D6" s="442"/>
      <c r="E6" s="442"/>
      <c r="F6" s="442"/>
      <c r="G6" s="442"/>
      <c r="H6" s="442"/>
    </row>
    <row r="7" spans="1:11" ht="36" customHeight="1">
      <c r="A7" s="43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9"/>
      <c r="C7" s="439"/>
      <c r="D7" s="439"/>
      <c r="E7" s="439"/>
      <c r="F7" s="439"/>
      <c r="G7" s="439"/>
      <c r="H7" s="439"/>
    </row>
    <row r="8" spans="1:11" ht="16.5" thickBot="1">
      <c r="A8" s="46"/>
      <c r="B8" s="46"/>
      <c r="C8" s="46"/>
      <c r="D8" s="46"/>
      <c r="E8" s="46"/>
      <c r="F8" s="46"/>
      <c r="G8" s="46"/>
      <c r="H8" s="46"/>
    </row>
    <row r="9" spans="1:11" ht="54" customHeight="1" thickBot="1">
      <c r="A9" s="179" t="s">
        <v>55</v>
      </c>
      <c r="B9" s="355" t="s">
        <v>72</v>
      </c>
      <c r="C9" s="356" t="s">
        <v>70</v>
      </c>
      <c r="D9" s="356" t="s">
        <v>71</v>
      </c>
      <c r="E9" s="355" t="s">
        <v>139</v>
      </c>
      <c r="F9" s="355" t="s">
        <v>138</v>
      </c>
      <c r="G9" s="356" t="s">
        <v>87</v>
      </c>
      <c r="H9" s="357" t="s">
        <v>147</v>
      </c>
      <c r="J9" s="239" t="s">
        <v>108</v>
      </c>
    </row>
    <row r="10" spans="1:11">
      <c r="A10" s="227">
        <v>1</v>
      </c>
      <c r="B10" s="122"/>
      <c r="C10" s="12"/>
      <c r="D10" s="12"/>
      <c r="E10" s="360"/>
      <c r="F10" s="12"/>
      <c r="G10" s="12"/>
      <c r="H10" s="358"/>
      <c r="J10" s="240" t="s">
        <v>162</v>
      </c>
      <c r="K10" t="s">
        <v>258</v>
      </c>
    </row>
    <row r="11" spans="1:11">
      <c r="A11" s="221">
        <f t="shared" ref="A11:A17" si="0">A10+1</f>
        <v>2</v>
      </c>
      <c r="B11" s="12"/>
      <c r="C11" s="12"/>
      <c r="D11" s="12"/>
      <c r="E11" s="360"/>
      <c r="F11" s="359"/>
      <c r="G11" s="12"/>
      <c r="H11" s="358"/>
    </row>
    <row r="12" spans="1:11">
      <c r="A12" s="221">
        <f t="shared" si="0"/>
        <v>3</v>
      </c>
      <c r="B12" s="241"/>
      <c r="C12" s="12"/>
      <c r="D12" s="359"/>
      <c r="E12" s="354"/>
      <c r="F12" s="122"/>
      <c r="G12" s="354"/>
      <c r="H12" s="358"/>
    </row>
    <row r="13" spans="1:11">
      <c r="A13" s="221">
        <f t="shared" si="0"/>
        <v>4</v>
      </c>
      <c r="B13" s="12"/>
      <c r="C13" s="12"/>
      <c r="D13" s="12"/>
      <c r="E13" s="360"/>
      <c r="F13" s="122"/>
      <c r="G13" s="12"/>
      <c r="H13" s="293"/>
    </row>
    <row r="14" spans="1:11">
      <c r="A14" s="221">
        <f t="shared" si="0"/>
        <v>5</v>
      </c>
      <c r="B14" s="12"/>
      <c r="C14" s="12"/>
      <c r="D14" s="12"/>
      <c r="E14" s="12"/>
      <c r="F14" s="12"/>
      <c r="G14" s="360"/>
      <c r="H14" s="293"/>
    </row>
    <row r="15" spans="1:11">
      <c r="A15" s="221">
        <f t="shared" si="0"/>
        <v>6</v>
      </c>
      <c r="B15" s="12"/>
      <c r="C15" s="12"/>
      <c r="D15" s="12"/>
      <c r="E15" s="12"/>
      <c r="F15" s="12"/>
      <c r="G15" s="360"/>
      <c r="H15" s="293"/>
    </row>
    <row r="16" spans="1:11">
      <c r="A16" s="221">
        <f t="shared" si="0"/>
        <v>7</v>
      </c>
      <c r="B16" s="12"/>
      <c r="C16" s="12"/>
      <c r="D16" s="12"/>
      <c r="E16" s="12"/>
      <c r="F16" s="12"/>
      <c r="G16" s="360"/>
      <c r="H16" s="293"/>
    </row>
    <row r="17" spans="1:8">
      <c r="A17" s="221">
        <f t="shared" si="0"/>
        <v>8</v>
      </c>
      <c r="B17" s="12"/>
      <c r="C17" s="12"/>
      <c r="D17" s="12"/>
      <c r="E17" s="12"/>
      <c r="F17" s="12"/>
      <c r="G17" s="360"/>
      <c r="H17" s="293"/>
    </row>
    <row r="18" spans="1:8">
      <c r="A18" s="221">
        <v>9</v>
      </c>
      <c r="B18" s="12"/>
      <c r="C18" s="241"/>
      <c r="D18" s="241"/>
      <c r="E18" s="241"/>
      <c r="F18" s="241"/>
      <c r="G18" s="359"/>
      <c r="H18" s="293"/>
    </row>
    <row r="19" spans="1:8">
      <c r="A19" s="221">
        <v>10</v>
      </c>
      <c r="B19" s="12"/>
      <c r="C19" s="12"/>
      <c r="D19" s="12"/>
      <c r="E19" s="12"/>
      <c r="F19" s="360"/>
      <c r="G19" s="122"/>
      <c r="H19" s="293"/>
    </row>
    <row r="20" spans="1:8">
      <c r="A20" s="221">
        <v>11</v>
      </c>
      <c r="B20" s="12"/>
      <c r="C20" s="12"/>
      <c r="D20" s="12"/>
      <c r="E20" s="12"/>
      <c r="F20" s="12"/>
      <c r="G20" s="360"/>
      <c r="H20" s="293"/>
    </row>
    <row r="21" spans="1:8">
      <c r="A21" s="221">
        <v>12</v>
      </c>
      <c r="B21" s="241"/>
      <c r="C21" s="12"/>
      <c r="D21" s="12"/>
      <c r="E21" s="12"/>
      <c r="F21" s="12"/>
      <c r="G21" s="360"/>
      <c r="H21" s="302"/>
    </row>
    <row r="22" spans="1:8" s="50" customFormat="1" ht="15.75" thickBot="1">
      <c r="A22" s="353">
        <v>13</v>
      </c>
      <c r="B22" s="363"/>
      <c r="C22" s="363"/>
      <c r="D22" s="363"/>
      <c r="E22" s="363"/>
      <c r="F22" s="363"/>
      <c r="G22" s="362"/>
      <c r="H22" s="306"/>
    </row>
    <row r="23" spans="1:8" ht="15.75" thickBot="1">
      <c r="A23" s="323"/>
      <c r="G23" s="361" t="str">
        <f>"Total "&amp;LEFT(A7,3)</f>
        <v>Total I13</v>
      </c>
      <c r="H23" s="153">
        <f>SUM(H10:H22)</f>
        <v>0</v>
      </c>
    </row>
    <row r="25" spans="1:8" ht="53.25" customHeight="1">
      <c r="A25"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5" s="438"/>
      <c r="C25" s="438"/>
      <c r="D25" s="438"/>
      <c r="E25" s="438"/>
      <c r="F25" s="438"/>
      <c r="G25" s="438"/>
      <c r="H25" s="438"/>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36" t="str">
        <f>'Date initiale'!C3</f>
        <v>Universitatea de Arhitectură și Urbanism "Ion Mincu" București</v>
      </c>
      <c r="B1" s="236"/>
      <c r="C1" s="236"/>
      <c r="D1" s="16"/>
      <c r="E1" s="16"/>
      <c r="F1" s="16"/>
    </row>
    <row r="2" spans="1:11" ht="15.75">
      <c r="A2" s="236" t="str">
        <f>'Date initiale'!B4&amp;" "&amp;'Date initiale'!C4</f>
        <v>Facultatea URBANISM</v>
      </c>
      <c r="B2" s="236"/>
      <c r="C2" s="236"/>
      <c r="D2" s="16"/>
      <c r="E2" s="16"/>
      <c r="F2" s="16"/>
    </row>
    <row r="3" spans="1:11" ht="15.75">
      <c r="A3" s="236" t="str">
        <f>'Date initiale'!B5&amp;" "&amp;'Date initiale'!C5</f>
        <v>Departamentul Planificare Urbană și Dezvoltare Teritorială</v>
      </c>
      <c r="B3" s="236"/>
      <c r="C3" s="236"/>
      <c r="D3" s="16"/>
      <c r="E3" s="16"/>
      <c r="F3" s="16"/>
    </row>
    <row r="4" spans="1:11" ht="15.75">
      <c r="A4" s="237" t="str">
        <f>'Date initiale'!C6&amp;", "&amp;'Date initiale'!C7</f>
        <v>Munteanu Simona Elena, 3</v>
      </c>
      <c r="B4" s="237"/>
      <c r="C4" s="237"/>
      <c r="D4" s="16"/>
      <c r="E4" s="16"/>
      <c r="F4" s="16"/>
    </row>
    <row r="5" spans="1:11" ht="15.75">
      <c r="A5" s="237"/>
      <c r="B5" s="237"/>
      <c r="C5" s="237"/>
      <c r="D5" s="16"/>
      <c r="E5" s="16"/>
      <c r="F5" s="16"/>
    </row>
    <row r="6" spans="1:11" ht="15.75">
      <c r="A6" s="436" t="s">
        <v>110</v>
      </c>
      <c r="B6" s="436"/>
      <c r="C6" s="436"/>
      <c r="D6" s="436"/>
      <c r="E6" s="436"/>
      <c r="F6" s="436"/>
      <c r="G6" s="436"/>
      <c r="H6" s="436"/>
    </row>
    <row r="7" spans="1:11" ht="54" customHeight="1">
      <c r="A7" s="43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9"/>
      <c r="C7" s="439"/>
      <c r="D7" s="439"/>
      <c r="E7" s="439"/>
      <c r="F7" s="439"/>
      <c r="G7" s="439"/>
      <c r="H7" s="439"/>
    </row>
    <row r="8" spans="1:11" ht="16.5" thickBot="1">
      <c r="A8" s="46"/>
      <c r="B8" s="46"/>
      <c r="C8" s="46"/>
      <c r="D8" s="46"/>
      <c r="E8" s="46"/>
      <c r="F8" s="60"/>
      <c r="G8" s="60"/>
      <c r="H8" s="60"/>
    </row>
    <row r="9" spans="1:11" ht="60.75" thickBot="1">
      <c r="A9" s="179" t="s">
        <v>55</v>
      </c>
      <c r="B9" s="204" t="s">
        <v>72</v>
      </c>
      <c r="C9" s="222" t="s">
        <v>70</v>
      </c>
      <c r="D9" s="222" t="s">
        <v>71</v>
      </c>
      <c r="E9" s="204" t="s">
        <v>140</v>
      </c>
      <c r="F9" s="204" t="s">
        <v>138</v>
      </c>
      <c r="G9" s="222" t="s">
        <v>87</v>
      </c>
      <c r="H9" s="205" t="s">
        <v>147</v>
      </c>
      <c r="J9" s="239" t="s">
        <v>108</v>
      </c>
    </row>
    <row r="10" spans="1:11">
      <c r="A10" s="231">
        <v>1</v>
      </c>
      <c r="B10" s="232"/>
      <c r="C10" s="232"/>
      <c r="D10" s="232"/>
      <c r="E10" s="232"/>
      <c r="F10" s="232"/>
      <c r="G10" s="232"/>
      <c r="H10" s="233"/>
      <c r="J10" s="240" t="s">
        <v>165</v>
      </c>
      <c r="K10" s="340" t="s">
        <v>258</v>
      </c>
    </row>
    <row r="11" spans="1:11">
      <c r="A11" s="220">
        <f>A10+1</f>
        <v>2</v>
      </c>
      <c r="B11" s="229"/>
      <c r="C11" s="210"/>
      <c r="D11" s="210"/>
      <c r="E11" s="230"/>
      <c r="F11" s="230"/>
      <c r="G11" s="210"/>
      <c r="H11" s="194"/>
    </row>
    <row r="12" spans="1:11">
      <c r="A12" s="220">
        <f t="shared" ref="A12:A19" si="0">A11+1</f>
        <v>3</v>
      </c>
      <c r="B12" s="192"/>
      <c r="C12" s="122"/>
      <c r="D12" s="122"/>
      <c r="E12" s="122"/>
      <c r="F12" s="122"/>
      <c r="G12" s="122"/>
      <c r="H12" s="194"/>
    </row>
    <row r="13" spans="1:11">
      <c r="A13" s="220">
        <f t="shared" si="0"/>
        <v>4</v>
      </c>
      <c r="B13" s="122"/>
      <c r="C13" s="122"/>
      <c r="D13" s="122"/>
      <c r="E13" s="122"/>
      <c r="F13" s="122"/>
      <c r="G13" s="122"/>
      <c r="H13" s="194"/>
    </row>
    <row r="14" spans="1:11">
      <c r="A14" s="220">
        <f t="shared" si="0"/>
        <v>5</v>
      </c>
      <c r="B14" s="192"/>
      <c r="C14" s="122"/>
      <c r="D14" s="122"/>
      <c r="E14" s="122"/>
      <c r="F14" s="122"/>
      <c r="G14" s="122"/>
      <c r="H14" s="194"/>
    </row>
    <row r="15" spans="1:11">
      <c r="A15" s="220">
        <f t="shared" si="0"/>
        <v>6</v>
      </c>
      <c r="B15" s="122"/>
      <c r="C15" s="122"/>
      <c r="D15" s="122"/>
      <c r="E15" s="122"/>
      <c r="F15" s="122"/>
      <c r="G15" s="122"/>
      <c r="H15" s="194"/>
    </row>
    <row r="16" spans="1:11">
      <c r="A16" s="220">
        <f t="shared" si="0"/>
        <v>7</v>
      </c>
      <c r="B16" s="192"/>
      <c r="C16" s="122"/>
      <c r="D16" s="122"/>
      <c r="E16" s="122"/>
      <c r="F16" s="122"/>
      <c r="G16" s="122"/>
      <c r="H16" s="194"/>
    </row>
    <row r="17" spans="1:8">
      <c r="A17" s="220">
        <f t="shared" si="0"/>
        <v>8</v>
      </c>
      <c r="B17" s="122"/>
      <c r="C17" s="122"/>
      <c r="D17" s="122"/>
      <c r="E17" s="122"/>
      <c r="F17" s="122"/>
      <c r="G17" s="122"/>
      <c r="H17" s="194"/>
    </row>
    <row r="18" spans="1:8">
      <c r="A18" s="220">
        <f t="shared" si="0"/>
        <v>9</v>
      </c>
      <c r="B18" s="192"/>
      <c r="C18" s="122"/>
      <c r="D18" s="122"/>
      <c r="E18" s="122"/>
      <c r="F18" s="122"/>
      <c r="G18" s="122"/>
      <c r="H18" s="194"/>
    </row>
    <row r="19" spans="1:8" ht="15.75" thickBot="1">
      <c r="A19" s="234">
        <f t="shared" si="0"/>
        <v>10</v>
      </c>
      <c r="B19" s="128"/>
      <c r="C19" s="128"/>
      <c r="D19" s="128"/>
      <c r="E19" s="128"/>
      <c r="F19" s="128"/>
      <c r="G19" s="128"/>
      <c r="H19" s="201"/>
    </row>
    <row r="20" spans="1:8" ht="15.75" thickBot="1">
      <c r="A20" s="323"/>
      <c r="G20" s="152" t="str">
        <f>"Total "&amp;LEFT(A7,4)</f>
        <v>Total I14a</v>
      </c>
      <c r="H20" s="153">
        <f>SUM(H10:H19)</f>
        <v>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ht="54" customHeight="1" thickBot="1">
      <c r="A41" s="203" t="s">
        <v>69</v>
      </c>
      <c r="B41" s="204" t="s">
        <v>72</v>
      </c>
      <c r="C41" s="222" t="s">
        <v>70</v>
      </c>
      <c r="D41" s="222" t="s">
        <v>71</v>
      </c>
      <c r="E41" s="204" t="s">
        <v>139</v>
      </c>
      <c r="F41" s="204" t="s">
        <v>139</v>
      </c>
      <c r="G41" s="204" t="s">
        <v>138</v>
      </c>
      <c r="H41" s="222" t="s">
        <v>87</v>
      </c>
      <c r="I41" s="205"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9"/>
  <sheetViews>
    <sheetView topLeftCell="A31" workbookViewId="0">
      <selection activeCell="K33" sqref="K33"/>
    </sheetView>
  </sheetViews>
  <sheetFormatPr defaultRowHeight="15"/>
  <cols>
    <col min="1" max="1" width="5.140625" style="384" customWidth="1"/>
    <col min="2" max="2" width="10.5703125" style="384" customWidth="1"/>
    <col min="3" max="3" width="43.140625" style="392" customWidth="1"/>
    <col min="4" max="4" width="24" style="392" customWidth="1"/>
    <col min="5" max="5" width="14.28515625" style="384" customWidth="1"/>
    <col min="6" max="6" width="11.85546875" style="384" customWidth="1"/>
    <col min="7" max="7" width="10" style="392" customWidth="1"/>
    <col min="8" max="8" width="9.7109375" style="384" customWidth="1"/>
    <col min="9" max="16384" width="9.140625" style="384"/>
  </cols>
  <sheetData>
    <row r="1" spans="1:11">
      <c r="A1" s="382" t="str">
        <f>'Date initiale'!C3</f>
        <v>Universitatea de Arhitectură și Urbanism "Ion Mincu" București</v>
      </c>
      <c r="B1" s="382"/>
      <c r="C1" s="393"/>
      <c r="D1" s="393"/>
      <c r="E1" s="382"/>
      <c r="F1" s="382"/>
      <c r="G1" s="393"/>
      <c r="H1" s="382"/>
    </row>
    <row r="2" spans="1:11">
      <c r="A2" s="382" t="str">
        <f>'Date initiale'!B4&amp;" "&amp;'Date initiale'!C4</f>
        <v>Facultatea URBANISM</v>
      </c>
      <c r="B2" s="382"/>
      <c r="C2" s="393"/>
      <c r="D2" s="393"/>
      <c r="E2" s="382"/>
      <c r="F2" s="382"/>
      <c r="G2" s="393"/>
      <c r="H2" s="382"/>
    </row>
    <row r="3" spans="1:11">
      <c r="A3" s="382" t="str">
        <f>'Date initiale'!B5&amp;" "&amp;'Date initiale'!C5</f>
        <v>Departamentul Planificare Urbană și Dezvoltare Teritorială</v>
      </c>
      <c r="B3" s="382"/>
      <c r="C3" s="393"/>
      <c r="D3" s="393"/>
      <c r="E3" s="382"/>
      <c r="F3" s="382"/>
      <c r="G3" s="393"/>
      <c r="H3" s="382"/>
    </row>
    <row r="4" spans="1:11">
      <c r="A4" s="382" t="str">
        <f>'Date initiale'!C6&amp;", "&amp;'Date initiale'!C7</f>
        <v>Munteanu Simona Elena, 3</v>
      </c>
      <c r="B4" s="382"/>
      <c r="C4" s="393"/>
      <c r="D4" s="393"/>
      <c r="E4" s="382"/>
      <c r="F4" s="382"/>
      <c r="G4" s="393"/>
      <c r="H4" s="382"/>
    </row>
    <row r="5" spans="1:11">
      <c r="A5" s="382"/>
      <c r="B5" s="382"/>
      <c r="C5" s="393"/>
      <c r="D5" s="393"/>
      <c r="E5" s="382"/>
      <c r="F5" s="382"/>
      <c r="G5" s="393"/>
      <c r="H5" s="382"/>
    </row>
    <row r="6" spans="1:11">
      <c r="A6" s="444" t="s">
        <v>110</v>
      </c>
      <c r="B6" s="444"/>
      <c r="C6" s="444"/>
      <c r="D6" s="444"/>
      <c r="E6" s="444"/>
      <c r="F6" s="444"/>
      <c r="G6" s="444"/>
      <c r="H6" s="444"/>
    </row>
    <row r="7" spans="1:11" ht="36.75" customHeight="1">
      <c r="A7" s="443" t="str">
        <f>'Descriere indicatori'!B19&amp;"b. "&amp;'Descriere indicatori'!C20</f>
        <v xml:space="preserve">I14b. Proiect urbanistic şi peisagistic la nivelul Planurilor Generale / Zonale ale Localităţilor (inclusiv studii de fundamentare, de inserţie, de oportunitate) avizate** </v>
      </c>
      <c r="B7" s="443"/>
      <c r="C7" s="443"/>
      <c r="D7" s="443"/>
      <c r="E7" s="443"/>
      <c r="F7" s="443"/>
      <c r="G7" s="443"/>
      <c r="H7" s="443"/>
    </row>
    <row r="8" spans="1:11" ht="19.5" customHeight="1" thickBot="1">
      <c r="A8" s="58"/>
      <c r="B8" s="58"/>
      <c r="C8" s="58"/>
      <c r="D8" s="58"/>
      <c r="E8" s="58"/>
      <c r="F8" s="58"/>
      <c r="G8" s="58"/>
      <c r="H8" s="58"/>
    </row>
    <row r="9" spans="1:11" ht="60.75" thickBot="1">
      <c r="A9" s="203" t="s">
        <v>55</v>
      </c>
      <c r="B9" s="204" t="s">
        <v>72</v>
      </c>
      <c r="C9" s="222" t="s">
        <v>70</v>
      </c>
      <c r="D9" s="222" t="s">
        <v>71</v>
      </c>
      <c r="E9" s="204" t="s">
        <v>140</v>
      </c>
      <c r="F9" s="204" t="s">
        <v>138</v>
      </c>
      <c r="G9" s="222" t="s">
        <v>87</v>
      </c>
      <c r="H9" s="205" t="s">
        <v>147</v>
      </c>
      <c r="J9" s="388" t="s">
        <v>108</v>
      </c>
    </row>
    <row r="10" spans="1:11" ht="30">
      <c r="A10" s="235">
        <v>1</v>
      </c>
      <c r="B10" s="228" t="s">
        <v>522</v>
      </c>
      <c r="C10" s="228" t="s">
        <v>342</v>
      </c>
      <c r="D10" s="228" t="s">
        <v>497</v>
      </c>
      <c r="E10" s="228" t="s">
        <v>341</v>
      </c>
      <c r="F10" s="228" t="s">
        <v>340</v>
      </c>
      <c r="G10" s="228">
        <v>2012</v>
      </c>
      <c r="H10" s="305">
        <v>15</v>
      </c>
      <c r="J10" s="389" t="s">
        <v>166</v>
      </c>
      <c r="K10" s="390" t="s">
        <v>258</v>
      </c>
    </row>
    <row r="11" spans="1:11" ht="30">
      <c r="A11" s="191">
        <f>A10+1</f>
        <v>2</v>
      </c>
      <c r="B11" s="122" t="s">
        <v>523</v>
      </c>
      <c r="C11" s="122" t="s">
        <v>343</v>
      </c>
      <c r="D11" s="122" t="s">
        <v>497</v>
      </c>
      <c r="E11" s="122" t="s">
        <v>341</v>
      </c>
      <c r="F11" s="122" t="s">
        <v>340</v>
      </c>
      <c r="G11" s="122">
        <v>2013</v>
      </c>
      <c r="H11" s="289">
        <v>15</v>
      </c>
    </row>
    <row r="12" spans="1:11" ht="30">
      <c r="A12" s="191">
        <f t="shared" ref="A12:A17" si="0">A11+1</f>
        <v>3</v>
      </c>
      <c r="B12" s="122" t="s">
        <v>524</v>
      </c>
      <c r="C12" s="122" t="s">
        <v>344</v>
      </c>
      <c r="D12" s="122" t="s">
        <v>497</v>
      </c>
      <c r="E12" s="122" t="s">
        <v>341</v>
      </c>
      <c r="F12" s="122" t="s">
        <v>340</v>
      </c>
      <c r="G12" s="122">
        <v>2012</v>
      </c>
      <c r="H12" s="289">
        <v>15</v>
      </c>
    </row>
    <row r="13" spans="1:11" ht="75">
      <c r="A13" s="191">
        <f t="shared" si="0"/>
        <v>4</v>
      </c>
      <c r="B13" s="192" t="s">
        <v>525</v>
      </c>
      <c r="C13" s="122" t="s">
        <v>345</v>
      </c>
      <c r="D13" s="122" t="s">
        <v>346</v>
      </c>
      <c r="E13" s="122" t="s">
        <v>341</v>
      </c>
      <c r="F13" s="122" t="s">
        <v>347</v>
      </c>
      <c r="G13" s="122" t="s">
        <v>354</v>
      </c>
      <c r="H13" s="289">
        <v>15</v>
      </c>
    </row>
    <row r="14" spans="1:11" ht="45">
      <c r="A14" s="191">
        <f t="shared" si="0"/>
        <v>5</v>
      </c>
      <c r="B14" s="196" t="s">
        <v>526</v>
      </c>
      <c r="C14" s="195" t="s">
        <v>348</v>
      </c>
      <c r="D14" s="122" t="s">
        <v>346</v>
      </c>
      <c r="E14" s="122" t="s">
        <v>341</v>
      </c>
      <c r="F14" s="122" t="s">
        <v>347</v>
      </c>
      <c r="G14" s="122" t="s">
        <v>354</v>
      </c>
      <c r="H14" s="289">
        <v>15</v>
      </c>
    </row>
    <row r="15" spans="1:11" ht="60">
      <c r="A15" s="191">
        <f t="shared" si="0"/>
        <v>6</v>
      </c>
      <c r="B15" s="192" t="s">
        <v>527</v>
      </c>
      <c r="C15" s="122" t="s">
        <v>349</v>
      </c>
      <c r="D15" s="122" t="s">
        <v>498</v>
      </c>
      <c r="E15" s="122" t="s">
        <v>341</v>
      </c>
      <c r="F15" s="122" t="s">
        <v>340</v>
      </c>
      <c r="G15" s="122">
        <v>2013</v>
      </c>
      <c r="H15" s="289">
        <v>15</v>
      </c>
    </row>
    <row r="16" spans="1:11" ht="45">
      <c r="A16" s="191">
        <f t="shared" si="0"/>
        <v>7</v>
      </c>
      <c r="B16" s="192" t="s">
        <v>528</v>
      </c>
      <c r="C16" s="122" t="s">
        <v>350</v>
      </c>
      <c r="D16" s="122" t="s">
        <v>497</v>
      </c>
      <c r="E16" s="122" t="s">
        <v>341</v>
      </c>
      <c r="F16" s="122" t="s">
        <v>340</v>
      </c>
      <c r="G16" s="122">
        <v>2013</v>
      </c>
      <c r="H16" s="289">
        <v>15</v>
      </c>
    </row>
    <row r="17" spans="1:8" ht="30">
      <c r="A17" s="191">
        <f t="shared" si="0"/>
        <v>8</v>
      </c>
      <c r="B17" s="196" t="s">
        <v>529</v>
      </c>
      <c r="C17" s="195" t="s">
        <v>351</v>
      </c>
      <c r="D17" s="195" t="s">
        <v>497</v>
      </c>
      <c r="E17" s="122" t="s">
        <v>341</v>
      </c>
      <c r="F17" s="122" t="s">
        <v>340</v>
      </c>
      <c r="G17" s="122">
        <v>2013</v>
      </c>
      <c r="H17" s="289">
        <v>15</v>
      </c>
    </row>
    <row r="18" spans="1:8" ht="60">
      <c r="A18" s="191">
        <v>9</v>
      </c>
      <c r="B18" s="195" t="s">
        <v>530</v>
      </c>
      <c r="C18" s="195" t="s">
        <v>352</v>
      </c>
      <c r="D18" s="195" t="s">
        <v>497</v>
      </c>
      <c r="E18" s="122" t="s">
        <v>341</v>
      </c>
      <c r="F18" s="122" t="s">
        <v>340</v>
      </c>
      <c r="G18" s="195">
        <v>2014</v>
      </c>
      <c r="H18" s="289">
        <v>15</v>
      </c>
    </row>
    <row r="19" spans="1:8" ht="45">
      <c r="A19" s="191">
        <v>10</v>
      </c>
      <c r="B19" s="196" t="s">
        <v>531</v>
      </c>
      <c r="C19" s="195" t="s">
        <v>353</v>
      </c>
      <c r="D19" s="195" t="s">
        <v>497</v>
      </c>
      <c r="E19" s="122" t="s">
        <v>341</v>
      </c>
      <c r="F19" s="122" t="s">
        <v>340</v>
      </c>
      <c r="G19" s="195">
        <v>2014</v>
      </c>
      <c r="H19" s="289">
        <v>15</v>
      </c>
    </row>
    <row r="20" spans="1:8" ht="45">
      <c r="A20" s="191">
        <v>11</v>
      </c>
      <c r="B20" s="350" t="s">
        <v>532</v>
      </c>
      <c r="C20" s="195" t="s">
        <v>429</v>
      </c>
      <c r="D20" s="351" t="s">
        <v>355</v>
      </c>
      <c r="E20" s="122" t="s">
        <v>341</v>
      </c>
      <c r="F20" s="122" t="s">
        <v>340</v>
      </c>
      <c r="G20" s="352" t="s">
        <v>422</v>
      </c>
      <c r="H20" s="289">
        <v>15</v>
      </c>
    </row>
    <row r="21" spans="1:8" ht="45">
      <c r="A21" s="377">
        <v>12</v>
      </c>
      <c r="B21" s="378" t="s">
        <v>533</v>
      </c>
      <c r="C21" s="385" t="s">
        <v>357</v>
      </c>
      <c r="D21" s="195" t="s">
        <v>497</v>
      </c>
      <c r="E21" s="378" t="s">
        <v>341</v>
      </c>
      <c r="F21" s="122" t="s">
        <v>340</v>
      </c>
      <c r="G21" s="378" t="s">
        <v>421</v>
      </c>
      <c r="H21" s="381">
        <v>15</v>
      </c>
    </row>
    <row r="22" spans="1:8" ht="45">
      <c r="A22" s="122">
        <v>13</v>
      </c>
      <c r="B22" s="195" t="s">
        <v>534</v>
      </c>
      <c r="C22" s="395" t="s">
        <v>430</v>
      </c>
      <c r="D22" s="391" t="s">
        <v>497</v>
      </c>
      <c r="E22" s="195" t="s">
        <v>341</v>
      </c>
      <c r="F22" s="379" t="s">
        <v>340</v>
      </c>
      <c r="G22" s="391" t="s">
        <v>423</v>
      </c>
      <c r="H22" s="289">
        <v>15</v>
      </c>
    </row>
    <row r="23" spans="1:8" ht="30">
      <c r="A23" s="122">
        <v>14</v>
      </c>
      <c r="B23" s="195" t="s">
        <v>535</v>
      </c>
      <c r="C23" s="395" t="s">
        <v>431</v>
      </c>
      <c r="D23" s="391" t="s">
        <v>497</v>
      </c>
      <c r="E23" s="195" t="s">
        <v>341</v>
      </c>
      <c r="F23" s="379" t="s">
        <v>340</v>
      </c>
      <c r="G23" s="391">
        <v>2015</v>
      </c>
      <c r="H23" s="289">
        <v>15</v>
      </c>
    </row>
    <row r="24" spans="1:8" ht="60">
      <c r="A24" s="122">
        <v>15</v>
      </c>
      <c r="B24" s="195" t="s">
        <v>536</v>
      </c>
      <c r="C24" s="397" t="s">
        <v>432</v>
      </c>
      <c r="D24" s="391" t="s">
        <v>497</v>
      </c>
      <c r="E24" s="195" t="s">
        <v>341</v>
      </c>
      <c r="F24" s="379" t="s">
        <v>340</v>
      </c>
      <c r="G24" s="394" t="s">
        <v>426</v>
      </c>
      <c r="H24" s="289">
        <v>15</v>
      </c>
    </row>
    <row r="25" spans="1:8" ht="15" customHeight="1">
      <c r="A25" s="122">
        <v>16</v>
      </c>
      <c r="B25" s="195" t="s">
        <v>537</v>
      </c>
      <c r="C25" s="395" t="s">
        <v>433</v>
      </c>
      <c r="D25" s="391" t="s">
        <v>497</v>
      </c>
      <c r="E25" s="195" t="s">
        <v>341</v>
      </c>
      <c r="F25" s="122" t="s">
        <v>438</v>
      </c>
      <c r="G25" s="391" t="s">
        <v>424</v>
      </c>
      <c r="H25" s="289">
        <v>15</v>
      </c>
    </row>
    <row r="26" spans="1:8" ht="30">
      <c r="A26" s="122">
        <v>17</v>
      </c>
      <c r="B26" s="195" t="s">
        <v>538</v>
      </c>
      <c r="C26" s="395" t="s">
        <v>434</v>
      </c>
      <c r="D26" s="391" t="s">
        <v>497</v>
      </c>
      <c r="E26" s="195" t="s">
        <v>341</v>
      </c>
      <c r="F26" s="122" t="s">
        <v>340</v>
      </c>
      <c r="G26" s="391">
        <v>2015</v>
      </c>
      <c r="H26" s="380">
        <v>15</v>
      </c>
    </row>
    <row r="27" spans="1:8" ht="30">
      <c r="A27" s="122">
        <v>18</v>
      </c>
      <c r="B27" s="195" t="s">
        <v>540</v>
      </c>
      <c r="C27" s="395" t="s">
        <v>435</v>
      </c>
      <c r="D27" s="391" t="s">
        <v>497</v>
      </c>
      <c r="E27" s="195" t="s">
        <v>341</v>
      </c>
      <c r="F27" s="379" t="s">
        <v>340</v>
      </c>
      <c r="G27" s="391">
        <v>2016</v>
      </c>
      <c r="H27" s="380">
        <v>15</v>
      </c>
    </row>
    <row r="28" spans="1:8" ht="45">
      <c r="A28" s="122">
        <v>19</v>
      </c>
      <c r="B28" s="195" t="s">
        <v>539</v>
      </c>
      <c r="C28" s="397" t="s">
        <v>436</v>
      </c>
      <c r="D28" s="391" t="s">
        <v>497</v>
      </c>
      <c r="E28" s="195" t="s">
        <v>341</v>
      </c>
      <c r="F28" s="379" t="s">
        <v>340</v>
      </c>
      <c r="G28" s="395">
        <v>2016</v>
      </c>
      <c r="H28" s="289">
        <v>15</v>
      </c>
    </row>
    <row r="29" spans="1:8" ht="45">
      <c r="A29" s="122">
        <v>20</v>
      </c>
      <c r="B29" s="195" t="s">
        <v>541</v>
      </c>
      <c r="C29" s="395" t="s">
        <v>428</v>
      </c>
      <c r="D29" s="391" t="s">
        <v>497</v>
      </c>
      <c r="E29" s="195" t="s">
        <v>341</v>
      </c>
      <c r="F29" s="379" t="s">
        <v>340</v>
      </c>
      <c r="G29" s="391" t="s">
        <v>356</v>
      </c>
      <c r="H29" s="380">
        <v>15</v>
      </c>
    </row>
    <row r="30" spans="1:8" ht="45">
      <c r="A30" s="122">
        <v>21</v>
      </c>
      <c r="B30" s="195" t="s">
        <v>542</v>
      </c>
      <c r="C30" s="395" t="s">
        <v>427</v>
      </c>
      <c r="D30" s="391" t="s">
        <v>497</v>
      </c>
      <c r="E30" s="195" t="s">
        <v>341</v>
      </c>
      <c r="F30" s="379" t="s">
        <v>438</v>
      </c>
      <c r="G30" s="396">
        <v>2017</v>
      </c>
      <c r="H30" s="380">
        <v>15</v>
      </c>
    </row>
    <row r="31" spans="1:8" ht="75">
      <c r="A31" s="122">
        <v>22</v>
      </c>
      <c r="B31" s="195" t="s">
        <v>548</v>
      </c>
      <c r="C31" s="395" t="s">
        <v>547</v>
      </c>
      <c r="D31" s="391" t="s">
        <v>497</v>
      </c>
      <c r="E31" s="195" t="s">
        <v>341</v>
      </c>
      <c r="F31" s="379" t="s">
        <v>438</v>
      </c>
      <c r="G31" s="396">
        <v>2021</v>
      </c>
      <c r="H31" s="380">
        <v>15</v>
      </c>
    </row>
    <row r="32" spans="1:8" ht="30">
      <c r="A32" s="122">
        <v>23</v>
      </c>
      <c r="B32" s="195" t="s">
        <v>550</v>
      </c>
      <c r="C32" s="395" t="s">
        <v>551</v>
      </c>
      <c r="D32" s="391" t="s">
        <v>552</v>
      </c>
      <c r="E32" s="195" t="s">
        <v>425</v>
      </c>
      <c r="F32" s="379" t="s">
        <v>549</v>
      </c>
      <c r="G32" s="396">
        <v>2019</v>
      </c>
      <c r="H32" s="380">
        <v>10</v>
      </c>
    </row>
    <row r="33" spans="1:8" ht="30">
      <c r="A33" s="122">
        <v>24</v>
      </c>
      <c r="B33" s="195" t="s">
        <v>554</v>
      </c>
      <c r="C33" s="395" t="s">
        <v>553</v>
      </c>
      <c r="D33" s="391" t="s">
        <v>355</v>
      </c>
      <c r="E33" s="195" t="s">
        <v>425</v>
      </c>
      <c r="F33" s="379" t="s">
        <v>549</v>
      </c>
      <c r="G33" s="396">
        <v>2019</v>
      </c>
      <c r="H33" s="380">
        <v>10</v>
      </c>
    </row>
    <row r="34" spans="1:8" ht="60">
      <c r="A34" s="122">
        <v>25</v>
      </c>
      <c r="B34" s="195" t="s">
        <v>557</v>
      </c>
      <c r="C34" s="395" t="s">
        <v>555</v>
      </c>
      <c r="D34" s="391" t="s">
        <v>497</v>
      </c>
      <c r="E34" s="195" t="s">
        <v>341</v>
      </c>
      <c r="F34" s="379" t="s">
        <v>438</v>
      </c>
      <c r="G34" s="396" t="s">
        <v>556</v>
      </c>
      <c r="H34" s="380">
        <v>15</v>
      </c>
    </row>
    <row r="35" spans="1:8" ht="105">
      <c r="A35" s="122">
        <v>26</v>
      </c>
      <c r="B35" s="195" t="s">
        <v>559</v>
      </c>
      <c r="C35" s="395" t="s">
        <v>558</v>
      </c>
      <c r="D35" s="391" t="s">
        <v>497</v>
      </c>
      <c r="E35" s="195" t="s">
        <v>425</v>
      </c>
      <c r="F35" s="379" t="s">
        <v>438</v>
      </c>
      <c r="G35" s="396" t="s">
        <v>556</v>
      </c>
      <c r="H35" s="380">
        <v>15</v>
      </c>
    </row>
    <row r="36" spans="1:8" ht="45.75" thickBot="1">
      <c r="A36" s="122">
        <v>27</v>
      </c>
      <c r="B36" s="409" t="s">
        <v>546</v>
      </c>
      <c r="C36" s="395" t="s">
        <v>544</v>
      </c>
      <c r="D36" s="391" t="s">
        <v>545</v>
      </c>
      <c r="E36" s="195" t="s">
        <v>425</v>
      </c>
      <c r="F36" s="122" t="s">
        <v>549</v>
      </c>
      <c r="G36" s="396">
        <v>2023</v>
      </c>
      <c r="H36" s="386">
        <v>10</v>
      </c>
    </row>
    <row r="37" spans="1:8" ht="15.75" thickBot="1">
      <c r="B37" s="383"/>
      <c r="C37" s="398"/>
      <c r="E37" s="383"/>
      <c r="G37" s="387" t="str">
        <f>"Total "&amp;LEFT(A7,4)</f>
        <v>Total I14b</v>
      </c>
      <c r="H37" s="153">
        <f>SUM(H10:H36)</f>
        <v>390</v>
      </c>
    </row>
    <row r="39" spans="1:8" ht="53.25" customHeight="1">
      <c r="A39" s="4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9" s="445"/>
      <c r="C39" s="445"/>
      <c r="D39" s="445"/>
      <c r="E39" s="445"/>
      <c r="F39" s="445"/>
      <c r="G39" s="445"/>
      <c r="H39" s="445"/>
    </row>
  </sheetData>
  <mergeCells count="3">
    <mergeCell ref="A7:H7"/>
    <mergeCell ref="A6:H6"/>
    <mergeCell ref="A39:H3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11" workbookViewId="0">
      <selection activeCell="J12" sqref="J12"/>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6" t="str">
        <f>'Date initiale'!C3</f>
        <v>Universitatea de Arhitectură și Urbanism "Ion Mincu" București</v>
      </c>
      <c r="B1" s="236"/>
      <c r="C1" s="236"/>
      <c r="D1" s="16"/>
      <c r="E1" s="16"/>
      <c r="F1" s="16"/>
    </row>
    <row r="2" spans="1:11" ht="15.75">
      <c r="A2" s="236" t="str">
        <f>'Date initiale'!B4&amp;" "&amp;'Date initiale'!C4</f>
        <v>Facultatea URBANISM</v>
      </c>
      <c r="B2" s="236"/>
      <c r="C2" s="236"/>
      <c r="D2" s="16"/>
      <c r="E2" s="16"/>
      <c r="F2" s="16"/>
    </row>
    <row r="3" spans="1:11" ht="15.75">
      <c r="A3" s="236" t="str">
        <f>'Date initiale'!B5&amp;" "&amp;'Date initiale'!C5</f>
        <v>Departamentul Planificare Urbană și Dezvoltare Teritorială</v>
      </c>
      <c r="B3" s="236"/>
      <c r="C3" s="236"/>
      <c r="D3" s="16"/>
      <c r="E3" s="16"/>
      <c r="F3" s="16"/>
    </row>
    <row r="4" spans="1:11" ht="15.75">
      <c r="A4" s="237" t="str">
        <f>'Date initiale'!C6&amp;", "&amp;'Date initiale'!C7</f>
        <v>Munteanu Simona Elena, 3</v>
      </c>
      <c r="B4" s="237"/>
      <c r="C4" s="237"/>
      <c r="D4" s="16"/>
      <c r="E4" s="16"/>
      <c r="F4" s="16"/>
    </row>
    <row r="5" spans="1:11" ht="15.75">
      <c r="A5" s="237"/>
      <c r="B5" s="237"/>
      <c r="C5" s="237"/>
      <c r="D5" s="16"/>
      <c r="E5" s="16"/>
      <c r="F5" s="16"/>
    </row>
    <row r="6" spans="1:11" ht="15.75">
      <c r="A6" s="436" t="s">
        <v>110</v>
      </c>
      <c r="B6" s="436"/>
      <c r="C6" s="436"/>
      <c r="D6" s="436"/>
      <c r="E6" s="436"/>
      <c r="F6" s="436"/>
      <c r="G6" s="436"/>
      <c r="H6" s="436"/>
    </row>
    <row r="7" spans="1:11" ht="52.5" customHeight="1">
      <c r="A7" s="43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9"/>
      <c r="C7" s="439"/>
      <c r="D7" s="439"/>
      <c r="E7" s="439"/>
      <c r="F7" s="439"/>
      <c r="G7" s="439"/>
      <c r="H7" s="439"/>
    </row>
    <row r="8" spans="1:11" ht="16.5" thickBot="1">
      <c r="A8" s="46"/>
      <c r="B8" s="46"/>
      <c r="C8" s="46"/>
      <c r="D8" s="46"/>
      <c r="E8" s="46"/>
      <c r="F8" s="60"/>
      <c r="G8" s="60"/>
      <c r="H8" s="60"/>
    </row>
    <row r="9" spans="1:11" ht="60.75" thickBot="1">
      <c r="A9" s="179" t="s">
        <v>55</v>
      </c>
      <c r="B9" s="204" t="s">
        <v>72</v>
      </c>
      <c r="C9" s="222" t="s">
        <v>141</v>
      </c>
      <c r="D9" s="222" t="s">
        <v>71</v>
      </c>
      <c r="E9" s="204" t="s">
        <v>140</v>
      </c>
      <c r="F9" s="204" t="s">
        <v>138</v>
      </c>
      <c r="G9" s="222" t="s">
        <v>87</v>
      </c>
      <c r="H9" s="205" t="s">
        <v>147</v>
      </c>
      <c r="J9" s="239" t="s">
        <v>108</v>
      </c>
    </row>
    <row r="10" spans="1:11" ht="60">
      <c r="A10" s="231">
        <v>1</v>
      </c>
      <c r="B10" s="228" t="s">
        <v>465</v>
      </c>
      <c r="C10" s="228" t="s">
        <v>466</v>
      </c>
      <c r="D10" s="349" t="s">
        <v>467</v>
      </c>
      <c r="E10" s="349" t="s">
        <v>468</v>
      </c>
      <c r="F10" s="228" t="s">
        <v>469</v>
      </c>
      <c r="G10" s="349">
        <v>2022</v>
      </c>
      <c r="H10" s="408">
        <v>15</v>
      </c>
      <c r="J10" s="240" t="s">
        <v>167</v>
      </c>
      <c r="K10" s="340" t="s">
        <v>258</v>
      </c>
    </row>
    <row r="11" spans="1:11" ht="66" customHeight="1">
      <c r="A11" s="220">
        <f>A10+1</f>
        <v>2</v>
      </c>
      <c r="B11" s="192" t="s">
        <v>470</v>
      </c>
      <c r="C11" s="122" t="s">
        <v>543</v>
      </c>
      <c r="D11" s="125" t="s">
        <v>467</v>
      </c>
      <c r="E11" s="125" t="s">
        <v>468</v>
      </c>
      <c r="F11" s="122" t="s">
        <v>469</v>
      </c>
      <c r="G11" s="125">
        <v>2023</v>
      </c>
      <c r="H11" s="289">
        <v>15</v>
      </c>
    </row>
    <row r="12" spans="1:11" ht="120">
      <c r="A12" s="220">
        <v>3</v>
      </c>
      <c r="B12" s="192" t="s">
        <v>472</v>
      </c>
      <c r="C12" s="122" t="s">
        <v>473</v>
      </c>
      <c r="D12" s="122" t="s">
        <v>560</v>
      </c>
      <c r="E12" s="122" t="s">
        <v>471</v>
      </c>
      <c r="F12" s="122" t="s">
        <v>474</v>
      </c>
      <c r="G12" s="122" t="s">
        <v>475</v>
      </c>
      <c r="H12" s="289">
        <v>15</v>
      </c>
    </row>
    <row r="13" spans="1:11" ht="60">
      <c r="A13" s="220">
        <f t="shared" ref="A13:A19" si="0">A12+1</f>
        <v>4</v>
      </c>
      <c r="B13" s="122" t="s">
        <v>476</v>
      </c>
      <c r="C13" s="122" t="s">
        <v>477</v>
      </c>
      <c r="D13" s="122" t="s">
        <v>467</v>
      </c>
      <c r="E13" s="122" t="s">
        <v>468</v>
      </c>
      <c r="F13" s="122" t="s">
        <v>469</v>
      </c>
      <c r="G13" s="122">
        <v>2021</v>
      </c>
      <c r="H13" s="289">
        <v>15</v>
      </c>
    </row>
    <row r="14" spans="1:11">
      <c r="A14" s="220">
        <f t="shared" si="0"/>
        <v>5</v>
      </c>
      <c r="B14" s="192"/>
      <c r="C14" s="122"/>
      <c r="D14" s="122"/>
      <c r="E14" s="122"/>
      <c r="F14" s="122"/>
      <c r="G14" s="122"/>
      <c r="H14" s="289"/>
    </row>
    <row r="15" spans="1:11">
      <c r="A15" s="220">
        <f t="shared" si="0"/>
        <v>6</v>
      </c>
      <c r="B15" s="122"/>
      <c r="C15" s="122"/>
      <c r="D15" s="122"/>
      <c r="E15" s="122"/>
      <c r="F15" s="122"/>
      <c r="G15" s="122"/>
      <c r="H15" s="289"/>
    </row>
    <row r="16" spans="1:11">
      <c r="A16" s="220">
        <f t="shared" si="0"/>
        <v>7</v>
      </c>
      <c r="B16" s="192"/>
      <c r="C16" s="122"/>
      <c r="D16" s="122"/>
      <c r="E16" s="122"/>
      <c r="F16" s="122"/>
      <c r="G16" s="122"/>
      <c r="H16" s="289"/>
    </row>
    <row r="17" spans="1:8">
      <c r="A17" s="220">
        <f t="shared" si="0"/>
        <v>8</v>
      </c>
      <c r="B17" s="122"/>
      <c r="C17" s="122"/>
      <c r="D17" s="122"/>
      <c r="E17" s="122"/>
      <c r="F17" s="122"/>
      <c r="G17" s="122"/>
      <c r="H17" s="289"/>
    </row>
    <row r="18" spans="1:8">
      <c r="A18" s="220">
        <f t="shared" si="0"/>
        <v>9</v>
      </c>
      <c r="B18" s="192"/>
      <c r="C18" s="122"/>
      <c r="D18" s="122"/>
      <c r="E18" s="122"/>
      <c r="F18" s="122"/>
      <c r="G18" s="122"/>
      <c r="H18" s="289"/>
    </row>
    <row r="19" spans="1:8" ht="15.75" thickBot="1">
      <c r="A19" s="234">
        <f t="shared" si="0"/>
        <v>10</v>
      </c>
      <c r="B19" s="128"/>
      <c r="C19" s="128"/>
      <c r="D19" s="128"/>
      <c r="E19" s="128"/>
      <c r="F19" s="128"/>
      <c r="G19" s="128"/>
      <c r="H19" s="303"/>
    </row>
    <row r="20" spans="1:8" ht="15.75" thickBot="1">
      <c r="A20" s="323"/>
      <c r="G20" s="152" t="str">
        <f>"Total "&amp;LEFT(A7,4)</f>
        <v>Total I14c</v>
      </c>
      <c r="H20" s="153">
        <f>SUM(H10:H19)</f>
        <v>60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ht="54" customHeight="1" thickBot="1">
      <c r="A41" s="203" t="s">
        <v>69</v>
      </c>
      <c r="B41" s="204" t="s">
        <v>72</v>
      </c>
      <c r="C41" s="222" t="s">
        <v>70</v>
      </c>
      <c r="D41" s="222" t="s">
        <v>71</v>
      </c>
      <c r="E41" s="204" t="s">
        <v>139</v>
      </c>
      <c r="F41" s="204" t="s">
        <v>139</v>
      </c>
      <c r="G41" s="204" t="s">
        <v>138</v>
      </c>
      <c r="H41" s="222" t="s">
        <v>87</v>
      </c>
      <c r="I41" s="20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7" workbookViewId="0">
      <selection activeCell="M18" sqref="M18"/>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6" t="str">
        <f>'Date initiale'!C3</f>
        <v>Universitatea de Arhitectură și Urbanism "Ion Mincu" București</v>
      </c>
      <c r="B1" s="236"/>
      <c r="C1" s="236"/>
      <c r="D1" s="16"/>
      <c r="E1" s="16"/>
      <c r="F1" s="16"/>
    </row>
    <row r="2" spans="1:11" ht="15.75">
      <c r="A2" s="236" t="str">
        <f>'Date initiale'!B4&amp;" "&amp;'Date initiale'!C4</f>
        <v>Facultatea URBANISM</v>
      </c>
      <c r="B2" s="236"/>
      <c r="C2" s="236"/>
      <c r="D2" s="16"/>
      <c r="E2" s="16"/>
      <c r="F2" s="16"/>
    </row>
    <row r="3" spans="1:11" ht="15.75">
      <c r="A3" s="236" t="str">
        <f>'Date initiale'!B5&amp;" "&amp;'Date initiale'!C5</f>
        <v>Departamentul Planificare Urbană și Dezvoltare Teritorială</v>
      </c>
      <c r="B3" s="236"/>
      <c r="C3" s="236"/>
      <c r="D3" s="16"/>
      <c r="E3" s="16"/>
      <c r="F3" s="16"/>
    </row>
    <row r="4" spans="1:11" ht="15.75">
      <c r="A4" s="237" t="str">
        <f>'Date initiale'!C6&amp;", "&amp;'Date initiale'!C7</f>
        <v>Munteanu Simona Elena, 3</v>
      </c>
      <c r="B4" s="237"/>
      <c r="C4" s="237"/>
      <c r="D4" s="16"/>
      <c r="E4" s="16"/>
      <c r="F4" s="16"/>
    </row>
    <row r="5" spans="1:11" ht="15.75">
      <c r="A5" s="237"/>
      <c r="B5" s="237"/>
      <c r="C5" s="237"/>
      <c r="D5" s="16"/>
      <c r="E5" s="16"/>
      <c r="F5" s="16"/>
    </row>
    <row r="6" spans="1:11" ht="15.75">
      <c r="A6" s="436" t="s">
        <v>110</v>
      </c>
      <c r="B6" s="436"/>
      <c r="C6" s="436"/>
      <c r="D6" s="436"/>
      <c r="E6" s="436"/>
      <c r="F6" s="436"/>
      <c r="G6" s="436"/>
      <c r="H6" s="436"/>
    </row>
    <row r="7" spans="1:11" ht="52.5" customHeight="1">
      <c r="A7" s="43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9"/>
      <c r="C7" s="439"/>
      <c r="D7" s="439"/>
      <c r="E7" s="439"/>
      <c r="F7" s="439"/>
      <c r="G7" s="439"/>
      <c r="H7" s="439"/>
    </row>
    <row r="8" spans="1:11" ht="16.5" thickBot="1">
      <c r="A8" s="46"/>
      <c r="B8" s="46"/>
      <c r="C8" s="46"/>
      <c r="D8" s="46"/>
      <c r="E8" s="46"/>
      <c r="F8" s="60"/>
      <c r="G8" s="60"/>
      <c r="H8" s="60"/>
    </row>
    <row r="9" spans="1:11" ht="60.75" thickBot="1">
      <c r="A9" s="179" t="s">
        <v>55</v>
      </c>
      <c r="B9" s="204" t="s">
        <v>72</v>
      </c>
      <c r="C9" s="222" t="s">
        <v>141</v>
      </c>
      <c r="D9" s="222" t="s">
        <v>71</v>
      </c>
      <c r="E9" s="204" t="s">
        <v>140</v>
      </c>
      <c r="F9" s="204" t="s">
        <v>138</v>
      </c>
      <c r="G9" s="222" t="s">
        <v>87</v>
      </c>
      <c r="H9" s="205" t="s">
        <v>147</v>
      </c>
      <c r="J9" s="239" t="s">
        <v>108</v>
      </c>
    </row>
    <row r="10" spans="1:11">
      <c r="A10" s="231">
        <v>1</v>
      </c>
      <c r="B10" s="232"/>
      <c r="C10" s="232"/>
      <c r="D10" s="232"/>
      <c r="E10" s="232"/>
      <c r="F10" s="232"/>
      <c r="G10" s="232"/>
      <c r="H10" s="233"/>
      <c r="J10" s="240">
        <v>20</v>
      </c>
      <c r="K10" s="340" t="s">
        <v>258</v>
      </c>
    </row>
    <row r="11" spans="1:11">
      <c r="A11" s="220">
        <f>A10+1</f>
        <v>2</v>
      </c>
      <c r="B11" s="229"/>
      <c r="C11" s="210"/>
      <c r="D11" s="210"/>
      <c r="E11" s="230"/>
      <c r="F11" s="230"/>
      <c r="G11" s="210"/>
      <c r="H11" s="289"/>
    </row>
    <row r="12" spans="1:11">
      <c r="A12" s="220">
        <f t="shared" ref="A12:A19" si="0">A11+1</f>
        <v>3</v>
      </c>
      <c r="B12" s="192"/>
      <c r="C12" s="122"/>
      <c r="D12" s="122"/>
      <c r="E12" s="122"/>
      <c r="F12" s="122"/>
      <c r="G12" s="122"/>
      <c r="H12" s="289"/>
    </row>
    <row r="13" spans="1:11">
      <c r="A13" s="220">
        <f t="shared" si="0"/>
        <v>4</v>
      </c>
      <c r="B13" s="122"/>
      <c r="C13" s="122"/>
      <c r="D13" s="122"/>
      <c r="E13" s="122"/>
      <c r="F13" s="122"/>
      <c r="G13" s="122"/>
      <c r="H13" s="289"/>
    </row>
    <row r="14" spans="1:11">
      <c r="A14" s="220">
        <f t="shared" si="0"/>
        <v>5</v>
      </c>
      <c r="B14" s="192"/>
      <c r="C14" s="122"/>
      <c r="D14" s="122"/>
      <c r="E14" s="122"/>
      <c r="F14" s="122"/>
      <c r="G14" s="122"/>
      <c r="H14" s="289"/>
    </row>
    <row r="15" spans="1:11">
      <c r="A15" s="220">
        <f t="shared" si="0"/>
        <v>6</v>
      </c>
      <c r="B15" s="122"/>
      <c r="C15" s="122"/>
      <c r="D15" s="122"/>
      <c r="E15" s="122"/>
      <c r="F15" s="122"/>
      <c r="G15" s="122"/>
      <c r="H15" s="289"/>
    </row>
    <row r="16" spans="1:11">
      <c r="A16" s="220">
        <f t="shared" si="0"/>
        <v>7</v>
      </c>
      <c r="B16" s="192"/>
      <c r="C16" s="122"/>
      <c r="D16" s="122"/>
      <c r="E16" s="122"/>
      <c r="F16" s="122"/>
      <c r="G16" s="122"/>
      <c r="H16" s="289"/>
    </row>
    <row r="17" spans="1:8">
      <c r="A17" s="220">
        <f t="shared" si="0"/>
        <v>8</v>
      </c>
      <c r="B17" s="122"/>
      <c r="C17" s="122"/>
      <c r="D17" s="122"/>
      <c r="E17" s="122"/>
      <c r="F17" s="122"/>
      <c r="G17" s="122"/>
      <c r="H17" s="289"/>
    </row>
    <row r="18" spans="1:8">
      <c r="A18" s="220">
        <f t="shared" si="0"/>
        <v>9</v>
      </c>
      <c r="B18" s="192"/>
      <c r="C18" s="122"/>
      <c r="D18" s="122"/>
      <c r="E18" s="122"/>
      <c r="F18" s="122"/>
      <c r="G18" s="122"/>
      <c r="H18" s="289"/>
    </row>
    <row r="19" spans="1:8" ht="15.75" thickBot="1">
      <c r="A19" s="234">
        <f t="shared" si="0"/>
        <v>10</v>
      </c>
      <c r="B19" s="128"/>
      <c r="C19" s="128"/>
      <c r="D19" s="128"/>
      <c r="E19" s="128"/>
      <c r="F19" s="128"/>
      <c r="G19" s="128"/>
      <c r="H19" s="303"/>
    </row>
    <row r="20" spans="1:8" ht="15.75" thickBot="1">
      <c r="A20" s="323"/>
      <c r="G20" s="152" t="str">
        <f>"Total "&amp;LEFT(A7,4)</f>
        <v>Total I15.</v>
      </c>
      <c r="H20" s="153">
        <f>SUM(H10:H19)</f>
        <v>0</v>
      </c>
    </row>
    <row r="22" spans="1:8" ht="53.25" customHeight="1">
      <c r="A22" s="43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8"/>
      <c r="C22" s="438"/>
      <c r="D22" s="438"/>
      <c r="E22" s="438"/>
      <c r="F22" s="438"/>
      <c r="G22" s="438"/>
      <c r="H22" s="438"/>
    </row>
    <row r="40" spans="1:9" ht="15.75" thickBot="1"/>
    <row r="41" spans="1:9" ht="54" customHeight="1" thickBot="1">
      <c r="A41" s="203" t="s">
        <v>69</v>
      </c>
      <c r="B41" s="204" t="s">
        <v>72</v>
      </c>
      <c r="C41" s="222" t="s">
        <v>70</v>
      </c>
      <c r="D41" s="222" t="s">
        <v>71</v>
      </c>
      <c r="E41" s="204" t="s">
        <v>139</v>
      </c>
      <c r="F41" s="204" t="s">
        <v>139</v>
      </c>
      <c r="G41" s="204" t="s">
        <v>138</v>
      </c>
      <c r="H41" s="222" t="s">
        <v>87</v>
      </c>
      <c r="I41" s="20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7"/>
  <sheetViews>
    <sheetView topLeftCell="A7" workbookViewId="0">
      <selection activeCell="G17" sqref="G17"/>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6" t="str">
        <f>'Date initiale'!C3</f>
        <v>Universitatea de Arhitectură și Urbanism "Ion Mincu" București</v>
      </c>
      <c r="B1" s="236"/>
      <c r="C1" s="236"/>
      <c r="D1" s="16"/>
      <c r="E1" s="37"/>
    </row>
    <row r="2" spans="1:8" ht="15.75">
      <c r="A2" s="236" t="str">
        <f>'Date initiale'!B4&amp;" "&amp;'Date initiale'!C4</f>
        <v>Facultatea URBANISM</v>
      </c>
      <c r="B2" s="236"/>
      <c r="C2" s="236"/>
      <c r="D2" s="2"/>
      <c r="E2" s="37"/>
    </row>
    <row r="3" spans="1:8" ht="15.75">
      <c r="A3" s="236" t="str">
        <f>'Date initiale'!B5&amp;" "&amp;'Date initiale'!C5</f>
        <v>Departamentul Planificare Urbană și Dezvoltare Teritorială</v>
      </c>
      <c r="B3" s="236"/>
      <c r="C3" s="236"/>
      <c r="D3" s="16"/>
      <c r="E3" s="37"/>
    </row>
    <row r="4" spans="1:8">
      <c r="A4" s="111" t="str">
        <f>'Date initiale'!C6&amp;", "&amp;'Date initiale'!C7</f>
        <v>Munteanu Simona Elena, 3</v>
      </c>
      <c r="B4" s="111"/>
      <c r="C4" s="111"/>
    </row>
    <row r="5" spans="1:8">
      <c r="A5" s="111"/>
      <c r="B5" s="111"/>
      <c r="C5" s="111"/>
    </row>
    <row r="6" spans="1:8" ht="15.75">
      <c r="A6" s="441" t="s">
        <v>110</v>
      </c>
      <c r="B6" s="441"/>
      <c r="C6" s="441"/>
      <c r="D6" s="441"/>
    </row>
    <row r="7" spans="1:8" ht="90.75" customHeight="1">
      <c r="A7" s="43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9"/>
      <c r="C7" s="439"/>
      <c r="D7" s="439"/>
      <c r="E7" s="175"/>
      <c r="F7" s="175"/>
      <c r="G7" s="175"/>
      <c r="H7" s="175"/>
    </row>
    <row r="8" spans="1:8" ht="18.75" customHeight="1" thickBot="1">
      <c r="A8" s="58"/>
      <c r="B8" s="58"/>
      <c r="C8" s="58"/>
      <c r="D8" s="58"/>
    </row>
    <row r="9" spans="1:8" ht="45.75" customHeight="1" thickBot="1">
      <c r="A9" s="179" t="s">
        <v>55</v>
      </c>
      <c r="B9" s="204" t="s">
        <v>77</v>
      </c>
      <c r="C9" s="204" t="s">
        <v>87</v>
      </c>
      <c r="D9" s="205" t="s">
        <v>147</v>
      </c>
      <c r="E9" s="30"/>
      <c r="F9" s="239" t="s">
        <v>108</v>
      </c>
    </row>
    <row r="10" spans="1:8" ht="30">
      <c r="A10" s="231">
        <v>1</v>
      </c>
      <c r="B10" s="245" t="s">
        <v>439</v>
      </c>
      <c r="C10" s="246">
        <v>1990</v>
      </c>
      <c r="D10" s="307">
        <v>10</v>
      </c>
      <c r="F10" s="240" t="s">
        <v>168</v>
      </c>
      <c r="G10" s="340" t="s">
        <v>259</v>
      </c>
    </row>
    <row r="11" spans="1:8" ht="30">
      <c r="A11" s="220">
        <f>A10+1</f>
        <v>2</v>
      </c>
      <c r="B11" s="243" t="s">
        <v>574</v>
      </c>
      <c r="C11" s="210">
        <v>2017</v>
      </c>
      <c r="D11" s="304">
        <v>10</v>
      </c>
    </row>
    <row r="12" spans="1:8">
      <c r="A12" s="220">
        <f t="shared" ref="A12:A19" si="0">A11+1</f>
        <v>3</v>
      </c>
      <c r="B12" s="226"/>
      <c r="C12" s="122"/>
      <c r="D12" s="289"/>
    </row>
    <row r="13" spans="1:8">
      <c r="A13" s="220">
        <f t="shared" si="0"/>
        <v>4</v>
      </c>
      <c r="B13" s="244"/>
      <c r="C13" s="122"/>
      <c r="D13" s="289"/>
    </row>
    <row r="14" spans="1:8">
      <c r="A14" s="220">
        <f t="shared" si="0"/>
        <v>5</v>
      </c>
      <c r="B14" s="244"/>
      <c r="C14" s="122"/>
      <c r="D14" s="289"/>
    </row>
    <row r="15" spans="1:8">
      <c r="A15" s="220">
        <f t="shared" si="0"/>
        <v>6</v>
      </c>
      <c r="B15" s="226"/>
      <c r="C15" s="122"/>
      <c r="D15" s="289"/>
    </row>
    <row r="16" spans="1:8">
      <c r="A16" s="220">
        <f t="shared" si="0"/>
        <v>7</v>
      </c>
      <c r="B16" s="244"/>
      <c r="C16" s="122"/>
      <c r="D16" s="289"/>
    </row>
    <row r="17" spans="1:4">
      <c r="A17" s="220">
        <f t="shared" si="0"/>
        <v>8</v>
      </c>
      <c r="B17" s="244"/>
      <c r="C17" s="122"/>
      <c r="D17" s="289"/>
    </row>
    <row r="18" spans="1:4">
      <c r="A18" s="220">
        <f t="shared" si="0"/>
        <v>9</v>
      </c>
      <c r="B18" s="244"/>
      <c r="C18" s="122"/>
      <c r="D18" s="289"/>
    </row>
    <row r="19" spans="1:4" ht="15.75" thickBot="1">
      <c r="A19" s="234">
        <f t="shared" si="0"/>
        <v>10</v>
      </c>
      <c r="B19" s="247"/>
      <c r="C19" s="128"/>
      <c r="D19" s="303"/>
    </row>
    <row r="20" spans="1:4" ht="15.75" thickBot="1">
      <c r="A20" s="322"/>
      <c r="B20" s="202"/>
      <c r="C20" s="152" t="str">
        <f>"Total "&amp;LEFT(A7,3)</f>
        <v>Total I16</v>
      </c>
      <c r="D20" s="248">
        <f>SUM(D10:D19)</f>
        <v>20</v>
      </c>
    </row>
    <row r="21" spans="1:4" ht="15.75">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topLeftCell="A4"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36" t="str">
        <f>'Date initiale'!C3</f>
        <v>Universitatea de Arhitectură și Urbanism "Ion Mincu" București</v>
      </c>
      <c r="B1" s="236"/>
      <c r="C1" s="236"/>
      <c r="D1" s="16"/>
    </row>
    <row r="2" spans="1:7" ht="15.75">
      <c r="A2" s="236" t="str">
        <f>'Date initiale'!B4&amp;" "&amp;'Date initiale'!C4</f>
        <v>Facultatea URBANISM</v>
      </c>
      <c r="B2" s="236"/>
      <c r="C2" s="236"/>
      <c r="D2" s="2"/>
    </row>
    <row r="3" spans="1:7" ht="15.75">
      <c r="A3" s="236" t="str">
        <f>'Date initiale'!B5&amp;" "&amp;'Date initiale'!C5</f>
        <v>Departamentul Planificare Urbană și Dezvoltare Teritorială</v>
      </c>
      <c r="B3" s="236"/>
      <c r="C3" s="236"/>
      <c r="D3" s="16"/>
    </row>
    <row r="4" spans="1:7">
      <c r="A4" s="111" t="str">
        <f>'Date initiale'!C6&amp;", "&amp;'Date initiale'!C7</f>
        <v>Munteanu Simona Elena, 3</v>
      </c>
      <c r="B4" s="111"/>
      <c r="C4" s="111"/>
    </row>
    <row r="5" spans="1:7">
      <c r="A5" s="111"/>
      <c r="B5" s="111"/>
      <c r="C5" s="111"/>
    </row>
    <row r="6" spans="1:7">
      <c r="A6" s="446" t="s">
        <v>110</v>
      </c>
      <c r="B6" s="446"/>
      <c r="C6" s="446"/>
      <c r="D6" s="446"/>
    </row>
    <row r="7" spans="1:7" ht="40.5" customHeight="1">
      <c r="A7" s="43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39"/>
      <c r="C7" s="439"/>
      <c r="D7" s="439"/>
    </row>
    <row r="8" spans="1:7" ht="15.75" thickBot="1"/>
    <row r="9" spans="1:7" ht="48.75" customHeight="1" thickBot="1">
      <c r="A9" s="179" t="s">
        <v>55</v>
      </c>
      <c r="B9" s="149" t="s">
        <v>77</v>
      </c>
      <c r="C9" s="149" t="s">
        <v>87</v>
      </c>
      <c r="D9" s="257" t="s">
        <v>147</v>
      </c>
      <c r="F9" s="239" t="s">
        <v>108</v>
      </c>
    </row>
    <row r="10" spans="1:7">
      <c r="A10" s="278">
        <v>1</v>
      </c>
      <c r="B10" s="274"/>
      <c r="C10" s="139"/>
      <c r="D10" s="308"/>
      <c r="F10" s="240" t="s">
        <v>169</v>
      </c>
      <c r="G10" s="340" t="s">
        <v>260</v>
      </c>
    </row>
    <row r="11" spans="1:7">
      <c r="A11" s="279">
        <f>A10+1</f>
        <v>2</v>
      </c>
      <c r="B11" s="266"/>
      <c r="C11" s="36"/>
      <c r="D11" s="302"/>
    </row>
    <row r="12" spans="1:7">
      <c r="A12" s="279">
        <f t="shared" ref="A12:A19" si="0">A11+1</f>
        <v>3</v>
      </c>
      <c r="B12" s="266"/>
      <c r="C12" s="36"/>
      <c r="D12" s="302"/>
    </row>
    <row r="13" spans="1:7">
      <c r="A13" s="279">
        <f t="shared" si="0"/>
        <v>4</v>
      </c>
      <c r="B13" s="266"/>
      <c r="C13" s="36"/>
      <c r="D13" s="302"/>
    </row>
    <row r="14" spans="1:7">
      <c r="A14" s="279">
        <f t="shared" si="0"/>
        <v>5</v>
      </c>
      <c r="B14" s="266"/>
      <c r="C14" s="36"/>
      <c r="D14" s="302"/>
    </row>
    <row r="15" spans="1:7">
      <c r="A15" s="279">
        <f t="shared" si="0"/>
        <v>6</v>
      </c>
      <c r="B15" s="266"/>
      <c r="C15" s="36"/>
      <c r="D15" s="302"/>
    </row>
    <row r="16" spans="1:7">
      <c r="A16" s="279">
        <f t="shared" si="0"/>
        <v>7</v>
      </c>
      <c r="B16" s="266"/>
      <c r="C16" s="36"/>
      <c r="D16" s="302"/>
    </row>
    <row r="17" spans="1:4">
      <c r="A17" s="279">
        <f t="shared" si="0"/>
        <v>8</v>
      </c>
      <c r="B17" s="266"/>
      <c r="C17" s="36"/>
      <c r="D17" s="302"/>
    </row>
    <row r="18" spans="1:4">
      <c r="A18" s="279">
        <f t="shared" si="0"/>
        <v>9</v>
      </c>
      <c r="B18" s="266"/>
      <c r="C18" s="36"/>
      <c r="D18" s="302"/>
    </row>
    <row r="19" spans="1:4" ht="15.75" thickBot="1">
      <c r="A19" s="280">
        <f t="shared" si="0"/>
        <v>10</v>
      </c>
      <c r="B19" s="269"/>
      <c r="C19" s="145"/>
      <c r="D19" s="306"/>
    </row>
    <row r="20" spans="1:4" ht="15.75" thickBot="1">
      <c r="A20" s="318"/>
      <c r="B20" s="111"/>
      <c r="C20" s="114" t="str">
        <f>"Total "&amp;LEFT(A7,3)</f>
        <v>Total I17</v>
      </c>
      <c r="D20" s="115">
        <f>SUM(D10:D19)</f>
        <v>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A7" workbookViewId="0">
      <selection activeCell="F20" sqref="F20"/>
    </sheetView>
  </sheetViews>
  <sheetFormatPr defaultRowHeight="15"/>
  <cols>
    <col min="1" max="1" width="5.140625" customWidth="1"/>
    <col min="2" max="2" width="103.140625" customWidth="1"/>
    <col min="3" max="3" width="10.5703125" customWidth="1"/>
    <col min="4" max="4" width="9.7109375" customWidth="1"/>
  </cols>
  <sheetData>
    <row r="1" spans="1:7" ht="15.75">
      <c r="A1" s="236" t="str">
        <f>'Date initiale'!C3</f>
        <v>Universitatea de Arhitectură și Urbanism "Ion Mincu" București</v>
      </c>
      <c r="B1" s="236"/>
      <c r="C1" s="236"/>
      <c r="D1" s="16"/>
      <c r="E1" s="37"/>
    </row>
    <row r="2" spans="1:7" ht="15.75">
      <c r="A2" s="236" t="str">
        <f>'Date initiale'!B4&amp;" "&amp;'Date initiale'!C4</f>
        <v>Facultatea URBANISM</v>
      </c>
      <c r="B2" s="236"/>
      <c r="C2" s="236"/>
      <c r="D2" s="37"/>
      <c r="E2" s="37"/>
    </row>
    <row r="3" spans="1:7" ht="15.75">
      <c r="A3" s="236" t="str">
        <f>'Date initiale'!B5&amp;" "&amp;'Date initiale'!C5</f>
        <v>Departamentul Planificare Urbană și Dezvoltare Teritorială</v>
      </c>
      <c r="B3" s="236"/>
      <c r="C3" s="236"/>
      <c r="D3" s="16"/>
      <c r="E3" s="37"/>
    </row>
    <row r="4" spans="1:7">
      <c r="A4" s="111" t="str">
        <f>'Date initiale'!C6&amp;", "&amp;'Date initiale'!C7</f>
        <v>Munteanu Simona Elena, 3</v>
      </c>
      <c r="B4" s="111"/>
      <c r="C4" s="111"/>
    </row>
    <row r="5" spans="1:7">
      <c r="A5" s="111"/>
      <c r="B5" s="111"/>
      <c r="C5" s="111"/>
    </row>
    <row r="6" spans="1:7" ht="34.5" customHeight="1">
      <c r="A6" s="441" t="s">
        <v>110</v>
      </c>
      <c r="B6" s="441"/>
      <c r="C6" s="441"/>
      <c r="D6" s="441"/>
    </row>
    <row r="7" spans="1:7" ht="34.5" customHeight="1">
      <c r="A7" s="43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39"/>
      <c r="C7" s="439"/>
      <c r="D7" s="439"/>
    </row>
    <row r="8" spans="1:7" ht="16.5" customHeight="1" thickBot="1">
      <c r="A8" s="48"/>
      <c r="B8" s="48"/>
      <c r="C8" s="48"/>
      <c r="D8" s="48"/>
    </row>
    <row r="9" spans="1:7" ht="42.75" customHeight="1" thickBot="1">
      <c r="A9" s="179" t="s">
        <v>55</v>
      </c>
      <c r="B9" s="149" t="s">
        <v>77</v>
      </c>
      <c r="C9" s="149" t="s">
        <v>87</v>
      </c>
      <c r="D9" s="257" t="s">
        <v>78</v>
      </c>
      <c r="E9" s="30"/>
      <c r="F9" s="239" t="s">
        <v>108</v>
      </c>
    </row>
    <row r="10" spans="1:7" ht="45">
      <c r="A10" s="154">
        <v>1</v>
      </c>
      <c r="B10" s="410" t="s">
        <v>358</v>
      </c>
      <c r="C10" s="411">
        <v>2003</v>
      </c>
      <c r="D10" s="412">
        <v>10</v>
      </c>
      <c r="E10" s="413"/>
      <c r="F10" s="240" t="s">
        <v>170</v>
      </c>
      <c r="G10" s="340" t="s">
        <v>261</v>
      </c>
    </row>
    <row r="11" spans="1:7" ht="30">
      <c r="A11" s="155">
        <f>A10+1</f>
        <v>2</v>
      </c>
      <c r="B11" s="414" t="s">
        <v>359</v>
      </c>
      <c r="C11" s="415">
        <v>2004</v>
      </c>
      <c r="D11" s="416">
        <v>10</v>
      </c>
      <c r="E11" s="417"/>
    </row>
    <row r="12" spans="1:7" ht="60">
      <c r="A12" s="155">
        <f t="shared" ref="A12:A19" si="0">A11+1</f>
        <v>3</v>
      </c>
      <c r="B12" s="414" t="s">
        <v>440</v>
      </c>
      <c r="C12" s="415">
        <v>2017</v>
      </c>
      <c r="D12" s="416">
        <v>10</v>
      </c>
      <c r="E12" s="417"/>
    </row>
    <row r="13" spans="1:7">
      <c r="A13" s="155">
        <f t="shared" si="0"/>
        <v>4</v>
      </c>
      <c r="B13" s="266"/>
      <c r="C13" s="36"/>
      <c r="D13" s="289"/>
    </row>
    <row r="14" spans="1:7">
      <c r="A14" s="155">
        <f t="shared" si="0"/>
        <v>5</v>
      </c>
      <c r="B14" s="266"/>
      <c r="C14" s="36"/>
      <c r="D14" s="289"/>
    </row>
    <row r="15" spans="1:7">
      <c r="A15" s="155">
        <f t="shared" si="0"/>
        <v>6</v>
      </c>
      <c r="B15" s="266"/>
      <c r="C15" s="36"/>
      <c r="D15" s="289"/>
    </row>
    <row r="16" spans="1:7">
      <c r="A16" s="155">
        <f t="shared" si="0"/>
        <v>7</v>
      </c>
      <c r="B16" s="266"/>
      <c r="C16" s="36"/>
      <c r="D16" s="289"/>
    </row>
    <row r="17" spans="1:8" s="32" customFormat="1">
      <c r="A17" s="155">
        <f t="shared" si="0"/>
        <v>8</v>
      </c>
      <c r="B17" s="266"/>
      <c r="C17" s="36"/>
      <c r="D17" s="289"/>
    </row>
    <row r="18" spans="1:8">
      <c r="A18" s="155">
        <f t="shared" si="0"/>
        <v>9</v>
      </c>
      <c r="B18" s="266"/>
      <c r="C18" s="36"/>
      <c r="D18" s="289"/>
    </row>
    <row r="19" spans="1:8" ht="15.75" thickBot="1">
      <c r="A19" s="224">
        <f t="shared" si="0"/>
        <v>10</v>
      </c>
      <c r="B19" s="269"/>
      <c r="C19" s="145"/>
      <c r="D19" s="303"/>
    </row>
    <row r="20" spans="1:8" ht="15.75" thickBot="1">
      <c r="A20" s="321"/>
      <c r="B20" s="281"/>
      <c r="C20" s="114" t="str">
        <f>"Total "&amp;LEFT(A7,3)</f>
        <v>Total I18</v>
      </c>
      <c r="D20" s="418">
        <f>SUM(D10:D19)</f>
        <v>30</v>
      </c>
    </row>
    <row r="21" spans="1:8">
      <c r="B21" s="17"/>
    </row>
    <row r="22" spans="1:8" ht="53.25" customHeight="1">
      <c r="A22" s="43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8"/>
      <c r="C22" s="438"/>
      <c r="D22" s="438"/>
      <c r="E22" s="242"/>
      <c r="F22" s="242"/>
      <c r="G22" s="242"/>
      <c r="H22" s="242"/>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5" zoomScale="90" zoomScaleNormal="90" workbookViewId="0">
      <selection activeCell="C11" sqref="C11"/>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11" t="str">
        <f>'Date initiale'!C3</f>
        <v>Universitatea de Arhitectură și Urbanism "Ion Mincu" București</v>
      </c>
      <c r="B1" s="111"/>
      <c r="D1" s="111"/>
    </row>
    <row r="2" spans="1:9" ht="15.75">
      <c r="A2" s="236" t="str">
        <f>'Date initiale'!B4&amp;" "&amp;'Date initiale'!C4</f>
        <v>Facultatea URBANISM</v>
      </c>
      <c r="B2" s="236"/>
      <c r="C2" s="16"/>
      <c r="D2" s="236"/>
      <c r="E2" s="16"/>
    </row>
    <row r="3" spans="1:9" ht="15.75">
      <c r="A3" s="236" t="str">
        <f>'Date initiale'!B5&amp;" "&amp;'Date initiale'!C5</f>
        <v>Departamentul Planificare Urbană și Dezvoltare Teritorială</v>
      </c>
      <c r="B3" s="236"/>
      <c r="C3" s="16"/>
      <c r="D3" s="236"/>
      <c r="E3" s="16"/>
    </row>
    <row r="4" spans="1:9" ht="15.75">
      <c r="A4" s="437" t="str">
        <f>'Date initiale'!C6&amp;", "&amp;'Date initiale'!C7</f>
        <v>Munteanu Simona Elena, 3</v>
      </c>
      <c r="B4" s="437"/>
      <c r="C4" s="447"/>
      <c r="D4" s="447"/>
      <c r="E4" s="447"/>
    </row>
    <row r="5" spans="1:9" ht="15.75">
      <c r="A5" s="237"/>
      <c r="B5" s="237"/>
      <c r="C5" s="16"/>
      <c r="D5" s="237"/>
      <c r="E5" s="16"/>
    </row>
    <row r="6" spans="1:9" ht="15.75">
      <c r="A6" s="442" t="s">
        <v>110</v>
      </c>
      <c r="B6" s="442"/>
      <c r="C6" s="442"/>
      <c r="D6" s="442"/>
      <c r="E6" s="442"/>
    </row>
    <row r="7" spans="1:9" ht="67.5" customHeight="1">
      <c r="A7" s="43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39"/>
      <c r="C7" s="439"/>
      <c r="D7" s="439"/>
      <c r="E7" s="439"/>
      <c r="F7" s="35"/>
      <c r="G7" s="35"/>
      <c r="H7" s="35"/>
      <c r="I7" s="35"/>
    </row>
    <row r="8" spans="1:9" ht="20.25" customHeight="1" thickBot="1">
      <c r="A8" s="48"/>
      <c r="B8" s="48"/>
      <c r="C8" s="48"/>
      <c r="D8" s="48"/>
      <c r="E8" s="48"/>
      <c r="F8" s="35"/>
      <c r="G8" s="35"/>
      <c r="H8" s="35"/>
      <c r="I8" s="35"/>
    </row>
    <row r="9" spans="1:9" ht="30.75" thickBot="1">
      <c r="A9" s="148" t="s">
        <v>55</v>
      </c>
      <c r="B9" s="204" t="s">
        <v>150</v>
      </c>
      <c r="C9" s="204" t="s">
        <v>82</v>
      </c>
      <c r="D9" s="204" t="s">
        <v>81</v>
      </c>
      <c r="E9" s="205" t="s">
        <v>147</v>
      </c>
      <c r="G9" s="239" t="s">
        <v>108</v>
      </c>
    </row>
    <row r="10" spans="1:9" ht="45">
      <c r="A10" s="252">
        <v>1</v>
      </c>
      <c r="B10" s="253" t="s">
        <v>573</v>
      </c>
      <c r="C10" s="245" t="s">
        <v>575</v>
      </c>
      <c r="D10" s="228">
        <v>2008</v>
      </c>
      <c r="E10" s="296">
        <v>10</v>
      </c>
      <c r="G10" s="240" t="s">
        <v>171</v>
      </c>
      <c r="H10" s="340" t="s">
        <v>262</v>
      </c>
    </row>
    <row r="11" spans="1:9">
      <c r="A11" s="191">
        <f>A10+1</f>
        <v>2</v>
      </c>
      <c r="B11" s="226"/>
      <c r="C11" s="243"/>
      <c r="D11" s="122"/>
      <c r="E11" s="289"/>
    </row>
    <row r="12" spans="1:9">
      <c r="A12" s="191">
        <f t="shared" ref="A12:A19" si="0">A11+1</f>
        <v>3</v>
      </c>
      <c r="B12" s="226"/>
      <c r="C12" s="243"/>
      <c r="D12" s="122"/>
      <c r="E12" s="289"/>
    </row>
    <row r="13" spans="1:9">
      <c r="A13" s="191">
        <f t="shared" si="0"/>
        <v>4</v>
      </c>
      <c r="B13" s="226"/>
      <c r="C13" s="243"/>
      <c r="D13" s="122"/>
      <c r="E13" s="289"/>
    </row>
    <row r="14" spans="1:9">
      <c r="A14" s="191">
        <f t="shared" si="0"/>
        <v>5</v>
      </c>
      <c r="B14" s="226"/>
      <c r="C14" s="243"/>
      <c r="D14" s="122"/>
      <c r="E14" s="289"/>
    </row>
    <row r="15" spans="1:9">
      <c r="A15" s="191">
        <f t="shared" si="0"/>
        <v>6</v>
      </c>
      <c r="B15" s="226"/>
      <c r="C15" s="243"/>
      <c r="D15" s="122"/>
      <c r="E15" s="289"/>
    </row>
    <row r="16" spans="1:9">
      <c r="A16" s="191">
        <f t="shared" si="0"/>
        <v>7</v>
      </c>
      <c r="B16" s="226"/>
      <c r="C16" s="243"/>
      <c r="D16" s="122"/>
      <c r="E16" s="289"/>
    </row>
    <row r="17" spans="1:5">
      <c r="A17" s="191">
        <f t="shared" si="0"/>
        <v>8</v>
      </c>
      <c r="B17" s="226"/>
      <c r="C17" s="243"/>
      <c r="D17" s="122"/>
      <c r="E17" s="289"/>
    </row>
    <row r="18" spans="1:5">
      <c r="A18" s="191">
        <f t="shared" si="0"/>
        <v>9</v>
      </c>
      <c r="B18" s="226"/>
      <c r="C18" s="243"/>
      <c r="D18" s="122"/>
      <c r="E18" s="289"/>
    </row>
    <row r="19" spans="1:5" ht="15.75" thickBot="1">
      <c r="A19" s="198">
        <f t="shared" si="0"/>
        <v>10</v>
      </c>
      <c r="B19" s="254"/>
      <c r="C19" s="255"/>
      <c r="D19" s="128"/>
      <c r="E19" s="303"/>
    </row>
    <row r="20" spans="1:5" ht="15.75" thickBot="1">
      <c r="A20" s="320"/>
      <c r="C20" s="251"/>
      <c r="D20" s="152" t="str">
        <f>"Total "&amp;LEFT(A7,3)</f>
        <v>Total I19</v>
      </c>
      <c r="E20" s="153">
        <f>SUM(E10:E19)</f>
        <v>10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topLeftCell="A4" workbookViewId="0">
      <selection activeCell="H10" sqref="H10"/>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36" t="str">
        <f>'Date initiale'!C3</f>
        <v>Universitatea de Arhitectură și Urbanism "Ion Mincu" București</v>
      </c>
      <c r="B1" s="236"/>
      <c r="C1" s="236"/>
      <c r="D1" s="236"/>
      <c r="E1" s="16"/>
    </row>
    <row r="2" spans="1:8" ht="15.75">
      <c r="A2" s="236" t="str">
        <f>'Date initiale'!B4&amp;" "&amp;'Date initiale'!C4</f>
        <v>Facultatea URBANISM</v>
      </c>
      <c r="B2" s="236"/>
      <c r="C2" s="236"/>
      <c r="D2" s="236"/>
      <c r="E2" s="16"/>
    </row>
    <row r="3" spans="1:8" ht="15.75">
      <c r="A3" s="236" t="str">
        <f>'Date initiale'!B5&amp;" "&amp;'Date initiale'!C5</f>
        <v>Departamentul Planificare Urbană și Dezvoltare Teritorială</v>
      </c>
      <c r="B3" s="236"/>
      <c r="C3" s="236"/>
      <c r="D3" s="236"/>
      <c r="E3" s="16"/>
    </row>
    <row r="4" spans="1:8">
      <c r="A4" s="111" t="str">
        <f>'Date initiale'!C6&amp;", "&amp;'Date initiale'!C7</f>
        <v>Munteanu Simona Elena, 3</v>
      </c>
      <c r="B4" s="111"/>
      <c r="C4" s="111"/>
      <c r="D4" s="111"/>
    </row>
    <row r="5" spans="1:8">
      <c r="A5" s="111"/>
      <c r="B5" s="111"/>
      <c r="C5" s="111"/>
      <c r="D5" s="111"/>
    </row>
    <row r="6" spans="1:8" ht="15.75">
      <c r="A6" s="448" t="s">
        <v>110</v>
      </c>
      <c r="B6" s="449"/>
      <c r="C6" s="449"/>
      <c r="D6" s="449"/>
      <c r="E6" s="450"/>
    </row>
    <row r="7" spans="1:8" ht="15.75">
      <c r="A7" s="439" t="str">
        <f>'Descriere indicatori'!B27&amp;". "&amp;'Descriere indicatori'!C27</f>
        <v xml:space="preserve">I20. Expoziţii profesionale în domeniu organizate la nivel internaţional / naţional sau local în calitate de autor, coautor, curator </v>
      </c>
      <c r="B7" s="439"/>
      <c r="C7" s="439"/>
      <c r="D7" s="439"/>
      <c r="E7" s="439"/>
      <c r="F7" s="175"/>
    </row>
    <row r="8" spans="1:8" ht="32.25" customHeight="1" thickBot="1">
      <c r="A8" s="46"/>
      <c r="B8" s="46"/>
      <c r="C8" s="46"/>
      <c r="D8" s="46"/>
      <c r="E8" s="46"/>
    </row>
    <row r="9" spans="1:8" ht="30.75" thickBot="1">
      <c r="A9" s="148" t="s">
        <v>55</v>
      </c>
      <c r="B9" s="256" t="s">
        <v>152</v>
      </c>
      <c r="C9" s="149" t="s">
        <v>151</v>
      </c>
      <c r="D9" s="149" t="s">
        <v>87</v>
      </c>
      <c r="E9" s="257" t="s">
        <v>147</v>
      </c>
      <c r="G9" s="239" t="s">
        <v>108</v>
      </c>
    </row>
    <row r="10" spans="1:8">
      <c r="A10" s="261">
        <v>1</v>
      </c>
      <c r="B10" s="262"/>
      <c r="C10" s="262"/>
      <c r="D10" s="262"/>
      <c r="E10" s="309"/>
      <c r="G10" s="240" t="s">
        <v>170</v>
      </c>
      <c r="H10" s="340" t="s">
        <v>263</v>
      </c>
    </row>
    <row r="11" spans="1:8">
      <c r="A11" s="264">
        <f>A10+1</f>
        <v>2</v>
      </c>
      <c r="B11" s="258"/>
      <c r="C11" s="36"/>
      <c r="D11" s="36"/>
      <c r="E11" s="310"/>
      <c r="G11" s="240" t="s">
        <v>172</v>
      </c>
    </row>
    <row r="12" spans="1:8">
      <c r="A12" s="264">
        <f t="shared" ref="A12:A19" si="0">A11+1</f>
        <v>3</v>
      </c>
      <c r="B12" s="258"/>
      <c r="C12" s="36"/>
      <c r="D12" s="36"/>
      <c r="E12" s="310"/>
      <c r="G12" s="240" t="s">
        <v>173</v>
      </c>
    </row>
    <row r="13" spans="1:8">
      <c r="A13" s="264">
        <f t="shared" si="0"/>
        <v>4</v>
      </c>
      <c r="B13" s="258"/>
      <c r="C13" s="36"/>
      <c r="D13" s="36"/>
      <c r="E13" s="310"/>
    </row>
    <row r="14" spans="1:8">
      <c r="A14" s="264">
        <f t="shared" si="0"/>
        <v>5</v>
      </c>
      <c r="B14" s="266"/>
      <c r="C14" s="36"/>
      <c r="D14" s="36"/>
      <c r="E14" s="311"/>
    </row>
    <row r="15" spans="1:8">
      <c r="A15" s="264">
        <f t="shared" si="0"/>
        <v>6</v>
      </c>
      <c r="B15" s="266"/>
      <c r="C15" s="36"/>
      <c r="D15" s="36"/>
      <c r="E15" s="311"/>
    </row>
    <row r="16" spans="1:8">
      <c r="A16" s="264">
        <f t="shared" si="0"/>
        <v>7</v>
      </c>
      <c r="B16" s="266"/>
      <c r="C16" s="36"/>
      <c r="D16" s="36"/>
      <c r="E16" s="311"/>
    </row>
    <row r="17" spans="1:5">
      <c r="A17" s="264">
        <f t="shared" si="0"/>
        <v>8</v>
      </c>
      <c r="B17" s="266"/>
      <c r="C17" s="36"/>
      <c r="D17" s="36"/>
      <c r="E17" s="289"/>
    </row>
    <row r="18" spans="1:5">
      <c r="A18" s="264">
        <f t="shared" si="0"/>
        <v>9</v>
      </c>
      <c r="B18" s="266"/>
      <c r="C18" s="36"/>
      <c r="D18" s="36"/>
      <c r="E18" s="311"/>
    </row>
    <row r="19" spans="1:5" ht="15.75" thickBot="1">
      <c r="A19" s="268">
        <f t="shared" si="0"/>
        <v>10</v>
      </c>
      <c r="B19" s="269"/>
      <c r="C19" s="145"/>
      <c r="D19" s="145"/>
      <c r="E19" s="312"/>
    </row>
    <row r="20" spans="1:5" ht="15.75" thickBot="1">
      <c r="A20" s="319"/>
      <c r="B20" s="259"/>
      <c r="C20" s="260"/>
      <c r="D20" s="152" t="str">
        <f>"Total "&amp;LEFT(A7,3)</f>
        <v>Total I20</v>
      </c>
      <c r="E20" s="115">
        <f>SUM(E10:E19)</f>
        <v>0</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D47"/>
  <sheetViews>
    <sheetView showGridLines="0" showRowColHeaders="0" tabSelected="1" zoomScale="130" zoomScaleNormal="130" workbookViewId="0">
      <selection activeCell="D46" sqref="D46"/>
    </sheetView>
  </sheetViews>
  <sheetFormatPr defaultRowHeight="15"/>
  <cols>
    <col min="1" max="1" width="4.28515625" customWidth="1"/>
    <col min="2" max="2" width="8.7109375" customWidth="1"/>
    <col min="3" max="3" width="72" customWidth="1"/>
    <col min="4" max="4" width="7.7109375" customWidth="1"/>
  </cols>
  <sheetData>
    <row r="1" spans="2:4">
      <c r="B1" s="425" t="s">
        <v>102</v>
      </c>
      <c r="C1" s="425"/>
      <c r="D1" s="425"/>
    </row>
    <row r="2" spans="2:4">
      <c r="B2" s="333" t="str">
        <f>"Facultatea de "&amp;'Date initiale'!C4</f>
        <v>Facultatea de URBANISM</v>
      </c>
      <c r="C2" s="333"/>
      <c r="D2" s="333"/>
    </row>
    <row r="3" spans="2:4">
      <c r="B3" s="425" t="str">
        <f>"Departamentul "&amp;'Date initiale'!C5</f>
        <v>Departamentul Planificare Urbană și Dezvoltare Teritorială</v>
      </c>
      <c r="C3" s="425"/>
      <c r="D3" s="425"/>
    </row>
    <row r="4" spans="2:4">
      <c r="B4" s="333" t="str">
        <f>"Nume și prenume: "&amp;'Date initiale'!C6</f>
        <v>Nume și prenume: Munteanu Simona Elena</v>
      </c>
      <c r="C4" s="333"/>
      <c r="D4" s="333"/>
    </row>
    <row r="5" spans="2:4">
      <c r="B5" s="333" t="str">
        <f>"Post: "&amp;'Date initiale'!C7</f>
        <v>Post: 3</v>
      </c>
      <c r="C5" s="333"/>
      <c r="D5" s="333"/>
    </row>
    <row r="6" spans="2:4">
      <c r="B6" s="333" t="str">
        <f>"Standard de referință: "&amp;'Date initiale'!C8</f>
        <v>Standard de referință: profesor universitar</v>
      </c>
      <c r="C6" s="333"/>
      <c r="D6" s="333"/>
    </row>
    <row r="8" spans="2:4" ht="15.75">
      <c r="B8" s="428" t="s">
        <v>178</v>
      </c>
      <c r="C8" s="428"/>
      <c r="D8" s="428"/>
    </row>
    <row r="9" spans="2:4" ht="34.5" customHeight="1">
      <c r="B9" s="426" t="s">
        <v>186</v>
      </c>
      <c r="C9" s="427"/>
      <c r="D9" s="427"/>
    </row>
    <row r="10" spans="2:4" ht="30">
      <c r="B10" s="80" t="s">
        <v>63</v>
      </c>
      <c r="C10" s="80" t="s">
        <v>177</v>
      </c>
      <c r="D10" s="80" t="s">
        <v>147</v>
      </c>
    </row>
    <row r="11" spans="2:4">
      <c r="B11" s="81" t="s">
        <v>19</v>
      </c>
      <c r="C11" s="10" t="s">
        <v>20</v>
      </c>
      <c r="D11" s="90">
        <f>'I1'!I20</f>
        <v>0</v>
      </c>
    </row>
    <row r="12" spans="2:4" ht="15" customHeight="1">
      <c r="B12" s="82" t="s">
        <v>21</v>
      </c>
      <c r="C12" s="10" t="s">
        <v>22</v>
      </c>
      <c r="D12" s="91">
        <f>'I2'!I20</f>
        <v>30</v>
      </c>
    </row>
    <row r="13" spans="2:4">
      <c r="B13" s="82" t="s">
        <v>23</v>
      </c>
      <c r="C13" s="28" t="s">
        <v>24</v>
      </c>
      <c r="D13" s="91">
        <f>'I3'!I20</f>
        <v>30</v>
      </c>
    </row>
    <row r="14" spans="2:4">
      <c r="B14" s="82" t="s">
        <v>26</v>
      </c>
      <c r="C14" s="10" t="s">
        <v>199</v>
      </c>
      <c r="D14" s="91">
        <f>'I4'!I20</f>
        <v>6</v>
      </c>
    </row>
    <row r="15" spans="2:4" ht="45">
      <c r="B15" s="82" t="s">
        <v>28</v>
      </c>
      <c r="C15" s="64" t="s">
        <v>200</v>
      </c>
      <c r="D15" s="91">
        <f>'I5'!I20</f>
        <v>0</v>
      </c>
    </row>
    <row r="16" spans="2:4" ht="15" customHeight="1">
      <c r="B16" s="82" t="s">
        <v>29</v>
      </c>
      <c r="C16" s="14" t="s">
        <v>201</v>
      </c>
      <c r="D16" s="91">
        <f>'I6'!I20</f>
        <v>0</v>
      </c>
    </row>
    <row r="17" spans="2:4" ht="15" customHeight="1">
      <c r="B17" s="82" t="s">
        <v>30</v>
      </c>
      <c r="C17" s="14" t="s">
        <v>203</v>
      </c>
      <c r="D17" s="91">
        <f>'I7'!I20</f>
        <v>0</v>
      </c>
    </row>
    <row r="18" spans="2:4" ht="30">
      <c r="B18" s="82" t="s">
        <v>31</v>
      </c>
      <c r="C18" s="14" t="s">
        <v>204</v>
      </c>
      <c r="D18" s="91">
        <f>'I8'!I20</f>
        <v>0</v>
      </c>
    </row>
    <row r="19" spans="2:4" ht="30">
      <c r="B19" s="82" t="s">
        <v>33</v>
      </c>
      <c r="C19" s="10" t="s">
        <v>205</v>
      </c>
      <c r="D19" s="91">
        <f>'I9'!I20</f>
        <v>0</v>
      </c>
    </row>
    <row r="20" spans="2:4" ht="30">
      <c r="B20" s="82" t="s">
        <v>34</v>
      </c>
      <c r="C20" s="63" t="s">
        <v>207</v>
      </c>
      <c r="D20" s="91">
        <f>'I10'!I20</f>
        <v>1.7</v>
      </c>
    </row>
    <row r="21" spans="2:4" ht="45">
      <c r="B21" s="83" t="s">
        <v>36</v>
      </c>
      <c r="C21" s="14" t="s">
        <v>209</v>
      </c>
      <c r="D21" s="91">
        <f>I11a!I20</f>
        <v>50</v>
      </c>
    </row>
    <row r="22" spans="2:4" ht="60" customHeight="1">
      <c r="B22" s="84"/>
      <c r="C22" s="14" t="s">
        <v>211</v>
      </c>
      <c r="D22" s="91">
        <f>I11b!H20</f>
        <v>40</v>
      </c>
    </row>
    <row r="23" spans="2:4" ht="30">
      <c r="B23" s="81"/>
      <c r="C23" s="31" t="s">
        <v>213</v>
      </c>
      <c r="D23" s="91">
        <f>I11c!G34</f>
        <v>72.599999999999994</v>
      </c>
    </row>
    <row r="24" spans="2:4" ht="75">
      <c r="B24" s="82" t="s">
        <v>40</v>
      </c>
      <c r="C24" s="14" t="s">
        <v>215</v>
      </c>
      <c r="D24" s="91">
        <f>'I12'!H20</f>
        <v>5</v>
      </c>
    </row>
    <row r="25" spans="2:4" ht="48" customHeight="1">
      <c r="B25" s="82" t="s">
        <v>60</v>
      </c>
      <c r="C25" s="14" t="s">
        <v>217</v>
      </c>
      <c r="D25" s="91">
        <f>'I13'!H23</f>
        <v>0</v>
      </c>
    </row>
    <row r="26" spans="2:4" ht="60">
      <c r="B26" s="83" t="s">
        <v>61</v>
      </c>
      <c r="C26" s="10" t="s">
        <v>219</v>
      </c>
      <c r="D26" s="91">
        <f>I14a!H20</f>
        <v>0</v>
      </c>
    </row>
    <row r="27" spans="2:4" ht="30" customHeight="1">
      <c r="B27" s="81"/>
      <c r="C27" s="10" t="s">
        <v>221</v>
      </c>
      <c r="D27" s="91">
        <f>I14b!H37</f>
        <v>390</v>
      </c>
    </row>
    <row r="28" spans="2:4" ht="45">
      <c r="B28" s="82" t="s">
        <v>61</v>
      </c>
      <c r="C28" s="10" t="s">
        <v>62</v>
      </c>
      <c r="D28" s="91">
        <f>I14c!H20</f>
        <v>60</v>
      </c>
    </row>
    <row r="29" spans="2:4" ht="60">
      <c r="B29" s="336" t="s">
        <v>0</v>
      </c>
      <c r="C29" s="10" t="s">
        <v>224</v>
      </c>
      <c r="D29" s="92">
        <f>'I15'!H20</f>
        <v>0</v>
      </c>
    </row>
    <row r="30" spans="2:4" ht="105">
      <c r="B30" s="85" t="s">
        <v>64</v>
      </c>
      <c r="C30" s="71" t="s">
        <v>226</v>
      </c>
      <c r="D30" s="92">
        <f>'I16'!D20</f>
        <v>20</v>
      </c>
    </row>
    <row r="31" spans="2:4" ht="45">
      <c r="B31" s="85" t="s">
        <v>66</v>
      </c>
      <c r="C31" s="57" t="s">
        <v>229</v>
      </c>
      <c r="D31" s="91">
        <f>'I17'!D20</f>
        <v>0</v>
      </c>
    </row>
    <row r="32" spans="2:4" ht="45" customHeight="1">
      <c r="B32" s="81" t="s">
        <v>68</v>
      </c>
      <c r="C32" s="14" t="s">
        <v>231</v>
      </c>
      <c r="D32" s="90">
        <f>'I18'!D20</f>
        <v>30</v>
      </c>
    </row>
    <row r="33" spans="2:4" ht="75" customHeight="1">
      <c r="B33" s="82" t="s">
        <v>42</v>
      </c>
      <c r="C33" s="75" t="s">
        <v>233</v>
      </c>
      <c r="D33" s="91">
        <f>'I19'!E20</f>
        <v>10</v>
      </c>
    </row>
    <row r="34" spans="2:4" ht="30">
      <c r="B34" s="86" t="s">
        <v>44</v>
      </c>
      <c r="C34" s="74" t="s">
        <v>234</v>
      </c>
      <c r="D34" s="91">
        <f>'I20'!E20</f>
        <v>0</v>
      </c>
    </row>
    <row r="35" spans="2:4">
      <c r="B35" s="82" t="s">
        <v>45</v>
      </c>
      <c r="C35" s="66" t="s">
        <v>236</v>
      </c>
      <c r="D35" s="91">
        <f>'I21'!D20</f>
        <v>0</v>
      </c>
    </row>
    <row r="36" spans="2:4" ht="90">
      <c r="B36" s="82" t="s">
        <v>47</v>
      </c>
      <c r="C36" s="65" t="s">
        <v>271</v>
      </c>
      <c r="D36" s="91">
        <f>'I22'!D31</f>
        <v>140</v>
      </c>
    </row>
    <row r="37" spans="2:4" ht="45">
      <c r="B37" s="82" t="s">
        <v>48</v>
      </c>
      <c r="C37" s="64" t="s">
        <v>237</v>
      </c>
      <c r="D37" s="91">
        <f>'I23'!D25</f>
        <v>167</v>
      </c>
    </row>
    <row r="38" spans="2:4">
      <c r="B38" s="82" t="s">
        <v>239</v>
      </c>
      <c r="C38" s="64" t="s">
        <v>49</v>
      </c>
      <c r="D38" s="91">
        <f>'I24'!F20</f>
        <v>0</v>
      </c>
    </row>
    <row r="40" spans="2:4">
      <c r="B40" s="249" t="s">
        <v>2</v>
      </c>
      <c r="C40" s="1" t="s">
        <v>104</v>
      </c>
    </row>
    <row r="41" spans="2:4">
      <c r="B41" s="18" t="s">
        <v>5</v>
      </c>
      <c r="C41" s="12" t="s">
        <v>242</v>
      </c>
      <c r="D41" s="93">
        <f>SUM(D11:D20)+SUM(D33:D38)</f>
        <v>384.7</v>
      </c>
    </row>
    <row r="42" spans="2:4">
      <c r="B42" s="18" t="s">
        <v>6</v>
      </c>
      <c r="C42" s="12" t="s">
        <v>243</v>
      </c>
      <c r="D42" s="93">
        <f>SUM(D24:D33)</f>
        <v>515</v>
      </c>
    </row>
    <row r="43" spans="2:4" ht="15.75" thickBot="1">
      <c r="B43" s="87" t="s">
        <v>7</v>
      </c>
      <c r="C43" s="13" t="s">
        <v>9</v>
      </c>
      <c r="D43" s="94">
        <f>SUM(D21:D23)</f>
        <v>162.6</v>
      </c>
    </row>
    <row r="44" spans="2:4" ht="16.5" thickTop="1" thickBot="1">
      <c r="B44" s="88" t="s">
        <v>8</v>
      </c>
      <c r="C44" s="89" t="s">
        <v>244</v>
      </c>
      <c r="D44" s="95">
        <f>D41+D42+D43</f>
        <v>1062.3</v>
      </c>
    </row>
    <row r="45" spans="2:4" ht="15.75" thickTop="1"/>
    <row r="46" spans="2:4">
      <c r="B46" s="62" t="s">
        <v>148</v>
      </c>
      <c r="C46" t="s">
        <v>149</v>
      </c>
    </row>
    <row r="47" spans="2:4">
      <c r="B47" s="276" t="str">
        <f>'Date initiale'!C9</f>
        <v>iulie/2024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111" t="str">
        <f>'Date initiale'!C3</f>
        <v>Universitatea de Arhitectură și Urbanism "Ion Mincu" București</v>
      </c>
      <c r="B1" s="111"/>
    </row>
    <row r="2" spans="1:10">
      <c r="A2" s="111" t="str">
        <f>'Date initiale'!B4&amp;" "&amp;'Date initiale'!C4</f>
        <v>Facultatea URBANISM</v>
      </c>
      <c r="B2" s="111"/>
    </row>
    <row r="3" spans="1:10">
      <c r="A3" s="111" t="str">
        <f>'Date initiale'!B5&amp;" "&amp;'Date initiale'!C5</f>
        <v>Departamentul Planificare Urbană și Dezvoltare Teritorială</v>
      </c>
      <c r="B3" s="111"/>
    </row>
    <row r="4" spans="1:10">
      <c r="A4" s="111" t="str">
        <f>'Date initiale'!C6&amp;", "&amp;'Date initiale'!C7</f>
        <v>Munteanu Simona Elena, 3</v>
      </c>
      <c r="B4" s="111"/>
    </row>
    <row r="5" spans="1:10">
      <c r="A5" s="111"/>
      <c r="B5" s="111"/>
    </row>
    <row r="6" spans="1:10" ht="15.75">
      <c r="A6" s="442" t="s">
        <v>110</v>
      </c>
      <c r="B6" s="442"/>
      <c r="C6" s="442"/>
      <c r="D6" s="442"/>
    </row>
    <row r="7" spans="1:10" ht="24" customHeight="1">
      <c r="A7" s="439" t="str">
        <f>'Descriere indicatori'!B28&amp;". "&amp;'Descriere indicatori'!C28</f>
        <v xml:space="preserve">I21. Organizator / curator expoziţii la nivel internaţional/naţional </v>
      </c>
      <c r="B7" s="439"/>
      <c r="C7" s="439"/>
      <c r="D7" s="439"/>
    </row>
    <row r="8" spans="1:10" ht="15.75" thickBot="1"/>
    <row r="9" spans="1:10" ht="30.75" thickBot="1">
      <c r="A9" s="148" t="s">
        <v>55</v>
      </c>
      <c r="B9" s="256" t="s">
        <v>152</v>
      </c>
      <c r="C9" s="149" t="s">
        <v>87</v>
      </c>
      <c r="D9" s="257" t="s">
        <v>147</v>
      </c>
      <c r="F9" s="239" t="s">
        <v>108</v>
      </c>
      <c r="J9" s="13"/>
    </row>
    <row r="10" spans="1:10">
      <c r="A10" s="261">
        <v>1</v>
      </c>
      <c r="B10" s="262"/>
      <c r="C10" s="262"/>
      <c r="D10" s="263"/>
      <c r="F10" s="240" t="s">
        <v>170</v>
      </c>
      <c r="G10" s="340" t="s">
        <v>263</v>
      </c>
      <c r="J10" s="241"/>
    </row>
    <row r="11" spans="1:10">
      <c r="A11" s="264">
        <f>A10+1</f>
        <v>2</v>
      </c>
      <c r="B11" s="258"/>
      <c r="C11" s="36"/>
      <c r="D11" s="265"/>
    </row>
    <row r="12" spans="1:10">
      <c r="A12" s="264">
        <f t="shared" ref="A12:A19" si="0">A11+1</f>
        <v>3</v>
      </c>
      <c r="B12" s="258"/>
      <c r="C12" s="36"/>
      <c r="D12" s="265"/>
    </row>
    <row r="13" spans="1:10">
      <c r="A13" s="264">
        <f t="shared" si="0"/>
        <v>4</v>
      </c>
      <c r="B13" s="258"/>
      <c r="C13" s="36"/>
      <c r="D13" s="265"/>
    </row>
    <row r="14" spans="1:10">
      <c r="A14" s="264">
        <f t="shared" si="0"/>
        <v>5</v>
      </c>
      <c r="B14" s="266"/>
      <c r="C14" s="36"/>
      <c r="D14" s="267"/>
    </row>
    <row r="15" spans="1:10">
      <c r="A15" s="264">
        <f t="shared" si="0"/>
        <v>6</v>
      </c>
      <c r="B15" s="266"/>
      <c r="C15" s="36"/>
      <c r="D15" s="267"/>
    </row>
    <row r="16" spans="1:10">
      <c r="A16" s="264">
        <f t="shared" si="0"/>
        <v>7</v>
      </c>
      <c r="B16" s="266"/>
      <c r="C16" s="36"/>
      <c r="D16" s="267"/>
    </row>
    <row r="17" spans="1:4">
      <c r="A17" s="264">
        <f t="shared" si="0"/>
        <v>8</v>
      </c>
      <c r="B17" s="266"/>
      <c r="C17" s="36"/>
      <c r="D17" s="140"/>
    </row>
    <row r="18" spans="1:4">
      <c r="A18" s="264">
        <f t="shared" si="0"/>
        <v>9</v>
      </c>
      <c r="B18" s="266"/>
      <c r="C18" s="36"/>
      <c r="D18" s="267"/>
    </row>
    <row r="19" spans="1:4" ht="15.75" thickBot="1">
      <c r="A19" s="268">
        <f t="shared" si="0"/>
        <v>10</v>
      </c>
      <c r="B19" s="269"/>
      <c r="C19" s="145"/>
      <c r="D19" s="270"/>
    </row>
    <row r="20" spans="1:4" ht="15.75" thickBot="1">
      <c r="A20" s="319"/>
      <c r="B20" s="259"/>
      <c r="C20" s="152" t="str">
        <f>"Total "&amp;LEFT(A7,3)</f>
        <v>Total I21</v>
      </c>
      <c r="D20" s="11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76"/>
  <sheetViews>
    <sheetView topLeftCell="A7" workbookViewId="0">
      <selection activeCell="F25" sqref="F25"/>
    </sheetView>
  </sheetViews>
  <sheetFormatPr defaultRowHeight="15"/>
  <cols>
    <col min="1" max="1" width="5.140625" customWidth="1"/>
    <col min="2" max="2" width="98.28515625" customWidth="1"/>
    <col min="3" max="3" width="15.7109375" customWidth="1"/>
    <col min="4" max="4" width="9.7109375" customWidth="1"/>
  </cols>
  <sheetData>
    <row r="1" spans="1:7" ht="15.75">
      <c r="A1" s="236" t="str">
        <f>'Date initiale'!C3</f>
        <v>Universitatea de Arhitectură și Urbanism "Ion Mincu" București</v>
      </c>
      <c r="B1" s="236"/>
      <c r="C1" s="236"/>
      <c r="D1" s="16"/>
    </row>
    <row r="2" spans="1:7" ht="15.75">
      <c r="A2" s="236" t="str">
        <f>'Date initiale'!B4&amp;" "&amp;'Date initiale'!C4</f>
        <v>Facultatea URBANISM</v>
      </c>
      <c r="B2" s="236"/>
      <c r="C2" s="236"/>
      <c r="D2" s="16"/>
    </row>
    <row r="3" spans="1:7" ht="15.75">
      <c r="A3" s="236" t="str">
        <f>'Date initiale'!B5&amp;" "&amp;'Date initiale'!C5</f>
        <v>Departamentul Planificare Urbană și Dezvoltare Teritorială</v>
      </c>
      <c r="B3" s="236"/>
      <c r="C3" s="236"/>
      <c r="D3" s="16"/>
    </row>
    <row r="4" spans="1:7">
      <c r="A4" s="111" t="str">
        <f>'Date initiale'!C6&amp;", "&amp;'Date initiale'!C7</f>
        <v>Munteanu Simona Elena, 3</v>
      </c>
      <c r="B4" s="111"/>
      <c r="C4" s="111"/>
    </row>
    <row r="5" spans="1:7">
      <c r="A5" s="111"/>
      <c r="B5" s="111"/>
      <c r="C5" s="111"/>
    </row>
    <row r="6" spans="1:7" ht="15.75">
      <c r="A6" s="441" t="s">
        <v>110</v>
      </c>
      <c r="B6" s="441"/>
      <c r="C6" s="441"/>
      <c r="D6" s="441"/>
    </row>
    <row r="7" spans="1:7" ht="66.75" customHeight="1">
      <c r="A7" s="43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39"/>
      <c r="C7" s="439"/>
      <c r="D7" s="439"/>
    </row>
    <row r="8" spans="1:7" ht="16.5" thickBot="1">
      <c r="A8" s="48"/>
      <c r="B8" s="48"/>
      <c r="C8" s="48"/>
      <c r="D8" s="48"/>
    </row>
    <row r="9" spans="1:7" ht="30.75" thickBot="1">
      <c r="A9" s="148" t="s">
        <v>55</v>
      </c>
      <c r="B9" s="272" t="s">
        <v>158</v>
      </c>
      <c r="C9" s="272" t="s">
        <v>81</v>
      </c>
      <c r="D9" s="273" t="s">
        <v>147</v>
      </c>
      <c r="F9" s="239" t="s">
        <v>108</v>
      </c>
    </row>
    <row r="10" spans="1:7" ht="15.75">
      <c r="A10" s="179">
        <v>1</v>
      </c>
      <c r="B10" s="369" t="s">
        <v>478</v>
      </c>
      <c r="C10" s="370" t="s">
        <v>360</v>
      </c>
      <c r="D10" s="371">
        <v>10</v>
      </c>
      <c r="E10" s="29"/>
      <c r="F10" s="372" t="s">
        <v>174</v>
      </c>
      <c r="G10" s="340" t="s">
        <v>265</v>
      </c>
    </row>
    <row r="11" spans="1:7" ht="30">
      <c r="A11" s="155">
        <f>A10+1</f>
        <v>2</v>
      </c>
      <c r="B11" s="373" t="s">
        <v>361</v>
      </c>
      <c r="C11" s="36" t="s">
        <v>362</v>
      </c>
      <c r="D11" s="289">
        <v>10</v>
      </c>
      <c r="E11" s="29"/>
      <c r="F11" s="239" t="s">
        <v>170</v>
      </c>
    </row>
    <row r="12" spans="1:7" ht="15.75">
      <c r="A12" s="155">
        <f>A11+1</f>
        <v>3</v>
      </c>
      <c r="B12" s="266" t="s">
        <v>363</v>
      </c>
      <c r="C12" s="271" t="s">
        <v>364</v>
      </c>
      <c r="D12" s="313">
        <v>10</v>
      </c>
      <c r="E12" s="29"/>
      <c r="F12" s="240" t="s">
        <v>170</v>
      </c>
    </row>
    <row r="13" spans="1:7" ht="15.75">
      <c r="A13" s="155">
        <f>A12+1</f>
        <v>4</v>
      </c>
      <c r="B13" s="266" t="s">
        <v>365</v>
      </c>
      <c r="C13" s="36" t="s">
        <v>366</v>
      </c>
      <c r="D13" s="313">
        <v>5</v>
      </c>
      <c r="E13" s="29"/>
      <c r="F13" s="240">
        <v>20</v>
      </c>
    </row>
    <row r="14" spans="1:7" ht="15.75">
      <c r="A14" s="155">
        <v>5</v>
      </c>
      <c r="B14" s="266" t="s">
        <v>479</v>
      </c>
      <c r="C14" s="36" t="s">
        <v>480</v>
      </c>
      <c r="D14" s="313">
        <v>5</v>
      </c>
      <c r="E14" s="29"/>
      <c r="F14" s="62"/>
    </row>
    <row r="15" spans="1:7" ht="15.75">
      <c r="A15" s="155">
        <v>6</v>
      </c>
      <c r="B15" s="266" t="s">
        <v>481</v>
      </c>
      <c r="C15" s="36" t="s">
        <v>482</v>
      </c>
      <c r="D15" s="313">
        <v>5</v>
      </c>
      <c r="E15" s="29"/>
      <c r="F15" s="62"/>
    </row>
    <row r="16" spans="1:7" ht="15.75">
      <c r="A16" s="155">
        <v>7</v>
      </c>
      <c r="B16" s="266" t="s">
        <v>483</v>
      </c>
      <c r="C16" s="36" t="s">
        <v>484</v>
      </c>
      <c r="D16" s="313">
        <v>10</v>
      </c>
      <c r="E16" s="29"/>
      <c r="F16" s="62"/>
    </row>
    <row r="17" spans="1:6" ht="15.75">
      <c r="A17" s="155">
        <v>8</v>
      </c>
      <c r="B17" s="266" t="s">
        <v>561</v>
      </c>
      <c r="C17" s="36" t="s">
        <v>487</v>
      </c>
      <c r="D17" s="313">
        <v>5</v>
      </c>
      <c r="E17" s="29"/>
      <c r="F17" s="62"/>
    </row>
    <row r="18" spans="1:6" ht="15.75">
      <c r="A18" s="155">
        <v>9</v>
      </c>
      <c r="B18" s="266" t="s">
        <v>563</v>
      </c>
      <c r="C18" s="36" t="s">
        <v>562</v>
      </c>
      <c r="D18" s="313">
        <v>5</v>
      </c>
      <c r="E18" s="29"/>
      <c r="F18" s="62"/>
    </row>
    <row r="19" spans="1:6" ht="45">
      <c r="A19" s="155">
        <v>9</v>
      </c>
      <c r="B19" s="266" t="s">
        <v>367</v>
      </c>
      <c r="C19" s="36" t="s">
        <v>368</v>
      </c>
      <c r="D19" s="313">
        <v>5</v>
      </c>
      <c r="E19" s="29"/>
    </row>
    <row r="20" spans="1:6" ht="30">
      <c r="A20" s="155">
        <v>10</v>
      </c>
      <c r="B20" s="266" t="s">
        <v>369</v>
      </c>
      <c r="C20" s="36" t="s">
        <v>564</v>
      </c>
      <c r="D20" s="313">
        <v>5</v>
      </c>
      <c r="E20" s="29"/>
    </row>
    <row r="21" spans="1:6" ht="15.75">
      <c r="A21" s="155">
        <f>A20+1</f>
        <v>11</v>
      </c>
      <c r="B21" s="266" t="s">
        <v>370</v>
      </c>
      <c r="C21" s="36" t="s">
        <v>354</v>
      </c>
      <c r="D21" s="313">
        <v>5</v>
      </c>
      <c r="E21" s="29"/>
    </row>
    <row r="22" spans="1:6" ht="15.75">
      <c r="A22" s="155">
        <f>A21+1</f>
        <v>12</v>
      </c>
      <c r="B22" s="266" t="s">
        <v>371</v>
      </c>
      <c r="C22" s="36" t="s">
        <v>372</v>
      </c>
      <c r="D22" s="313">
        <v>5</v>
      </c>
      <c r="E22" s="29"/>
    </row>
    <row r="23" spans="1:6" ht="15.75">
      <c r="A23" s="155">
        <v>13</v>
      </c>
      <c r="B23" s="266" t="s">
        <v>373</v>
      </c>
      <c r="C23" s="36" t="s">
        <v>374</v>
      </c>
      <c r="D23" s="313">
        <v>5</v>
      </c>
      <c r="E23" s="29"/>
    </row>
    <row r="24" spans="1:6" ht="15.75">
      <c r="A24" s="155"/>
      <c r="B24" s="266" t="s">
        <v>565</v>
      </c>
      <c r="C24" s="36" t="s">
        <v>482</v>
      </c>
      <c r="D24" s="313">
        <v>5</v>
      </c>
      <c r="E24" s="29"/>
    </row>
    <row r="25" spans="1:6" ht="15.75">
      <c r="A25" s="155">
        <v>14</v>
      </c>
      <c r="B25" s="266" t="s">
        <v>410</v>
      </c>
      <c r="C25" s="36" t="s">
        <v>419</v>
      </c>
      <c r="D25" s="313">
        <v>10</v>
      </c>
      <c r="E25" s="29"/>
    </row>
    <row r="26" spans="1:6" ht="15.75">
      <c r="A26" s="155">
        <v>15</v>
      </c>
      <c r="B26" s="266" t="s">
        <v>485</v>
      </c>
      <c r="C26" s="36" t="s">
        <v>486</v>
      </c>
      <c r="D26" s="313">
        <v>10</v>
      </c>
      <c r="E26" s="29"/>
    </row>
    <row r="27" spans="1:6" ht="15.75">
      <c r="A27" s="155">
        <v>16</v>
      </c>
      <c r="B27" s="266" t="s">
        <v>409</v>
      </c>
      <c r="C27" s="36" t="s">
        <v>420</v>
      </c>
      <c r="D27" s="313">
        <v>5</v>
      </c>
      <c r="E27" s="29"/>
    </row>
    <row r="28" spans="1:6" ht="30">
      <c r="A28" s="155">
        <v>17</v>
      </c>
      <c r="B28" s="266" t="s">
        <v>375</v>
      </c>
      <c r="C28" s="36">
        <v>2013</v>
      </c>
      <c r="D28" s="313">
        <v>10</v>
      </c>
      <c r="E28" s="29"/>
    </row>
    <row r="29" spans="1:6" ht="60">
      <c r="A29" s="155">
        <v>18</v>
      </c>
      <c r="B29" s="266" t="s">
        <v>376</v>
      </c>
      <c r="C29" s="36">
        <v>2012</v>
      </c>
      <c r="D29" s="313">
        <v>5</v>
      </c>
      <c r="E29" s="29"/>
    </row>
    <row r="30" spans="1:6" ht="45.75" thickBot="1">
      <c r="A30" s="224">
        <v>19</v>
      </c>
      <c r="B30" s="269" t="s">
        <v>377</v>
      </c>
      <c r="C30" s="145" t="s">
        <v>378</v>
      </c>
      <c r="D30" s="314">
        <v>5</v>
      </c>
      <c r="E30" s="29"/>
    </row>
    <row r="31" spans="1:6" ht="16.5" thickBot="1">
      <c r="A31" s="319"/>
      <c r="B31" s="259"/>
      <c r="C31" s="114" t="str">
        <f>"Total "&amp;LEFT(A7,3)</f>
        <v>Total I22</v>
      </c>
      <c r="D31" s="115">
        <f>SUM(D10:D30)</f>
        <v>140</v>
      </c>
      <c r="E31" s="29"/>
    </row>
    <row r="32" spans="1:6" ht="15.75">
      <c r="A32" s="29"/>
      <c r="B32" s="40"/>
      <c r="C32" s="29"/>
      <c r="D32" s="29"/>
      <c r="E32" s="29"/>
    </row>
    <row r="33" spans="1:5" ht="15.75">
      <c r="A33" s="29"/>
      <c r="B33" s="40"/>
      <c r="C33" s="29"/>
      <c r="D33" s="29"/>
      <c r="E33" s="29"/>
    </row>
    <row r="34" spans="1:5" ht="15.75">
      <c r="A34" s="29"/>
      <c r="B34" s="40"/>
      <c r="C34" s="29"/>
      <c r="D34" s="29"/>
      <c r="E34" s="29"/>
    </row>
    <row r="35" spans="1:5" ht="15.75">
      <c r="A35" s="29"/>
      <c r="B35" s="40"/>
      <c r="C35" s="29"/>
      <c r="D35" s="29"/>
      <c r="E35" s="29"/>
    </row>
    <row r="36" spans="1:5" ht="15.75">
      <c r="A36" s="29"/>
      <c r="B36" s="40"/>
      <c r="C36" s="29"/>
      <c r="D36" s="29"/>
      <c r="E36" s="29"/>
    </row>
    <row r="37" spans="1:5" ht="15.75">
      <c r="A37" s="29"/>
      <c r="B37" s="40"/>
      <c r="C37" s="29"/>
      <c r="D37" s="29"/>
      <c r="E37" s="29"/>
    </row>
    <row r="38" spans="1:5" ht="15.75">
      <c r="A38" s="29"/>
      <c r="B38" s="41"/>
      <c r="C38" s="29"/>
      <c r="D38" s="29"/>
      <c r="E38" s="29"/>
    </row>
    <row r="39" spans="1:5" ht="15.75">
      <c r="A39" s="29"/>
      <c r="B39" s="40"/>
      <c r="C39" s="29"/>
      <c r="D39" s="29"/>
      <c r="E39" s="29"/>
    </row>
    <row r="40" spans="1:5" ht="15.75">
      <c r="A40" s="29"/>
      <c r="B40" s="40"/>
      <c r="C40" s="29"/>
      <c r="D40" s="29"/>
      <c r="E40" s="29"/>
    </row>
    <row r="41" spans="1:5" ht="15.75">
      <c r="A41" s="29"/>
      <c r="B41" s="40"/>
      <c r="C41" s="29"/>
      <c r="D41" s="29"/>
      <c r="E41" s="29"/>
    </row>
    <row r="42" spans="1:5" ht="15.75">
      <c r="A42" s="29"/>
      <c r="B42" s="29"/>
      <c r="C42" s="29"/>
      <c r="D42" s="29"/>
      <c r="E42" s="29"/>
    </row>
    <row r="43" spans="1:5" ht="15.75">
      <c r="A43" s="29"/>
      <c r="B43" s="29"/>
      <c r="C43" s="29"/>
      <c r="D43" s="29"/>
      <c r="E43" s="29"/>
    </row>
    <row r="44" spans="1:5" ht="15.75">
      <c r="A44" s="29"/>
      <c r="B44" s="29"/>
      <c r="C44" s="29"/>
      <c r="D44" s="29"/>
      <c r="E44" s="29"/>
    </row>
    <row r="45" spans="1:5" ht="15.75">
      <c r="A45" s="29"/>
      <c r="B45" s="29"/>
      <c r="C45" s="29"/>
      <c r="D45" s="29"/>
      <c r="E45" s="29"/>
    </row>
    <row r="46" spans="1:5" ht="15.75">
      <c r="A46" s="29"/>
      <c r="B46" s="29"/>
      <c r="C46" s="29"/>
      <c r="D46" s="29"/>
      <c r="E46" s="29"/>
    </row>
    <row r="47" spans="1:5" ht="15.75">
      <c r="A47" s="29"/>
      <c r="B47" s="29"/>
      <c r="C47" s="29"/>
      <c r="D47" s="29"/>
      <c r="E47" s="29"/>
    </row>
    <row r="48" spans="1:5" ht="15.75">
      <c r="A48" s="29"/>
      <c r="B48" s="29"/>
      <c r="C48" s="29"/>
      <c r="D48" s="29"/>
      <c r="E48" s="29"/>
    </row>
    <row r="49" spans="1:5" ht="15.75">
      <c r="A49" s="29"/>
      <c r="B49" s="29"/>
      <c r="C49" s="29"/>
      <c r="D49" s="29"/>
      <c r="E49" s="29"/>
    </row>
    <row r="50" spans="1:5" ht="15.75">
      <c r="A50" s="29"/>
      <c r="B50" s="29"/>
      <c r="C50" s="29"/>
      <c r="D50" s="29"/>
      <c r="E50" s="29"/>
    </row>
    <row r="51" spans="1:5" ht="15.75">
      <c r="A51" s="29"/>
      <c r="B51" s="29"/>
      <c r="C51" s="29"/>
      <c r="D51" s="29"/>
      <c r="E51" s="29"/>
    </row>
    <row r="52" spans="1:5" ht="15.75">
      <c r="A52" s="29"/>
      <c r="B52" s="29"/>
      <c r="C52" s="29"/>
      <c r="D52" s="29"/>
      <c r="E52" s="29"/>
    </row>
    <row r="53" spans="1:5" ht="15.75">
      <c r="A53" s="29"/>
      <c r="B53" s="29"/>
      <c r="C53" s="29"/>
      <c r="D53" s="29"/>
      <c r="E53" s="29"/>
    </row>
    <row r="54" spans="1:5" ht="15.75">
      <c r="A54" s="29"/>
      <c r="B54" s="29"/>
      <c r="C54" s="29"/>
      <c r="D54" s="29"/>
      <c r="E54" s="29"/>
    </row>
    <row r="55" spans="1:5" ht="15.75">
      <c r="A55" s="29"/>
      <c r="B55" s="29"/>
      <c r="C55" s="29"/>
      <c r="D55" s="29"/>
      <c r="E55" s="29"/>
    </row>
    <row r="56" spans="1:5" ht="15.75">
      <c r="A56" s="29"/>
      <c r="B56" s="29"/>
      <c r="C56" s="29"/>
      <c r="D56" s="29"/>
      <c r="E56" s="29"/>
    </row>
    <row r="57" spans="1:5" ht="15.75">
      <c r="A57" s="29"/>
      <c r="B57" s="29"/>
      <c r="C57" s="29"/>
      <c r="D57" s="29"/>
      <c r="E57" s="29"/>
    </row>
    <row r="58" spans="1:5" ht="15.75">
      <c r="A58" s="29"/>
      <c r="B58" s="29"/>
      <c r="C58" s="29"/>
      <c r="D58" s="29"/>
      <c r="E58" s="29"/>
    </row>
    <row r="59" spans="1:5" ht="15.75">
      <c r="A59" s="29"/>
      <c r="B59" s="29"/>
      <c r="C59" s="29"/>
      <c r="D59" s="29"/>
      <c r="E59" s="29"/>
    </row>
    <row r="60" spans="1:5" ht="15.75">
      <c r="A60" s="29"/>
      <c r="B60" s="29"/>
      <c r="C60" s="29"/>
      <c r="D60" s="29"/>
      <c r="E60" s="29"/>
    </row>
    <row r="61" spans="1:5" ht="15.75">
      <c r="A61" s="29"/>
      <c r="B61" s="29"/>
      <c r="C61" s="29"/>
      <c r="D61" s="29"/>
      <c r="E61" s="29"/>
    </row>
    <row r="62" spans="1:5" ht="15.75">
      <c r="A62" s="29"/>
      <c r="B62" s="29"/>
      <c r="C62" s="29"/>
      <c r="D62" s="29"/>
      <c r="E62" s="29"/>
    </row>
    <row r="63" spans="1:5" ht="15.75">
      <c r="A63" s="29"/>
      <c r="B63" s="29"/>
      <c r="C63" s="29"/>
      <c r="D63" s="29"/>
      <c r="E63" s="29"/>
    </row>
    <row r="64" spans="1:5" ht="15.75">
      <c r="A64" s="29"/>
      <c r="B64" s="29"/>
      <c r="C64" s="29"/>
      <c r="D64" s="29"/>
      <c r="E64" s="29"/>
    </row>
    <row r="65" spans="1:5" ht="15.75">
      <c r="A65" s="29"/>
      <c r="B65" s="29"/>
      <c r="C65" s="29"/>
      <c r="D65" s="29"/>
      <c r="E65" s="29"/>
    </row>
    <row r="66" spans="1:5" ht="15.75">
      <c r="A66" s="29"/>
      <c r="B66" s="29"/>
      <c r="C66" s="29"/>
      <c r="D66" s="29"/>
      <c r="E66" s="29"/>
    </row>
    <row r="67" spans="1:5" ht="15.75">
      <c r="A67" s="29"/>
      <c r="B67" s="29"/>
      <c r="C67" s="29"/>
      <c r="D67" s="29"/>
      <c r="E67" s="29"/>
    </row>
    <row r="68" spans="1:5" ht="15.75">
      <c r="A68" s="29"/>
      <c r="B68" s="29"/>
      <c r="C68" s="29"/>
      <c r="D68" s="29"/>
      <c r="E68" s="29"/>
    </row>
    <row r="69" spans="1:5" ht="15.75">
      <c r="A69" s="29"/>
      <c r="B69" s="29"/>
      <c r="C69" s="29"/>
      <c r="D69" s="29"/>
      <c r="E69" s="29"/>
    </row>
    <row r="70" spans="1:5" ht="15.75">
      <c r="A70" s="29"/>
      <c r="B70" s="29"/>
      <c r="C70" s="29"/>
      <c r="D70" s="29"/>
      <c r="E70" s="29"/>
    </row>
    <row r="71" spans="1:5" ht="15.75">
      <c r="A71" s="29"/>
      <c r="B71" s="29"/>
      <c r="C71" s="29"/>
      <c r="D71" s="29"/>
      <c r="E71" s="29"/>
    </row>
    <row r="72" spans="1:5" ht="15.75">
      <c r="A72" s="29"/>
      <c r="B72" s="29"/>
      <c r="C72" s="29"/>
      <c r="D72" s="29"/>
      <c r="E72" s="29"/>
    </row>
    <row r="73" spans="1:5" ht="15.75">
      <c r="A73" s="29"/>
      <c r="B73" s="29"/>
      <c r="C73" s="29"/>
      <c r="D73" s="29"/>
      <c r="E73" s="29"/>
    </row>
    <row r="74" spans="1:5" ht="15.75">
      <c r="A74" s="29"/>
      <c r="B74" s="29"/>
      <c r="C74" s="29"/>
      <c r="D74" s="29"/>
      <c r="E74" s="29"/>
    </row>
    <row r="75" spans="1:5" ht="15.75">
      <c r="A75" s="29"/>
      <c r="B75" s="29"/>
      <c r="C75" s="29"/>
      <c r="D75" s="29"/>
      <c r="E75" s="29"/>
    </row>
    <row r="76" spans="1:5" ht="15.75">
      <c r="A76" s="29"/>
      <c r="B76" s="29"/>
      <c r="C76" s="29"/>
      <c r="D76" s="29"/>
      <c r="E76"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5"/>
  <sheetViews>
    <sheetView topLeftCell="A8" workbookViewId="0">
      <selection activeCell="G24" sqref="G24"/>
    </sheetView>
  </sheetViews>
  <sheetFormatPr defaultRowHeight="15"/>
  <cols>
    <col min="1" max="1" width="5.140625" customWidth="1"/>
    <col min="2" max="2" width="98.28515625" customWidth="1"/>
    <col min="3" max="3" width="15.7109375" customWidth="1"/>
    <col min="4" max="4" width="9.7109375" customWidth="1"/>
  </cols>
  <sheetData>
    <row r="1" spans="1:7" ht="15.75">
      <c r="A1" s="236" t="str">
        <f>'Date initiale'!C3</f>
        <v>Universitatea de Arhitectură și Urbanism "Ion Mincu" București</v>
      </c>
      <c r="B1" s="236"/>
      <c r="C1" s="236"/>
      <c r="D1" s="37"/>
    </row>
    <row r="2" spans="1:7" ht="15.75">
      <c r="A2" s="236" t="str">
        <f>'Date initiale'!B4&amp;" "&amp;'Date initiale'!C4</f>
        <v>Facultatea URBANISM</v>
      </c>
      <c r="B2" s="236"/>
      <c r="C2" s="236"/>
      <c r="D2" s="16"/>
    </row>
    <row r="3" spans="1:7" ht="15.75">
      <c r="A3" s="236" t="str">
        <f>'Date initiale'!B5&amp;" "&amp;'Date initiale'!C5</f>
        <v>Departamentul Planificare Urbană și Dezvoltare Teritorială</v>
      </c>
      <c r="B3" s="236"/>
      <c r="C3" s="236"/>
      <c r="D3" s="16"/>
    </row>
    <row r="4" spans="1:7">
      <c r="A4" s="111" t="str">
        <f>'Date initiale'!C6&amp;", "&amp;'Date initiale'!C7</f>
        <v>Munteanu Simona Elena, 3</v>
      </c>
      <c r="B4" s="111"/>
      <c r="C4" s="111"/>
    </row>
    <row r="5" spans="1:7">
      <c r="A5" s="111"/>
      <c r="B5" s="111"/>
      <c r="C5" s="111"/>
    </row>
    <row r="6" spans="1:7" ht="15.75">
      <c r="A6" s="442" t="s">
        <v>110</v>
      </c>
      <c r="B6" s="442"/>
      <c r="C6" s="442"/>
      <c r="D6" s="442"/>
    </row>
    <row r="7" spans="1:7" ht="39.75" customHeight="1">
      <c r="A7" s="43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39"/>
      <c r="C7" s="439"/>
      <c r="D7" s="439"/>
    </row>
    <row r="8" spans="1:7" ht="15.75" customHeight="1" thickBot="1">
      <c r="A8" s="48"/>
      <c r="B8" s="48"/>
      <c r="C8" s="48"/>
      <c r="D8" s="48"/>
    </row>
    <row r="9" spans="1:7" ht="30.75" thickBot="1">
      <c r="A9" s="148" t="s">
        <v>55</v>
      </c>
      <c r="B9" s="149" t="s">
        <v>159</v>
      </c>
      <c r="C9" s="149" t="s">
        <v>81</v>
      </c>
      <c r="D9" s="257" t="s">
        <v>147</v>
      </c>
      <c r="F9" s="239" t="s">
        <v>108</v>
      </c>
    </row>
    <row r="10" spans="1:7" ht="30">
      <c r="A10" s="366">
        <v>1</v>
      </c>
      <c r="B10" s="266" t="s">
        <v>383</v>
      </c>
      <c r="C10" s="131" t="s">
        <v>382</v>
      </c>
      <c r="D10" s="315">
        <v>5</v>
      </c>
      <c r="F10" s="240" t="s">
        <v>170</v>
      </c>
      <c r="G10" s="340" t="s">
        <v>262</v>
      </c>
    </row>
    <row r="11" spans="1:7" ht="30">
      <c r="A11" s="155">
        <v>2</v>
      </c>
      <c r="B11" s="266" t="s">
        <v>384</v>
      </c>
      <c r="C11" s="36" t="s">
        <v>385</v>
      </c>
      <c r="D11" s="316">
        <v>5</v>
      </c>
      <c r="F11" s="240" t="s">
        <v>172</v>
      </c>
    </row>
    <row r="12" spans="1:7" ht="30">
      <c r="A12" s="155">
        <v>3</v>
      </c>
      <c r="B12" s="266" t="s">
        <v>386</v>
      </c>
      <c r="C12" s="36" t="s">
        <v>387</v>
      </c>
      <c r="D12" s="316">
        <v>5</v>
      </c>
      <c r="F12" s="240" t="s">
        <v>173</v>
      </c>
    </row>
    <row r="13" spans="1:7" ht="30">
      <c r="A13" s="155">
        <v>4</v>
      </c>
      <c r="B13" s="266" t="s">
        <v>388</v>
      </c>
      <c r="C13" s="36" t="s">
        <v>389</v>
      </c>
      <c r="D13" s="316">
        <v>5</v>
      </c>
    </row>
    <row r="14" spans="1:7">
      <c r="A14" s="155">
        <f>A13+1</f>
        <v>5</v>
      </c>
      <c r="B14" s="266" t="s">
        <v>390</v>
      </c>
      <c r="C14" s="36" t="s">
        <v>391</v>
      </c>
      <c r="D14" s="316">
        <v>5</v>
      </c>
    </row>
    <row r="15" spans="1:7" ht="30">
      <c r="A15" s="155">
        <v>6</v>
      </c>
      <c r="B15" s="266" t="s">
        <v>392</v>
      </c>
      <c r="C15" s="36" t="s">
        <v>393</v>
      </c>
      <c r="D15" s="316">
        <v>5</v>
      </c>
    </row>
    <row r="16" spans="1:7" ht="30">
      <c r="A16" s="155">
        <v>7</v>
      </c>
      <c r="B16" s="266" t="s">
        <v>394</v>
      </c>
      <c r="C16" s="36" t="s">
        <v>395</v>
      </c>
      <c r="D16" s="316">
        <v>5</v>
      </c>
    </row>
    <row r="17" spans="1:4" ht="30">
      <c r="A17" s="155">
        <v>8</v>
      </c>
      <c r="B17" s="266" t="s">
        <v>397</v>
      </c>
      <c r="C17" s="36" t="s">
        <v>398</v>
      </c>
      <c r="D17" s="316">
        <v>5</v>
      </c>
    </row>
    <row r="18" spans="1:4" ht="30">
      <c r="A18" s="155">
        <v>9</v>
      </c>
      <c r="B18" s="266" t="s">
        <v>399</v>
      </c>
      <c r="C18" s="36" t="s">
        <v>400</v>
      </c>
      <c r="D18" s="316">
        <v>5</v>
      </c>
    </row>
    <row r="19" spans="1:4" ht="30">
      <c r="A19" s="155">
        <v>10</v>
      </c>
      <c r="B19" s="266" t="s">
        <v>401</v>
      </c>
      <c r="C19" s="36" t="s">
        <v>402</v>
      </c>
      <c r="D19" s="316">
        <v>5</v>
      </c>
    </row>
    <row r="20" spans="1:4" ht="30">
      <c r="A20" s="155">
        <v>11</v>
      </c>
      <c r="B20" s="266" t="s">
        <v>403</v>
      </c>
      <c r="C20" s="36" t="s">
        <v>404</v>
      </c>
      <c r="D20" s="316">
        <v>5</v>
      </c>
    </row>
    <row r="21" spans="1:4" ht="30">
      <c r="A21" s="155">
        <v>12</v>
      </c>
      <c r="B21" s="266" t="s">
        <v>405</v>
      </c>
      <c r="C21" s="36" t="s">
        <v>406</v>
      </c>
      <c r="D21" s="364">
        <v>5</v>
      </c>
    </row>
    <row r="22" spans="1:4" ht="30">
      <c r="A22" s="155">
        <v>13</v>
      </c>
      <c r="B22" s="266" t="s">
        <v>380</v>
      </c>
      <c r="C22" s="36" t="s">
        <v>379</v>
      </c>
      <c r="D22" s="316">
        <v>1</v>
      </c>
    </row>
    <row r="23" spans="1:4" ht="45.75" thickBot="1">
      <c r="A23" s="155">
        <v>14</v>
      </c>
      <c r="B23" s="266" t="s">
        <v>396</v>
      </c>
      <c r="C23" s="36" t="s">
        <v>381</v>
      </c>
      <c r="D23" s="316">
        <v>1</v>
      </c>
    </row>
    <row r="24" spans="1:4" ht="105.75" thickBot="1">
      <c r="A24" s="224">
        <f>A23+1</f>
        <v>15</v>
      </c>
      <c r="B24" s="145" t="s">
        <v>407</v>
      </c>
      <c r="C24" s="139" t="s">
        <v>408</v>
      </c>
      <c r="D24" s="365">
        <v>105</v>
      </c>
    </row>
    <row r="25" spans="1:4" ht="15.75" thickBot="1">
      <c r="A25" s="318"/>
      <c r="B25" s="111"/>
      <c r="C25" s="114" t="str">
        <f>"Total "&amp;LEFT(A7,3)</f>
        <v>Total I23</v>
      </c>
      <c r="D25" s="275">
        <f>SUM(D10:D24)</f>
        <v>167</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4" workbookViewId="0">
      <selection activeCell="M14" sqref="M14"/>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11" t="str">
        <f>'Date initiale'!C3</f>
        <v>Universitatea de Arhitectură și Urbanism "Ion Mincu" București</v>
      </c>
      <c r="B1" s="111"/>
      <c r="C1" s="111"/>
      <c r="D1" s="111"/>
      <c r="E1" s="111"/>
    </row>
    <row r="2" spans="1:9">
      <c r="A2" s="111" t="str">
        <f>'Date initiale'!B4&amp;" "&amp;'Date initiale'!C4</f>
        <v>Facultatea URBANISM</v>
      </c>
      <c r="B2" s="111"/>
      <c r="C2" s="111"/>
      <c r="D2" s="111"/>
      <c r="E2" s="111"/>
    </row>
    <row r="3" spans="1:9">
      <c r="A3" s="111" t="str">
        <f>'Date initiale'!B5&amp;" "&amp;'Date initiale'!C5</f>
        <v>Departamentul Planificare Urbană și Dezvoltare Teritorială</v>
      </c>
      <c r="B3" s="111"/>
      <c r="C3" s="111"/>
      <c r="D3" s="111"/>
      <c r="E3" s="111"/>
    </row>
    <row r="4" spans="1:9">
      <c r="A4" s="111" t="str">
        <f>'Date initiale'!C6&amp;", "&amp;'Date initiale'!C7</f>
        <v>Munteanu Simona Elena, 3</v>
      </c>
      <c r="B4" s="111"/>
      <c r="C4" s="111"/>
      <c r="D4" s="111"/>
      <c r="E4" s="111"/>
    </row>
    <row r="5" spans="1:9">
      <c r="A5" s="111"/>
      <c r="B5" s="111"/>
      <c r="C5" s="111"/>
      <c r="D5" s="111"/>
      <c r="E5" s="111"/>
    </row>
    <row r="6" spans="1:9" ht="15.75">
      <c r="A6" s="250" t="s">
        <v>110</v>
      </c>
    </row>
    <row r="7" spans="1:9" ht="15.75">
      <c r="A7" s="439" t="str">
        <f>'Descriere indicatori'!B31&amp;". "&amp;'Descriere indicatori'!C31</f>
        <v xml:space="preserve">I24. Îndrumare de doctorat sau în co-tutelă la nivel internaţional/naţional </v>
      </c>
      <c r="B7" s="439"/>
      <c r="C7" s="439"/>
      <c r="D7" s="439"/>
      <c r="E7" s="439"/>
      <c r="F7" s="439"/>
    </row>
    <row r="8" spans="1:9" ht="15.75" thickBot="1"/>
    <row r="9" spans="1:9" ht="30.75" thickBot="1">
      <c r="A9" s="148" t="s">
        <v>55</v>
      </c>
      <c r="B9" s="149" t="s">
        <v>153</v>
      </c>
      <c r="C9" s="149" t="s">
        <v>155</v>
      </c>
      <c r="D9" s="149" t="s">
        <v>154</v>
      </c>
      <c r="E9" s="149" t="s">
        <v>81</v>
      </c>
      <c r="F9" s="257" t="s">
        <v>147</v>
      </c>
      <c r="H9" s="239" t="s">
        <v>108</v>
      </c>
    </row>
    <row r="10" spans="1:9">
      <c r="A10" s="154">
        <v>1</v>
      </c>
      <c r="B10" s="274"/>
      <c r="C10" s="274"/>
      <c r="D10" s="274"/>
      <c r="E10" s="139"/>
      <c r="F10" s="315"/>
      <c r="H10" s="240" t="s">
        <v>266</v>
      </c>
      <c r="I10" s="340" t="s">
        <v>267</v>
      </c>
    </row>
    <row r="11" spans="1:9">
      <c r="A11" s="155">
        <f>A10+1</f>
        <v>2</v>
      </c>
      <c r="B11" s="266"/>
      <c r="C11" s="266"/>
      <c r="D11" s="266"/>
      <c r="E11" s="36"/>
      <c r="F11" s="316"/>
      <c r="I11" s="340" t="s">
        <v>268</v>
      </c>
    </row>
    <row r="12" spans="1:9">
      <c r="A12" s="155">
        <f t="shared" ref="A12:A19" si="0">A11+1</f>
        <v>3</v>
      </c>
      <c r="B12" s="266"/>
      <c r="C12" s="266"/>
      <c r="D12" s="266"/>
      <c r="E12" s="36"/>
      <c r="F12" s="316"/>
    </row>
    <row r="13" spans="1:9">
      <c r="A13" s="155">
        <f t="shared" si="0"/>
        <v>4</v>
      </c>
      <c r="B13" s="266"/>
      <c r="C13" s="266"/>
      <c r="D13" s="266"/>
      <c r="E13" s="36"/>
      <c r="F13" s="316"/>
    </row>
    <row r="14" spans="1:9">
      <c r="A14" s="155">
        <f t="shared" si="0"/>
        <v>5</v>
      </c>
      <c r="B14" s="266"/>
      <c r="C14" s="266"/>
      <c r="D14" s="266"/>
      <c r="E14" s="36"/>
      <c r="F14" s="316"/>
    </row>
    <row r="15" spans="1:9">
      <c r="A15" s="155">
        <f t="shared" si="0"/>
        <v>6</v>
      </c>
      <c r="B15" s="266"/>
      <c r="C15" s="266"/>
      <c r="D15" s="266"/>
      <c r="E15" s="36"/>
      <c r="F15" s="316"/>
    </row>
    <row r="16" spans="1:9">
      <c r="A16" s="155">
        <f t="shared" si="0"/>
        <v>7</v>
      </c>
      <c r="B16" s="266"/>
      <c r="C16" s="266"/>
      <c r="D16" s="266"/>
      <c r="E16" s="36"/>
      <c r="F16" s="316"/>
    </row>
    <row r="17" spans="1:6">
      <c r="A17" s="155">
        <f t="shared" si="0"/>
        <v>8</v>
      </c>
      <c r="B17" s="266"/>
      <c r="C17" s="266"/>
      <c r="D17" s="266"/>
      <c r="E17" s="36"/>
      <c r="F17" s="316"/>
    </row>
    <row r="18" spans="1:6">
      <c r="A18" s="155">
        <f t="shared" si="0"/>
        <v>9</v>
      </c>
      <c r="B18" s="266"/>
      <c r="C18" s="266"/>
      <c r="D18" s="266"/>
      <c r="E18" s="36"/>
      <c r="F18" s="316"/>
    </row>
    <row r="19" spans="1:6" ht="15.75" thickBot="1">
      <c r="A19" s="224">
        <f t="shared" si="0"/>
        <v>10</v>
      </c>
      <c r="B19" s="269"/>
      <c r="C19" s="269"/>
      <c r="D19" s="269"/>
      <c r="E19" s="145"/>
      <c r="F19" s="317"/>
    </row>
    <row r="20" spans="1:6" ht="15.75" thickBot="1">
      <c r="A20" s="318"/>
      <c r="B20" s="111"/>
      <c r="C20" s="111"/>
      <c r="D20" s="111"/>
      <c r="E20" s="114" t="str">
        <f>"Total "&amp;LEFT(A7,3)</f>
        <v>Total I24</v>
      </c>
      <c r="F20" s="27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7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E62"/>
  <sheetViews>
    <sheetView showGridLines="0" showRowColHeaders="0" topLeftCell="A22" zoomScale="115" zoomScaleNormal="115" workbookViewId="0">
      <selection activeCell="B43" sqref="B43:E43"/>
    </sheetView>
  </sheetViews>
  <sheetFormatPr defaultRowHeight="15"/>
  <cols>
    <col min="1" max="1" width="3.85546875" customWidth="1"/>
    <col min="2" max="2" width="9.140625" customWidth="1"/>
    <col min="3" max="3" width="55" customWidth="1"/>
    <col min="4" max="4" width="9.42578125" style="62" customWidth="1"/>
    <col min="5" max="5" width="14.28515625" customWidth="1"/>
  </cols>
  <sheetData>
    <row r="1" spans="2:5">
      <c r="B1" s="76" t="s">
        <v>187</v>
      </c>
      <c r="D1"/>
    </row>
    <row r="2" spans="2:5">
      <c r="B2" s="76"/>
      <c r="D2"/>
    </row>
    <row r="3" spans="2:5" ht="45">
      <c r="B3" s="61" t="s">
        <v>63</v>
      </c>
      <c r="C3" s="11" t="s">
        <v>17</v>
      </c>
      <c r="D3" s="61" t="s">
        <v>18</v>
      </c>
      <c r="E3" s="11" t="s">
        <v>97</v>
      </c>
    </row>
    <row r="4" spans="2:5" ht="30">
      <c r="B4" s="67" t="s">
        <v>112</v>
      </c>
      <c r="C4" s="10" t="s">
        <v>20</v>
      </c>
      <c r="D4" s="67" t="s">
        <v>196</v>
      </c>
      <c r="E4" s="64" t="s">
        <v>98</v>
      </c>
    </row>
    <row r="5" spans="2:5">
      <c r="B5" s="67" t="s">
        <v>113</v>
      </c>
      <c r="C5" s="10" t="s">
        <v>22</v>
      </c>
      <c r="D5" s="67" t="s">
        <v>197</v>
      </c>
      <c r="E5" s="64" t="s">
        <v>16</v>
      </c>
    </row>
    <row r="6" spans="2:5" ht="30">
      <c r="B6" s="67" t="s">
        <v>114</v>
      </c>
      <c r="C6" s="28" t="s">
        <v>24</v>
      </c>
      <c r="D6" s="67" t="s">
        <v>198</v>
      </c>
      <c r="E6" s="64" t="s">
        <v>25</v>
      </c>
    </row>
    <row r="7" spans="2:5">
      <c r="B7" s="67" t="s">
        <v>115</v>
      </c>
      <c r="C7" s="10" t="s">
        <v>199</v>
      </c>
      <c r="D7" s="67" t="s">
        <v>198</v>
      </c>
      <c r="E7" s="64" t="s">
        <v>27</v>
      </c>
    </row>
    <row r="8" spans="2:5" s="17" customFormat="1" ht="60">
      <c r="B8" s="67" t="s">
        <v>116</v>
      </c>
      <c r="C8" s="64" t="s">
        <v>200</v>
      </c>
      <c r="D8" s="67" t="s">
        <v>198</v>
      </c>
      <c r="E8" s="64" t="s">
        <v>27</v>
      </c>
    </row>
    <row r="9" spans="2:5" ht="30" customHeight="1">
      <c r="B9" s="67" t="s">
        <v>117</v>
      </c>
      <c r="C9" s="14" t="s">
        <v>201</v>
      </c>
      <c r="D9" s="67" t="s">
        <v>202</v>
      </c>
      <c r="E9" s="64" t="s">
        <v>27</v>
      </c>
    </row>
    <row r="10" spans="2:5" ht="30" customHeight="1">
      <c r="B10" s="67" t="s">
        <v>118</v>
      </c>
      <c r="C10" s="14" t="s">
        <v>203</v>
      </c>
      <c r="D10" s="67" t="s">
        <v>202</v>
      </c>
      <c r="E10" s="64" t="s">
        <v>27</v>
      </c>
    </row>
    <row r="11" spans="2:5" ht="30">
      <c r="B11" s="67" t="s">
        <v>119</v>
      </c>
      <c r="C11" s="14" t="s">
        <v>204</v>
      </c>
      <c r="D11" s="67" t="s">
        <v>198</v>
      </c>
      <c r="E11" s="64" t="s">
        <v>32</v>
      </c>
    </row>
    <row r="12" spans="2:5" ht="30">
      <c r="B12" s="67" t="s">
        <v>120</v>
      </c>
      <c r="C12" s="10" t="s">
        <v>205</v>
      </c>
      <c r="D12" s="67" t="s">
        <v>206</v>
      </c>
      <c r="E12" s="64" t="s">
        <v>32</v>
      </c>
    </row>
    <row r="13" spans="2:5" ht="62.25" customHeight="1">
      <c r="B13" s="67" t="s">
        <v>121</v>
      </c>
      <c r="C13" s="63" t="s">
        <v>207</v>
      </c>
      <c r="D13" s="67" t="s">
        <v>208</v>
      </c>
      <c r="E13" s="64" t="s">
        <v>35</v>
      </c>
    </row>
    <row r="14" spans="2:5" ht="60">
      <c r="B14" s="68" t="s">
        <v>122</v>
      </c>
      <c r="C14" s="14" t="s">
        <v>209</v>
      </c>
      <c r="D14" s="67" t="s">
        <v>210</v>
      </c>
      <c r="E14" s="64" t="s">
        <v>37</v>
      </c>
    </row>
    <row r="15" spans="2:5" ht="76.5" customHeight="1">
      <c r="B15" s="69"/>
      <c r="C15" s="14" t="s">
        <v>211</v>
      </c>
      <c r="D15" s="67" t="s">
        <v>212</v>
      </c>
      <c r="E15" s="64" t="s">
        <v>38</v>
      </c>
    </row>
    <row r="16" spans="2:5" ht="30">
      <c r="B16" s="70"/>
      <c r="C16" s="31" t="s">
        <v>213</v>
      </c>
      <c r="D16" s="67" t="s">
        <v>214</v>
      </c>
      <c r="E16" s="64" t="s">
        <v>39</v>
      </c>
    </row>
    <row r="17" spans="2:5" ht="90" customHeight="1">
      <c r="B17" s="67" t="s">
        <v>123</v>
      </c>
      <c r="C17" s="14" t="s">
        <v>215</v>
      </c>
      <c r="D17" s="67" t="s">
        <v>216</v>
      </c>
      <c r="E17" s="64" t="s">
        <v>59</v>
      </c>
    </row>
    <row r="18" spans="2:5" ht="61.5" customHeight="1">
      <c r="B18" s="67" t="s">
        <v>124</v>
      </c>
      <c r="C18" s="14" t="s">
        <v>217</v>
      </c>
      <c r="D18" s="67" t="s">
        <v>218</v>
      </c>
      <c r="E18" s="64" t="s">
        <v>59</v>
      </c>
    </row>
    <row r="19" spans="2:5" ht="75" customHeight="1">
      <c r="B19" s="429" t="s">
        <v>125</v>
      </c>
      <c r="C19" s="10" t="s">
        <v>219</v>
      </c>
      <c r="D19" s="67" t="s">
        <v>220</v>
      </c>
      <c r="E19" s="64" t="s">
        <v>59</v>
      </c>
    </row>
    <row r="20" spans="2:5" ht="45">
      <c r="B20" s="430"/>
      <c r="C20" s="10" t="s">
        <v>221</v>
      </c>
      <c r="D20" s="67" t="s">
        <v>222</v>
      </c>
      <c r="E20" s="64" t="s">
        <v>59</v>
      </c>
    </row>
    <row r="21" spans="2:5" ht="60">
      <c r="B21" s="70"/>
      <c r="C21" s="10" t="s">
        <v>62</v>
      </c>
      <c r="D21" s="67" t="s">
        <v>223</v>
      </c>
      <c r="E21" s="64" t="s">
        <v>59</v>
      </c>
    </row>
    <row r="22" spans="2:5" ht="75">
      <c r="B22" s="67" t="s">
        <v>0</v>
      </c>
      <c r="C22" s="10" t="s">
        <v>224</v>
      </c>
      <c r="D22" s="67" t="s">
        <v>225</v>
      </c>
      <c r="E22" s="64" t="s">
        <v>59</v>
      </c>
    </row>
    <row r="23" spans="2:5" ht="135.75" customHeight="1">
      <c r="B23" s="73" t="s">
        <v>126</v>
      </c>
      <c r="C23" s="71" t="s">
        <v>226</v>
      </c>
      <c r="D23" s="72" t="s">
        <v>227</v>
      </c>
      <c r="E23" s="71" t="s">
        <v>228</v>
      </c>
    </row>
    <row r="24" spans="2:5" ht="60">
      <c r="B24" s="70" t="s">
        <v>127</v>
      </c>
      <c r="C24" s="57" t="s">
        <v>229</v>
      </c>
      <c r="D24" s="70" t="s">
        <v>230</v>
      </c>
      <c r="E24" s="66" t="s">
        <v>65</v>
      </c>
    </row>
    <row r="25" spans="2:5" ht="75">
      <c r="B25" s="67" t="s">
        <v>128</v>
      </c>
      <c r="C25" s="14" t="s">
        <v>231</v>
      </c>
      <c r="D25" s="67" t="s">
        <v>232</v>
      </c>
      <c r="E25" s="64" t="s">
        <v>67</v>
      </c>
    </row>
    <row r="26" spans="2:5" ht="106.5" customHeight="1">
      <c r="B26" s="67" t="s">
        <v>129</v>
      </c>
      <c r="C26" s="75" t="s">
        <v>233</v>
      </c>
      <c r="D26" s="67" t="s">
        <v>99</v>
      </c>
      <c r="E26" s="64" t="s">
        <v>41</v>
      </c>
    </row>
    <row r="27" spans="2:5" ht="45">
      <c r="B27" s="67" t="s">
        <v>130</v>
      </c>
      <c r="C27" s="74" t="s">
        <v>234</v>
      </c>
      <c r="D27" s="67" t="s">
        <v>235</v>
      </c>
      <c r="E27" s="64" t="s">
        <v>43</v>
      </c>
    </row>
    <row r="28" spans="2:5" ht="30">
      <c r="B28" s="67" t="s">
        <v>131</v>
      </c>
      <c r="C28" s="66" t="s">
        <v>236</v>
      </c>
      <c r="D28" s="67" t="s">
        <v>232</v>
      </c>
      <c r="E28" s="64" t="s">
        <v>43</v>
      </c>
    </row>
    <row r="29" spans="2:5" ht="107.25" customHeight="1">
      <c r="B29" s="67" t="s">
        <v>132</v>
      </c>
      <c r="C29" s="65" t="s">
        <v>264</v>
      </c>
      <c r="D29" s="67" t="s">
        <v>100</v>
      </c>
      <c r="E29" s="64" t="s">
        <v>46</v>
      </c>
    </row>
    <row r="30" spans="2:5" ht="75">
      <c r="B30" s="67" t="s">
        <v>133</v>
      </c>
      <c r="C30" s="64" t="s">
        <v>237</v>
      </c>
      <c r="D30" s="67" t="s">
        <v>238</v>
      </c>
      <c r="E30" s="64" t="s">
        <v>41</v>
      </c>
    </row>
    <row r="31" spans="2:5" ht="75">
      <c r="B31" s="67" t="s">
        <v>239</v>
      </c>
      <c r="C31" s="64" t="s">
        <v>49</v>
      </c>
      <c r="D31" s="67" t="s">
        <v>240</v>
      </c>
      <c r="E31" s="64" t="s">
        <v>241</v>
      </c>
    </row>
    <row r="33" spans="2:5">
      <c r="B33" s="433" t="s">
        <v>193</v>
      </c>
      <c r="C33" s="431"/>
      <c r="D33" s="431"/>
      <c r="E33" s="431"/>
    </row>
    <row r="34" spans="2:5">
      <c r="B34" s="431"/>
      <c r="C34" s="431"/>
      <c r="D34" s="431"/>
      <c r="E34" s="431"/>
    </row>
    <row r="35" spans="2:5">
      <c r="B35" s="431"/>
      <c r="C35" s="431"/>
      <c r="D35" s="431"/>
      <c r="E35" s="431"/>
    </row>
    <row r="36" spans="2:5">
      <c r="B36" s="431"/>
      <c r="C36" s="431"/>
      <c r="D36" s="431"/>
      <c r="E36" s="431"/>
    </row>
    <row r="37" spans="2:5">
      <c r="B37" s="431"/>
      <c r="C37" s="431"/>
      <c r="D37" s="431"/>
      <c r="E37" s="431"/>
    </row>
    <row r="38" spans="2:5">
      <c r="B38" s="431"/>
      <c r="C38" s="431"/>
      <c r="D38" s="431"/>
      <c r="E38" s="431"/>
    </row>
    <row r="39" spans="2:5">
      <c r="B39" s="431"/>
      <c r="C39" s="431"/>
      <c r="D39" s="431"/>
      <c r="E39" s="431"/>
    </row>
    <row r="40" spans="2:5" ht="128.25" customHeight="1">
      <c r="B40" s="431"/>
      <c r="C40" s="431"/>
      <c r="D40" s="431"/>
      <c r="E40" s="431"/>
    </row>
    <row r="41" spans="2:5">
      <c r="B41" s="432" t="s">
        <v>191</v>
      </c>
      <c r="C41" s="432"/>
      <c r="D41" s="432"/>
      <c r="E41" s="432"/>
    </row>
    <row r="42" spans="2:5" ht="48.75" customHeight="1">
      <c r="B42" s="431" t="s">
        <v>50</v>
      </c>
      <c r="C42" s="431"/>
      <c r="D42" s="431"/>
      <c r="E42" s="431"/>
    </row>
    <row r="43" spans="2:5" ht="64.5" customHeight="1">
      <c r="B43" s="431" t="s">
        <v>188</v>
      </c>
      <c r="C43" s="431"/>
      <c r="D43" s="431"/>
      <c r="E43" s="431"/>
    </row>
    <row r="44" spans="2:5" ht="59.25" customHeight="1">
      <c r="B44" s="431" t="s">
        <v>189</v>
      </c>
      <c r="C44" s="431"/>
      <c r="D44" s="431"/>
      <c r="E44" s="431"/>
    </row>
    <row r="45" spans="2:5" ht="46.5" customHeight="1">
      <c r="B45" s="431" t="s">
        <v>190</v>
      </c>
      <c r="C45" s="431"/>
      <c r="D45" s="431"/>
      <c r="E45" s="431"/>
    </row>
    <row r="46" spans="2:5" ht="32.25" customHeight="1">
      <c r="B46" s="431" t="s">
        <v>192</v>
      </c>
      <c r="C46" s="431"/>
      <c r="D46" s="431"/>
      <c r="E46" s="431"/>
    </row>
    <row r="47" spans="2:5">
      <c r="B47" s="435" t="s">
        <v>179</v>
      </c>
      <c r="C47" s="431"/>
      <c r="D47" s="431"/>
      <c r="E47" s="431"/>
    </row>
    <row r="48" spans="2:5">
      <c r="B48" s="431"/>
      <c r="C48" s="431"/>
      <c r="D48" s="431"/>
      <c r="E48" s="431"/>
    </row>
    <row r="49" spans="2:5">
      <c r="B49" s="431"/>
      <c r="C49" s="431"/>
      <c r="D49" s="431"/>
      <c r="E49" s="431"/>
    </row>
    <row r="50" spans="2:5">
      <c r="B50" s="431"/>
      <c r="C50" s="431"/>
      <c r="D50" s="431"/>
      <c r="E50" s="431"/>
    </row>
    <row r="51" spans="2:5">
      <c r="B51" s="431"/>
      <c r="C51" s="431"/>
      <c r="D51" s="431"/>
      <c r="E51" s="431"/>
    </row>
    <row r="52" spans="2:5">
      <c r="B52" s="431"/>
      <c r="C52" s="431"/>
      <c r="D52" s="431"/>
      <c r="E52" s="431"/>
    </row>
    <row r="53" spans="2:5">
      <c r="B53" s="431"/>
      <c r="C53" s="431"/>
      <c r="D53" s="431"/>
      <c r="E53" s="431"/>
    </row>
    <row r="54" spans="2:5" ht="114" customHeight="1">
      <c r="B54" s="431"/>
      <c r="C54" s="431"/>
      <c r="D54" s="431"/>
      <c r="E54" s="431"/>
    </row>
    <row r="56" spans="2:5">
      <c r="B56" s="340" t="s">
        <v>194</v>
      </c>
    </row>
    <row r="57" spans="2:5" ht="63" customHeight="1">
      <c r="B57" s="434" t="s">
        <v>195</v>
      </c>
      <c r="C57" s="431"/>
      <c r="D57" s="431"/>
      <c r="E57" s="431"/>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76" t="s">
        <v>103</v>
      </c>
    </row>
    <row r="3" spans="1:8" ht="64.5" customHeight="1">
      <c r="A3" s="78" t="s">
        <v>2</v>
      </c>
      <c r="B3" s="77" t="s">
        <v>1</v>
      </c>
      <c r="C3" s="79" t="s">
        <v>3</v>
      </c>
      <c r="D3" s="79"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42" t="s">
        <v>8</v>
      </c>
      <c r="B7" s="341" t="s">
        <v>244</v>
      </c>
      <c r="C7" s="342" t="s">
        <v>12</v>
      </c>
      <c r="D7" s="342"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topLeftCell="A7" workbookViewId="0">
      <selection activeCell="N13" sqref="N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6" t="str">
        <f>'Date initiale'!C3</f>
        <v>Universitatea de Arhitectură și Urbanism "Ion Mincu" București</v>
      </c>
      <c r="B1" s="236"/>
      <c r="C1" s="236"/>
      <c r="D1" s="2"/>
      <c r="E1" s="2"/>
      <c r="F1" s="3"/>
      <c r="G1" s="3"/>
      <c r="H1" s="3"/>
      <c r="I1" s="3"/>
    </row>
    <row r="2" spans="1:31" ht="15.75">
      <c r="A2" s="236" t="str">
        <f>'Date initiale'!B4&amp;" "&amp;'Date initiale'!C4</f>
        <v>Facultatea URBANISM</v>
      </c>
      <c r="B2" s="236"/>
      <c r="C2" s="236"/>
      <c r="D2" s="2"/>
      <c r="E2" s="2"/>
      <c r="F2" s="3"/>
      <c r="G2" s="3"/>
      <c r="H2" s="3"/>
      <c r="I2" s="3"/>
    </row>
    <row r="3" spans="1:31" ht="15.75">
      <c r="A3" s="236" t="str">
        <f>'Date initiale'!B5&amp;" "&amp;'Date initiale'!C5</f>
        <v>Departamentul Planificare Urbană și Dezvoltare Teritorială</v>
      </c>
      <c r="B3" s="236"/>
      <c r="C3" s="236"/>
      <c r="D3" s="2"/>
      <c r="E3" s="2"/>
      <c r="F3" s="2"/>
      <c r="G3" s="2"/>
      <c r="H3" s="2"/>
      <c r="I3" s="2"/>
    </row>
    <row r="4" spans="1:31" ht="15.75">
      <c r="A4" s="437" t="str">
        <f>'Date initiale'!C6&amp;", "&amp;'Date initiale'!C7</f>
        <v>Munteanu Simona Elena, 3</v>
      </c>
      <c r="B4" s="437"/>
      <c r="C4" s="437"/>
      <c r="D4" s="2"/>
      <c r="E4" s="2"/>
      <c r="F4" s="3"/>
      <c r="G4" s="3"/>
      <c r="H4" s="3"/>
      <c r="I4" s="3"/>
    </row>
    <row r="5" spans="1:31" ht="15.75">
      <c r="A5" s="237"/>
      <c r="B5" s="237"/>
      <c r="C5" s="237"/>
      <c r="D5" s="2"/>
      <c r="E5" s="2"/>
      <c r="F5" s="3"/>
      <c r="G5" s="3"/>
      <c r="H5" s="3"/>
      <c r="I5" s="3"/>
    </row>
    <row r="6" spans="1:31" ht="15.75">
      <c r="A6" s="436" t="s">
        <v>110</v>
      </c>
      <c r="B6" s="436"/>
      <c r="C6" s="436"/>
      <c r="D6" s="436"/>
      <c r="E6" s="436"/>
      <c r="F6" s="436"/>
      <c r="G6" s="436"/>
      <c r="H6" s="436"/>
      <c r="I6" s="436"/>
    </row>
    <row r="7" spans="1:31" ht="15.75">
      <c r="A7" s="436" t="str">
        <f>'Descriere indicatori'!B4&amp;". "&amp;'Descriere indicatori'!C4</f>
        <v xml:space="preserve">I1. Cărţi de autor/capitole publicate la edituri cu prestigiu internaţional* </v>
      </c>
      <c r="B7" s="436"/>
      <c r="C7" s="436"/>
      <c r="D7" s="436"/>
      <c r="E7" s="436"/>
      <c r="F7" s="436"/>
      <c r="G7" s="436"/>
      <c r="H7" s="436"/>
      <c r="I7" s="436"/>
    </row>
    <row r="8" spans="1:31" ht="16.5" thickBot="1">
      <c r="A8" s="33"/>
      <c r="B8" s="33"/>
      <c r="C8" s="33"/>
      <c r="D8" s="33"/>
      <c r="E8" s="33"/>
      <c r="F8" s="33"/>
      <c r="G8" s="33"/>
      <c r="H8" s="33"/>
      <c r="I8" s="33"/>
    </row>
    <row r="9" spans="1:31" s="6" customFormat="1" ht="60.75" thickBot="1">
      <c r="A9" s="179" t="s">
        <v>55</v>
      </c>
      <c r="B9" s="180" t="s">
        <v>83</v>
      </c>
      <c r="C9" s="180" t="s">
        <v>175</v>
      </c>
      <c r="D9" s="180" t="s">
        <v>85</v>
      </c>
      <c r="E9" s="180" t="s">
        <v>86</v>
      </c>
      <c r="F9" s="181" t="s">
        <v>87</v>
      </c>
      <c r="G9" s="180" t="s">
        <v>88</v>
      </c>
      <c r="H9" s="180" t="s">
        <v>89</v>
      </c>
      <c r="I9" s="182" t="s">
        <v>90</v>
      </c>
      <c r="J9" s="4"/>
      <c r="K9" s="239" t="s">
        <v>108</v>
      </c>
      <c r="L9" s="5"/>
      <c r="M9" s="5"/>
      <c r="N9" s="5"/>
      <c r="O9" s="5"/>
      <c r="P9" s="5"/>
      <c r="Q9" s="5"/>
      <c r="R9" s="5"/>
      <c r="S9" s="5"/>
      <c r="T9" s="5"/>
      <c r="U9" s="5"/>
      <c r="V9" s="5"/>
      <c r="W9" s="5"/>
      <c r="X9" s="5"/>
      <c r="Y9" s="5"/>
      <c r="Z9" s="5"/>
      <c r="AA9" s="5"/>
      <c r="AB9" s="5"/>
      <c r="AC9" s="5"/>
      <c r="AD9" s="5"/>
      <c r="AE9" s="5"/>
    </row>
    <row r="10" spans="1:31" s="6" customFormat="1" ht="15.75">
      <c r="A10" s="96">
        <v>1</v>
      </c>
      <c r="B10" s="97"/>
      <c r="C10" s="97"/>
      <c r="D10" s="97"/>
      <c r="E10" s="98"/>
      <c r="F10" s="99"/>
      <c r="G10" s="99"/>
      <c r="H10" s="99"/>
      <c r="I10" s="282"/>
      <c r="J10" s="8"/>
      <c r="K10" s="240" t="s">
        <v>109</v>
      </c>
      <c r="L10" s="343" t="s">
        <v>245</v>
      </c>
      <c r="M10" s="9"/>
      <c r="N10" s="9"/>
      <c r="O10" s="9"/>
      <c r="P10" s="9"/>
      <c r="Q10" s="9"/>
      <c r="R10" s="9"/>
      <c r="S10" s="9"/>
      <c r="T10" s="9"/>
      <c r="U10" s="5"/>
      <c r="V10" s="5"/>
      <c r="W10" s="5"/>
      <c r="X10" s="5"/>
      <c r="Y10" s="5"/>
      <c r="Z10" s="5"/>
      <c r="AA10" s="5"/>
      <c r="AB10" s="5"/>
      <c r="AC10" s="5"/>
      <c r="AD10" s="5"/>
      <c r="AE10" s="5"/>
    </row>
    <row r="11" spans="1:31" s="6" customFormat="1" ht="15.75">
      <c r="A11" s="100">
        <f>A10+1</f>
        <v>2</v>
      </c>
      <c r="B11" s="101"/>
      <c r="C11" s="102"/>
      <c r="D11" s="101"/>
      <c r="E11" s="103"/>
      <c r="F11" s="104"/>
      <c r="G11" s="105"/>
      <c r="H11" s="105"/>
      <c r="I11" s="283"/>
      <c r="J11" s="8"/>
      <c r="K11" s="62"/>
      <c r="L11" s="9"/>
      <c r="M11" s="9"/>
      <c r="N11" s="9"/>
      <c r="O11" s="9"/>
      <c r="P11" s="9"/>
      <c r="Q11" s="9"/>
      <c r="R11" s="9"/>
      <c r="S11" s="9"/>
      <c r="T11" s="9"/>
      <c r="U11" s="5"/>
      <c r="V11" s="5"/>
      <c r="W11" s="5"/>
      <c r="X11" s="5"/>
      <c r="Y11" s="5"/>
      <c r="Z11" s="5"/>
      <c r="AA11" s="5"/>
      <c r="AB11" s="5"/>
      <c r="AC11" s="5"/>
      <c r="AD11" s="5"/>
      <c r="AE11" s="5"/>
    </row>
    <row r="12" spans="1:31" s="6" customFormat="1" ht="15.75">
      <c r="A12" s="100">
        <f t="shared" ref="A12:A19" si="0">A11+1</f>
        <v>3</v>
      </c>
      <c r="B12" s="102"/>
      <c r="C12" s="102"/>
      <c r="D12" s="102"/>
      <c r="E12" s="103"/>
      <c r="F12" s="104"/>
      <c r="G12" s="105"/>
      <c r="H12" s="105"/>
      <c r="I12" s="283"/>
      <c r="J12" s="8"/>
      <c r="K12" s="9"/>
      <c r="L12" s="9"/>
      <c r="M12" s="9"/>
      <c r="N12" s="9"/>
      <c r="O12" s="9"/>
      <c r="P12" s="9"/>
      <c r="Q12" s="9"/>
      <c r="R12" s="9"/>
      <c r="S12" s="9"/>
      <c r="T12" s="9"/>
      <c r="U12" s="5"/>
      <c r="V12" s="5"/>
      <c r="W12" s="5"/>
      <c r="X12" s="5"/>
      <c r="Y12" s="5"/>
      <c r="Z12" s="5"/>
      <c r="AA12" s="5"/>
      <c r="AB12" s="5"/>
      <c r="AC12" s="5"/>
      <c r="AD12" s="5"/>
      <c r="AE12" s="5"/>
    </row>
    <row r="13" spans="1:31" s="6" customFormat="1" ht="15.75">
      <c r="A13" s="100">
        <f t="shared" si="0"/>
        <v>4</v>
      </c>
      <c r="B13" s="101"/>
      <c r="C13" s="102"/>
      <c r="D13" s="101"/>
      <c r="E13" s="103"/>
      <c r="F13" s="104"/>
      <c r="G13" s="105"/>
      <c r="H13" s="105"/>
      <c r="I13" s="283"/>
      <c r="J13" s="8"/>
      <c r="K13" s="9"/>
      <c r="L13" s="9"/>
      <c r="M13" s="9"/>
      <c r="N13" s="9"/>
      <c r="O13" s="9"/>
      <c r="P13" s="9"/>
      <c r="Q13" s="9"/>
      <c r="R13" s="9"/>
      <c r="S13" s="9"/>
      <c r="T13" s="9"/>
      <c r="U13" s="5"/>
      <c r="V13" s="5"/>
      <c r="W13" s="5"/>
      <c r="X13" s="5"/>
      <c r="Y13" s="5"/>
      <c r="Z13" s="5"/>
      <c r="AA13" s="5"/>
      <c r="AB13" s="5"/>
      <c r="AC13" s="5"/>
      <c r="AD13" s="5"/>
      <c r="AE13" s="5"/>
    </row>
    <row r="14" spans="1:31" s="6" customFormat="1" ht="15.75">
      <c r="A14" s="100">
        <f t="shared" si="0"/>
        <v>5</v>
      </c>
      <c r="B14" s="102"/>
      <c r="C14" s="102"/>
      <c r="D14" s="102"/>
      <c r="E14" s="103"/>
      <c r="F14" s="104"/>
      <c r="G14" s="105"/>
      <c r="H14" s="105"/>
      <c r="I14" s="283"/>
      <c r="J14" s="8"/>
      <c r="K14" s="9"/>
      <c r="L14" s="9"/>
      <c r="M14" s="9"/>
      <c r="N14" s="9"/>
      <c r="O14" s="9"/>
      <c r="P14" s="9"/>
      <c r="Q14" s="9"/>
      <c r="R14" s="9"/>
      <c r="S14" s="9"/>
      <c r="T14" s="9"/>
      <c r="U14" s="5"/>
      <c r="V14" s="5"/>
      <c r="W14" s="5"/>
      <c r="X14" s="5"/>
      <c r="Y14" s="5"/>
      <c r="Z14" s="5"/>
      <c r="AA14" s="5"/>
      <c r="AB14" s="5"/>
      <c r="AC14" s="5"/>
      <c r="AD14" s="5"/>
      <c r="AE14" s="5"/>
    </row>
    <row r="15" spans="1:31" s="6" customFormat="1" ht="15.75">
      <c r="A15" s="100">
        <f t="shared" si="0"/>
        <v>6</v>
      </c>
      <c r="B15" s="102"/>
      <c r="C15" s="102"/>
      <c r="D15" s="102"/>
      <c r="E15" s="103"/>
      <c r="F15" s="104"/>
      <c r="G15" s="105"/>
      <c r="H15" s="105"/>
      <c r="I15" s="283"/>
      <c r="J15" s="8"/>
      <c r="K15" s="9"/>
      <c r="L15" s="9"/>
      <c r="M15" s="9"/>
      <c r="N15" s="9"/>
      <c r="O15" s="9"/>
      <c r="P15" s="9"/>
      <c r="Q15" s="9"/>
      <c r="R15" s="9"/>
      <c r="S15" s="9"/>
      <c r="T15" s="9"/>
      <c r="U15" s="5"/>
      <c r="V15" s="5"/>
      <c r="W15" s="5"/>
      <c r="X15" s="5"/>
      <c r="Y15" s="5"/>
      <c r="Z15" s="5"/>
      <c r="AA15" s="5"/>
      <c r="AB15" s="5"/>
      <c r="AC15" s="5"/>
      <c r="AD15" s="5"/>
      <c r="AE15" s="5"/>
    </row>
    <row r="16" spans="1:31" s="6" customFormat="1" ht="15.75">
      <c r="A16" s="100">
        <f t="shared" si="0"/>
        <v>7</v>
      </c>
      <c r="B16" s="101"/>
      <c r="C16" s="102"/>
      <c r="D16" s="101"/>
      <c r="E16" s="103"/>
      <c r="F16" s="104"/>
      <c r="G16" s="105"/>
      <c r="H16" s="105"/>
      <c r="I16" s="283"/>
      <c r="J16" s="8"/>
      <c r="K16" s="9"/>
      <c r="L16" s="9"/>
      <c r="M16" s="9"/>
      <c r="N16" s="9"/>
      <c r="O16" s="9"/>
      <c r="P16" s="9"/>
      <c r="Q16" s="9"/>
      <c r="R16" s="9"/>
      <c r="S16" s="9"/>
      <c r="T16" s="9"/>
      <c r="U16" s="5"/>
      <c r="V16" s="5"/>
      <c r="W16" s="5"/>
      <c r="X16" s="5"/>
      <c r="Y16" s="5"/>
      <c r="Z16" s="5"/>
      <c r="AA16" s="5"/>
      <c r="AB16" s="5"/>
      <c r="AC16" s="5"/>
      <c r="AD16" s="5"/>
      <c r="AE16" s="5"/>
    </row>
    <row r="17" spans="1:31" s="6" customFormat="1" ht="15.75">
      <c r="A17" s="100">
        <f t="shared" si="0"/>
        <v>8</v>
      </c>
      <c r="B17" s="102"/>
      <c r="C17" s="102"/>
      <c r="D17" s="102"/>
      <c r="E17" s="103"/>
      <c r="F17" s="104"/>
      <c r="G17" s="105"/>
      <c r="H17" s="105"/>
      <c r="I17" s="283"/>
      <c r="J17" s="8"/>
      <c r="K17" s="9"/>
      <c r="L17" s="9"/>
      <c r="M17" s="9"/>
      <c r="N17" s="9"/>
      <c r="O17" s="9"/>
      <c r="P17" s="9"/>
      <c r="Q17" s="9"/>
      <c r="R17" s="9"/>
      <c r="S17" s="9"/>
      <c r="T17" s="9"/>
      <c r="U17" s="5"/>
      <c r="V17" s="5"/>
      <c r="W17" s="5"/>
      <c r="X17" s="5"/>
      <c r="Y17" s="5"/>
      <c r="Z17" s="5"/>
      <c r="AA17" s="5"/>
      <c r="AB17" s="5"/>
      <c r="AC17" s="5"/>
      <c r="AD17" s="5"/>
      <c r="AE17" s="5"/>
    </row>
    <row r="18" spans="1:31" s="6" customFormat="1" ht="15.75">
      <c r="A18" s="100">
        <f t="shared" si="0"/>
        <v>9</v>
      </c>
      <c r="B18" s="101"/>
      <c r="C18" s="102"/>
      <c r="D18" s="101"/>
      <c r="E18" s="103"/>
      <c r="F18" s="104"/>
      <c r="G18" s="105"/>
      <c r="H18" s="105"/>
      <c r="I18" s="283"/>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13">
        <f t="shared" si="0"/>
        <v>10</v>
      </c>
      <c r="B19" s="107"/>
      <c r="C19" s="107"/>
      <c r="D19" s="107"/>
      <c r="E19" s="108"/>
      <c r="F19" s="109"/>
      <c r="G19" s="110"/>
      <c r="H19" s="110"/>
      <c r="I19" s="284"/>
      <c r="J19" s="8"/>
      <c r="K19" s="9"/>
      <c r="L19" s="9"/>
      <c r="M19" s="9"/>
      <c r="N19" s="9"/>
      <c r="O19" s="9"/>
      <c r="P19" s="9"/>
      <c r="Q19" s="9"/>
      <c r="R19" s="9"/>
      <c r="S19" s="9"/>
      <c r="T19" s="9"/>
      <c r="U19" s="5"/>
      <c r="V19" s="5"/>
      <c r="W19" s="5"/>
      <c r="X19" s="5"/>
      <c r="Y19" s="5"/>
      <c r="Z19" s="5"/>
      <c r="AA19" s="5"/>
      <c r="AB19" s="5"/>
      <c r="AC19" s="5"/>
      <c r="AD19" s="5"/>
      <c r="AE19" s="5"/>
    </row>
    <row r="20" spans="1:31" ht="15.75" thickBot="1">
      <c r="A20" s="318"/>
      <c r="B20" s="111"/>
      <c r="C20" s="111"/>
      <c r="D20" s="111"/>
      <c r="E20" s="111"/>
      <c r="F20" s="111"/>
      <c r="G20" s="111"/>
      <c r="H20" s="114" t="str">
        <f>"Total "&amp;LEFT(A7,2)</f>
        <v>Total I1</v>
      </c>
      <c r="I20" s="115">
        <f>SUM(I10:I19)</f>
        <v>0</v>
      </c>
    </row>
    <row r="22" spans="1:3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topLeftCell="A7"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6" t="str">
        <f>'Date initiale'!C3</f>
        <v>Universitatea de Arhitectură și Urbanism "Ion Mincu" București</v>
      </c>
      <c r="B1" s="236"/>
      <c r="C1" s="236"/>
      <c r="D1" s="2"/>
      <c r="E1" s="2"/>
      <c r="F1" s="3"/>
      <c r="G1" s="3"/>
      <c r="H1" s="3"/>
      <c r="I1" s="3"/>
    </row>
    <row r="2" spans="1:31" ht="15.75">
      <c r="A2" s="236" t="str">
        <f>'Date initiale'!B4&amp;" "&amp;'Date initiale'!C4</f>
        <v>Facultatea URBANISM</v>
      </c>
      <c r="B2" s="236"/>
      <c r="C2" s="236"/>
      <c r="D2" s="2"/>
      <c r="E2" s="2"/>
      <c r="F2" s="3"/>
      <c r="G2" s="3"/>
      <c r="H2" s="3"/>
      <c r="I2" s="3"/>
    </row>
    <row r="3" spans="1:31" ht="15.75">
      <c r="A3" s="236" t="str">
        <f>'Date initiale'!B5&amp;" "&amp;'Date initiale'!C5</f>
        <v>Departamentul Planificare Urbană și Dezvoltare Teritorială</v>
      </c>
      <c r="B3" s="236"/>
      <c r="C3" s="236"/>
      <c r="D3" s="2"/>
      <c r="E3" s="2"/>
      <c r="F3" s="2"/>
      <c r="G3" s="2"/>
      <c r="H3" s="2"/>
      <c r="I3" s="2"/>
    </row>
    <row r="4" spans="1:31" ht="15.75">
      <c r="A4" s="437" t="str">
        <f>'Date initiale'!C6&amp;", "&amp;'Date initiale'!C7</f>
        <v>Munteanu Simona Elena, 3</v>
      </c>
      <c r="B4" s="437"/>
      <c r="C4" s="437"/>
      <c r="D4" s="2"/>
      <c r="E4" s="2"/>
      <c r="F4" s="3"/>
      <c r="G4" s="3"/>
      <c r="H4" s="3"/>
      <c r="I4" s="3"/>
    </row>
    <row r="5" spans="1:31" ht="15.75">
      <c r="A5" s="237"/>
      <c r="B5" s="237"/>
      <c r="C5" s="237"/>
      <c r="D5" s="2"/>
      <c r="E5" s="2"/>
      <c r="F5" s="3"/>
      <c r="G5" s="3"/>
      <c r="H5" s="3"/>
      <c r="I5" s="3"/>
    </row>
    <row r="6" spans="1:31" ht="15.75">
      <c r="A6" s="436" t="s">
        <v>110</v>
      </c>
      <c r="B6" s="436"/>
      <c r="C6" s="436"/>
      <c r="D6" s="436"/>
      <c r="E6" s="436"/>
      <c r="F6" s="436"/>
      <c r="G6" s="436"/>
      <c r="H6" s="436"/>
      <c r="I6" s="436"/>
    </row>
    <row r="7" spans="1:31" ht="15.75">
      <c r="A7" s="436" t="str">
        <f>'Descriere indicatori'!B5&amp;". "&amp;'Descriere indicatori'!C5</f>
        <v xml:space="preserve">I2. Cărţi de autor publicate la edituri cu prestigiu naţional* </v>
      </c>
      <c r="B7" s="436"/>
      <c r="C7" s="436"/>
      <c r="D7" s="436"/>
      <c r="E7" s="436"/>
      <c r="F7" s="436"/>
      <c r="G7" s="436"/>
      <c r="H7" s="436"/>
      <c r="I7" s="436"/>
    </row>
    <row r="8" spans="1:31" ht="16.5" thickBot="1">
      <c r="A8" s="33"/>
      <c r="B8" s="33"/>
      <c r="C8" s="33"/>
      <c r="D8" s="33"/>
      <c r="E8" s="33"/>
      <c r="F8" s="33"/>
      <c r="G8" s="33"/>
      <c r="H8" s="33"/>
      <c r="I8" s="33"/>
    </row>
    <row r="9" spans="1:31" s="6" customFormat="1" ht="60.75" thickBot="1">
      <c r="A9" s="183" t="s">
        <v>55</v>
      </c>
      <c r="B9" s="184" t="s">
        <v>83</v>
      </c>
      <c r="C9" s="184" t="s">
        <v>84</v>
      </c>
      <c r="D9" s="184" t="s">
        <v>85</v>
      </c>
      <c r="E9" s="184" t="s">
        <v>86</v>
      </c>
      <c r="F9" s="185" t="s">
        <v>87</v>
      </c>
      <c r="G9" s="184" t="s">
        <v>88</v>
      </c>
      <c r="H9" s="184" t="s">
        <v>89</v>
      </c>
      <c r="I9" s="186" t="s">
        <v>90</v>
      </c>
      <c r="J9" s="4"/>
      <c r="K9" s="239" t="s">
        <v>108</v>
      </c>
      <c r="L9" s="5"/>
      <c r="M9" s="5"/>
      <c r="N9" s="5"/>
      <c r="O9" s="5"/>
      <c r="P9" s="5"/>
      <c r="Q9" s="5"/>
      <c r="R9" s="5"/>
      <c r="S9" s="5"/>
      <c r="T9" s="5"/>
      <c r="U9" s="5"/>
      <c r="V9" s="5"/>
      <c r="W9" s="5"/>
      <c r="X9" s="5"/>
      <c r="Y9" s="5"/>
      <c r="Z9" s="5"/>
      <c r="AA9" s="5"/>
      <c r="AB9" s="5"/>
      <c r="AC9" s="5"/>
      <c r="AD9" s="5"/>
      <c r="AE9" s="5"/>
    </row>
    <row r="10" spans="1:31" s="6" customFormat="1" ht="45">
      <c r="A10" s="116">
        <v>1</v>
      </c>
      <c r="B10" s="403" t="s">
        <v>490</v>
      </c>
      <c r="C10" s="407" t="s">
        <v>489</v>
      </c>
      <c r="D10" s="403" t="s">
        <v>488</v>
      </c>
      <c r="E10" s="405" t="s">
        <v>491</v>
      </c>
      <c r="F10" s="119">
        <v>2023</v>
      </c>
      <c r="G10" s="117"/>
      <c r="H10" s="117"/>
      <c r="I10" s="285">
        <v>15</v>
      </c>
      <c r="J10" s="7"/>
      <c r="K10" s="240">
        <v>15</v>
      </c>
      <c r="L10" s="7" t="s">
        <v>246</v>
      </c>
      <c r="M10" s="7"/>
      <c r="N10" s="7"/>
      <c r="O10" s="7"/>
      <c r="P10" s="7"/>
      <c r="Q10" s="7"/>
      <c r="R10" s="7"/>
      <c r="S10" s="7"/>
      <c r="T10" s="7"/>
      <c r="U10" s="7"/>
      <c r="V10" s="7"/>
      <c r="W10" s="7"/>
      <c r="X10" s="7"/>
      <c r="Y10" s="7"/>
      <c r="Z10" s="7"/>
      <c r="AA10" s="7"/>
      <c r="AB10" s="7"/>
      <c r="AC10" s="7"/>
      <c r="AD10" s="7"/>
      <c r="AE10" s="7"/>
    </row>
    <row r="11" spans="1:31" s="6" customFormat="1" ht="60">
      <c r="A11" s="120">
        <f>A10+1</f>
        <v>2</v>
      </c>
      <c r="B11" s="404" t="s">
        <v>490</v>
      </c>
      <c r="C11" s="85" t="s">
        <v>492</v>
      </c>
      <c r="D11" s="404" t="s">
        <v>488</v>
      </c>
      <c r="E11" s="406" t="s">
        <v>493</v>
      </c>
      <c r="F11" s="123">
        <v>2023</v>
      </c>
      <c r="G11" s="121"/>
      <c r="H11" s="121"/>
      <c r="I11" s="286">
        <v>15</v>
      </c>
      <c r="J11" s="7"/>
      <c r="K11"/>
      <c r="L11" s="7"/>
      <c r="M11" s="7"/>
      <c r="N11" s="7"/>
      <c r="O11" s="7"/>
      <c r="P11" s="7"/>
      <c r="Q11" s="7"/>
      <c r="R11" s="7"/>
      <c r="S11" s="7"/>
      <c r="T11" s="7"/>
      <c r="U11" s="7"/>
      <c r="V11" s="7"/>
      <c r="W11" s="7"/>
      <c r="X11" s="7"/>
      <c r="Y11" s="7"/>
      <c r="Z11" s="7"/>
      <c r="AA11" s="7"/>
      <c r="AB11" s="7"/>
      <c r="AC11" s="7"/>
      <c r="AD11" s="7"/>
      <c r="AE11" s="7"/>
    </row>
    <row r="12" spans="1:31" s="6" customFormat="1" ht="15.75">
      <c r="A12" s="120">
        <f t="shared" ref="A12:A19" si="0">A11+1</f>
        <v>3</v>
      </c>
      <c r="B12" s="122"/>
      <c r="C12" s="122"/>
      <c r="D12" s="121"/>
      <c r="E12" s="122"/>
      <c r="F12" s="123"/>
      <c r="G12" s="122"/>
      <c r="H12" s="121"/>
      <c r="I12" s="286"/>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0">
        <f t="shared" si="0"/>
        <v>4</v>
      </c>
      <c r="B13" s="122"/>
      <c r="C13" s="122"/>
      <c r="D13" s="121"/>
      <c r="E13" s="122"/>
      <c r="F13" s="123"/>
      <c r="G13" s="122"/>
      <c r="H13" s="122"/>
      <c r="I13" s="28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0">
        <f t="shared" si="0"/>
        <v>5</v>
      </c>
      <c r="B14" s="121"/>
      <c r="C14" s="122"/>
      <c r="D14" s="121"/>
      <c r="E14" s="122"/>
      <c r="F14" s="123"/>
      <c r="G14" s="121"/>
      <c r="H14" s="121"/>
      <c r="I14" s="28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0">
        <f t="shared" si="0"/>
        <v>6</v>
      </c>
      <c r="B15" s="122"/>
      <c r="C15" s="122"/>
      <c r="D15" s="121"/>
      <c r="E15" s="122"/>
      <c r="F15" s="123"/>
      <c r="G15" s="122"/>
      <c r="H15" s="121"/>
      <c r="I15" s="28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0">
        <f t="shared" si="0"/>
        <v>7</v>
      </c>
      <c r="B16" s="122"/>
      <c r="C16" s="122"/>
      <c r="D16" s="121"/>
      <c r="E16" s="122"/>
      <c r="F16" s="123"/>
      <c r="G16" s="122"/>
      <c r="H16" s="122"/>
      <c r="I16" s="28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0">
        <f t="shared" si="0"/>
        <v>8</v>
      </c>
      <c r="B17" s="124"/>
      <c r="C17" s="122"/>
      <c r="D17" s="124"/>
      <c r="E17" s="125"/>
      <c r="F17" s="123"/>
      <c r="G17" s="122"/>
      <c r="H17" s="122"/>
      <c r="I17" s="28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0">
        <f t="shared" si="0"/>
        <v>9</v>
      </c>
      <c r="B18" s="124"/>
      <c r="C18" s="122"/>
      <c r="D18" s="124"/>
      <c r="E18" s="125"/>
      <c r="F18" s="123"/>
      <c r="G18" s="122"/>
      <c r="H18" s="122"/>
      <c r="I18" s="28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6">
        <f t="shared" si="0"/>
        <v>10</v>
      </c>
      <c r="B19" s="127"/>
      <c r="C19" s="128"/>
      <c r="D19" s="127"/>
      <c r="E19" s="128"/>
      <c r="F19" s="129"/>
      <c r="G19" s="129"/>
      <c r="H19" s="129"/>
      <c r="I19" s="287"/>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c r="A20" s="329"/>
      <c r="B20" s="130"/>
      <c r="C20" s="130"/>
      <c r="D20" s="130"/>
      <c r="E20" s="130"/>
      <c r="F20" s="130"/>
      <c r="G20" s="130"/>
      <c r="H20" s="114" t="str">
        <f>"Total "&amp;LEFT(A7,2)</f>
        <v>Total I2</v>
      </c>
      <c r="I20" s="135">
        <f>SUM(I10:I19)</f>
        <v>30</v>
      </c>
      <c r="J20" s="9"/>
      <c r="K20" s="9"/>
      <c r="L20" s="5"/>
      <c r="M20" s="5"/>
      <c r="N20" s="5"/>
      <c r="O20" s="5"/>
      <c r="P20" s="5"/>
      <c r="Q20" s="5"/>
      <c r="R20" s="5"/>
      <c r="S20" s="5"/>
      <c r="T20" s="5"/>
      <c r="U20" s="5"/>
      <c r="V20" s="5"/>
    </row>
    <row r="21" spans="1:31" s="6" customFormat="1" ht="15.7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row r="25" spans="1:31" s="6" customFormat="1" ht="15.7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13" workbookViewId="0">
      <selection activeCell="C13" sqref="C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15.75">
      <c r="A7" s="436" t="str">
        <f>'Descriere indicatori'!B6&amp;". "&amp;'Descriere indicatori'!C6</f>
        <v xml:space="preserve">I3. Capitole de autor cuprinse în cărţi publicate la edituri cu prestigiu naţional* </v>
      </c>
      <c r="B7" s="436"/>
      <c r="C7" s="436"/>
      <c r="D7" s="436"/>
      <c r="E7" s="436"/>
      <c r="F7" s="436"/>
      <c r="G7" s="436"/>
      <c r="H7" s="436"/>
      <c r="I7" s="436"/>
    </row>
    <row r="8" spans="1:12" ht="16.5" thickBot="1">
      <c r="A8" s="33"/>
      <c r="B8" s="33"/>
      <c r="C8" s="33"/>
      <c r="D8" s="33"/>
      <c r="E8" s="33"/>
      <c r="F8" s="33"/>
      <c r="G8" s="33"/>
      <c r="H8" s="33"/>
      <c r="I8" s="33"/>
    </row>
    <row r="9" spans="1:12" ht="60.75" thickBot="1">
      <c r="A9" s="179" t="s">
        <v>55</v>
      </c>
      <c r="B9" s="180" t="s">
        <v>83</v>
      </c>
      <c r="C9" s="180" t="s">
        <v>175</v>
      </c>
      <c r="D9" s="180" t="s">
        <v>85</v>
      </c>
      <c r="E9" s="180" t="s">
        <v>86</v>
      </c>
      <c r="F9" s="181" t="s">
        <v>87</v>
      </c>
      <c r="G9" s="180" t="s">
        <v>88</v>
      </c>
      <c r="H9" s="180" t="s">
        <v>89</v>
      </c>
      <c r="I9" s="182" t="s">
        <v>90</v>
      </c>
      <c r="K9" s="239" t="s">
        <v>108</v>
      </c>
    </row>
    <row r="10" spans="1:12" ht="120">
      <c r="A10" s="154">
        <v>1</v>
      </c>
      <c r="B10" s="137" t="s">
        <v>503</v>
      </c>
      <c r="C10" s="169" t="s">
        <v>494</v>
      </c>
      <c r="D10" s="137" t="s">
        <v>416</v>
      </c>
      <c r="E10" s="137" t="s">
        <v>276</v>
      </c>
      <c r="F10" s="138">
        <v>2010</v>
      </c>
      <c r="G10" s="139"/>
      <c r="H10" s="138">
        <v>13</v>
      </c>
      <c r="I10" s="288">
        <v>10</v>
      </c>
      <c r="K10" s="240">
        <v>10</v>
      </c>
      <c r="L10" s="340" t="s">
        <v>247</v>
      </c>
    </row>
    <row r="11" spans="1:12" ht="180">
      <c r="A11" s="100">
        <f>A10+1</f>
        <v>2</v>
      </c>
      <c r="B11" s="36" t="s">
        <v>503</v>
      </c>
      <c r="C11" s="36" t="s">
        <v>495</v>
      </c>
      <c r="D11" s="131" t="s">
        <v>496</v>
      </c>
      <c r="E11" s="36" t="s">
        <v>276</v>
      </c>
      <c r="F11" s="36">
        <v>2010</v>
      </c>
      <c r="G11" s="36"/>
      <c r="H11" s="36">
        <v>13</v>
      </c>
      <c r="I11" s="289">
        <v>10</v>
      </c>
    </row>
    <row r="12" spans="1:12" ht="90">
      <c r="A12" s="141">
        <f t="shared" ref="A12:A19" si="0">A11+1</f>
        <v>3</v>
      </c>
      <c r="B12" s="112" t="s">
        <v>504</v>
      </c>
      <c r="C12" s="133" t="s">
        <v>499</v>
      </c>
      <c r="D12" s="131" t="s">
        <v>500</v>
      </c>
      <c r="E12" s="142" t="s">
        <v>443</v>
      </c>
      <c r="F12" s="105">
        <v>2021</v>
      </c>
      <c r="G12" s="105">
        <v>245</v>
      </c>
      <c r="H12" s="105">
        <v>6</v>
      </c>
      <c r="I12" s="290">
        <v>5</v>
      </c>
    </row>
    <row r="13" spans="1:12" ht="105">
      <c r="A13" s="141">
        <f t="shared" si="0"/>
        <v>4</v>
      </c>
      <c r="B13" s="134" t="s">
        <v>505</v>
      </c>
      <c r="C13" s="20" t="s">
        <v>502</v>
      </c>
      <c r="D13" s="36" t="s">
        <v>500</v>
      </c>
      <c r="E13" s="36" t="s">
        <v>501</v>
      </c>
      <c r="F13" s="104">
        <v>2022</v>
      </c>
      <c r="G13" s="104">
        <v>240</v>
      </c>
      <c r="H13" s="104">
        <v>6</v>
      </c>
      <c r="I13" s="283">
        <v>5</v>
      </c>
    </row>
    <row r="14" spans="1:12">
      <c r="A14" s="141">
        <f t="shared" si="0"/>
        <v>5</v>
      </c>
      <c r="B14" s="103"/>
      <c r="C14" s="36"/>
      <c r="D14" s="36"/>
      <c r="E14" s="36"/>
      <c r="F14" s="104"/>
      <c r="G14" s="104"/>
      <c r="H14" s="104"/>
      <c r="I14" s="291"/>
    </row>
    <row r="15" spans="1:12">
      <c r="A15" s="141">
        <f t="shared" si="0"/>
        <v>6</v>
      </c>
      <c r="B15" s="134"/>
      <c r="C15" s="36"/>
      <c r="D15" s="36"/>
      <c r="E15" s="103"/>
      <c r="F15" s="104"/>
      <c r="G15" s="104"/>
      <c r="H15" s="104"/>
      <c r="I15" s="283"/>
    </row>
    <row r="16" spans="1:12">
      <c r="A16" s="141">
        <f t="shared" si="0"/>
        <v>7</v>
      </c>
      <c r="B16" s="103"/>
      <c r="C16" s="36"/>
      <c r="D16" s="36"/>
      <c r="E16" s="36"/>
      <c r="F16" s="104"/>
      <c r="G16" s="104"/>
      <c r="H16" s="104"/>
      <c r="I16" s="291"/>
    </row>
    <row r="17" spans="1:9">
      <c r="A17" s="141">
        <f t="shared" si="0"/>
        <v>8</v>
      </c>
      <c r="B17" s="134"/>
      <c r="C17" s="36"/>
      <c r="D17" s="36"/>
      <c r="E17" s="103"/>
      <c r="F17" s="104"/>
      <c r="G17" s="104"/>
      <c r="H17" s="104"/>
      <c r="I17" s="283"/>
    </row>
    <row r="18" spans="1:9">
      <c r="A18" s="141">
        <f t="shared" si="0"/>
        <v>9</v>
      </c>
      <c r="B18" s="132"/>
      <c r="C18" s="142"/>
      <c r="D18" s="131"/>
      <c r="E18" s="136"/>
      <c r="F18" s="105"/>
      <c r="G18" s="105"/>
      <c r="H18" s="105"/>
      <c r="I18" s="283"/>
    </row>
    <row r="19" spans="1:9" ht="15.75" thickBot="1">
      <c r="A19" s="143">
        <f t="shared" si="0"/>
        <v>10</v>
      </c>
      <c r="B19" s="144"/>
      <c r="C19" s="145"/>
      <c r="D19" s="145"/>
      <c r="E19" s="145"/>
      <c r="F19" s="109"/>
      <c r="G19" s="109"/>
      <c r="H19" s="109"/>
      <c r="I19" s="284"/>
    </row>
    <row r="20" spans="1:9" ht="15.75" thickBot="1">
      <c r="A20" s="318"/>
      <c r="B20" s="111"/>
      <c r="C20" s="111"/>
      <c r="D20" s="111"/>
      <c r="E20" s="111"/>
      <c r="F20" s="111"/>
      <c r="G20" s="111"/>
      <c r="H20" s="114" t="str">
        <f>"Total "&amp;LEFT(A7,2)</f>
        <v>Total I3</v>
      </c>
      <c r="I20" s="115">
        <f>SUM(I10:I19)</f>
        <v>30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7" workbookViewId="0">
      <selection activeCell="E11" sqref="E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21.85546875" customWidth="1"/>
    <col min="8" max="8" width="10" customWidth="1"/>
    <col min="9" max="9" width="9.710937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Planificare Urbană și Dezvoltare Teritorială</v>
      </c>
      <c r="B3" s="236"/>
      <c r="C3" s="236"/>
    </row>
    <row r="4" spans="1:12">
      <c r="A4" s="111" t="str">
        <f>'Date initiale'!C6&amp;", "&amp;'Date initiale'!C7</f>
        <v>Munteanu Simona Elena, 3</v>
      </c>
      <c r="B4" s="111"/>
      <c r="C4" s="111"/>
    </row>
    <row r="5" spans="1:12">
      <c r="A5" s="111"/>
      <c r="B5" s="111"/>
      <c r="C5" s="111"/>
    </row>
    <row r="6" spans="1:12" ht="15.75">
      <c r="A6" s="436" t="s">
        <v>110</v>
      </c>
      <c r="B6" s="436"/>
      <c r="C6" s="436"/>
      <c r="D6" s="436"/>
      <c r="E6" s="436"/>
      <c r="F6" s="436"/>
      <c r="G6" s="436"/>
      <c r="H6" s="436"/>
      <c r="I6" s="436"/>
    </row>
    <row r="7" spans="1:12" ht="15.75">
      <c r="A7" s="436" t="str">
        <f>'Descriere indicatori'!B7&amp;". "&amp;'Descriere indicatori'!C7</f>
        <v xml:space="preserve">I4. Articole in extenso în reviste ştiinţifice de specialitate* </v>
      </c>
      <c r="B7" s="436"/>
      <c r="C7" s="436"/>
      <c r="D7" s="436"/>
      <c r="E7" s="436"/>
      <c r="F7" s="436"/>
      <c r="G7" s="436"/>
      <c r="H7" s="436"/>
      <c r="I7" s="436"/>
    </row>
    <row r="8" spans="1:12" ht="15.75" thickBot="1">
      <c r="A8" s="146"/>
      <c r="B8" s="146"/>
      <c r="C8" s="146"/>
      <c r="D8" s="146"/>
      <c r="E8" s="146"/>
      <c r="F8" s="146"/>
      <c r="G8" s="146"/>
      <c r="H8" s="146"/>
      <c r="I8" s="146"/>
    </row>
    <row r="9" spans="1:12" ht="30.75" thickBot="1">
      <c r="A9" s="179" t="s">
        <v>55</v>
      </c>
      <c r="B9" s="149" t="s">
        <v>83</v>
      </c>
      <c r="C9" s="149" t="s">
        <v>56</v>
      </c>
      <c r="D9" s="149" t="s">
        <v>57</v>
      </c>
      <c r="E9" s="149" t="s">
        <v>80</v>
      </c>
      <c r="F9" s="150" t="s">
        <v>87</v>
      </c>
      <c r="G9" s="149" t="s">
        <v>58</v>
      </c>
      <c r="H9" s="149" t="s">
        <v>111</v>
      </c>
      <c r="I9" s="151" t="s">
        <v>90</v>
      </c>
      <c r="K9" s="239" t="s">
        <v>108</v>
      </c>
    </row>
    <row r="10" spans="1:12" ht="33" customHeight="1">
      <c r="A10" s="96">
        <v>1</v>
      </c>
      <c r="B10" s="374" t="s">
        <v>411</v>
      </c>
      <c r="C10" s="374" t="s">
        <v>412</v>
      </c>
      <c r="D10" s="375" t="s">
        <v>413</v>
      </c>
      <c r="E10" s="367" t="s">
        <v>414</v>
      </c>
      <c r="F10" s="368">
        <v>2017</v>
      </c>
      <c r="G10" s="375" t="s">
        <v>415</v>
      </c>
      <c r="H10" s="419">
        <v>5</v>
      </c>
      <c r="I10" s="420">
        <v>5</v>
      </c>
      <c r="J10" s="376"/>
      <c r="K10" s="240">
        <v>10</v>
      </c>
      <c r="L10" s="340" t="s">
        <v>248</v>
      </c>
    </row>
    <row r="11" spans="1:12" ht="52.5" customHeight="1">
      <c r="A11" s="100">
        <f>A10+1</f>
        <v>2</v>
      </c>
      <c r="B11" s="101" t="s">
        <v>569</v>
      </c>
      <c r="C11" s="102" t="s">
        <v>571</v>
      </c>
      <c r="D11" s="101" t="s">
        <v>568</v>
      </c>
      <c r="E11" s="103" t="s">
        <v>567</v>
      </c>
      <c r="F11" s="104" t="s">
        <v>572</v>
      </c>
      <c r="G11" s="105" t="s">
        <v>570</v>
      </c>
      <c r="H11" s="105">
        <v>16</v>
      </c>
      <c r="I11" s="286">
        <v>1</v>
      </c>
    </row>
    <row r="12" spans="1:12">
      <c r="A12" s="100">
        <f t="shared" ref="A12:A17" si="0">A11+1</f>
        <v>3</v>
      </c>
      <c r="B12" s="102"/>
      <c r="C12" s="102"/>
      <c r="D12" s="102"/>
      <c r="E12" s="103"/>
      <c r="F12" s="104"/>
      <c r="G12" s="105"/>
      <c r="H12" s="105"/>
      <c r="I12" s="286"/>
    </row>
    <row r="13" spans="1:12">
      <c r="A13" s="100">
        <f t="shared" si="0"/>
        <v>4</v>
      </c>
      <c r="B13" s="102"/>
      <c r="C13" s="102"/>
      <c r="D13" s="102"/>
      <c r="E13" s="103"/>
      <c r="F13" s="104"/>
      <c r="G13" s="104"/>
      <c r="H13" s="104"/>
      <c r="I13" s="286"/>
    </row>
    <row r="14" spans="1:12">
      <c r="A14" s="100">
        <f t="shared" si="0"/>
        <v>5</v>
      </c>
      <c r="B14" s="102"/>
      <c r="C14" s="102"/>
      <c r="D14" s="102"/>
      <c r="E14" s="103"/>
      <c r="F14" s="104"/>
      <c r="G14" s="104"/>
      <c r="H14" s="104"/>
      <c r="I14" s="286"/>
    </row>
    <row r="15" spans="1:12">
      <c r="A15" s="100">
        <f t="shared" si="0"/>
        <v>6</v>
      </c>
      <c r="B15" s="102"/>
      <c r="C15" s="102"/>
      <c r="D15" s="102"/>
      <c r="E15" s="103"/>
      <c r="F15" s="104"/>
      <c r="G15" s="104"/>
      <c r="H15" s="104"/>
      <c r="I15" s="286"/>
    </row>
    <row r="16" spans="1:12">
      <c r="A16" s="100">
        <f t="shared" si="0"/>
        <v>7</v>
      </c>
      <c r="B16" s="102"/>
      <c r="C16" s="102"/>
      <c r="D16" s="102"/>
      <c r="E16" s="103"/>
      <c r="F16" s="104"/>
      <c r="G16" s="104"/>
      <c r="H16" s="104"/>
      <c r="I16" s="286"/>
    </row>
    <row r="17" spans="1:9">
      <c r="A17" s="100">
        <f t="shared" si="0"/>
        <v>8</v>
      </c>
      <c r="B17" s="102"/>
      <c r="C17" s="102"/>
      <c r="D17" s="102"/>
      <c r="E17" s="103"/>
      <c r="F17" s="104"/>
      <c r="G17" s="104"/>
      <c r="H17" s="104"/>
      <c r="I17" s="286"/>
    </row>
    <row r="18" spans="1:9">
      <c r="A18" s="100">
        <f>A17+1</f>
        <v>9</v>
      </c>
      <c r="B18" s="102"/>
      <c r="C18" s="102"/>
      <c r="D18" s="102"/>
      <c r="E18" s="103"/>
      <c r="F18" s="104"/>
      <c r="G18" s="104"/>
      <c r="H18" s="104"/>
      <c r="I18" s="286"/>
    </row>
    <row r="19" spans="1:9" ht="15.75" thickBot="1">
      <c r="A19" s="106">
        <f>A18+1</f>
        <v>10</v>
      </c>
      <c r="B19" s="107"/>
      <c r="C19" s="107"/>
      <c r="D19" s="107"/>
      <c r="E19" s="108"/>
      <c r="F19" s="109"/>
      <c r="G19" s="109"/>
      <c r="H19" s="109"/>
      <c r="I19" s="287"/>
    </row>
    <row r="20" spans="1:9" ht="15.75" thickBot="1">
      <c r="A20" s="327"/>
      <c r="B20" s="111"/>
      <c r="C20" s="111"/>
      <c r="D20" s="111"/>
      <c r="E20" s="111"/>
      <c r="F20" s="111"/>
      <c r="G20" s="111"/>
      <c r="H20" s="114" t="str">
        <f>"Total "&amp;LEFT(A7,2)</f>
        <v>Total I4</v>
      </c>
      <c r="I20" s="153">
        <f>SUM(I10:I19)</f>
        <v>6</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simona</cp:lastModifiedBy>
  <cp:lastPrinted>2024-06-11T19:36:57Z</cp:lastPrinted>
  <dcterms:created xsi:type="dcterms:W3CDTF">2013-01-10T17:13:12Z</dcterms:created>
  <dcterms:modified xsi:type="dcterms:W3CDTF">2024-06-11T19:37:11Z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