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C:\Users\mihai\Desktop\ACTE EXAMEN PROFESOR\COMPLETATE\"/>
    </mc:Choice>
  </mc:AlternateContent>
  <xr:revisionPtr revIDLastSave="0" documentId="13_ncr:1_{140F1457-B6F1-46C4-87AD-C5909434C164}" xr6:coauthVersionLast="47" xr6:coauthVersionMax="47" xr10:uidLastSave="{00000000-0000-0000-0000-000000000000}"/>
  <bookViews>
    <workbookView xWindow="-120" yWindow="-120" windowWidth="29040" windowHeight="15840" tabRatio="928" firstSheet="1" activeTab="5"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'I18'!$A$1:$D$25</definedName>
    <definedName name="_xlnm.Print_Area" localSheetId="27">'I19'!$A$1:$E$20</definedName>
    <definedName name="_xlnm.Print_Area" localSheetId="6">'I2'!$A$1:$I$22</definedName>
    <definedName name="_xlnm.Print_Area" localSheetId="28">'I20'!$A$1:$E$25</definedName>
    <definedName name="_xlnm.Print_Area" localSheetId="29">'I21'!$A$1:$D$20</definedName>
    <definedName name="_xlnm.Print_Area" localSheetId="30">'I22'!$A$1:$D$19</definedName>
    <definedName name="_xlnm.Print_Area" localSheetId="31">'I23'!$A$1:$D$20</definedName>
    <definedName name="_xlnm.Print_Area" localSheetId="32">'I24'!$A$1:$F$20</definedName>
    <definedName name="_xlnm.Print_Area" localSheetId="7">'I3'!$A$1:$I$21</definedName>
    <definedName name="_xlnm.Print_Area" localSheetId="8">'I4'!$A$1:$I$50</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22" l="1"/>
  <c r="A12" i="22" s="1"/>
  <c r="A13" i="22" s="1"/>
  <c r="A14" i="22" s="1"/>
  <c r="A15" i="22" s="1"/>
  <c r="A16" i="22" s="1"/>
  <c r="A12" i="28"/>
  <c r="A13" i="28" s="1"/>
  <c r="D23" i="20"/>
  <c r="A10" i="6"/>
  <c r="A23" i="13"/>
  <c r="A22" i="37"/>
  <c r="A7" i="37"/>
  <c r="G20" i="37" s="1"/>
  <c r="H20" i="37"/>
  <c r="D29" i="36" s="1"/>
  <c r="A11" i="37"/>
  <c r="A12" i="37" s="1"/>
  <c r="A13" i="37" s="1"/>
  <c r="A14" i="37" s="1"/>
  <c r="A15" i="37" s="1"/>
  <c r="A16" i="37" s="1"/>
  <c r="A17" i="37" s="1"/>
  <c r="A18" i="37" s="1"/>
  <c r="A19" i="37" s="1"/>
  <c r="A4" i="37"/>
  <c r="A3" i="37"/>
  <c r="A2" i="37"/>
  <c r="A1" i="37"/>
  <c r="A17" i="22" l="1"/>
  <c r="A19" i="22" s="1"/>
  <c r="A18" i="22"/>
  <c r="A14" i="28"/>
  <c r="A15" i="28" s="1"/>
  <c r="A16" i="28" s="1"/>
  <c r="A17" i="28" s="1"/>
  <c r="B2" i="36"/>
  <c r="B4" i="36"/>
  <c r="B6" i="36"/>
  <c r="B5" i="36" l="1"/>
  <c r="B3" i="36"/>
  <c r="B47" i="36"/>
  <c r="D37" i="36"/>
  <c r="E25" i="22"/>
  <c r="D34" i="36" s="1"/>
  <c r="F20" i="26"/>
  <c r="D38"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7" i="24"/>
  <c r="C19" i="24" s="1"/>
  <c r="A11" i="23"/>
  <c r="A12" i="23" s="1"/>
  <c r="A13" i="23" s="1"/>
  <c r="A14" i="23" s="1"/>
  <c r="A15" i="23" s="1"/>
  <c r="A16" i="23" s="1"/>
  <c r="A17" i="23" s="1"/>
  <c r="A18" i="23" s="1"/>
  <c r="A19" i="23" s="1"/>
  <c r="A7" i="23"/>
  <c r="C20" i="23" s="1"/>
  <c r="A7" i="22"/>
  <c r="D25" i="22" s="1"/>
  <c r="E20" i="21"/>
  <c r="D33" i="36" s="1"/>
  <c r="A11" i="21"/>
  <c r="A12" i="21" s="1"/>
  <c r="A13" i="21" s="1"/>
  <c r="A14" i="21" s="1"/>
  <c r="A15" i="21" s="1"/>
  <c r="A16" i="21" s="1"/>
  <c r="A17" i="21" s="1"/>
  <c r="A18" i="21" s="1"/>
  <c r="A19" i="21" s="1"/>
  <c r="A7" i="21"/>
  <c r="D20" i="21" s="1"/>
  <c r="A25" i="20"/>
  <c r="A11" i="20"/>
  <c r="A12" i="20" s="1"/>
  <c r="A13" i="20" s="1"/>
  <c r="A14" i="20" s="1"/>
  <c r="A15" i="20" s="1"/>
  <c r="A16" i="20" s="1"/>
  <c r="A17" i="20" s="1"/>
  <c r="A20" i="20" s="1"/>
  <c r="A7" i="20"/>
  <c r="C23" i="20" s="1"/>
  <c r="A11" i="19"/>
  <c r="A7" i="19"/>
  <c r="C20" i="19" s="1"/>
  <c r="A11" i="18"/>
  <c r="A12" i="18" s="1"/>
  <c r="A13" i="18" s="1"/>
  <c r="A14" i="18" s="1"/>
  <c r="A15" i="18" s="1"/>
  <c r="A16" i="18" s="1"/>
  <c r="A17" i="18" s="1"/>
  <c r="A18" i="18" s="1"/>
  <c r="A19" i="18" s="1"/>
  <c r="I20" i="9"/>
  <c r="D16" i="36" s="1"/>
  <c r="I48" i="7"/>
  <c r="D14" i="36" s="1"/>
  <c r="I20" i="8"/>
  <c r="D15" i="36" s="1"/>
  <c r="A22" i="13"/>
  <c r="A22" i="12"/>
  <c r="A22" i="11"/>
  <c r="A22" i="10"/>
  <c r="A22" i="8"/>
  <c r="A50" i="7"/>
  <c r="A21"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22" i="16"/>
  <c r="A7" i="16"/>
  <c r="G20" i="16" s="1"/>
  <c r="A11" i="16"/>
  <c r="A12" i="16" s="1"/>
  <c r="A13" i="16" s="1"/>
  <c r="A14" i="16" s="1"/>
  <c r="A15" i="16" s="1"/>
  <c r="A22" i="15"/>
  <c r="A11" i="15"/>
  <c r="A12" i="15" s="1"/>
  <c r="A13" i="15" s="1"/>
  <c r="A14" i="15" s="1"/>
  <c r="A15" i="15" s="1"/>
  <c r="A16" i="15" s="1"/>
  <c r="A17" i="15" s="1"/>
  <c r="A18" i="15" s="1"/>
  <c r="A19" i="15" s="1"/>
  <c r="A7" i="15"/>
  <c r="G20" i="15" s="1"/>
  <c r="A18" i="28"/>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48" i="7" s="1"/>
  <c r="A7" i="6"/>
  <c r="H19"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H20" i="16"/>
  <c r="D25" i="36" s="1"/>
  <c r="D19" i="24"/>
  <c r="D36" i="36" s="1"/>
  <c r="D32" i="36"/>
  <c r="D20" i="18"/>
  <c r="D30" i="36" s="1"/>
  <c r="H20" i="30"/>
  <c r="D27" i="36" s="1"/>
  <c r="H20" i="15"/>
  <c r="D24" i="36" s="1"/>
  <c r="H20" i="29"/>
  <c r="D22" i="36" s="1"/>
  <c r="I20" i="14"/>
  <c r="D21" i="36" s="1"/>
  <c r="I20" i="5"/>
  <c r="D12" i="36" s="1"/>
  <c r="D20" i="19"/>
  <c r="I20" i="10"/>
  <c r="D17" i="36" s="1"/>
  <c r="I19" i="6"/>
  <c r="D13" i="36" s="1"/>
  <c r="I20" i="4"/>
  <c r="A12" i="19" l="1"/>
  <c r="A13" i="19" s="1"/>
  <c r="A14" i="19" s="1"/>
  <c r="A15" i="19" s="1"/>
  <c r="A16" i="19" s="1"/>
  <c r="A17" i="19" s="1"/>
  <c r="A18" i="19" s="1"/>
  <c r="A19" i="19" s="1"/>
  <c r="A18" i="20"/>
  <c r="A19" i="20"/>
  <c r="D43" i="36"/>
  <c r="D31" i="36"/>
  <c r="D42" i="36" s="1"/>
  <c r="D11" i="36"/>
  <c r="D35" i="36"/>
  <c r="D41" i="36" l="1"/>
  <c r="D44" i="36" s="1"/>
</calcChain>
</file>

<file path=xl/sharedStrings.xml><?xml version="1.0" encoding="utf-8"?>
<sst xmlns="http://schemas.openxmlformats.org/spreadsheetml/2006/main" count="913" uniqueCount="458">
  <si>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</si>
  <si>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</si>
  <si>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</si>
  <si>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</si>
  <si>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</si>
  <si>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</si>
  <si>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</si>
  <si>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</si>
  <si>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</si>
  <si>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</si>
  <si>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</si>
  <si>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</si>
  <si>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</si>
  <si>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</si>
  <si>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</si>
  <si>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</si>
  <si>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</si>
  <si>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</si>
  <si>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</si>
  <si>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</si>
  <si>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</si>
  <si>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</si>
  <si>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</si>
  <si>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</si>
  <si>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</si>
  <si>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</si>
  <si>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</si>
  <si>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</si>
  <si>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</si>
  <si>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</si>
  <si>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</si>
  <si>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</si>
  <si>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</si>
  <si>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</si>
  <si>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</si>
  <si>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</si>
  <si>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</si>
  <si>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</si>
  <si>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</si>
  <si>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</si>
  <si>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</si>
  <si>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</si>
  <si>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</si>
  <si>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</si>
  <si>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</si>
  <si>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</si>
  <si>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</si>
  <si>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</si>
  <si>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</si>
  <si>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</si>
  <si>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</si>
  <si>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</si>
  <si>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</si>
  <si>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</si>
  <si>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</si>
  <si>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</si>
  <si>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</si>
  <si>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</si>
  <si>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</si>
  <si>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</si>
  <si>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</si>
  <si>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</si>
  <si>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</si>
  <si>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</si>
  <si>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</si>
  <si>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</si>
  <si>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</si>
  <si>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</si>
  <si>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</si>
  <si>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</si>
  <si>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</si>
  <si>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</si>
  <si>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</si>
  <si>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</si>
  <si>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</si>
  <si>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</si>
  <si>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</si>
  <si>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</si>
  <si>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</si>
  <si>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</si>
  <si>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</si>
  <si>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</si>
  <si>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</si>
  <si>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</si>
  <si>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</si>
  <si>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</si>
  <si>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</si>
  <si>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</si>
  <si>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</si>
  <si>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</si>
  <si>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</si>
  <si>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</si>
  <si>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</si>
  <si>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</si>
  <si>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</si>
  <si>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</si>
  <si>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</si>
  <si>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</si>
  <si>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</si>
  <si>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</si>
  <si>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</si>
  <si>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</si>
  <si>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</si>
  <si>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</si>
  <si>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</si>
  <si>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</si>
  <si>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</si>
  <si>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</si>
  <si>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</si>
  <si>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</si>
  <si>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</si>
  <si>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</si>
  <si>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</si>
  <si>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</si>
  <si>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</si>
  <si>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</si>
  <si>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</si>
  <si>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</si>
  <si>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</si>
  <si>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</si>
  <si>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</si>
  <si>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</si>
  <si>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</si>
  <si>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</si>
  <si>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</si>
  <si>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</si>
  <si>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</si>
  <si>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</si>
  <si>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</si>
  <si>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</si>
  <si>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</si>
  <si>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</si>
  <si>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</si>
  <si>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</si>
  <si>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</si>
  <si>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</si>
  <si>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</si>
  <si>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</si>
  <si>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</si>
  <si>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</si>
  <si>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</si>
  <si>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</si>
  <si>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</si>
  <si>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</si>
  <si>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</si>
  <si>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</si>
  <si>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</si>
  <si>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</si>
  <si>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</si>
  <si>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</si>
  <si>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</si>
  <si>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</si>
  <si>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</si>
  <si>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</si>
  <si>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</si>
  <si>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</si>
  <si>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</si>
  <si>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</si>
  <si>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</si>
  <si>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</si>
  <si>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</si>
  <si>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</si>
  <si>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</si>
  <si>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</si>
  <si>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</si>
  <si>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</si>
  <si>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</si>
  <si>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</si>
  <si>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</si>
  <si>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</si>
  <si>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</si>
  <si>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</si>
  <si>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</si>
  <si>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</si>
  <si>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</si>
  <si>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</si>
  <si>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</si>
  <si>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</si>
  <si>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</si>
  <si>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</si>
  <si>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</si>
  <si>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</si>
  <si>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</si>
  <si>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</si>
  <si>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</si>
  <si>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</si>
  <si>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</si>
  <si>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</si>
  <si>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</si>
  <si>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</si>
  <si>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</si>
  <si>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</si>
  <si>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</si>
  <si>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</si>
  <si>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</si>
  <si>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</si>
  <si>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</si>
  <si>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</si>
  <si>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</si>
  <si>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</si>
  <si>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</si>
  <si>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</si>
  <si>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</si>
  <si>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</si>
  <si>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</si>
  <si>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</si>
  <si>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</si>
  <si>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</si>
  <si>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</si>
  <si>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</si>
  <si>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</si>
  <si>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</si>
  <si>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</si>
  <si>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</si>
  <si>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</si>
  <si>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</si>
  <si>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</si>
  <si>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</si>
  <si>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</si>
  <si>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</si>
  <si>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</si>
  <si>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</si>
  <si>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</si>
  <si>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</si>
  <si>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</si>
  <si>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</si>
  <si>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</si>
  <si>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</si>
  <si>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</si>
  <si>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</si>
  <si>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</si>
  <si>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</si>
  <si>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</si>
  <si>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</si>
  <si>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</si>
  <si>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</si>
  <si>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</si>
  <si>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</si>
  <si>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</si>
  <si>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</si>
  <si>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</si>
  <si>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</si>
  <si>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</si>
  <si>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</si>
  <si>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</si>
  <si>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</si>
  <si>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</si>
  <si>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</si>
  <si>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</si>
  <si>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</si>
  <si>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</si>
  <si>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</si>
  <si>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</si>
  <si>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</si>
  <si>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</si>
  <si>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</si>
  <si>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</si>
  <si>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</si>
  <si>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</si>
  <si>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</si>
  <si>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</si>
  <si>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</si>
  <si>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</si>
  <si>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</si>
  <si>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</si>
  <si>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</si>
  <si>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</si>
  <si>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</si>
  <si>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</si>
  <si>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</si>
  <si>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</si>
  <si>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 de arhitectură</t>
  </si>
  <si>
    <t>Ene, Mihai</t>
  </si>
  <si>
    <t>1996 - 2004</t>
  </si>
  <si>
    <t>Mihai Ene</t>
  </si>
  <si>
    <t>UTOPIA ŞI ARHITECTURA - imaginarul arhitectural în literatură şi arte vizuale</t>
  </si>
  <si>
    <t>978-606-638-053-9</t>
  </si>
  <si>
    <t>330</t>
  </si>
  <si>
    <t>Revista Arhitectura</t>
  </si>
  <si>
    <t>Sediul Aragon Grup</t>
  </si>
  <si>
    <t>O călătorie printre șanse și hazarduri</t>
  </si>
  <si>
    <t>Revista Igloo</t>
  </si>
  <si>
    <t>ISSN 1583-7688</t>
  </si>
  <si>
    <t>Mihai Ene, Adela Ene</t>
  </si>
  <si>
    <t>ISBN 978-606-8026-71-8</t>
  </si>
  <si>
    <t xml:space="preserve">"Faceți o casă așa cum vreți voi" - O casă unifamilială cu spații de lucru </t>
  </si>
  <si>
    <t>O casă la țară</t>
  </si>
  <si>
    <t>Revista OAR - Arhitecții și Bucureștiul</t>
  </si>
  <si>
    <t>Revista Zeppelin</t>
  </si>
  <si>
    <t>O căsuță monumentală și prietenoasă</t>
  </si>
  <si>
    <t>Un exercițiu de adecvare</t>
  </si>
  <si>
    <t>Dumbrava Vlăsiei, Casa E+E, Dura lex sed lex?</t>
  </si>
  <si>
    <t xml:space="preserve">Casa C </t>
  </si>
  <si>
    <t>nr. 98</t>
  </si>
  <si>
    <t xml:space="preserve">nr. 110 </t>
  </si>
  <si>
    <t>nr. 760</t>
  </si>
  <si>
    <t>nr. 191</t>
  </si>
  <si>
    <t>nr. 53</t>
  </si>
  <si>
    <t>nr. 135</t>
  </si>
  <si>
    <t>Revista Japan Architect</t>
  </si>
  <si>
    <t>Mihai Ene, Adela Ene, Radu Patzelt</t>
  </si>
  <si>
    <t>Concurs arhitectura rezidentiala</t>
  </si>
  <si>
    <t>ISBN 4-7869-0116-4</t>
  </si>
  <si>
    <t>nr. 1</t>
  </si>
  <si>
    <t>Concursul pentru extinderea Centrului de Cultura Arhitecturala a UAR, Corpul biblioteca-arhive</t>
  </si>
  <si>
    <t>Despre viitorului Bucureştiului imaginat în perioada interbelică</t>
  </si>
  <si>
    <t>nr. 44</t>
  </si>
  <si>
    <t>Concursul Bucuresti 2000</t>
  </si>
  <si>
    <t>ISSN-0300-5356</t>
  </si>
  <si>
    <t>Lucrul în echipă</t>
  </si>
  <si>
    <t>Despre o idee nefericită</t>
  </si>
  <si>
    <t>Revista BIUAR</t>
  </si>
  <si>
    <t>978-973-0-21396-6</t>
  </si>
  <si>
    <t>978-973-87938-9-7</t>
  </si>
  <si>
    <t>978-606-8026-27-5</t>
  </si>
  <si>
    <t>Casa E+E</t>
  </si>
  <si>
    <t>Axa Romania</t>
  </si>
  <si>
    <t>executat</t>
  </si>
  <si>
    <t>coautor</t>
  </si>
  <si>
    <t>Holcim Romania</t>
  </si>
  <si>
    <t>Phillip Morris Romania</t>
  </si>
  <si>
    <t>Ing Romania</t>
  </si>
  <si>
    <t>Glaxo Smith Kline</t>
  </si>
  <si>
    <t>Fabrica de componente electronice Celestica, Borş</t>
  </si>
  <si>
    <t>Celestica</t>
  </si>
  <si>
    <t>Fabrica BPB Rigips, Turda</t>
  </si>
  <si>
    <t>BPB Rigips</t>
  </si>
  <si>
    <t>Valentin Constantinof</t>
  </si>
  <si>
    <t>ARAGON SRL</t>
  </si>
  <si>
    <t>LORECO SRL</t>
  </si>
  <si>
    <t>Paul Ioan</t>
  </si>
  <si>
    <t>Casa Popovici, Dumbrava Vlăsiei, Balotești</t>
  </si>
  <si>
    <t>Casa E+E, Dumbrava Vlăsiei, Balotești</t>
  </si>
  <si>
    <t>autorizat, în executie</t>
  </si>
  <si>
    <t>Restaurare și extindere casă în str. Tugomir Voievod, București</t>
  </si>
  <si>
    <t>Restaurare și extindere casă în str. Madrid, București</t>
  </si>
  <si>
    <t>Dănescu și Asociații</t>
  </si>
  <si>
    <t>Amenajare sediu Dănescu și Asociații, str. Al. Phillipide, București</t>
  </si>
  <si>
    <t>Clădire de birouri, str. Izbiceni, Bucureşti</t>
  </si>
  <si>
    <t>Liviu Lică</t>
  </si>
  <si>
    <t>Reprezentant UAUIM in cadrul programului national de cercetare POSDRU 2011-2012 privind insertia absolventilor pe piata muncii</t>
  </si>
  <si>
    <t>Ministerul invatamantului</t>
  </si>
  <si>
    <t>Best Residential Architecture Practice – Romania – Build Awards</t>
  </si>
  <si>
    <t>Premiul 3, Shinkenchiku International Competition, Organizat de catre Shinkenchiku-sha, Japonia</t>
  </si>
  <si>
    <t>Premiul Big SEE - Slovenia</t>
  </si>
  <si>
    <t>Nominalizare, Concurs Bucuresti 2000</t>
  </si>
  <si>
    <t>1997-98</t>
  </si>
  <si>
    <t>Mentiune, BETA, Bienala de arhitectură Timișoara</t>
  </si>
  <si>
    <t xml:space="preserve">Premiul secțiunii arhitectura locuinței, Anuala de arhitectură 2019, București </t>
  </si>
  <si>
    <t>Locul 1 - concurs prntru o casă unifamilială pilot în Dumbrava Vlăsiei, Balotești</t>
  </si>
  <si>
    <t>Premiul sectiunii arhitectură rezidențială, Anuala de arhitectură București, 2015</t>
  </si>
  <si>
    <t>Premiul Wienerberger, Anuala de arhitectură București, 2015</t>
  </si>
  <si>
    <t>Nominalizarea secțiunii arhitectură rurală, Anuala de arhitectură București, 2015</t>
  </si>
  <si>
    <t>Nominalizarea secțiunii arhitectură nonrezidențială, Anuala de arhitectură București, 2012</t>
  </si>
  <si>
    <t>Premiul Președintelui, Anuala de arhitectură București, 2012</t>
  </si>
  <si>
    <t>Locul 1 - concurs pentru identitatea vizuală AXA Romania</t>
  </si>
  <si>
    <t>Locul 1 - concurs pentru identitatea vizuală ING Romania</t>
  </si>
  <si>
    <t>Locul 1 - concurs pentru identitatea vizuală a farmaciilor Europharm</t>
  </si>
  <si>
    <t>Universitatea Regală de Arhitectura din Stockholm</t>
  </si>
  <si>
    <t>Romanian Design Week 2022</t>
  </si>
  <si>
    <t>Romanian Design Week 2015</t>
  </si>
  <si>
    <t>Expoziția Pepiniera 1306, Timișoara</t>
  </si>
  <si>
    <t>Expoziția proiectelor premiate în cadrul Bienalei de Arhitectură 20203, Centrul de cultură arhitecturală UAR</t>
  </si>
  <si>
    <t>Casa E+E din Dumbrava Vlăsiei expusă în cadrul Bienalei de Arhitectură de la Veneția, pavilionul cu expoziția „Acum – Aici – Acolo”</t>
  </si>
  <si>
    <t>Bienala Națională de Arhitectură 2023, cu proiectul - Sediul grupului de firme Aragon, Ștefăneștii de Jos, Jud. Ilfov, expoziție organizată de către UAR, la Cluj-Napoca, în cadrul Cluj Arena</t>
  </si>
  <si>
    <t>Expoziția Big SEE Architecture 2020, Liubliana</t>
  </si>
  <si>
    <t>Proiectul „Imobil de birouri in strada Izbiceni, București”, expus în cadrul expoziției „Capitala liniilor de fuga, arhitectura Bucureștiului după 1990", organizată în cadrul casei Filipescu-Cesianu, Muzeul Municipiului București</t>
  </si>
  <si>
    <t>Expoziția – concurs „Milan Zlokovic”, Serbia</t>
  </si>
  <si>
    <t>Expoziția proiectelor pentru extinderea UAR cu un corp de bibliotecă, organizată de către UAR, în cadrul Centrului de Cultură Arhitecturală UAR, București</t>
  </si>
  <si>
    <t>Expoziția Bienalei de la Sofia, Bulgaria cu proiectul nominalizat/premiat la Anuala de Arhitectură București, Clădire de birouri în strada Izbiceni</t>
  </si>
  <si>
    <t>Expoziția personală a biroului Ene+Ene Arhitectură - „Petit Histoire” organizată la Galeria Posibilă, din București, autori: arh. Mihai Ene, arh. Adela Ene, arh. Ștefan Cristescu</t>
  </si>
  <si>
    <t>Director tehnic al concursului internațional pentru amenajarea Pieței Universității</t>
  </si>
  <si>
    <t>Asistent al comisarului pavilionului românesc al Bienalei de la Veneția</t>
  </si>
  <si>
    <t>Vicepreședinte OAR, 2010-2014</t>
  </si>
  <si>
    <t>Membru în Comisia de acordare a dreptului de semnatura a OAR</t>
  </si>
  <si>
    <t>Membru în juriul Anualei de arhitectura OM, Oltenia Muntenia</t>
  </si>
  <si>
    <t>Membru în juriul Concursului pentru turnul de control al aeroportului din Cluj</t>
  </si>
  <si>
    <t>Membru în juriul Anualei Dobrogea</t>
  </si>
  <si>
    <t>Membru în juriul concursului pentru amenajarea sitului fostului cinematograf Feroviarul, 2012</t>
  </si>
  <si>
    <t>Membru în juriul Anualei de Arhitectură Dunărea de Jos</t>
  </si>
  <si>
    <t>Membru în juriul concursului internațional „Void to Space”, 2012</t>
  </si>
  <si>
    <t>Curs de arhitectură ecologică, postuniversitar</t>
  </si>
  <si>
    <t>Bucureștiul de mâine imaginat în secolul trecut</t>
  </si>
  <si>
    <t>Sesiunea de comunicari științifice „Vechi și nou în urbanism, arhitectură și construcții”, organizată de INCD URBAN INCERC</t>
  </si>
  <si>
    <t>Fabrica de ciment Holcim, Câmpulung</t>
  </si>
  <si>
    <t>PREMIUL 2, The Architecture Community International  Residential Architecture Awards 2020</t>
  </si>
  <si>
    <t>Mențiunea 1, Concurs pentru extinderea cu o bibliotecă a sediului UAR, București</t>
  </si>
  <si>
    <t>Mențiune, Concurs pentru extinderea Universității Naționale de Arte</t>
  </si>
  <si>
    <t>Nominalizare, Concurs Internațional „București 2000”, organizat de către UAR</t>
  </si>
  <si>
    <t>Nominalizare, Bienala de arhitectură, pentru Muzeul Băncii Naționale a României</t>
  </si>
  <si>
    <t>Selecție la faza 1 a concursului „Arhetipuri”</t>
  </si>
  <si>
    <t>Membru în juriul Anualei de Arhitectură din București 2023, secțiunea arhitectură construită</t>
  </si>
  <si>
    <t>2018 - 2024</t>
  </si>
  <si>
    <t>2010 - 2014</t>
  </si>
  <si>
    <t>OAR România</t>
  </si>
  <si>
    <t>București, arhitectură, un ghid adnotat</t>
  </si>
  <si>
    <t>Case din România 5, colecţia Igloobest  / Casa C</t>
  </si>
  <si>
    <t>Igloo Media</t>
  </si>
  <si>
    <t>Case din Romania 7, colecţia Igloobest / O casă la țară</t>
  </si>
  <si>
    <t>Case din Romania , selecție 2020, colecţia Igloobest / În lungul pământului</t>
  </si>
  <si>
    <t>ISSN-1220-3254</t>
  </si>
  <si>
    <t>ISSN 2069-271x</t>
  </si>
  <si>
    <t>nr. 3/ 657 / 2015</t>
  </si>
  <si>
    <t>ISSN-2069-721x</t>
  </si>
  <si>
    <t>nr. 3-4 / 1994</t>
  </si>
  <si>
    <t>ISSN 0300 - 5356</t>
  </si>
  <si>
    <t>nr. 6 / 2018</t>
  </si>
  <si>
    <t>Conferința națională „Spatiu, artă, arhitectură”, organizată de către UAUIM-CSAU</t>
  </si>
  <si>
    <t>Arhitectură, viziune, utopie</t>
  </si>
  <si>
    <t>Clădire de birouri în str. Izbiceni</t>
  </si>
  <si>
    <t>RIFF Bucharest International Architecture conference 2015</t>
  </si>
  <si>
    <t>Building Home International Good Living Forum 2020</t>
  </si>
  <si>
    <t>Architizer - online</t>
  </si>
  <si>
    <t>Aragon Grup Headquarters</t>
  </si>
  <si>
    <t>Baunetz - online</t>
  </si>
  <si>
    <t>Ene+Ene Arhitectura - Rapsgelb bei Bukarest</t>
  </si>
  <si>
    <t>Rethinking the Future - online</t>
  </si>
  <si>
    <t>Divisare - online</t>
  </si>
  <si>
    <t>Archello - online</t>
  </si>
  <si>
    <t>Archinect - online</t>
  </si>
  <si>
    <t xml:space="preserve">O casă modernă în Dumbrava Vlăsiei | E + E Arhitectura </t>
  </si>
  <si>
    <t>Daibau - online</t>
  </si>
  <si>
    <t>Casa E+E - publicată secțiunea Bună practică în arhitectura a OAR</t>
  </si>
  <si>
    <t>OAR - online</t>
  </si>
  <si>
    <t>E+E House</t>
  </si>
  <si>
    <t>Home World Design - online</t>
  </si>
  <si>
    <t>AEC Cafe - online</t>
  </si>
  <si>
    <t>Designbox - online</t>
  </si>
  <si>
    <t xml:space="preserve">Wohnen im Wagonhaus - Villa in Rumänien von Ene+Ene Arhitectura </t>
  </si>
  <si>
    <t>Archdaily - online</t>
  </si>
  <si>
    <t xml:space="preserve">A House in the Countryside </t>
  </si>
  <si>
    <t xml:space="preserve">A Vacation Retreat in the Countryside </t>
  </si>
  <si>
    <t xml:space="preserve">A house in the Countryside </t>
  </si>
  <si>
    <t>Florin Biciușcă, Mihai Ene, Adela Ene, Radu Patzelt, Cătălina Turcu, Mihaela Pelteacu, Ozana Oloier</t>
  </si>
  <si>
    <t>Nu putem face orice</t>
  </si>
  <si>
    <t>Interviu-podcast susținut în cadrul colocviilor „Oameni în spațiu” - Spațiul Construit</t>
  </si>
  <si>
    <t>Simpozion arhitectură românească în Silistra, Bulgaria</t>
  </si>
  <si>
    <t>2005-2010</t>
  </si>
  <si>
    <t>2007-2011</t>
  </si>
  <si>
    <t>Editura Universitară Ion Mincu, București</t>
  </si>
  <si>
    <t>ISBN 978-606-638-067-6 DVD</t>
  </si>
  <si>
    <t>ISSN 2069-6469</t>
  </si>
  <si>
    <t>Prezentare a sediului grupului de firme Aragon în cadrul vernisajului proiectelor premiate ale Bienalei de Arhitectură 2023, Centrul de cultură arhitecturală UAR</t>
  </si>
  <si>
    <t>Sediul grupului de firme Aragon</t>
  </si>
  <si>
    <t>Identitate vizuală și amenajare a 30 agentii ING Romania</t>
  </si>
  <si>
    <t>Identitate vizuală și amenajare a 10 agentii AXA Romania</t>
  </si>
  <si>
    <t>Identitate vizuală și amenajare a 33 farmacii Europharm</t>
  </si>
  <si>
    <t>Extindere hală de fabricaţie fabrica de țigarete “Philip Morris”, Bucureşti</t>
  </si>
  <si>
    <t>Casă de vacanță, Poienarii Rali, Jud. Prahova</t>
  </si>
  <si>
    <t>Sediul Aragon Grup, Ștefăneștii de Jos</t>
  </si>
  <si>
    <t>Premiul secțiunii Clădiri industriale, administrative, turistice și sport/loisir, Bienala de Arhitectură 2023</t>
  </si>
  <si>
    <t>Casa C, str. Vasile Lascăr, București</t>
  </si>
  <si>
    <t>Restaurare și extindere casă în str. Ocolului, București</t>
  </si>
  <si>
    <t>2020-</t>
  </si>
  <si>
    <t>Expoziție arhitectură românească în Silistra, Bulgaria</t>
  </si>
  <si>
    <t>Expoziție Atelier Mihai Ene – Centrul de arta contemporană Casa Manu, expoziție cu proiectele grupei 44, pe care o îndrum în cadrul departamentului Sinteza proiectării de arhitectură a UAUIM. Expoziție organizată la Centrul ARCUB, str. Lipscani/Gabroveni, București</t>
  </si>
  <si>
    <t>Selecție expoziție Romanian Design Week 2024</t>
  </si>
  <si>
    <t>13.06.2024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</si>
</sst>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0">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indexed="8"/>
      <name val="Calibri"/>
      <family val="2"/>
      <scheme val="minor"/>
    </font>
    <font>
      <sz val="12"/>
      <color theme="1"/>
      <name val="Calibri"/>
      <family val="2"/>
      <scheme val="minor"/>
    </font>
    <font>
      <sz val="12"/>
      <color theme="1"/>
      <name val="Corbel"/>
      <family val="2"/>
    </font>
    <font>
      <sz val="12"/>
      <name val="Calibri"/>
      <family val="2"/>
      <scheme val="minor"/>
    </font>
    <font>
      <sz val="11"/>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indexed="31"/>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s>
  <cellStyleXfs count="3">
    <xf numFmtId="0" fontId="0" fillId="0" borderId="0"/>
    <xf numFmtId="0" fontId="15" fillId="0" borderId="0" applyNumberFormat="0" applyFill="0" applyBorder="0" applyAlignment="0" applyProtection="0">
      <alignment vertical="top"/>
      <protection locked="0"/>
    </xf>
    <xf numFmtId="0" fontId="27" fillId="0" borderId="0"/>
  </cellStyleXfs>
  <cellXfs count="49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Alignment="1" applyProtection="1">
      <alignment horizontal="center" vertical="center" wrapText="1"/>
      <protection hidden="1"/>
    </xf>
    <xf numFmtId="2" fontId="4" fillId="0" borderId="0" xfId="0" applyNumberFormat="1" applyFont="1" applyAlignment="1" applyProtection="1">
      <alignment horizontal="center" vertical="center" wrapText="1"/>
      <protection hidden="1"/>
    </xf>
    <xf numFmtId="0" fontId="4" fillId="0" borderId="0" xfId="0" quotePrefix="1" applyFont="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Alignment="1">
      <alignment wrapText="1"/>
    </xf>
    <xf numFmtId="0" fontId="4"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Alignment="1">
      <alignment horizontal="center" vertical="center" wrapText="1"/>
    </xf>
    <xf numFmtId="0" fontId="8" fillId="0" borderId="0" xfId="0" applyFont="1" applyAlignment="1">
      <alignment wrapText="1"/>
    </xf>
    <xf numFmtId="0" fontId="9" fillId="0" borderId="0" xfId="0" applyFont="1" applyAlignment="1">
      <alignment wrapText="1"/>
    </xf>
    <xf numFmtId="0" fontId="11" fillId="0" borderId="2" xfId="0" quotePrefix="1" applyFont="1" applyBorder="1" applyAlignment="1">
      <alignment horizontal="center" vertical="center" wrapText="1"/>
    </xf>
    <xf numFmtId="0" fontId="8" fillId="0" borderId="1" xfId="0" applyFont="1" applyBorder="1" applyAlignment="1">
      <alignment wrapText="1"/>
    </xf>
    <xf numFmtId="0" fontId="11" fillId="0" borderId="0" xfId="0" applyFont="1"/>
    <xf numFmtId="0" fontId="0" fillId="0" borderId="0" xfId="0" applyAlignment="1">
      <alignment horizontal="center" vertical="center" wrapText="1"/>
    </xf>
    <xf numFmtId="0" fontId="3" fillId="0" borderId="5" xfId="0" applyFont="1" applyBorder="1" applyAlignment="1">
      <alignment wrapText="1"/>
    </xf>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Alignment="1">
      <alignment horizontal="center" vertical="center"/>
    </xf>
    <xf numFmtId="2" fontId="6" fillId="0" borderId="0" xfId="0" applyNumberFormat="1" applyFont="1" applyAlignment="1">
      <alignment horizontal="center" vertical="center"/>
    </xf>
    <xf numFmtId="0" fontId="11" fillId="0" borderId="0" xfId="0" applyFont="1" applyAlignment="1">
      <alignment wrapText="1"/>
    </xf>
    <xf numFmtId="0" fontId="12" fillId="0" borderId="0" xfId="0" applyFont="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Alignment="1">
      <alignment horizontal="center" vertical="center"/>
    </xf>
    <xf numFmtId="0" fontId="10" fillId="0" borderId="0" xfId="0" applyFont="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8" fillId="0" borderId="6" xfId="0" applyFont="1" applyBorder="1"/>
    <xf numFmtId="0" fontId="0" fillId="0" borderId="10" xfId="0" applyBorder="1" applyAlignment="1">
      <alignment wrapText="1"/>
    </xf>
    <xf numFmtId="0" fontId="6" fillId="0" borderId="0" xfId="0" applyFont="1" applyAlignment="1">
      <alignment horizontal="center" wrapText="1"/>
    </xf>
    <xf numFmtId="0" fontId="4" fillId="0" borderId="2" xfId="0" applyFont="1" applyBorder="1" applyAlignment="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Font="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5" fillId="0" borderId="0" xfId="0" applyFont="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Alignment="1">
      <alignment horizontal="center" vertical="center"/>
    </xf>
    <xf numFmtId="0" fontId="10" fillId="0" borderId="0" xfId="0" applyFont="1" applyAlignment="1" applyProtection="1">
      <alignment vertical="center" wrapText="1"/>
      <protection hidden="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3" fillId="0" borderId="8" xfId="0" applyFont="1" applyBorder="1" applyAlignment="1">
      <alignment horizontal="center"/>
    </xf>
    <xf numFmtId="0" fontId="0" fillId="0" borderId="8" xfId="0" applyBorder="1" applyAlignment="1">
      <alignment horizontal="center" vertical="center" wrapText="1"/>
    </xf>
    <xf numFmtId="0" fontId="3" fillId="0" borderId="25" xfId="0" applyFont="1" applyBorder="1" applyAlignment="1">
      <alignment horizontal="center" vertical="center"/>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9" xfId="0" applyFont="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9" xfId="0" applyFont="1" applyBorder="1" applyAlignment="1">
      <alignment horizontal="center"/>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xf numFmtId="0" fontId="3" fillId="0" borderId="27" xfId="0" applyFont="1" applyBorder="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4"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Border="1" applyAlignment="1">
      <alignment wrapText="1"/>
    </xf>
    <xf numFmtId="0" fontId="3" fillId="0" borderId="18" xfId="0" applyFont="1" applyBorder="1" applyAlignment="1">
      <alignment wrapText="1"/>
    </xf>
    <xf numFmtId="0" fontId="0" fillId="0" borderId="6" xfId="0"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165" fontId="10" fillId="0" borderId="22" xfId="0" applyNumberFormat="1" applyFont="1" applyBorder="1" applyAlignment="1">
      <alignment horizontal="center"/>
    </xf>
    <xf numFmtId="0" fontId="21" fillId="0" borderId="0" xfId="0" applyFont="1"/>
    <xf numFmtId="0" fontId="0" fillId="0" borderId="0" xfId="0"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xf numFmtId="0" fontId="14" fillId="0" borderId="0" xfId="0" applyFont="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20" fillId="0" borderId="9" xfId="0" applyFont="1" applyBorder="1" applyAlignment="1">
      <alignment horizontal="center"/>
    </xf>
    <xf numFmtId="0" fontId="14" fillId="0" borderId="6" xfId="0" applyFont="1" applyBorder="1" applyAlignment="1">
      <alignment horizontal="left" vertical="center" wrapText="1"/>
    </xf>
    <xf numFmtId="0" fontId="17" fillId="0" borderId="35"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Alignment="1">
      <alignment horizontal="left"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9"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Border="1"/>
    <xf numFmtId="0" fontId="0" fillId="0" borderId="35" xfId="0"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5" xfId="0" applyNumberFormat="1" applyFont="1" applyBorder="1" applyAlignment="1">
      <alignment horizontal="center" vertic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8" fillId="0" borderId="35"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164" fontId="3" fillId="0" borderId="2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20" fillId="0" borderId="40" xfId="0" applyFont="1" applyBorder="1"/>
    <xf numFmtId="0" fontId="14" fillId="0" borderId="40" xfId="0" applyFont="1" applyBorder="1"/>
    <xf numFmtId="0" fontId="0" fillId="0" borderId="40" xfId="0" applyBorder="1"/>
    <xf numFmtId="0" fontId="20" fillId="0" borderId="40" xfId="0" applyFont="1" applyBorder="1" applyAlignment="1">
      <alignment horizontal="center" vertical="center" wrapText="1"/>
    </xf>
    <xf numFmtId="0" fontId="3" fillId="0" borderId="40" xfId="0" applyFont="1" applyBorder="1"/>
    <xf numFmtId="0" fontId="0" fillId="0" borderId="40" xfId="0" applyBorder="1" applyAlignment="1">
      <alignment horizontal="center" vertical="center" wrapText="1"/>
    </xf>
    <xf numFmtId="0" fontId="3" fillId="0" borderId="40" xfId="0" applyFont="1" applyBorder="1" applyAlignment="1">
      <alignment horizontal="center" vertical="center" wrapText="1"/>
    </xf>
    <xf numFmtId="0" fontId="11" fillId="0" borderId="40" xfId="0" applyFont="1" applyBorder="1" applyAlignment="1">
      <alignment horizontal="center" vertical="center"/>
    </xf>
    <xf numFmtId="0" fontId="14" fillId="0" borderId="40" xfId="0" applyFont="1" applyBorder="1" applyAlignment="1">
      <alignment horizontal="center" vertical="center"/>
    </xf>
    <xf numFmtId="0" fontId="14" fillId="0" borderId="40"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Protection="1">
      <protection hidden="1"/>
    </xf>
    <xf numFmtId="2" fontId="10" fillId="0" borderId="22" xfId="0" applyNumberFormat="1" applyFont="1" applyBorder="1" applyAlignment="1">
      <alignment horizontal="center"/>
    </xf>
    <xf numFmtId="0" fontId="0" fillId="9" borderId="4" xfId="0" applyFill="1" applyBorder="1" applyAlignment="1">
      <alignment horizontal="center"/>
    </xf>
    <xf numFmtId="49" fontId="14" fillId="0" borderId="2" xfId="2" applyNumberFormat="1" applyFont="1" applyBorder="1" applyAlignment="1" applyProtection="1">
      <alignment horizontal="left" vertical="center" wrapText="1"/>
      <protection locked="0"/>
    </xf>
    <xf numFmtId="0" fontId="14" fillId="0" borderId="2" xfId="2" applyFont="1" applyBorder="1" applyAlignment="1">
      <alignment horizontal="center" vertical="center"/>
    </xf>
    <xf numFmtId="1" fontId="3" fillId="0" borderId="2" xfId="0" applyNumberFormat="1" applyFont="1" applyBorder="1" applyAlignment="1" applyProtection="1">
      <alignment horizontal="center" vertical="center" wrapText="1"/>
      <protection locked="0"/>
    </xf>
    <xf numFmtId="0" fontId="35" fillId="0" borderId="17" xfId="0" applyFont="1" applyBorder="1" applyAlignment="1" applyProtection="1">
      <alignment horizontal="center" vertical="center" wrapText="1"/>
      <protection locked="0"/>
    </xf>
    <xf numFmtId="49" fontId="35" fillId="0" borderId="18" xfId="0" applyNumberFormat="1" applyFont="1" applyBorder="1" applyAlignment="1" applyProtection="1">
      <alignment horizontal="left" vertical="center" wrapText="1"/>
      <protection locked="0"/>
    </xf>
    <xf numFmtId="0" fontId="36" fillId="0" borderId="0" xfId="0" applyFont="1"/>
    <xf numFmtId="49" fontId="35" fillId="0" borderId="18" xfId="0" applyNumberFormat="1" applyFont="1" applyBorder="1" applyAlignment="1" applyProtection="1">
      <alignment horizontal="center" vertical="center" wrapText="1"/>
      <protection locked="0"/>
    </xf>
    <xf numFmtId="1" fontId="35" fillId="0" borderId="18" xfId="0" applyNumberFormat="1" applyFont="1" applyBorder="1" applyAlignment="1" applyProtection="1">
      <alignment horizontal="center" vertical="center" wrapText="1"/>
      <protection locked="0"/>
    </xf>
    <xf numFmtId="2" fontId="35" fillId="0" borderId="27" xfId="0" applyNumberFormat="1" applyFont="1" applyBorder="1" applyAlignment="1" applyProtection="1">
      <alignment horizontal="center" vertical="center"/>
      <protection hidden="1"/>
    </xf>
    <xf numFmtId="0" fontId="35" fillId="0" borderId="2" xfId="0" applyFont="1" applyBorder="1" applyAlignment="1" applyProtection="1">
      <alignment horizontal="left" vertical="center" wrapText="1"/>
      <protection locked="0"/>
    </xf>
    <xf numFmtId="0" fontId="35" fillId="0" borderId="2" xfId="0" applyFont="1" applyBorder="1" applyAlignment="1" applyProtection="1">
      <alignment horizontal="center" vertical="center" wrapText="1"/>
      <protection locked="0"/>
    </xf>
    <xf numFmtId="1" fontId="35" fillId="0" borderId="2" xfId="0" applyNumberFormat="1" applyFont="1" applyBorder="1" applyAlignment="1" applyProtection="1">
      <alignment horizontal="center" vertical="center" wrapText="1"/>
      <protection locked="0"/>
    </xf>
    <xf numFmtId="2" fontId="35" fillId="0" borderId="23" xfId="0" applyNumberFormat="1" applyFont="1" applyBorder="1" applyAlignment="1" applyProtection="1">
      <alignment horizontal="center" vertical="center"/>
      <protection hidden="1"/>
    </xf>
    <xf numFmtId="0" fontId="3" fillId="0" borderId="2"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7" fillId="0" borderId="46" xfId="0" applyFont="1" applyBorder="1"/>
    <xf numFmtId="165" fontId="6" fillId="0" borderId="47" xfId="0" applyNumberFormat="1" applyFont="1" applyBorder="1" applyAlignment="1">
      <alignment horizontal="center"/>
    </xf>
    <xf numFmtId="49" fontId="35" fillId="0" borderId="2" xfId="0" applyNumberFormat="1" applyFont="1" applyBorder="1" applyAlignment="1" applyProtection="1">
      <alignment horizontal="left" vertical="center" wrapText="1"/>
      <protection locked="0"/>
    </xf>
    <xf numFmtId="0" fontId="35" fillId="0" borderId="2" xfId="2" applyFont="1" applyBorder="1" applyAlignment="1">
      <alignment horizontal="left" vertical="center" wrapText="1"/>
    </xf>
    <xf numFmtId="0" fontId="35" fillId="0" borderId="2" xfId="2"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4" xfId="0" quotePrefix="1" applyFont="1" applyBorder="1" applyAlignment="1">
      <alignment horizontal="center" vertical="center"/>
    </xf>
    <xf numFmtId="2" fontId="4" fillId="0" borderId="39"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quotePrefix="1" applyFont="1" applyBorder="1" applyAlignment="1">
      <alignment horizontal="center" vertical="center"/>
    </xf>
    <xf numFmtId="2" fontId="4" fillId="0" borderId="23" xfId="0" applyNumberFormat="1" applyFont="1" applyBorder="1" applyAlignment="1">
      <alignment horizontal="center" vertical="center"/>
    </xf>
    <xf numFmtId="0" fontId="3" fillId="0" borderId="2" xfId="2" applyFont="1" applyBorder="1" applyAlignment="1">
      <alignment horizontal="center" vertical="center" wrapText="1"/>
    </xf>
    <xf numFmtId="2" fontId="3" fillId="0" borderId="23" xfId="2" applyNumberFormat="1" applyFont="1" applyBorder="1" applyAlignment="1">
      <alignment horizontal="center" vertical="center"/>
    </xf>
    <xf numFmtId="0" fontId="3" fillId="0" borderId="2" xfId="2" applyFont="1" applyBorder="1" applyAlignment="1">
      <alignment horizontal="left" vertical="center" wrapText="1"/>
    </xf>
    <xf numFmtId="2" fontId="3" fillId="0" borderId="23" xfId="2" applyNumberFormat="1" applyFont="1" applyBorder="1" applyAlignment="1">
      <alignment horizontal="center" vertical="center" wrapText="1"/>
    </xf>
    <xf numFmtId="0" fontId="3" fillId="0" borderId="3" xfId="0" applyFont="1" applyBorder="1" applyAlignment="1">
      <alignment horizontal="center" vertical="center" wrapText="1"/>
    </xf>
    <xf numFmtId="0" fontId="8" fillId="0" borderId="3" xfId="0" applyFont="1" applyBorder="1" applyAlignment="1">
      <alignment horizontal="center" vertical="center" wrapText="1"/>
    </xf>
    <xf numFmtId="0" fontId="27" fillId="0" borderId="2" xfId="2"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2" fontId="8" fillId="0" borderId="45" xfId="0" applyNumberFormat="1" applyFont="1" applyBorder="1" applyAlignment="1">
      <alignment horizontal="center" vertical="center" wrapText="1"/>
    </xf>
    <xf numFmtId="0" fontId="3" fillId="0" borderId="31" xfId="0" applyFont="1" applyBorder="1" applyAlignment="1">
      <alignment horizontal="center" vertical="center" wrapText="1"/>
    </xf>
    <xf numFmtId="0" fontId="27" fillId="0" borderId="0" xfId="2"/>
    <xf numFmtId="0" fontId="3" fillId="0" borderId="2" xfId="2" applyFont="1" applyBorder="1" applyAlignment="1">
      <alignment wrapText="1"/>
    </xf>
    <xf numFmtId="0" fontId="3" fillId="0" borderId="2" xfId="2" applyFont="1" applyBorder="1" applyAlignment="1">
      <alignment horizontal="center"/>
    </xf>
    <xf numFmtId="0" fontId="0" fillId="0" borderId="8" xfId="2" applyFont="1" applyBorder="1" applyAlignment="1">
      <alignment horizontal="left" vertical="center" wrapText="1"/>
    </xf>
    <xf numFmtId="0" fontId="14" fillId="0" borderId="2" xfId="2" applyFont="1" applyBorder="1" applyAlignment="1">
      <alignment horizontal="center" vertical="center" wrapText="1"/>
    </xf>
    <xf numFmtId="2" fontId="14" fillId="0" borderId="23" xfId="2" applyNumberFormat="1" applyFont="1" applyBorder="1" applyAlignment="1">
      <alignment horizontal="center" vertical="center" wrapText="1"/>
    </xf>
    <xf numFmtId="165" fontId="17" fillId="0" borderId="47" xfId="0" applyNumberFormat="1" applyFont="1" applyBorder="1" applyAlignment="1">
      <alignment horizontal="center" vertical="center" wrapText="1"/>
    </xf>
    <xf numFmtId="0" fontId="14" fillId="0" borderId="50" xfId="0" applyFont="1" applyBorder="1" applyAlignment="1">
      <alignment horizontal="center" vertical="center" wrapText="1"/>
    </xf>
    <xf numFmtId="0" fontId="14" fillId="0" borderId="49" xfId="0" applyFont="1" applyBorder="1" applyAlignment="1">
      <alignment horizontal="center" vertical="center" wrapText="1"/>
    </xf>
    <xf numFmtId="0" fontId="0" fillId="0" borderId="2" xfId="0" applyBorder="1" applyAlignment="1">
      <alignment horizontal="left" vertical="center" wrapText="1"/>
    </xf>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Border="1" applyAlignment="1">
      <alignment horizontal="center"/>
    </xf>
    <xf numFmtId="0" fontId="36" fillId="0" borderId="2" xfId="0" applyFont="1" applyBorder="1" applyAlignment="1">
      <alignment vertical="center"/>
    </xf>
    <xf numFmtId="0" fontId="35" fillId="0" borderId="2" xfId="0" applyFont="1" applyBorder="1"/>
    <xf numFmtId="0" fontId="35" fillId="0" borderId="2" xfId="0" applyFont="1" applyBorder="1" applyAlignment="1">
      <alignment horizontal="left" vertical="center" wrapText="1"/>
    </xf>
    <xf numFmtId="0" fontId="20" fillId="0" borderId="48" xfId="0" applyFont="1" applyBorder="1" applyAlignment="1">
      <alignment horizontal="center"/>
    </xf>
    <xf numFmtId="0" fontId="3" fillId="0" borderId="45" xfId="0" applyFont="1" applyBorder="1" applyAlignment="1">
      <alignment horizontal="center"/>
    </xf>
    <xf numFmtId="0" fontId="0" fillId="0" borderId="18" xfId="0" applyBorder="1" applyAlignment="1">
      <alignment horizontal="left" vertical="center" wrapText="1"/>
    </xf>
    <xf numFmtId="0" fontId="1" fillId="0" borderId="2" xfId="0" applyFont="1" applyBorder="1" applyAlignment="1">
      <alignment horizontal="center"/>
    </xf>
    <xf numFmtId="0" fontId="36" fillId="0" borderId="2" xfId="0" applyFont="1" applyBorder="1"/>
    <xf numFmtId="0" fontId="6" fillId="0" borderId="46" xfId="0" applyFont="1" applyBorder="1"/>
    <xf numFmtId="165" fontId="17" fillId="0" borderId="47" xfId="0" applyNumberFormat="1" applyFont="1" applyBorder="1" applyAlignment="1">
      <alignment horizontal="center"/>
    </xf>
    <xf numFmtId="0" fontId="36" fillId="0" borderId="6" xfId="0" applyFont="1" applyBorder="1"/>
    <xf numFmtId="0" fontId="3" fillId="0" borderId="35" xfId="0" applyFont="1" applyBorder="1" applyAlignment="1">
      <alignment horizontal="center"/>
    </xf>
    <xf numFmtId="0" fontId="0" fillId="0" borderId="18" xfId="0" applyBorder="1"/>
    <xf numFmtId="0" fontId="0" fillId="0" borderId="18" xfId="0" applyBorder="1" applyAlignment="1">
      <alignment horizontal="center" vertical="center"/>
    </xf>
    <xf numFmtId="0" fontId="0" fillId="0" borderId="27" xfId="0" applyBorder="1" applyAlignment="1">
      <alignment horizontal="center" vertical="center"/>
    </xf>
    <xf numFmtId="0" fontId="17" fillId="0" borderId="23" xfId="0" applyFont="1" applyBorder="1" applyAlignment="1">
      <alignment horizontal="center" vertical="center"/>
    </xf>
    <xf numFmtId="0" fontId="0" fillId="0" borderId="2" xfId="0" applyBorder="1" applyAlignment="1">
      <alignment horizontal="center" vertical="center" wrapText="1"/>
    </xf>
    <xf numFmtId="0" fontId="0" fillId="0" borderId="6" xfId="0" applyBorder="1" applyAlignment="1">
      <alignment horizontal="left" vertical="center" wrapText="1"/>
    </xf>
    <xf numFmtId="17" fontId="3" fillId="0" borderId="6" xfId="0" quotePrefix="1" applyNumberFormat="1" applyFont="1" applyBorder="1" applyAlignment="1">
      <alignment horizontal="center" vertical="center" wrapText="1"/>
    </xf>
    <xf numFmtId="0" fontId="3" fillId="0" borderId="4" xfId="0" applyFont="1" applyBorder="1" applyAlignment="1">
      <alignment vertical="center"/>
    </xf>
    <xf numFmtId="49"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xf>
    <xf numFmtId="2" fontId="3" fillId="0" borderId="51" xfId="0" applyNumberFormat="1" applyFont="1" applyBorder="1" applyAlignment="1">
      <alignment horizontal="center"/>
    </xf>
    <xf numFmtId="2" fontId="3" fillId="0" borderId="18" xfId="0" applyNumberFormat="1" applyFont="1" applyBorder="1" applyAlignment="1">
      <alignment horizontal="center"/>
    </xf>
    <xf numFmtId="2" fontId="3" fillId="0" borderId="2" xfId="0" applyNumberFormat="1" applyFont="1" applyBorder="1" applyAlignment="1">
      <alignment horizontal="center"/>
    </xf>
    <xf numFmtId="0" fontId="0" fillId="0" borderId="2" xfId="0" applyBorder="1" applyAlignment="1">
      <alignment horizontal="left" vertical="center"/>
    </xf>
    <xf numFmtId="0" fontId="0" fillId="0" borderId="2" xfId="0" applyBorder="1" applyAlignment="1">
      <alignment horizontal="left" wrapText="1"/>
    </xf>
    <xf numFmtId="0" fontId="0" fillId="0" borderId="2" xfId="0" applyBorder="1" applyAlignment="1">
      <alignment horizontal="left"/>
    </xf>
    <xf numFmtId="0" fontId="3" fillId="0" borderId="2" xfId="0" applyFont="1" applyBorder="1" applyAlignment="1">
      <alignment horizontal="left" vertical="center"/>
    </xf>
    <xf numFmtId="0" fontId="0" fillId="0" borderId="0" xfId="0" applyAlignment="1">
      <alignment horizontal="left" vertical="center" wrapText="1"/>
    </xf>
    <xf numFmtId="0" fontId="3" fillId="0" borderId="2" xfId="0" applyFont="1" applyBorder="1" applyAlignment="1">
      <alignment horizontal="left" wrapText="1"/>
    </xf>
    <xf numFmtId="0" fontId="0" fillId="0" borderId="2" xfId="0" applyBorder="1" applyAlignment="1" applyProtection="1">
      <alignment horizontal="left" vertical="center" wrapText="1"/>
      <protection locked="0"/>
    </xf>
    <xf numFmtId="49" fontId="3" fillId="0" borderId="2" xfId="0" applyNumberFormat="1" applyFont="1" applyBorder="1" applyAlignment="1" applyProtection="1">
      <alignment horizontal="left" vertical="center" wrapText="1"/>
      <protection locked="0"/>
    </xf>
    <xf numFmtId="0" fontId="4" fillId="0" borderId="4" xfId="0" applyFont="1" applyBorder="1" applyAlignment="1">
      <alignment horizontal="left" vertical="center" wrapText="1"/>
    </xf>
    <xf numFmtId="0" fontId="3" fillId="0" borderId="18" xfId="0" applyFont="1" applyBorder="1" applyAlignment="1">
      <alignment horizontal="left"/>
    </xf>
    <xf numFmtId="0" fontId="3" fillId="0" borderId="18" xfId="0" applyFont="1" applyBorder="1" applyAlignment="1">
      <alignment horizontal="center"/>
    </xf>
    <xf numFmtId="0" fontId="3" fillId="0" borderId="27" xfId="0" applyFont="1" applyBorder="1" applyAlignment="1">
      <alignment horizontal="center"/>
    </xf>
    <xf numFmtId="0" fontId="37" fillId="0" borderId="2" xfId="0" applyFont="1" applyBorder="1"/>
    <xf numFmtId="0" fontId="14" fillId="0" borderId="52" xfId="0" applyFont="1" applyBorder="1" applyAlignment="1">
      <alignment horizontal="center" vertical="center" wrapText="1"/>
    </xf>
    <xf numFmtId="2" fontId="3" fillId="0" borderId="45" xfId="0" applyNumberFormat="1" applyFont="1" applyBorder="1" applyAlignment="1">
      <alignment horizontal="center" vertical="center" wrapText="1"/>
    </xf>
    <xf numFmtId="14" fontId="3" fillId="0" borderId="2"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0" fontId="35" fillId="0" borderId="8" xfId="0" applyFont="1" applyBorder="1" applyAlignment="1" applyProtection="1">
      <alignment horizontal="center" vertical="center" wrapText="1"/>
      <protection locked="0"/>
    </xf>
    <xf numFmtId="0" fontId="35" fillId="0" borderId="6"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6" xfId="0" applyFont="1" applyBorder="1" applyAlignment="1" applyProtection="1">
      <alignment horizontal="center" vertical="center" wrapText="1"/>
      <protection locked="0"/>
    </xf>
    <xf numFmtId="1" fontId="35" fillId="0" borderId="6" xfId="0" applyNumberFormat="1" applyFont="1" applyBorder="1" applyAlignment="1" applyProtection="1">
      <alignment horizontal="center" vertical="center" wrapText="1"/>
      <protection locked="0"/>
    </xf>
    <xf numFmtId="2" fontId="35" fillId="0" borderId="35" xfId="0" applyNumberFormat="1" applyFont="1" applyBorder="1" applyAlignment="1" applyProtection="1">
      <alignment horizontal="center" vertical="center"/>
      <protection hidden="1"/>
    </xf>
    <xf numFmtId="0" fontId="38" fillId="0" borderId="18" xfId="0" applyFont="1" applyBorder="1" applyAlignment="1">
      <alignment horizontal="center" vertical="center"/>
    </xf>
    <xf numFmtId="0" fontId="35" fillId="0" borderId="48" xfId="0" applyFont="1" applyBorder="1" applyAlignment="1" applyProtection="1">
      <alignment horizontal="center" vertical="center" wrapText="1"/>
      <protection locked="0"/>
    </xf>
    <xf numFmtId="0" fontId="35" fillId="0" borderId="3"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3" xfId="0" applyFont="1" applyBorder="1" applyAlignment="1" applyProtection="1">
      <alignment horizontal="center" vertical="center" wrapText="1"/>
      <protection locked="0"/>
    </xf>
    <xf numFmtId="1" fontId="35" fillId="0" borderId="3" xfId="0" applyNumberFormat="1" applyFont="1" applyBorder="1" applyAlignment="1" applyProtection="1">
      <alignment horizontal="center" vertical="center" wrapText="1"/>
      <protection locked="0"/>
    </xf>
    <xf numFmtId="2" fontId="35" fillId="0" borderId="45" xfId="0" applyNumberFormat="1" applyFont="1" applyBorder="1" applyAlignment="1" applyProtection="1">
      <alignment horizontal="center" vertical="center"/>
      <protection hidden="1"/>
    </xf>
    <xf numFmtId="0" fontId="35" fillId="0" borderId="53" xfId="0" applyFont="1" applyBorder="1" applyAlignment="1" applyProtection="1">
      <alignment horizontal="center" vertical="center" wrapText="1"/>
      <protection locked="0"/>
    </xf>
    <xf numFmtId="0" fontId="37" fillId="0" borderId="0" xfId="0" applyFont="1" applyAlignment="1">
      <alignment horizontal="left" vertical="center"/>
    </xf>
    <xf numFmtId="0" fontId="35" fillId="0" borderId="6" xfId="0" applyFont="1" applyBorder="1" applyAlignment="1" applyProtection="1">
      <alignment horizontal="center" vertical="center" wrapText="1"/>
      <protection locked="0"/>
    </xf>
    <xf numFmtId="16" fontId="3" fillId="0" borderId="2" xfId="0" applyNumberFormat="1" applyFont="1" applyBorder="1" applyAlignment="1">
      <alignment horizontal="center" vertical="center"/>
    </xf>
    <xf numFmtId="0" fontId="0" fillId="0" borderId="4" xfId="0" applyBorder="1" applyAlignment="1">
      <alignment horizontal="left" vertical="center" wrapText="1"/>
    </xf>
    <xf numFmtId="0" fontId="35" fillId="0" borderId="2" xfId="0" applyFont="1" applyBorder="1" applyAlignment="1">
      <alignment horizontal="center" vertical="center" wrapText="1"/>
    </xf>
    <xf numFmtId="2" fontId="39" fillId="0" borderId="23" xfId="0" applyNumberFormat="1" applyFont="1" applyBorder="1" applyAlignment="1">
      <alignment horizontal="center" vertical="center" wrapText="1"/>
    </xf>
    <xf numFmtId="0" fontId="35" fillId="0" borderId="17" xfId="0" applyFont="1" applyBorder="1" applyAlignment="1">
      <alignment horizontal="left" vertical="center" wrapText="1"/>
    </xf>
    <xf numFmtId="0" fontId="35" fillId="0" borderId="8" xfId="2" applyFont="1" applyBorder="1" applyAlignment="1">
      <alignment horizontal="left" vertical="center" wrapText="1"/>
    </xf>
    <xf numFmtId="0" fontId="35" fillId="0" borderId="8" xfId="0" applyFont="1" applyBorder="1" applyAlignment="1">
      <alignment horizontal="left" vertical="center" wrapText="1"/>
    </xf>
    <xf numFmtId="0" fontId="0" fillId="0" borderId="8" xfId="0" applyBorder="1" applyAlignment="1">
      <alignment horizontal="left" vertical="center" wrapText="1"/>
    </xf>
    <xf numFmtId="0" fontId="35" fillId="0" borderId="8" xfId="0" applyFont="1" applyBorder="1"/>
    <xf numFmtId="0" fontId="35" fillId="0" borderId="48" xfId="0" applyFont="1" applyBorder="1"/>
    <xf numFmtId="0" fontId="36" fillId="0" borderId="9" xfId="0" applyFont="1" applyBorder="1"/>
    <xf numFmtId="0" fontId="0" fillId="0" borderId="17" xfId="0" applyBorder="1" applyAlignment="1">
      <alignment horizontal="center" vertical="center" wrapText="1"/>
    </xf>
    <xf numFmtId="0" fontId="0" fillId="0" borderId="48" xfId="0"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6" fillId="0" borderId="0" xfId="0" applyFont="1" applyAlignment="1">
      <alignment horizontal="center" wrapText="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54" xfId="0" applyFont="1" applyBorder="1" applyAlignment="1">
      <alignment horizontal="left" vertical="center" wrapText="1"/>
    </xf>
  </cellXfs>
  <cellStyles count="3">
    <cellStyle name="Hyperlink" xfId="1" builtinId="8"/>
    <cellStyle name="Normal" xfId="0" builtinId="0"/>
    <cellStyle name="Normal 2" xfId="2" xr:uid="{4A18D391-8151-44CE-90FA-149EC131EE9A}"/>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28"/>
  </cols>
  <sheetData>
    <row r="1" spans="2:12" ht="15.75">
      <c r="B1" s="326" t="s">
        <v>180</v>
      </c>
      <c r="C1" s="327"/>
      <c r="D1" s="327"/>
      <c r="E1" s="327"/>
      <c r="F1" s="327"/>
      <c r="G1" s="327"/>
      <c r="H1" s="327"/>
      <c r="I1" s="327"/>
      <c r="J1" s="327"/>
      <c r="K1" s="327"/>
    </row>
    <row r="2" spans="2:12" ht="15.75">
      <c r="B2" s="327"/>
      <c r="C2" s="327"/>
      <c r="D2" s="327"/>
      <c r="E2" s="327"/>
      <c r="F2" s="327"/>
      <c r="G2" s="327"/>
      <c r="H2" s="327"/>
      <c r="I2" s="327"/>
      <c r="J2" s="327"/>
      <c r="K2" s="327"/>
    </row>
    <row r="3" spans="2:12" ht="90" customHeight="1">
      <c r="B3" s="461" t="s">
        <v>184</v>
      </c>
      <c r="C3" s="461"/>
      <c r="D3" s="461"/>
      <c r="E3" s="461"/>
      <c r="F3" s="461"/>
      <c r="G3" s="461"/>
      <c r="H3" s="461"/>
      <c r="I3" s="461"/>
      <c r="J3" s="461"/>
      <c r="K3" s="461"/>
      <c r="L3" s="461"/>
    </row>
    <row r="4" spans="2:12" ht="135" customHeight="1">
      <c r="B4" s="462" t="s">
        <v>268</v>
      </c>
      <c r="C4" s="462"/>
      <c r="D4" s="462"/>
      <c r="E4" s="462"/>
      <c r="F4" s="462"/>
      <c r="G4" s="462"/>
      <c r="H4" s="462"/>
      <c r="I4" s="462"/>
      <c r="J4" s="462"/>
      <c r="K4" s="462"/>
      <c r="L4" s="462"/>
    </row>
    <row r="5" spans="2:12" ht="60" customHeight="1">
      <c r="B5" s="463" t="s">
        <v>269</v>
      </c>
      <c r="C5" s="463"/>
      <c r="D5" s="463"/>
      <c r="E5" s="463"/>
      <c r="F5" s="463"/>
      <c r="G5" s="463"/>
      <c r="H5" s="463"/>
      <c r="I5" s="463"/>
      <c r="J5" s="463"/>
      <c r="K5" s="463"/>
      <c r="L5" s="463"/>
    </row>
    <row r="6" spans="2:12" ht="60" customHeight="1">
      <c r="B6" s="463" t="s">
        <v>181</v>
      </c>
      <c r="C6" s="463"/>
      <c r="D6" s="463"/>
      <c r="E6" s="463"/>
      <c r="F6" s="463"/>
      <c r="G6" s="463"/>
      <c r="H6" s="463"/>
      <c r="I6" s="463"/>
      <c r="J6" s="463"/>
      <c r="K6" s="463"/>
      <c r="L6" s="463"/>
    </row>
    <row r="7" spans="2:12" ht="60" customHeight="1">
      <c r="B7" s="460" t="s">
        <v>185</v>
      </c>
      <c r="C7" s="460"/>
      <c r="D7" s="460"/>
      <c r="E7" s="460"/>
      <c r="F7" s="460"/>
      <c r="G7" s="460"/>
      <c r="H7" s="460"/>
      <c r="I7" s="460"/>
      <c r="J7" s="460"/>
      <c r="K7" s="460"/>
      <c r="L7" s="460"/>
    </row>
    <row r="8" spans="2:12" ht="15.75">
      <c r="B8" s="327"/>
      <c r="C8" s="327"/>
      <c r="D8" s="327"/>
      <c r="E8" s="327"/>
      <c r="F8" s="327"/>
      <c r="G8" s="327"/>
      <c r="H8" s="327"/>
      <c r="I8" s="327"/>
      <c r="J8" s="327"/>
      <c r="K8" s="327"/>
    </row>
    <row r="9" spans="2:12" ht="15.75">
      <c r="B9" s="327"/>
      <c r="C9" s="327"/>
      <c r="D9" s="327"/>
      <c r="E9" s="327"/>
      <c r="F9" s="327"/>
      <c r="G9" s="327"/>
      <c r="H9" s="327"/>
      <c r="I9" s="327"/>
      <c r="J9" s="327"/>
      <c r="K9" s="327"/>
    </row>
    <row r="10" spans="2:12" ht="15.75">
      <c r="B10" s="327"/>
      <c r="C10" s="327"/>
      <c r="D10" s="327"/>
      <c r="E10" s="327"/>
      <c r="F10" s="327"/>
      <c r="G10" s="327"/>
      <c r="H10" s="327"/>
      <c r="I10" s="327"/>
      <c r="J10" s="327"/>
      <c r="K10" s="327"/>
    </row>
    <row r="11" spans="2:12" ht="15.75">
      <c r="B11" s="327"/>
      <c r="C11" s="327"/>
      <c r="D11" s="327"/>
      <c r="E11" s="327"/>
      <c r="F11" s="327"/>
      <c r="G11" s="327"/>
      <c r="H11" s="327"/>
      <c r="I11" s="327"/>
      <c r="J11" s="327"/>
      <c r="K11" s="327"/>
    </row>
    <row r="12" spans="2:12" ht="15.75">
      <c r="B12" s="327"/>
      <c r="C12" s="327"/>
      <c r="D12" s="327"/>
      <c r="E12" s="327"/>
      <c r="F12" s="327"/>
      <c r="G12" s="327"/>
      <c r="H12" s="327"/>
      <c r="I12" s="327"/>
      <c r="J12" s="327"/>
      <c r="K12" s="32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35.25" customHeight="1">
      <c r="A7" s="47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8"/>
      <c r="C7" s="478"/>
      <c r="D7" s="478"/>
      <c r="E7" s="478"/>
      <c r="F7" s="478"/>
      <c r="G7" s="478"/>
      <c r="H7" s="478"/>
      <c r="I7" s="478"/>
    </row>
    <row r="8" spans="1:12" ht="15.75" thickBot="1">
      <c r="A8" s="56"/>
      <c r="B8" s="56"/>
      <c r="C8" s="56"/>
      <c r="D8" s="56"/>
      <c r="E8" s="56"/>
      <c r="F8" s="56"/>
      <c r="G8" s="56"/>
      <c r="H8" s="56"/>
      <c r="I8" s="56"/>
    </row>
    <row r="9" spans="1:12" ht="30.75" thickBot="1">
      <c r="A9" s="144" t="s">
        <v>55</v>
      </c>
      <c r="B9" s="145" t="s">
        <v>83</v>
      </c>
      <c r="C9" s="145" t="s">
        <v>52</v>
      </c>
      <c r="D9" s="145" t="s">
        <v>57</v>
      </c>
      <c r="E9" s="145" t="s">
        <v>80</v>
      </c>
      <c r="F9" s="146" t="s">
        <v>87</v>
      </c>
      <c r="G9" s="145" t="s">
        <v>58</v>
      </c>
      <c r="H9" s="145" t="s">
        <v>111</v>
      </c>
      <c r="I9" s="147" t="s">
        <v>90</v>
      </c>
      <c r="K9" s="238" t="s">
        <v>108</v>
      </c>
    </row>
    <row r="10" spans="1:12">
      <c r="A10" s="150">
        <v>1</v>
      </c>
      <c r="B10" s="135"/>
      <c r="C10" s="135"/>
      <c r="D10" s="135"/>
      <c r="E10" s="135"/>
      <c r="F10" s="134"/>
      <c r="G10" s="135"/>
      <c r="H10" s="135"/>
      <c r="I10" s="158"/>
      <c r="K10" s="239">
        <v>10</v>
      </c>
      <c r="L10" s="329" t="s">
        <v>247</v>
      </c>
    </row>
    <row r="11" spans="1:12">
      <c r="A11" s="151">
        <f>A10+1</f>
        <v>2</v>
      </c>
      <c r="B11" s="100"/>
      <c r="C11" s="35"/>
      <c r="D11" s="101"/>
      <c r="E11" s="35"/>
      <c r="F11" s="102"/>
      <c r="G11" s="102"/>
      <c r="H11" s="102"/>
      <c r="I11" s="279"/>
    </row>
    <row r="12" spans="1:12">
      <c r="A12" s="152">
        <f t="shared" ref="A12:A19" si="0">A11+1</f>
        <v>3</v>
      </c>
      <c r="B12" s="153"/>
      <c r="C12" s="154"/>
      <c r="D12" s="101"/>
      <c r="E12" s="154"/>
      <c r="F12" s="143"/>
      <c r="G12" s="154"/>
      <c r="H12" s="143"/>
      <c r="I12" s="279"/>
    </row>
    <row r="13" spans="1:12">
      <c r="A13" s="155">
        <f t="shared" si="0"/>
        <v>4</v>
      </c>
      <c r="B13" s="100"/>
      <c r="C13" s="101"/>
      <c r="D13" s="101"/>
      <c r="E13" s="101"/>
      <c r="F13" s="102"/>
      <c r="G13" s="102"/>
      <c r="H13" s="102"/>
      <c r="I13" s="279"/>
    </row>
    <row r="14" spans="1:12">
      <c r="A14" s="151">
        <f t="shared" si="0"/>
        <v>5</v>
      </c>
      <c r="B14" s="100"/>
      <c r="C14" s="35"/>
      <c r="D14" s="101"/>
      <c r="E14" s="35"/>
      <c r="F14" s="102"/>
      <c r="G14" s="102"/>
      <c r="H14" s="102"/>
      <c r="I14" s="279"/>
    </row>
    <row r="15" spans="1:12">
      <c r="A15" s="155">
        <f t="shared" si="0"/>
        <v>6</v>
      </c>
      <c r="B15" s="100"/>
      <c r="C15" s="101"/>
      <c r="D15" s="101"/>
      <c r="E15" s="101"/>
      <c r="F15" s="102"/>
      <c r="G15" s="102"/>
      <c r="H15" s="102"/>
      <c r="I15" s="279"/>
    </row>
    <row r="16" spans="1:12">
      <c r="A16" s="151">
        <f t="shared" si="0"/>
        <v>7</v>
      </c>
      <c r="B16" s="100"/>
      <c r="C16" s="35"/>
      <c r="D16" s="101"/>
      <c r="E16" s="35"/>
      <c r="F16" s="102"/>
      <c r="G16" s="102"/>
      <c r="H16" s="102"/>
      <c r="I16" s="279"/>
    </row>
    <row r="17" spans="1:9">
      <c r="A17" s="152">
        <f t="shared" si="0"/>
        <v>8</v>
      </c>
      <c r="B17" s="153"/>
      <c r="C17" s="154"/>
      <c r="D17" s="101"/>
      <c r="E17" s="154"/>
      <c r="F17" s="143"/>
      <c r="G17" s="154"/>
      <c r="H17" s="143"/>
      <c r="I17" s="279"/>
    </row>
    <row r="18" spans="1:9">
      <c r="A18" s="155">
        <f t="shared" si="0"/>
        <v>9</v>
      </c>
      <c r="B18" s="100"/>
      <c r="C18" s="101"/>
      <c r="D18" s="101"/>
      <c r="E18" s="101"/>
      <c r="F18" s="102"/>
      <c r="G18" s="102"/>
      <c r="H18" s="102"/>
      <c r="I18" s="279"/>
    </row>
    <row r="19" spans="1:9" ht="15.75" thickBot="1">
      <c r="A19" s="109">
        <f t="shared" si="0"/>
        <v>10</v>
      </c>
      <c r="B19" s="104"/>
      <c r="C19" s="105"/>
      <c r="D19" s="141"/>
      <c r="E19" s="156"/>
      <c r="F19" s="156"/>
      <c r="G19" s="157"/>
      <c r="H19" s="157"/>
      <c r="I19" s="287"/>
    </row>
    <row r="20" spans="1:9" ht="16.5" thickBot="1">
      <c r="A20" s="316"/>
      <c r="H20" s="110" t="str">
        <f>"Total "&amp;LEFT(A7,2)</f>
        <v>Total I5</v>
      </c>
      <c r="I20" s="149">
        <f>SUM(I10:I19)</f>
        <v>0</v>
      </c>
    </row>
    <row r="21" spans="1:9" ht="15.75">
      <c r="A21" s="43"/>
    </row>
    <row r="22" spans="1:9"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15.75">
      <c r="A7" s="478" t="str">
        <f>'Descriere indicatori'!B9&amp;". "&amp;'Descriere indicatori'!C9</f>
        <v xml:space="preserve">I6. Articole in extenso în reviste ştiinţifice indexate ERIH şi clasificate în categoria NAT </v>
      </c>
      <c r="B7" s="478"/>
      <c r="C7" s="478"/>
      <c r="D7" s="478"/>
      <c r="E7" s="478"/>
      <c r="F7" s="478"/>
      <c r="G7" s="478"/>
      <c r="H7" s="478"/>
      <c r="I7" s="478"/>
    </row>
    <row r="8" spans="1:12" ht="15.75" thickBot="1">
      <c r="A8" s="60"/>
      <c r="B8" s="60"/>
      <c r="C8" s="60"/>
      <c r="D8" s="60"/>
      <c r="E8" s="60"/>
      <c r="F8" s="60"/>
      <c r="G8" s="60"/>
      <c r="H8" s="60"/>
      <c r="I8" s="60"/>
    </row>
    <row r="9" spans="1:12" ht="30.75" thickBot="1">
      <c r="A9" s="144" t="s">
        <v>55</v>
      </c>
      <c r="B9" s="145" t="s">
        <v>83</v>
      </c>
      <c r="C9" s="145" t="s">
        <v>52</v>
      </c>
      <c r="D9" s="145" t="s">
        <v>57</v>
      </c>
      <c r="E9" s="145" t="s">
        <v>80</v>
      </c>
      <c r="F9" s="146" t="s">
        <v>87</v>
      </c>
      <c r="G9" s="145" t="s">
        <v>58</v>
      </c>
      <c r="H9" s="145" t="s">
        <v>111</v>
      </c>
      <c r="I9" s="147" t="s">
        <v>90</v>
      </c>
      <c r="K9" s="238" t="s">
        <v>108</v>
      </c>
    </row>
    <row r="10" spans="1:12">
      <c r="A10" s="160">
        <v>1</v>
      </c>
      <c r="B10" s="95"/>
      <c r="C10" s="95"/>
      <c r="D10" s="95"/>
      <c r="E10" s="96"/>
      <c r="F10" s="97"/>
      <c r="G10" s="97"/>
      <c r="H10" s="97"/>
      <c r="I10" s="284"/>
      <c r="K10" s="239">
        <v>5</v>
      </c>
      <c r="L10" s="329" t="s">
        <v>247</v>
      </c>
    </row>
    <row r="11" spans="1:12">
      <c r="A11" s="161">
        <f>A10+1</f>
        <v>2</v>
      </c>
      <c r="B11" s="99"/>
      <c r="C11" s="100"/>
      <c r="D11" s="99"/>
      <c r="E11" s="101"/>
      <c r="F11" s="102"/>
      <c r="G11" s="103"/>
      <c r="H11" s="103"/>
      <c r="I11" s="279"/>
    </row>
    <row r="12" spans="1:12">
      <c r="A12" s="161">
        <f t="shared" ref="A12:A19" si="0">A11+1</f>
        <v>3</v>
      </c>
      <c r="B12" s="100"/>
      <c r="C12" s="100"/>
      <c r="D12" s="100"/>
      <c r="E12" s="101"/>
      <c r="F12" s="102"/>
      <c r="G12" s="103"/>
      <c r="H12" s="103"/>
      <c r="I12" s="279"/>
    </row>
    <row r="13" spans="1:12">
      <c r="A13" s="161">
        <f t="shared" si="0"/>
        <v>4</v>
      </c>
      <c r="B13" s="100"/>
      <c r="C13" s="100"/>
      <c r="D13" s="100"/>
      <c r="E13" s="101"/>
      <c r="F13" s="102"/>
      <c r="G13" s="102"/>
      <c r="H13" s="102"/>
      <c r="I13" s="279"/>
    </row>
    <row r="14" spans="1:12">
      <c r="A14" s="161">
        <f t="shared" si="0"/>
        <v>5</v>
      </c>
      <c r="B14" s="100"/>
      <c r="C14" s="100"/>
      <c r="D14" s="100"/>
      <c r="E14" s="101"/>
      <c r="F14" s="102"/>
      <c r="G14" s="102"/>
      <c r="H14" s="102"/>
      <c r="I14" s="279"/>
    </row>
    <row r="15" spans="1:12">
      <c r="A15" s="161">
        <f t="shared" si="0"/>
        <v>6</v>
      </c>
      <c r="B15" s="100"/>
      <c r="C15" s="100"/>
      <c r="D15" s="100"/>
      <c r="E15" s="101"/>
      <c r="F15" s="102"/>
      <c r="G15" s="102"/>
      <c r="H15" s="102"/>
      <c r="I15" s="279"/>
    </row>
    <row r="16" spans="1:12">
      <c r="A16" s="161">
        <f t="shared" si="0"/>
        <v>7</v>
      </c>
      <c r="B16" s="100"/>
      <c r="C16" s="100"/>
      <c r="D16" s="100"/>
      <c r="E16" s="101"/>
      <c r="F16" s="102"/>
      <c r="G16" s="102"/>
      <c r="H16" s="102"/>
      <c r="I16" s="279"/>
    </row>
    <row r="17" spans="1:9">
      <c r="A17" s="161">
        <f t="shared" si="0"/>
        <v>8</v>
      </c>
      <c r="B17" s="100"/>
      <c r="C17" s="100"/>
      <c r="D17" s="100"/>
      <c r="E17" s="101"/>
      <c r="F17" s="102"/>
      <c r="G17" s="102"/>
      <c r="H17" s="102"/>
      <c r="I17" s="279"/>
    </row>
    <row r="18" spans="1:9">
      <c r="A18" s="161">
        <f t="shared" si="0"/>
        <v>9</v>
      </c>
      <c r="B18" s="100"/>
      <c r="C18" s="100"/>
      <c r="D18" s="100"/>
      <c r="E18" s="101"/>
      <c r="F18" s="102"/>
      <c r="G18" s="102"/>
      <c r="H18" s="102"/>
      <c r="I18" s="279"/>
    </row>
    <row r="19" spans="1:9" ht="15.75" thickBot="1">
      <c r="A19" s="162">
        <f t="shared" si="0"/>
        <v>10</v>
      </c>
      <c r="B19" s="104"/>
      <c r="C19" s="104"/>
      <c r="D19" s="104"/>
      <c r="E19" s="105"/>
      <c r="F19" s="106"/>
      <c r="G19" s="106"/>
      <c r="H19" s="106"/>
      <c r="I19" s="280"/>
    </row>
    <row r="20" spans="1:9" ht="15.75" thickBot="1">
      <c r="A20" s="315"/>
      <c r="B20" s="108"/>
      <c r="C20" s="108"/>
      <c r="D20" s="108"/>
      <c r="E20" s="108"/>
      <c r="F20" s="108"/>
      <c r="G20" s="108"/>
      <c r="H20" s="110" t="str">
        <f>"Total "&amp;LEFT(A7,2)</f>
        <v>Total I6</v>
      </c>
      <c r="I20" s="11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5" t="str">
        <f>'Date initiale'!C3</f>
        <v>Universitatea de Arhitectură și Urbanism "Ion Mincu" București</v>
      </c>
      <c r="B1" s="235"/>
      <c r="C1" s="235"/>
      <c r="D1" s="6"/>
      <c r="E1" s="6"/>
      <c r="F1" s="6"/>
      <c r="G1" s="6"/>
      <c r="H1" s="6"/>
      <c r="I1" s="6"/>
      <c r="J1" s="6"/>
    </row>
    <row r="2" spans="1:12" ht="15.75">
      <c r="A2" s="235" t="str">
        <f>'Date initiale'!B4&amp;" "&amp;'Date initiale'!C4</f>
        <v>Facultatea ARHITECTURA</v>
      </c>
      <c r="B2" s="235"/>
      <c r="C2" s="235"/>
      <c r="D2" s="6"/>
      <c r="E2" s="6"/>
      <c r="F2" s="6"/>
      <c r="G2" s="6"/>
      <c r="H2" s="6"/>
      <c r="I2" s="6"/>
      <c r="J2" s="6"/>
    </row>
    <row r="3" spans="1:12" ht="15.75">
      <c r="A3" s="235" t="str">
        <f>'Date initiale'!B5&amp;" "&amp;'Date initiale'!C5</f>
        <v>Departamentul Sinteza proiectării de arhitectură</v>
      </c>
      <c r="B3" s="235"/>
      <c r="C3" s="235"/>
      <c r="D3" s="6"/>
      <c r="E3" s="6"/>
      <c r="F3" s="6"/>
      <c r="G3" s="6"/>
      <c r="H3" s="6"/>
      <c r="I3" s="6"/>
      <c r="J3" s="6"/>
    </row>
    <row r="4" spans="1:12" ht="15.75">
      <c r="A4" s="237" t="str">
        <f>'Date initiale'!C6&amp;", "&amp;'Date initiale'!C7</f>
        <v>Ene, Mihai, conferențiar universitar</v>
      </c>
      <c r="B4" s="237"/>
      <c r="C4" s="237"/>
      <c r="D4" s="6"/>
      <c r="E4" s="6"/>
      <c r="F4" s="6"/>
      <c r="G4" s="6"/>
      <c r="H4" s="6"/>
      <c r="I4" s="6"/>
      <c r="J4" s="6"/>
    </row>
    <row r="5" spans="1:12" ht="15.75">
      <c r="A5" s="237"/>
      <c r="B5" s="237"/>
      <c r="C5" s="237"/>
      <c r="D5" s="6"/>
      <c r="E5" s="6"/>
      <c r="F5" s="6"/>
      <c r="G5" s="6"/>
      <c r="H5" s="6"/>
      <c r="I5" s="6"/>
      <c r="J5" s="6"/>
    </row>
    <row r="6" spans="1:12" ht="15.75">
      <c r="A6" s="479" t="s">
        <v>110</v>
      </c>
      <c r="B6" s="479"/>
      <c r="C6" s="479"/>
      <c r="D6" s="479"/>
      <c r="E6" s="479"/>
      <c r="F6" s="479"/>
      <c r="G6" s="479"/>
      <c r="H6" s="479"/>
      <c r="I6" s="479"/>
      <c r="J6" s="6"/>
    </row>
    <row r="7" spans="1:12" ht="15.75">
      <c r="A7" s="478" t="str">
        <f>'Descriere indicatori'!B10&amp;". "&amp;'Descriere indicatori'!C10</f>
        <v xml:space="preserve">I7. Articole in extenso în reviste ştiinţifice recunoscute în domenii conexe* </v>
      </c>
      <c r="B7" s="478"/>
      <c r="C7" s="478"/>
      <c r="D7" s="478"/>
      <c r="E7" s="478"/>
      <c r="F7" s="478"/>
      <c r="G7" s="478"/>
      <c r="H7" s="478"/>
      <c r="I7" s="478"/>
      <c r="J7" s="6"/>
    </row>
    <row r="8" spans="1:12" ht="16.5" thickBot="1">
      <c r="A8" s="159"/>
      <c r="B8" s="159"/>
      <c r="C8" s="159"/>
      <c r="D8" s="159"/>
      <c r="E8" s="159"/>
      <c r="F8" s="159"/>
      <c r="G8" s="159"/>
      <c r="H8" s="159"/>
      <c r="I8" s="159"/>
      <c r="J8" s="6"/>
    </row>
    <row r="9" spans="1:12" ht="30.75" thickBot="1">
      <c r="A9" s="144" t="s">
        <v>55</v>
      </c>
      <c r="B9" s="145" t="s">
        <v>83</v>
      </c>
      <c r="C9" s="145" t="s">
        <v>52</v>
      </c>
      <c r="D9" s="145" t="s">
        <v>57</v>
      </c>
      <c r="E9" s="145" t="s">
        <v>80</v>
      </c>
      <c r="F9" s="146" t="s">
        <v>87</v>
      </c>
      <c r="G9" s="145" t="s">
        <v>58</v>
      </c>
      <c r="H9" s="145" t="s">
        <v>111</v>
      </c>
      <c r="I9" s="147" t="s">
        <v>90</v>
      </c>
      <c r="J9" s="6"/>
      <c r="K9" s="238" t="s">
        <v>108</v>
      </c>
    </row>
    <row r="10" spans="1:12" ht="15.75">
      <c r="A10" s="164">
        <v>1</v>
      </c>
      <c r="B10" s="165"/>
      <c r="C10" s="133"/>
      <c r="D10" s="133"/>
      <c r="E10" s="133"/>
      <c r="F10" s="134"/>
      <c r="G10" s="133"/>
      <c r="H10" s="166"/>
      <c r="I10" s="284"/>
      <c r="J10" s="6"/>
      <c r="K10" s="239">
        <v>5</v>
      </c>
      <c r="L10" s="329" t="s">
        <v>247</v>
      </c>
    </row>
    <row r="11" spans="1:12" ht="15.75">
      <c r="A11" s="137">
        <f>A10+1</f>
        <v>2</v>
      </c>
      <c r="B11" s="129"/>
      <c r="C11" s="129"/>
      <c r="D11" s="129"/>
      <c r="E11" s="35"/>
      <c r="F11" s="103"/>
      <c r="G11" s="103"/>
      <c r="H11" s="103"/>
      <c r="I11" s="279"/>
      <c r="J11" s="41"/>
    </row>
    <row r="12" spans="1:12" ht="15.75">
      <c r="A12" s="137">
        <f t="shared" ref="A12:A19" si="0">A11+1</f>
        <v>3</v>
      </c>
      <c r="B12" s="129"/>
      <c r="C12" s="101"/>
      <c r="D12" s="129"/>
      <c r="E12" s="167"/>
      <c r="F12" s="102"/>
      <c r="G12" s="103"/>
      <c r="H12" s="103"/>
      <c r="I12" s="279"/>
      <c r="J12" s="41"/>
    </row>
    <row r="13" spans="1:12" ht="15.75">
      <c r="A13" s="137">
        <f t="shared" si="0"/>
        <v>4</v>
      </c>
      <c r="B13" s="101"/>
      <c r="C13" s="101"/>
      <c r="D13" s="101"/>
      <c r="E13" s="167"/>
      <c r="F13" s="102"/>
      <c r="G13" s="103"/>
      <c r="H13" s="103"/>
      <c r="I13" s="279"/>
      <c r="J13" s="6"/>
    </row>
    <row r="14" spans="1:12" ht="15.75">
      <c r="A14" s="137">
        <f t="shared" si="0"/>
        <v>5</v>
      </c>
      <c r="B14" s="101"/>
      <c r="C14" s="101"/>
      <c r="D14" s="101"/>
      <c r="E14" s="167"/>
      <c r="F14" s="102"/>
      <c r="G14" s="102"/>
      <c r="H14" s="102"/>
      <c r="I14" s="279"/>
      <c r="J14" s="6"/>
    </row>
    <row r="15" spans="1:12" ht="15.75">
      <c r="A15" s="137">
        <f t="shared" si="0"/>
        <v>6</v>
      </c>
      <c r="B15" s="101"/>
      <c r="C15" s="101"/>
      <c r="D15" s="101"/>
      <c r="E15" s="167"/>
      <c r="F15" s="102"/>
      <c r="G15" s="102"/>
      <c r="H15" s="102"/>
      <c r="I15" s="279"/>
      <c r="J15" s="6"/>
    </row>
    <row r="16" spans="1:12" ht="15.75">
      <c r="A16" s="137">
        <f t="shared" si="0"/>
        <v>7</v>
      </c>
      <c r="B16" s="101"/>
      <c r="C16" s="101"/>
      <c r="D16" s="101"/>
      <c r="E16" s="35"/>
      <c r="F16" s="102"/>
      <c r="G16" s="102"/>
      <c r="H16" s="102"/>
      <c r="I16" s="279"/>
      <c r="J16" s="6"/>
    </row>
    <row r="17" spans="1:10" ht="15.75">
      <c r="A17" s="137">
        <f t="shared" si="0"/>
        <v>8</v>
      </c>
      <c r="B17" s="101"/>
      <c r="C17" s="101"/>
      <c r="D17" s="101"/>
      <c r="E17" s="167"/>
      <c r="F17" s="102"/>
      <c r="G17" s="102"/>
      <c r="H17" s="102"/>
      <c r="I17" s="279"/>
      <c r="J17" s="6"/>
    </row>
    <row r="18" spans="1:10" ht="15.75">
      <c r="A18" s="137">
        <f t="shared" si="0"/>
        <v>9</v>
      </c>
      <c r="B18" s="35"/>
      <c r="C18" s="168"/>
      <c r="D18" s="101"/>
      <c r="E18" s="167"/>
      <c r="F18" s="167"/>
      <c r="G18" s="167"/>
      <c r="H18" s="167"/>
      <c r="I18" s="288"/>
      <c r="J18" s="6"/>
    </row>
    <row r="19" spans="1:10" ht="16.5" thickBot="1">
      <c r="A19" s="163">
        <f t="shared" si="0"/>
        <v>10</v>
      </c>
      <c r="B19" s="105"/>
      <c r="C19" s="105"/>
      <c r="D19" s="105"/>
      <c r="E19" s="169"/>
      <c r="F19" s="106"/>
      <c r="G19" s="106"/>
      <c r="H19" s="106"/>
      <c r="I19" s="280"/>
      <c r="J19" s="6"/>
    </row>
    <row r="20" spans="1:10" ht="16.5" thickBot="1">
      <c r="A20" s="314"/>
      <c r="B20" s="108"/>
      <c r="C20" s="108"/>
      <c r="D20" s="108"/>
      <c r="E20" s="108"/>
      <c r="F20" s="108"/>
      <c r="G20" s="108"/>
      <c r="H20" s="110" t="str">
        <f>"Total "&amp;LEFT(A7,2)</f>
        <v>Total I7</v>
      </c>
      <c r="I20" s="111">
        <f>SUM(I10:I19)</f>
        <v>0</v>
      </c>
      <c r="J20" s="6"/>
    </row>
    <row r="21" spans="1:10">
      <c r="A21" s="37"/>
      <c r="B21" s="37"/>
      <c r="C21" s="37"/>
      <c r="D21" s="37"/>
      <c r="E21" s="37"/>
      <c r="F21" s="37"/>
      <c r="G21" s="37"/>
      <c r="H21" s="37"/>
      <c r="I21" s="38"/>
    </row>
    <row r="22" spans="1:10"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row r="23" spans="1:10">
      <c r="A23" s="37"/>
    </row>
    <row r="24" spans="1:10">
      <c r="A24" s="3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15.75">
      <c r="A7" s="478" t="str">
        <f>'Descriere indicatori'!B11&amp;". "&amp;'Descriere indicatori'!C11</f>
        <v xml:space="preserve">I8. Studii in extenso apărute în volume colective publicate la edituri de prestigiu internaţional* </v>
      </c>
      <c r="B7" s="478"/>
      <c r="C7" s="478"/>
      <c r="D7" s="478"/>
      <c r="E7" s="478"/>
      <c r="F7" s="478"/>
      <c r="G7" s="478"/>
      <c r="H7" s="478"/>
      <c r="I7" s="478"/>
    </row>
    <row r="8" spans="1:12" ht="15.75" thickBot="1">
      <c r="A8" s="60"/>
      <c r="B8" s="60"/>
      <c r="C8" s="60"/>
      <c r="D8" s="60"/>
      <c r="E8" s="60"/>
      <c r="F8" s="60"/>
      <c r="G8" s="60"/>
      <c r="H8" s="60"/>
      <c r="I8" s="60"/>
    </row>
    <row r="9" spans="1:12" ht="30.75" thickBot="1">
      <c r="A9" s="144" t="s">
        <v>55</v>
      </c>
      <c r="B9" s="145" t="s">
        <v>83</v>
      </c>
      <c r="C9" s="145" t="s">
        <v>52</v>
      </c>
      <c r="D9" s="145" t="s">
        <v>57</v>
      </c>
      <c r="E9" s="145" t="s">
        <v>80</v>
      </c>
      <c r="F9" s="146" t="s">
        <v>87</v>
      </c>
      <c r="G9" s="145" t="s">
        <v>58</v>
      </c>
      <c r="H9" s="145" t="s">
        <v>111</v>
      </c>
      <c r="I9" s="147" t="s">
        <v>90</v>
      </c>
      <c r="K9" s="238" t="s">
        <v>108</v>
      </c>
    </row>
    <row r="10" spans="1:12">
      <c r="A10" s="94">
        <v>1</v>
      </c>
      <c r="B10" s="95"/>
      <c r="C10" s="95"/>
      <c r="D10" s="95"/>
      <c r="E10" s="96"/>
      <c r="F10" s="97"/>
      <c r="G10" s="97"/>
      <c r="H10" s="97"/>
      <c r="I10" s="284"/>
      <c r="K10" s="239">
        <v>10</v>
      </c>
      <c r="L10" s="329" t="s">
        <v>248</v>
      </c>
    </row>
    <row r="11" spans="1:12">
      <c r="A11" s="155">
        <f>A10+1</f>
        <v>2</v>
      </c>
      <c r="B11" s="153"/>
      <c r="C11" s="100"/>
      <c r="D11" s="153"/>
      <c r="E11" s="101"/>
      <c r="F11" s="102"/>
      <c r="G11" s="102"/>
      <c r="H11" s="102"/>
      <c r="I11" s="279"/>
    </row>
    <row r="12" spans="1:12">
      <c r="A12" s="155">
        <f t="shared" ref="A12:A18" si="0">A11+1</f>
        <v>3</v>
      </c>
      <c r="B12" s="100"/>
      <c r="C12" s="100"/>
      <c r="D12" s="100"/>
      <c r="E12" s="101"/>
      <c r="F12" s="102"/>
      <c r="G12" s="102"/>
      <c r="H12" s="102"/>
      <c r="I12" s="279"/>
    </row>
    <row r="13" spans="1:12">
      <c r="A13" s="155">
        <f t="shared" si="0"/>
        <v>4</v>
      </c>
      <c r="B13" s="100"/>
      <c r="C13" s="100"/>
      <c r="D13" s="100"/>
      <c r="E13" s="101"/>
      <c r="F13" s="102"/>
      <c r="G13" s="102"/>
      <c r="H13" s="102"/>
      <c r="I13" s="279"/>
    </row>
    <row r="14" spans="1:12">
      <c r="A14" s="155">
        <f t="shared" si="0"/>
        <v>5</v>
      </c>
      <c r="B14" s="100"/>
      <c r="C14" s="100"/>
      <c r="D14" s="100"/>
      <c r="E14" s="101"/>
      <c r="F14" s="102"/>
      <c r="G14" s="102"/>
      <c r="H14" s="102"/>
      <c r="I14" s="279"/>
    </row>
    <row r="15" spans="1:12">
      <c r="A15" s="155">
        <f t="shared" si="0"/>
        <v>6</v>
      </c>
      <c r="B15" s="100"/>
      <c r="C15" s="100"/>
      <c r="D15" s="100"/>
      <c r="E15" s="101"/>
      <c r="F15" s="102"/>
      <c r="G15" s="102"/>
      <c r="H15" s="102"/>
      <c r="I15" s="279"/>
    </row>
    <row r="16" spans="1:12">
      <c r="A16" s="155">
        <f t="shared" si="0"/>
        <v>7</v>
      </c>
      <c r="B16" s="100"/>
      <c r="C16" s="100"/>
      <c r="D16" s="100"/>
      <c r="E16" s="101"/>
      <c r="F16" s="102"/>
      <c r="G16" s="102"/>
      <c r="H16" s="102"/>
      <c r="I16" s="279"/>
    </row>
    <row r="17" spans="1:10">
      <c r="A17" s="155">
        <f t="shared" si="0"/>
        <v>8</v>
      </c>
      <c r="B17" s="100"/>
      <c r="C17" s="100"/>
      <c r="D17" s="100"/>
      <c r="E17" s="101"/>
      <c r="F17" s="102"/>
      <c r="G17" s="102"/>
      <c r="H17" s="102"/>
      <c r="I17" s="279"/>
    </row>
    <row r="18" spans="1:10">
      <c r="A18" s="155">
        <f t="shared" si="0"/>
        <v>9</v>
      </c>
      <c r="B18" s="100"/>
      <c r="C18" s="100"/>
      <c r="D18" s="100"/>
      <c r="E18" s="101"/>
      <c r="F18" s="102"/>
      <c r="G18" s="102"/>
      <c r="H18" s="102"/>
      <c r="I18" s="279"/>
    </row>
    <row r="19" spans="1:10" ht="15.75" thickBot="1">
      <c r="A19" s="109">
        <f>A18+1</f>
        <v>10</v>
      </c>
      <c r="B19" s="104"/>
      <c r="C19" s="104"/>
      <c r="D19" s="104"/>
      <c r="E19" s="105"/>
      <c r="F19" s="106"/>
      <c r="G19" s="106"/>
      <c r="H19" s="106"/>
      <c r="I19" s="280"/>
    </row>
    <row r="20" spans="1:10" ht="16.5" thickBot="1">
      <c r="A20" s="314"/>
      <c r="B20" s="108"/>
      <c r="C20" s="108"/>
      <c r="D20" s="108"/>
      <c r="E20" s="108"/>
      <c r="F20" s="108"/>
      <c r="G20" s="108"/>
      <c r="H20" s="110" t="str">
        <f>"Total "&amp;LEFT(A7,2)</f>
        <v>Total I8</v>
      </c>
      <c r="I20" s="111">
        <f>SUM(I10:I19)</f>
        <v>0</v>
      </c>
      <c r="J20" s="6"/>
    </row>
    <row r="22" spans="1:10"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15.75" customHeight="1">
      <c r="A7" s="478" t="str">
        <f>'Descriere indicatori'!B12&amp;". "&amp;'Descriere indicatori'!C12</f>
        <v xml:space="preserve">I9. Studii in extenso apărute în volume colective publicate la edituri de prestigiu naţional* </v>
      </c>
      <c r="B7" s="478"/>
      <c r="C7" s="478"/>
      <c r="D7" s="478"/>
      <c r="E7" s="478"/>
      <c r="F7" s="478"/>
      <c r="G7" s="478"/>
      <c r="H7" s="478"/>
      <c r="I7" s="478"/>
      <c r="J7" s="171"/>
    </row>
    <row r="8" spans="1:12" ht="16.5" thickBot="1">
      <c r="A8" s="49"/>
      <c r="B8" s="49"/>
      <c r="C8" s="49"/>
      <c r="D8" s="49"/>
      <c r="E8" s="49"/>
      <c r="F8" s="49"/>
      <c r="G8" s="60"/>
      <c r="H8" s="49"/>
      <c r="I8" s="49"/>
      <c r="J8" s="49"/>
    </row>
    <row r="9" spans="1:12" ht="30.75" thickBot="1">
      <c r="A9" s="144" t="s">
        <v>55</v>
      </c>
      <c r="B9" s="145" t="s">
        <v>83</v>
      </c>
      <c r="C9" s="145" t="s">
        <v>56</v>
      </c>
      <c r="D9" s="145" t="s">
        <v>57</v>
      </c>
      <c r="E9" s="145" t="s">
        <v>80</v>
      </c>
      <c r="F9" s="146" t="s">
        <v>87</v>
      </c>
      <c r="G9" s="145" t="s">
        <v>58</v>
      </c>
      <c r="H9" s="145" t="s">
        <v>111</v>
      </c>
      <c r="I9" s="147" t="s">
        <v>90</v>
      </c>
      <c r="K9" s="238" t="s">
        <v>108</v>
      </c>
    </row>
    <row r="10" spans="1:12">
      <c r="A10" s="150">
        <v>1</v>
      </c>
      <c r="B10" s="165"/>
      <c r="C10" s="165"/>
      <c r="D10" s="165"/>
      <c r="E10" s="133"/>
      <c r="F10" s="134"/>
      <c r="G10" s="97"/>
      <c r="H10" s="134"/>
      <c r="I10" s="284"/>
      <c r="K10" s="239">
        <v>7</v>
      </c>
      <c r="L10" s="329" t="s">
        <v>248</v>
      </c>
    </row>
    <row r="11" spans="1:12">
      <c r="A11" s="172">
        <f>A10+1</f>
        <v>2</v>
      </c>
      <c r="B11" s="153"/>
      <c r="C11" s="153"/>
      <c r="D11" s="153"/>
      <c r="E11" s="167"/>
      <c r="F11" s="102"/>
      <c r="G11" s="102"/>
      <c r="H11" s="102"/>
      <c r="I11" s="279"/>
    </row>
    <row r="12" spans="1:12">
      <c r="A12" s="172">
        <f t="shared" ref="A12:A19" si="0">A11+1</f>
        <v>3</v>
      </c>
      <c r="B12" s="153"/>
      <c r="C12" s="100"/>
      <c r="D12" s="153"/>
      <c r="E12" s="167"/>
      <c r="F12" s="102"/>
      <c r="G12" s="102"/>
      <c r="H12" s="102"/>
      <c r="I12" s="279"/>
    </row>
    <row r="13" spans="1:12">
      <c r="A13" s="172">
        <f t="shared" si="0"/>
        <v>4</v>
      </c>
      <c r="B13" s="153"/>
      <c r="C13" s="100"/>
      <c r="D13" s="153"/>
      <c r="E13" s="167"/>
      <c r="F13" s="102"/>
      <c r="G13" s="102"/>
      <c r="H13" s="102"/>
      <c r="I13" s="279"/>
    </row>
    <row r="14" spans="1:12">
      <c r="A14" s="172">
        <f t="shared" si="0"/>
        <v>5</v>
      </c>
      <c r="B14" s="173"/>
      <c r="C14" s="173"/>
      <c r="D14" s="173"/>
      <c r="E14" s="173"/>
      <c r="F14" s="173"/>
      <c r="G14" s="102"/>
      <c r="H14" s="173"/>
      <c r="I14" s="289"/>
    </row>
    <row r="15" spans="1:12">
      <c r="A15" s="172">
        <f t="shared" si="0"/>
        <v>6</v>
      </c>
      <c r="B15" s="173"/>
      <c r="C15" s="173"/>
      <c r="D15" s="173"/>
      <c r="E15" s="173"/>
      <c r="F15" s="173"/>
      <c r="G15" s="102"/>
      <c r="H15" s="173"/>
      <c r="I15" s="289"/>
    </row>
    <row r="16" spans="1:12">
      <c r="A16" s="172">
        <f t="shared" si="0"/>
        <v>7</v>
      </c>
      <c r="B16" s="173"/>
      <c r="C16" s="173"/>
      <c r="D16" s="173"/>
      <c r="E16" s="173"/>
      <c r="F16" s="173"/>
      <c r="G16" s="102"/>
      <c r="H16" s="173"/>
      <c r="I16" s="289"/>
    </row>
    <row r="17" spans="1:10">
      <c r="A17" s="172">
        <f t="shared" si="0"/>
        <v>8</v>
      </c>
      <c r="B17" s="173"/>
      <c r="C17" s="173"/>
      <c r="D17" s="173"/>
      <c r="E17" s="173"/>
      <c r="F17" s="173"/>
      <c r="G17" s="102"/>
      <c r="H17" s="173"/>
      <c r="I17" s="289"/>
    </row>
    <row r="18" spans="1:10">
      <c r="A18" s="172">
        <f t="shared" si="0"/>
        <v>9</v>
      </c>
      <c r="B18" s="173"/>
      <c r="C18" s="173"/>
      <c r="D18" s="173"/>
      <c r="E18" s="173"/>
      <c r="F18" s="173"/>
      <c r="G18" s="102"/>
      <c r="H18" s="173"/>
      <c r="I18" s="289"/>
    </row>
    <row r="19" spans="1:10" ht="15.75" thickBot="1">
      <c r="A19" s="139">
        <f t="shared" si="0"/>
        <v>10</v>
      </c>
      <c r="B19" s="174"/>
      <c r="C19" s="174"/>
      <c r="D19" s="174"/>
      <c r="E19" s="174"/>
      <c r="F19" s="174"/>
      <c r="G19" s="106"/>
      <c r="H19" s="174"/>
      <c r="I19" s="290"/>
    </row>
    <row r="20" spans="1:10" ht="16.5" thickBot="1">
      <c r="A20" s="314"/>
      <c r="B20" s="108"/>
      <c r="C20" s="108"/>
      <c r="D20" s="108"/>
      <c r="E20" s="108"/>
      <c r="F20" s="108"/>
      <c r="G20" s="108"/>
      <c r="H20" s="110" t="str">
        <f>"Total "&amp;LEFT(A7,2)</f>
        <v>Total I9</v>
      </c>
      <c r="I20" s="111">
        <f>SUM(I10:I19)</f>
        <v>0</v>
      </c>
      <c r="J20" s="6"/>
    </row>
    <row r="22" spans="1:10"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N23" sqref="N2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39" customHeight="1">
      <c r="A7" s="478" t="str">
        <f>'Descriere indicatori'!B13&amp;". "&amp;'Descriere indicatori'!C13</f>
        <v xml:space="preserve">I10. Studii in extenso apărute în volume colective publicate la edituri recunoscute în domeniu*, precum şi studiile aferente proiectelor* </v>
      </c>
      <c r="B7" s="478"/>
      <c r="C7" s="478"/>
      <c r="D7" s="478"/>
      <c r="E7" s="478"/>
      <c r="F7" s="478"/>
      <c r="G7" s="478"/>
      <c r="H7" s="478"/>
      <c r="I7" s="478"/>
    </row>
    <row r="8" spans="1:12" ht="17.25" customHeight="1" thickBot="1">
      <c r="A8" s="32"/>
      <c r="B8" s="49"/>
      <c r="C8" s="49"/>
      <c r="D8" s="49"/>
      <c r="E8" s="49"/>
      <c r="F8" s="49"/>
      <c r="G8" s="49"/>
      <c r="H8" s="49"/>
      <c r="I8" s="49"/>
    </row>
    <row r="9" spans="1:12" ht="30.75" thickBot="1">
      <c r="A9" s="144" t="s">
        <v>55</v>
      </c>
      <c r="B9" s="145" t="s">
        <v>83</v>
      </c>
      <c r="C9" s="145" t="s">
        <v>56</v>
      </c>
      <c r="D9" s="145" t="s">
        <v>57</v>
      </c>
      <c r="E9" s="145" t="s">
        <v>80</v>
      </c>
      <c r="F9" s="146" t="s">
        <v>87</v>
      </c>
      <c r="G9" s="145" t="s">
        <v>58</v>
      </c>
      <c r="H9" s="145" t="s">
        <v>111</v>
      </c>
      <c r="I9" s="147" t="s">
        <v>90</v>
      </c>
      <c r="K9" s="238" t="s">
        <v>108</v>
      </c>
    </row>
    <row r="10" spans="1:12" ht="15.75">
      <c r="A10" s="150">
        <v>1</v>
      </c>
      <c r="B10" s="96"/>
      <c r="C10" s="133"/>
      <c r="D10" s="216"/>
      <c r="E10" s="217"/>
      <c r="F10" s="133"/>
      <c r="G10" s="133"/>
      <c r="H10" s="133"/>
      <c r="I10" s="291"/>
      <c r="J10" s="183"/>
      <c r="K10" s="239" t="s">
        <v>160</v>
      </c>
      <c r="L10" s="329" t="s">
        <v>249</v>
      </c>
    </row>
    <row r="11" spans="1:12" ht="15.75">
      <c r="A11" s="151">
        <f>A10+1</f>
        <v>2</v>
      </c>
      <c r="B11" s="130"/>
      <c r="C11" s="154"/>
      <c r="D11" s="101"/>
      <c r="E11" s="167"/>
      <c r="F11" s="154"/>
      <c r="G11" s="154"/>
      <c r="H11" s="154"/>
      <c r="I11" s="285"/>
      <c r="J11" s="183"/>
      <c r="L11" s="329" t="s">
        <v>250</v>
      </c>
    </row>
    <row r="12" spans="1:12">
      <c r="A12" s="151">
        <f t="shared" ref="A12:A19" si="0">A11+1</f>
        <v>3</v>
      </c>
      <c r="B12" s="130"/>
      <c r="C12" s="130"/>
      <c r="D12" s="130"/>
      <c r="E12" s="35"/>
      <c r="F12" s="102"/>
      <c r="G12" s="102"/>
      <c r="H12" s="102"/>
      <c r="I12" s="279"/>
    </row>
    <row r="13" spans="1:12">
      <c r="A13" s="151">
        <f t="shared" si="0"/>
        <v>4</v>
      </c>
      <c r="B13" s="101"/>
      <c r="C13" s="101"/>
      <c r="D13" s="130"/>
      <c r="E13" s="35"/>
      <c r="F13" s="102"/>
      <c r="G13" s="102"/>
      <c r="H13" s="102"/>
      <c r="I13" s="279"/>
    </row>
    <row r="14" spans="1:12">
      <c r="A14" s="151">
        <f t="shared" si="0"/>
        <v>5</v>
      </c>
      <c r="B14" s="130"/>
      <c r="C14" s="101"/>
      <c r="D14" s="101"/>
      <c r="E14" s="167"/>
      <c r="F14" s="102"/>
      <c r="G14" s="102"/>
      <c r="H14" s="102"/>
      <c r="I14" s="279"/>
    </row>
    <row r="15" spans="1:12">
      <c r="A15" s="151">
        <f t="shared" si="0"/>
        <v>6</v>
      </c>
      <c r="B15" s="153"/>
      <c r="C15" s="153"/>
      <c r="D15" s="153"/>
      <c r="E15" s="167"/>
      <c r="F15" s="102"/>
      <c r="G15" s="102"/>
      <c r="H15" s="102"/>
      <c r="I15" s="279"/>
    </row>
    <row r="16" spans="1:12">
      <c r="A16" s="151">
        <f t="shared" si="0"/>
        <v>7</v>
      </c>
      <c r="B16" s="153"/>
      <c r="C16" s="100"/>
      <c r="D16" s="153"/>
      <c r="E16" s="167"/>
      <c r="F16" s="102"/>
      <c r="G16" s="102"/>
      <c r="H16" s="102"/>
      <c r="I16" s="279"/>
    </row>
    <row r="17" spans="1:9">
      <c r="A17" s="151">
        <f t="shared" si="0"/>
        <v>8</v>
      </c>
      <c r="B17" s="153"/>
      <c r="C17" s="100"/>
      <c r="D17" s="153"/>
      <c r="E17" s="167"/>
      <c r="F17" s="102"/>
      <c r="G17" s="102"/>
      <c r="H17" s="102"/>
      <c r="I17" s="279"/>
    </row>
    <row r="18" spans="1:9">
      <c r="A18" s="151">
        <f t="shared" si="0"/>
        <v>9</v>
      </c>
      <c r="B18" s="167"/>
      <c r="C18" s="35"/>
      <c r="D18" s="35"/>
      <c r="E18" s="35"/>
      <c r="F18" s="102"/>
      <c r="G18" s="102"/>
      <c r="H18" s="102"/>
      <c r="I18" s="279"/>
    </row>
    <row r="19" spans="1:9" ht="15.75" thickBot="1">
      <c r="A19" s="218">
        <f t="shared" si="0"/>
        <v>10</v>
      </c>
      <c r="B19" s="140"/>
      <c r="C19" s="105"/>
      <c r="D19" s="105"/>
      <c r="E19" s="169"/>
      <c r="F19" s="106"/>
      <c r="G19" s="106"/>
      <c r="H19" s="106"/>
      <c r="I19" s="280"/>
    </row>
    <row r="20" spans="1:9" ht="15.75" thickBot="1">
      <c r="A20" s="314"/>
      <c r="B20" s="138"/>
      <c r="C20" s="138"/>
      <c r="D20" s="170"/>
      <c r="E20" s="170"/>
      <c r="F20" s="170"/>
      <c r="G20" s="170"/>
      <c r="H20" s="110" t="str">
        <f>"Total "&amp;LEFT(A7,3)</f>
        <v>Total I10</v>
      </c>
      <c r="I20" s="219">
        <f>SUM(I10:I19)</f>
        <v>0</v>
      </c>
    </row>
    <row r="21" spans="1:9">
      <c r="B21" s="15"/>
      <c r="C21" s="17"/>
    </row>
    <row r="22" spans="1:9"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row r="23" spans="1:9" ht="48" customHeight="1">
      <c r="A23"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77"/>
      <c r="C23" s="477"/>
      <c r="D23" s="477"/>
      <c r="E23" s="477"/>
      <c r="F23" s="477"/>
      <c r="G23" s="477"/>
      <c r="H23" s="477"/>
      <c r="I23" s="477"/>
    </row>
    <row r="24" spans="1:9">
      <c r="B24" s="17"/>
      <c r="C24" s="17"/>
    </row>
    <row r="25" spans="1:9">
      <c r="B25" s="17"/>
      <c r="C25" s="17"/>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6"/>
  <sheetViews>
    <sheetView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c r="J6" s="33"/>
    </row>
    <row r="7" spans="1:12" ht="39" customHeight="1">
      <c r="A7" s="47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8"/>
      <c r="C7" s="478"/>
      <c r="D7" s="478"/>
      <c r="E7" s="478"/>
      <c r="F7" s="478"/>
      <c r="G7" s="478"/>
      <c r="H7" s="478"/>
      <c r="I7" s="478"/>
      <c r="J7" s="32"/>
    </row>
    <row r="8" spans="1:12" ht="19.5" customHeight="1" thickBot="1">
      <c r="A8" s="49"/>
      <c r="B8" s="49"/>
      <c r="C8" s="49"/>
      <c r="D8" s="49"/>
      <c r="E8" s="49"/>
      <c r="F8" s="49"/>
      <c r="G8" s="49"/>
      <c r="H8" s="49"/>
      <c r="I8" s="49"/>
      <c r="J8" s="32"/>
    </row>
    <row r="9" spans="1:12" ht="63" customHeight="1" thickBot="1">
      <c r="A9" s="209" t="s">
        <v>55</v>
      </c>
      <c r="B9" s="210" t="s">
        <v>83</v>
      </c>
      <c r="C9" s="211" t="s">
        <v>52</v>
      </c>
      <c r="D9" s="211" t="s">
        <v>134</v>
      </c>
      <c r="E9" s="210" t="s">
        <v>87</v>
      </c>
      <c r="F9" s="211" t="s">
        <v>53</v>
      </c>
      <c r="G9" s="211" t="s">
        <v>79</v>
      </c>
      <c r="H9" s="210" t="s">
        <v>54</v>
      </c>
      <c r="I9" s="200" t="s">
        <v>147</v>
      </c>
      <c r="J9" s="2"/>
      <c r="K9" s="238" t="s">
        <v>108</v>
      </c>
    </row>
    <row r="10" spans="1:12" ht="110.25">
      <c r="A10" s="50">
        <v>1</v>
      </c>
      <c r="B10" s="57" t="s">
        <v>274</v>
      </c>
      <c r="C10" s="57" t="s">
        <v>382</v>
      </c>
      <c r="D10" s="57" t="s">
        <v>383</v>
      </c>
      <c r="E10" s="361">
        <v>2013</v>
      </c>
      <c r="F10" s="362">
        <v>19.04</v>
      </c>
      <c r="G10" s="437" t="s">
        <v>441</v>
      </c>
      <c r="H10" s="361">
        <v>12</v>
      </c>
      <c r="I10" s="363">
        <v>15</v>
      </c>
      <c r="K10" s="239" t="s">
        <v>161</v>
      </c>
      <c r="L10" s="329" t="s">
        <v>251</v>
      </c>
    </row>
    <row r="11" spans="1:12" ht="78.75">
      <c r="A11" s="51">
        <f>A10+1</f>
        <v>2</v>
      </c>
      <c r="B11" s="421" t="s">
        <v>274</v>
      </c>
      <c r="C11" s="421" t="s">
        <v>408</v>
      </c>
      <c r="D11" s="421" t="s">
        <v>407</v>
      </c>
      <c r="E11" s="357">
        <v>2013</v>
      </c>
      <c r="F11" s="358">
        <v>20.04</v>
      </c>
      <c r="G11" s="356" t="s">
        <v>440</v>
      </c>
      <c r="H11" s="356">
        <v>22</v>
      </c>
      <c r="I11" s="359">
        <v>10</v>
      </c>
    </row>
    <row r="12" spans="1:12" ht="15.75">
      <c r="A12" s="51">
        <f t="shared" ref="A12:A19" si="0">A11+1</f>
        <v>3</v>
      </c>
      <c r="B12" s="57"/>
      <c r="C12" s="57"/>
      <c r="D12" s="57"/>
      <c r="E12" s="361"/>
      <c r="F12" s="362"/>
      <c r="G12" s="360"/>
      <c r="H12" s="361"/>
      <c r="I12" s="363"/>
    </row>
    <row r="13" spans="1:12" ht="15.75">
      <c r="A13" s="51">
        <f t="shared" si="0"/>
        <v>4</v>
      </c>
      <c r="B13" s="20"/>
      <c r="C13" s="20"/>
      <c r="D13" s="20"/>
      <c r="E13" s="20"/>
      <c r="F13" s="22"/>
      <c r="G13" s="20"/>
      <c r="H13" s="20"/>
      <c r="I13" s="292"/>
    </row>
    <row r="14" spans="1:12" ht="15.75">
      <c r="A14" s="51">
        <f t="shared" si="0"/>
        <v>5</v>
      </c>
      <c r="B14" s="20"/>
      <c r="C14" s="20"/>
      <c r="D14" s="20"/>
      <c r="E14" s="20"/>
      <c r="F14" s="20"/>
      <c r="G14" s="20"/>
      <c r="H14" s="20"/>
      <c r="I14" s="292"/>
    </row>
    <row r="15" spans="1:12" ht="15.75">
      <c r="A15" s="51">
        <f t="shared" si="0"/>
        <v>6</v>
      </c>
      <c r="B15" s="19"/>
      <c r="C15" s="20"/>
      <c r="D15" s="20"/>
      <c r="E15" s="19"/>
      <c r="F15" s="19"/>
      <c r="G15" s="19"/>
      <c r="H15" s="19"/>
      <c r="I15" s="292"/>
    </row>
    <row r="16" spans="1:12" ht="15.75">
      <c r="A16" s="51">
        <f t="shared" si="0"/>
        <v>7</v>
      </c>
      <c r="B16" s="19"/>
      <c r="C16" s="19"/>
      <c r="D16" s="20"/>
      <c r="E16" s="19"/>
      <c r="F16" s="19"/>
      <c r="G16" s="20"/>
      <c r="H16" s="19"/>
      <c r="I16" s="292"/>
    </row>
    <row r="17" spans="1:10" ht="15.75">
      <c r="A17" s="51">
        <f t="shared" si="0"/>
        <v>8</v>
      </c>
      <c r="B17" s="20"/>
      <c r="C17" s="20"/>
      <c r="D17" s="20"/>
      <c r="E17" s="19"/>
      <c r="F17" s="19"/>
      <c r="G17" s="20"/>
      <c r="H17" s="19"/>
      <c r="I17" s="292"/>
    </row>
    <row r="18" spans="1:10" ht="15.75">
      <c r="A18" s="51">
        <f t="shared" si="0"/>
        <v>9</v>
      </c>
      <c r="B18" s="20"/>
      <c r="C18" s="20"/>
      <c r="D18" s="20"/>
      <c r="E18" s="20"/>
      <c r="F18" s="26"/>
      <c r="G18" s="21"/>
      <c r="H18" s="20"/>
      <c r="I18" s="293"/>
      <c r="J18" s="23"/>
    </row>
    <row r="19" spans="1:10" ht="16.5" thickBot="1">
      <c r="A19" s="52">
        <f t="shared" si="0"/>
        <v>10</v>
      </c>
      <c r="B19" s="42"/>
      <c r="C19" s="53"/>
      <c r="D19" s="42"/>
      <c r="E19" s="42"/>
      <c r="F19" s="53"/>
      <c r="G19" s="53"/>
      <c r="H19" s="53"/>
      <c r="I19" s="294"/>
    </row>
    <row r="20" spans="1:10" ht="16.5" thickBot="1">
      <c r="A20" s="313"/>
      <c r="D20" s="24"/>
      <c r="E20" s="17"/>
      <c r="H20" s="110" t="str">
        <f>"Total "&amp;LEFT(A7,4)</f>
        <v>Total I11a</v>
      </c>
      <c r="I20" s="333">
        <f>SUM(I10:I19)</f>
        <v>25</v>
      </c>
    </row>
    <row r="21" spans="1:10" ht="15.75">
      <c r="A21" s="45"/>
      <c r="D21" s="25"/>
      <c r="E21" s="17"/>
    </row>
    <row r="22" spans="1:10">
      <c r="D22" s="25"/>
      <c r="E22" s="17"/>
    </row>
    <row r="23" spans="1:10">
      <c r="D23" s="24"/>
      <c r="E23" s="17"/>
    </row>
    <row r="24" spans="1:10">
      <c r="D24" s="24"/>
      <c r="E24" s="17"/>
    </row>
    <row r="25" spans="1:10">
      <c r="D25" s="24"/>
      <c r="E25" s="17"/>
    </row>
    <row r="26" spans="1:10">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M20" sqref="M20"/>
    </sheetView>
  </sheetViews>
  <sheetFormatPr defaultRowHeight="15"/>
  <cols>
    <col min="1" max="1" width="5.140625" customWidth="1"/>
    <col min="2" max="2" width="21.42578125" customWidth="1"/>
    <col min="3" max="3" width="31.42578125" customWidth="1"/>
    <col min="4" max="4" width="31.5703125" customWidth="1"/>
    <col min="5" max="5" width="6.85546875" customWidth="1"/>
    <col min="6" max="6" width="10.5703125" customWidth="1"/>
    <col min="7" max="7" width="16" customWidth="1"/>
    <col min="8" max="8" width="9.7109375" customWidth="1"/>
  </cols>
  <sheetData>
    <row r="1" spans="1:11" ht="15.75">
      <c r="A1" s="235" t="str">
        <f>'Date initiale'!C3</f>
        <v>Universitatea de Arhitectură și Urbanism "Ion Mincu" București</v>
      </c>
      <c r="B1" s="235"/>
      <c r="C1" s="235"/>
      <c r="D1" s="16"/>
    </row>
    <row r="2" spans="1:11" ht="15.75">
      <c r="A2" s="235" t="str">
        <f>'Date initiale'!B4&amp;" "&amp;'Date initiale'!C4</f>
        <v>Facultatea ARHITECTURA</v>
      </c>
      <c r="B2" s="235"/>
      <c r="C2" s="235"/>
      <c r="D2" s="16"/>
    </row>
    <row r="3" spans="1:11" ht="15.75">
      <c r="A3" s="235" t="str">
        <f>'Date initiale'!B5&amp;" "&amp;'Date initiale'!C5</f>
        <v>Departamentul Sinteza proiectării de arhitectură</v>
      </c>
      <c r="B3" s="235"/>
      <c r="C3" s="235"/>
      <c r="D3" s="16"/>
    </row>
    <row r="4" spans="1:11">
      <c r="A4" s="108" t="str">
        <f>'Date initiale'!C6&amp;", "&amp;'Date initiale'!C7</f>
        <v>Ene, Mihai, conferențiar universitar</v>
      </c>
      <c r="B4" s="108"/>
      <c r="C4" s="108"/>
    </row>
    <row r="5" spans="1:11">
      <c r="A5" s="108"/>
      <c r="B5" s="108"/>
      <c r="C5" s="108"/>
    </row>
    <row r="6" spans="1:11" ht="15.75">
      <c r="A6" s="475" t="s">
        <v>110</v>
      </c>
      <c r="B6" s="475"/>
      <c r="C6" s="475"/>
      <c r="D6" s="475"/>
      <c r="E6" s="475"/>
      <c r="F6" s="475"/>
      <c r="G6" s="475"/>
      <c r="H6" s="475"/>
      <c r="I6" s="33"/>
      <c r="J6" s="33"/>
    </row>
    <row r="7" spans="1:11" ht="48" customHeight="1">
      <c r="A7" s="47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8"/>
      <c r="C7" s="478"/>
      <c r="D7" s="478"/>
      <c r="E7" s="478"/>
      <c r="F7" s="478"/>
      <c r="G7" s="478"/>
      <c r="H7" s="478"/>
      <c r="I7" s="171"/>
      <c r="J7" s="171"/>
    </row>
    <row r="8" spans="1:11" ht="21.75" customHeight="1" thickBot="1">
      <c r="A8" s="47"/>
      <c r="B8" s="47"/>
      <c r="C8" s="47"/>
      <c r="D8" s="47"/>
      <c r="E8" s="47"/>
      <c r="F8" s="47"/>
      <c r="G8" s="47"/>
      <c r="H8" s="47"/>
    </row>
    <row r="9" spans="1:11" ht="30.75" thickBot="1">
      <c r="A9" s="144" t="s">
        <v>55</v>
      </c>
      <c r="B9" s="199" t="s">
        <v>83</v>
      </c>
      <c r="C9" s="199" t="s">
        <v>136</v>
      </c>
      <c r="D9" s="199" t="s">
        <v>137</v>
      </c>
      <c r="E9" s="199" t="s">
        <v>75</v>
      </c>
      <c r="F9" s="199" t="s">
        <v>76</v>
      </c>
      <c r="G9" s="212" t="s">
        <v>135</v>
      </c>
      <c r="H9" s="200" t="s">
        <v>147</v>
      </c>
      <c r="J9" s="238" t="s">
        <v>108</v>
      </c>
    </row>
    <row r="10" spans="1:11">
      <c r="A10" s="184">
        <v>1</v>
      </c>
      <c r="B10" s="413"/>
      <c r="C10" s="414"/>
      <c r="D10" s="415"/>
      <c r="E10" s="203"/>
      <c r="F10" s="204"/>
      <c r="G10" s="411"/>
      <c r="H10" s="410"/>
      <c r="J10" s="239" t="s">
        <v>252</v>
      </c>
      <c r="K10" s="329" t="s">
        <v>255</v>
      </c>
    </row>
    <row r="11" spans="1:11">
      <c r="A11" s="186">
        <f>A10+1</f>
        <v>2</v>
      </c>
      <c r="B11" s="416"/>
      <c r="C11" s="417"/>
      <c r="D11" s="418"/>
      <c r="E11" s="203"/>
      <c r="F11" s="204"/>
      <c r="G11" s="412"/>
      <c r="H11" s="410"/>
      <c r="J11" s="239" t="s">
        <v>253</v>
      </c>
    </row>
    <row r="12" spans="1:11" ht="15.75">
      <c r="A12" s="186">
        <f t="shared" ref="A12:A19" si="0">A11+1</f>
        <v>3</v>
      </c>
      <c r="B12" s="190"/>
      <c r="C12" s="190"/>
      <c r="D12" s="190"/>
      <c r="E12" s="190"/>
      <c r="F12" s="191"/>
      <c r="G12" s="192"/>
      <c r="H12" s="295"/>
      <c r="I12" s="23"/>
      <c r="J12" s="239" t="s">
        <v>254</v>
      </c>
    </row>
    <row r="13" spans="1:11" ht="15.75">
      <c r="A13" s="186">
        <f t="shared" si="0"/>
        <v>4</v>
      </c>
      <c r="B13" s="119"/>
      <c r="C13" s="119"/>
      <c r="D13" s="119"/>
      <c r="E13" s="119"/>
      <c r="F13" s="187"/>
      <c r="G13" s="188"/>
      <c r="H13" s="285"/>
      <c r="I13" s="23"/>
    </row>
    <row r="14" spans="1:11">
      <c r="A14" s="186">
        <f t="shared" si="0"/>
        <v>5</v>
      </c>
      <c r="B14" s="119"/>
      <c r="C14" s="119"/>
      <c r="D14" s="119"/>
      <c r="E14" s="119"/>
      <c r="F14" s="187"/>
      <c r="G14" s="188"/>
      <c r="H14" s="285"/>
    </row>
    <row r="15" spans="1:11" ht="15.75">
      <c r="A15" s="186">
        <f t="shared" si="0"/>
        <v>6</v>
      </c>
      <c r="B15" s="119"/>
      <c r="C15" s="119"/>
      <c r="D15" s="119"/>
      <c r="E15" s="119"/>
      <c r="F15" s="187"/>
      <c r="G15" s="188"/>
      <c r="H15" s="285"/>
      <c r="I15" s="23"/>
    </row>
    <row r="16" spans="1:11">
      <c r="A16" s="186">
        <f t="shared" si="0"/>
        <v>7</v>
      </c>
      <c r="B16" s="119"/>
      <c r="C16" s="119"/>
      <c r="D16" s="119"/>
      <c r="E16" s="119"/>
      <c r="F16" s="187"/>
      <c r="G16" s="188"/>
      <c r="H16" s="285"/>
    </row>
    <row r="17" spans="1:9" ht="15.75">
      <c r="A17" s="186">
        <f t="shared" si="0"/>
        <v>8</v>
      </c>
      <c r="B17" s="190"/>
      <c r="C17" s="190"/>
      <c r="D17" s="190"/>
      <c r="E17" s="190"/>
      <c r="F17" s="191"/>
      <c r="G17" s="192"/>
      <c r="H17" s="295"/>
      <c r="I17" s="23"/>
    </row>
    <row r="18" spans="1:9" ht="15.75">
      <c r="A18" s="186">
        <f t="shared" si="0"/>
        <v>9</v>
      </c>
      <c r="B18" s="119"/>
      <c r="C18" s="119"/>
      <c r="D18" s="119"/>
      <c r="E18" s="119"/>
      <c r="F18" s="187"/>
      <c r="G18" s="188"/>
      <c r="H18" s="285"/>
      <c r="I18" s="23"/>
    </row>
    <row r="19" spans="1:9" ht="15.75" thickBot="1">
      <c r="A19" s="193">
        <f t="shared" si="0"/>
        <v>10</v>
      </c>
      <c r="B19" s="125"/>
      <c r="C19" s="125"/>
      <c r="D19" s="125"/>
      <c r="E19" s="125"/>
      <c r="F19" s="194"/>
      <c r="G19" s="195"/>
      <c r="H19" s="296"/>
    </row>
    <row r="20" spans="1:9" ht="15.75" thickBot="1">
      <c r="A20" s="312"/>
      <c r="B20" s="197"/>
      <c r="C20" s="197"/>
      <c r="D20" s="197"/>
      <c r="E20" s="197"/>
      <c r="G20" s="148" t="str">
        <f>"Total "&amp;LEFT(A7,4)</f>
        <v>Total I11b</v>
      </c>
      <c r="H20" s="246">
        <f>SUM(H10:H19)</f>
        <v>0</v>
      </c>
    </row>
    <row r="21" spans="1:9" ht="15.75">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5"/>
  <sheetViews>
    <sheetView workbookViewId="0">
      <selection activeCell="D13" sqref="D13"/>
    </sheetView>
  </sheetViews>
  <sheetFormatPr defaultRowHeight="15"/>
  <cols>
    <col min="1" max="1" width="5.140625" customWidth="1"/>
    <col min="2" max="2" width="11.28515625" customWidth="1"/>
    <col min="3" max="3" width="29.7109375" customWidth="1"/>
    <col min="4" max="4" width="48.5703125" customWidth="1"/>
    <col min="5" max="5" width="6.85546875" customWidth="1"/>
    <col min="6" max="6" width="10.5703125" customWidth="1"/>
    <col min="7" max="7" width="9.7109375" customWidth="1"/>
  </cols>
  <sheetData>
    <row r="1" spans="1:10">
      <c r="A1" s="235" t="str">
        <f>'Date initiale'!C3</f>
        <v>Universitatea de Arhitectură și Urbanism "Ion Mincu" București</v>
      </c>
      <c r="B1" s="235"/>
      <c r="C1" s="235"/>
    </row>
    <row r="2" spans="1:10">
      <c r="A2" s="235" t="str">
        <f>'Date initiale'!B4&amp;" "&amp;'Date initiale'!C4</f>
        <v>Facultatea ARHITECTURA</v>
      </c>
      <c r="B2" s="235"/>
      <c r="C2" s="235"/>
    </row>
    <row r="3" spans="1:10">
      <c r="A3" s="235" t="str">
        <f>'Date initiale'!B5&amp;" "&amp;'Date initiale'!C5</f>
        <v>Departamentul Sinteza proiectării de arhitectură</v>
      </c>
      <c r="B3" s="235"/>
      <c r="C3" s="235"/>
    </row>
    <row r="4" spans="1:10">
      <c r="A4" s="108" t="str">
        <f>'Date initiale'!C6&amp;", "&amp;'Date initiale'!C7</f>
        <v>Ene, Mihai, conferențiar universitar</v>
      </c>
      <c r="B4" s="108"/>
      <c r="C4" s="108"/>
    </row>
    <row r="5" spans="1:10">
      <c r="A5" s="108"/>
      <c r="B5" s="108"/>
      <c r="C5" s="108"/>
    </row>
    <row r="6" spans="1:10" ht="15.75">
      <c r="A6" s="480" t="s">
        <v>110</v>
      </c>
      <c r="B6" s="480"/>
      <c r="C6" s="480"/>
      <c r="D6" s="480"/>
      <c r="E6" s="480"/>
      <c r="F6" s="480"/>
      <c r="G6" s="480"/>
    </row>
    <row r="7" spans="1:10" ht="15.75">
      <c r="A7" s="478" t="str">
        <f>'Descriere indicatori'!B14&amp;"c. "&amp;'Descriere indicatori'!C16</f>
        <v>I11c. Susţinere comunicare publică în cadrul conferinţelor, colocviilor, seminariilor internaţionale/naţionale</v>
      </c>
      <c r="B7" s="478"/>
      <c r="C7" s="478"/>
      <c r="D7" s="478"/>
      <c r="E7" s="478"/>
      <c r="F7" s="478"/>
      <c r="G7" s="478"/>
      <c r="H7" s="171"/>
    </row>
    <row r="8" spans="1:10" ht="16.5" thickBot="1">
      <c r="A8" s="49"/>
      <c r="B8" s="49"/>
      <c r="C8" s="49"/>
      <c r="D8" s="49"/>
      <c r="E8" s="49"/>
      <c r="F8" s="49"/>
      <c r="G8" s="49"/>
      <c r="H8" s="49"/>
    </row>
    <row r="9" spans="1:10" ht="30.75" thickBot="1">
      <c r="A9" s="144" t="s">
        <v>55</v>
      </c>
      <c r="B9" s="199" t="s">
        <v>83</v>
      </c>
      <c r="C9" s="199" t="s">
        <v>73</v>
      </c>
      <c r="D9" s="199" t="s">
        <v>74</v>
      </c>
      <c r="E9" s="199" t="s">
        <v>75</v>
      </c>
      <c r="F9" s="199" t="s">
        <v>76</v>
      </c>
      <c r="G9" s="200" t="s">
        <v>147</v>
      </c>
      <c r="I9" s="238" t="s">
        <v>108</v>
      </c>
    </row>
    <row r="10" spans="1:10" ht="60">
      <c r="A10" s="201">
        <v>1</v>
      </c>
      <c r="B10" s="416" t="s">
        <v>274</v>
      </c>
      <c r="C10" s="393" t="s">
        <v>443</v>
      </c>
      <c r="D10" s="418" t="s">
        <v>442</v>
      </c>
      <c r="E10" s="122">
        <v>2023</v>
      </c>
      <c r="F10" s="447">
        <v>45640</v>
      </c>
      <c r="G10" s="288">
        <v>3</v>
      </c>
      <c r="I10" s="239" t="s">
        <v>163</v>
      </c>
      <c r="J10" s="329" t="s">
        <v>256</v>
      </c>
    </row>
    <row r="11" spans="1:10" ht="30">
      <c r="A11" s="202">
        <v>2</v>
      </c>
      <c r="B11" s="416" t="s">
        <v>274</v>
      </c>
      <c r="C11" s="448" t="s">
        <v>434</v>
      </c>
      <c r="D11" s="418" t="s">
        <v>435</v>
      </c>
      <c r="E11" s="122">
        <v>2023</v>
      </c>
      <c r="F11" s="447">
        <v>45183</v>
      </c>
      <c r="G11" s="288">
        <v>3</v>
      </c>
    </row>
    <row r="12" spans="1:10">
      <c r="A12" s="202">
        <f>A11+1</f>
        <v>3</v>
      </c>
      <c r="B12" s="413" t="s">
        <v>274</v>
      </c>
      <c r="C12" s="414" t="s">
        <v>315</v>
      </c>
      <c r="D12" s="415" t="s">
        <v>411</v>
      </c>
      <c r="E12" s="203">
        <v>2020</v>
      </c>
      <c r="F12" s="204">
        <v>44089</v>
      </c>
      <c r="G12" s="288">
        <v>5</v>
      </c>
    </row>
    <row r="13" spans="1:10" ht="30">
      <c r="A13" s="202">
        <f>A12+1</f>
        <v>4</v>
      </c>
      <c r="B13" s="416" t="s">
        <v>274</v>
      </c>
      <c r="C13" s="417" t="s">
        <v>286</v>
      </c>
      <c r="D13" s="418" t="s">
        <v>410</v>
      </c>
      <c r="E13" s="203">
        <v>2015</v>
      </c>
      <c r="F13" s="204">
        <v>44130</v>
      </c>
      <c r="G13" s="297">
        <v>5</v>
      </c>
    </row>
    <row r="14" spans="1:10">
      <c r="A14" s="202">
        <f>A13+1</f>
        <v>5</v>
      </c>
      <c r="B14" s="416" t="s">
        <v>274</v>
      </c>
      <c r="C14" s="414" t="s">
        <v>409</v>
      </c>
      <c r="D14" s="232" t="s">
        <v>436</v>
      </c>
      <c r="E14" s="203">
        <v>2012</v>
      </c>
      <c r="F14" s="204">
        <v>43961</v>
      </c>
      <c r="G14" s="297">
        <v>5</v>
      </c>
    </row>
    <row r="15" spans="1:10">
      <c r="A15" s="202">
        <f t="shared" ref="A15:A19" si="0">A14+1</f>
        <v>6</v>
      </c>
      <c r="B15" s="119"/>
      <c r="C15" s="119"/>
      <c r="D15" s="119"/>
      <c r="E15" s="119"/>
      <c r="F15" s="205"/>
      <c r="G15" s="285"/>
    </row>
    <row r="16" spans="1:10">
      <c r="A16" s="202">
        <f t="shared" si="0"/>
        <v>7</v>
      </c>
      <c r="B16" s="119"/>
      <c r="C16" s="119"/>
      <c r="D16" s="119"/>
      <c r="E16" s="119"/>
      <c r="F16" s="187"/>
      <c r="G16" s="285"/>
    </row>
    <row r="17" spans="1:7">
      <c r="A17" s="202">
        <f t="shared" si="0"/>
        <v>8</v>
      </c>
      <c r="B17" s="119"/>
      <c r="C17" s="119"/>
      <c r="D17" s="119"/>
      <c r="E17" s="119"/>
      <c r="F17" s="187"/>
      <c r="G17" s="285"/>
    </row>
    <row r="18" spans="1:7">
      <c r="A18" s="202">
        <f t="shared" si="0"/>
        <v>9</v>
      </c>
      <c r="B18" s="119"/>
      <c r="C18" s="119"/>
      <c r="D18" s="119"/>
      <c r="E18" s="119"/>
      <c r="F18" s="187"/>
      <c r="G18" s="285"/>
    </row>
    <row r="19" spans="1:7" ht="15.75" thickBot="1">
      <c r="A19" s="206">
        <f t="shared" si="0"/>
        <v>10</v>
      </c>
      <c r="B19" s="125"/>
      <c r="C19" s="207"/>
      <c r="D19" s="125"/>
      <c r="E19" s="125"/>
      <c r="F19" s="208"/>
      <c r="G19" s="296"/>
    </row>
    <row r="20" spans="1:7" ht="15.75" thickBot="1">
      <c r="A20" s="308"/>
      <c r="D20" s="17"/>
      <c r="F20" s="148" t="str">
        <f>"Total "&amp;LEFT(A7,4)</f>
        <v>Total I11c</v>
      </c>
      <c r="G20" s="149">
        <f>SUM(G10:G19)</f>
        <v>21</v>
      </c>
    </row>
    <row r="21" spans="1:7">
      <c r="D21" s="17"/>
    </row>
    <row r="22" spans="1:7">
      <c r="D22" s="17"/>
    </row>
    <row r="23" spans="1:7">
      <c r="B23" s="17"/>
      <c r="D23" s="17"/>
    </row>
    <row r="24" spans="1:7">
      <c r="B24" s="17"/>
      <c r="D24" s="17"/>
    </row>
    <row r="25" spans="1:7">
      <c r="B25" s="17"/>
      <c r="D25"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A17" sqref="A17:XFD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5" t="str">
        <f>'Date initiale'!C3</f>
        <v>Universitatea de Arhitectură și Urbanism "Ion Mincu" București</v>
      </c>
      <c r="B1" s="235"/>
      <c r="C1" s="235"/>
      <c r="D1" s="16"/>
      <c r="E1" s="16"/>
      <c r="F1" s="16"/>
    </row>
    <row r="2" spans="1:11" ht="15.75">
      <c r="A2" s="235" t="str">
        <f>'Date initiale'!B4&amp;" "&amp;'Date initiale'!C4</f>
        <v>Facultatea ARHITECTURA</v>
      </c>
      <c r="B2" s="235"/>
      <c r="C2" s="235"/>
      <c r="D2" s="16"/>
      <c r="E2" s="16"/>
      <c r="F2" s="16"/>
    </row>
    <row r="3" spans="1:11" ht="15.75">
      <c r="A3" s="235" t="str">
        <f>'Date initiale'!B5&amp;" "&amp;'Date initiale'!C5</f>
        <v>Departamentul Sinteza proiectării de arhitectură</v>
      </c>
      <c r="B3" s="235"/>
      <c r="C3" s="235"/>
      <c r="D3" s="16"/>
      <c r="E3" s="16"/>
      <c r="F3" s="16"/>
    </row>
    <row r="4" spans="1:11" ht="15.75">
      <c r="A4" s="236" t="str">
        <f>'Date initiale'!C6&amp;", "&amp;'Date initiale'!C7</f>
        <v>Ene, Mihai, conferențiar universitar</v>
      </c>
      <c r="B4" s="236"/>
      <c r="C4" s="236"/>
      <c r="D4" s="16"/>
      <c r="E4" s="16"/>
      <c r="F4" s="16"/>
    </row>
    <row r="5" spans="1:11" ht="15.75">
      <c r="A5" s="236"/>
      <c r="B5" s="236"/>
      <c r="C5" s="236"/>
      <c r="D5" s="16"/>
      <c r="E5" s="16"/>
      <c r="F5" s="16"/>
    </row>
    <row r="6" spans="1:11" ht="15.75">
      <c r="A6" s="475" t="s">
        <v>110</v>
      </c>
      <c r="B6" s="475"/>
      <c r="C6" s="475"/>
      <c r="D6" s="475"/>
      <c r="E6" s="475"/>
      <c r="F6" s="475"/>
      <c r="G6" s="475"/>
      <c r="H6" s="475"/>
    </row>
    <row r="7" spans="1:11" ht="50.25" customHeight="1">
      <c r="A7" s="47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8"/>
      <c r="C7" s="478"/>
      <c r="D7" s="478"/>
      <c r="E7" s="478"/>
      <c r="F7" s="478"/>
      <c r="G7" s="478"/>
      <c r="H7" s="478"/>
      <c r="I7" s="28"/>
      <c r="K7" s="28"/>
    </row>
    <row r="8" spans="1:11" ht="16.5" thickBot="1">
      <c r="A8" s="44"/>
      <c r="B8" s="44"/>
      <c r="C8" s="44"/>
      <c r="D8" s="44"/>
      <c r="E8" s="44"/>
      <c r="F8" s="44"/>
      <c r="G8" s="44"/>
      <c r="H8" s="44"/>
    </row>
    <row r="9" spans="1:11" ht="46.5" customHeight="1" thickBot="1">
      <c r="A9" s="175" t="s">
        <v>55</v>
      </c>
      <c r="B9" s="199" t="s">
        <v>72</v>
      </c>
      <c r="C9" s="215" t="s">
        <v>70</v>
      </c>
      <c r="D9" s="215" t="s">
        <v>71</v>
      </c>
      <c r="E9" s="199" t="s">
        <v>139</v>
      </c>
      <c r="F9" s="199" t="s">
        <v>138</v>
      </c>
      <c r="G9" s="215" t="s">
        <v>87</v>
      </c>
      <c r="H9" s="200" t="s">
        <v>147</v>
      </c>
      <c r="J9" s="238" t="s">
        <v>108</v>
      </c>
    </row>
    <row r="10" spans="1:11" ht="30">
      <c r="A10" s="225">
        <v>1</v>
      </c>
      <c r="B10" s="114"/>
      <c r="C10" s="409" t="s">
        <v>445</v>
      </c>
      <c r="D10" s="409" t="s">
        <v>316</v>
      </c>
      <c r="E10" s="114" t="s">
        <v>317</v>
      </c>
      <c r="F10" s="114" t="s">
        <v>318</v>
      </c>
      <c r="G10" s="114">
        <v>2011</v>
      </c>
      <c r="H10" s="298">
        <v>15</v>
      </c>
      <c r="J10" s="239" t="s">
        <v>164</v>
      </c>
      <c r="K10" s="329" t="s">
        <v>257</v>
      </c>
    </row>
    <row r="11" spans="1:11" ht="30">
      <c r="A11" s="213">
        <f>A10+1</f>
        <v>2</v>
      </c>
      <c r="B11" s="119"/>
      <c r="C11" s="220" t="s">
        <v>444</v>
      </c>
      <c r="D11" s="220" t="s">
        <v>321</v>
      </c>
      <c r="E11" s="119" t="s">
        <v>317</v>
      </c>
      <c r="F11" s="119" t="s">
        <v>318</v>
      </c>
      <c r="G11" s="119" t="s">
        <v>437</v>
      </c>
      <c r="H11" s="285">
        <v>15</v>
      </c>
    </row>
    <row r="12" spans="1:11">
      <c r="A12" s="213">
        <f t="shared" ref="A12:A19" si="0">A11+1</f>
        <v>3</v>
      </c>
      <c r="B12" s="119"/>
      <c r="C12" s="220" t="s">
        <v>384</v>
      </c>
      <c r="D12" s="220" t="s">
        <v>319</v>
      </c>
      <c r="E12" s="119" t="s">
        <v>317</v>
      </c>
      <c r="F12" s="119" t="s">
        <v>318</v>
      </c>
      <c r="G12" s="119">
        <v>2008</v>
      </c>
      <c r="H12" s="285">
        <v>15</v>
      </c>
    </row>
    <row r="13" spans="1:11" ht="30">
      <c r="A13" s="213">
        <f t="shared" si="0"/>
        <v>4</v>
      </c>
      <c r="B13" s="187"/>
      <c r="C13" s="220" t="s">
        <v>447</v>
      </c>
      <c r="D13" s="220" t="s">
        <v>320</v>
      </c>
      <c r="E13" s="119" t="s">
        <v>317</v>
      </c>
      <c r="F13" s="119" t="s">
        <v>318</v>
      </c>
      <c r="G13" s="119">
        <v>2008</v>
      </c>
      <c r="H13" s="285">
        <v>15</v>
      </c>
    </row>
    <row r="14" spans="1:11" ht="30">
      <c r="A14" s="213">
        <f t="shared" si="0"/>
        <v>5</v>
      </c>
      <c r="B14" s="187"/>
      <c r="C14" s="220" t="s">
        <v>446</v>
      </c>
      <c r="D14" s="220" t="s">
        <v>322</v>
      </c>
      <c r="E14" s="119" t="s">
        <v>317</v>
      </c>
      <c r="F14" s="119" t="s">
        <v>318</v>
      </c>
      <c r="G14" s="119" t="s">
        <v>438</v>
      </c>
      <c r="H14" s="285">
        <v>15</v>
      </c>
    </row>
    <row r="15" spans="1:11" ht="30">
      <c r="A15" s="213">
        <f t="shared" si="0"/>
        <v>6</v>
      </c>
      <c r="B15" s="119"/>
      <c r="C15" s="220" t="s">
        <v>323</v>
      </c>
      <c r="D15" s="220" t="s">
        <v>324</v>
      </c>
      <c r="E15" s="119" t="s">
        <v>317</v>
      </c>
      <c r="F15" s="119" t="s">
        <v>318</v>
      </c>
      <c r="G15" s="119">
        <v>2004</v>
      </c>
      <c r="H15" s="285">
        <v>15</v>
      </c>
    </row>
    <row r="16" spans="1:11">
      <c r="A16" s="213">
        <f t="shared" si="0"/>
        <v>7</v>
      </c>
      <c r="B16" s="187"/>
      <c r="C16" s="220" t="s">
        <v>325</v>
      </c>
      <c r="D16" s="220" t="s">
        <v>326</v>
      </c>
      <c r="E16" s="119" t="s">
        <v>317</v>
      </c>
      <c r="F16" s="119" t="s">
        <v>318</v>
      </c>
      <c r="G16" s="119">
        <v>2008</v>
      </c>
      <c r="H16" s="285">
        <v>15</v>
      </c>
    </row>
    <row r="17" spans="1:8">
      <c r="A17" s="213">
        <f t="shared" si="0"/>
        <v>8</v>
      </c>
      <c r="B17" s="119"/>
      <c r="C17" s="119"/>
      <c r="D17" s="119"/>
      <c r="E17" s="119"/>
      <c r="F17" s="119"/>
      <c r="G17" s="119"/>
      <c r="H17" s="285"/>
    </row>
    <row r="18" spans="1:8">
      <c r="A18" s="214">
        <f t="shared" si="0"/>
        <v>9</v>
      </c>
      <c r="B18" s="187"/>
      <c r="C18" s="119"/>
      <c r="D18" s="119"/>
      <c r="E18" s="119"/>
      <c r="F18" s="119"/>
      <c r="G18" s="119"/>
      <c r="H18" s="288"/>
    </row>
    <row r="19" spans="1:8" ht="15.75" thickBot="1">
      <c r="A19" s="206">
        <f t="shared" si="0"/>
        <v>10</v>
      </c>
      <c r="B19" s="208"/>
      <c r="C19" s="207"/>
      <c r="D19" s="125"/>
      <c r="E19" s="125"/>
      <c r="F19" s="125"/>
      <c r="G19" s="125"/>
      <c r="H19" s="296"/>
    </row>
    <row r="20" spans="1:8" ht="15.75" thickBot="1">
      <c r="A20" s="308"/>
      <c r="G20" s="148" t="str">
        <f>"Total "&amp;LEFT(A7,3)</f>
        <v>Total I12</v>
      </c>
      <c r="H20" s="149">
        <f>SUM(H10:H19)</f>
        <v>105</v>
      </c>
    </row>
    <row r="22" spans="1:8" ht="53.25" customHeight="1">
      <c r="A22"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7"/>
      <c r="C22" s="477"/>
      <c r="D22" s="477"/>
      <c r="E22" s="477"/>
      <c r="F22" s="477"/>
      <c r="G22" s="477"/>
      <c r="H22" s="47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17" sqref="C17"/>
    </sheetView>
  </sheetViews>
  <sheetFormatPr defaultRowHeight="15"/>
  <cols>
    <col min="2" max="2" width="28.5703125" customWidth="1"/>
    <col min="3" max="3" width="39" customWidth="1"/>
  </cols>
  <sheetData>
    <row r="1" spans="2:3">
      <c r="B1" s="74" t="s">
        <v>101</v>
      </c>
    </row>
    <row r="3" spans="2:3" ht="31.5">
      <c r="B3" s="318" t="s">
        <v>91</v>
      </c>
      <c r="C3" s="57" t="s">
        <v>102</v>
      </c>
    </row>
    <row r="4" spans="2:3" ht="15.75">
      <c r="B4" s="318" t="s">
        <v>92</v>
      </c>
      <c r="C4" s="322" t="s">
        <v>51</v>
      </c>
    </row>
    <row r="5" spans="2:3" ht="15.75">
      <c r="B5" s="318" t="s">
        <v>93</v>
      </c>
      <c r="C5" s="322" t="s">
        <v>271</v>
      </c>
    </row>
    <row r="6" spans="2:3" ht="15.75">
      <c r="B6" s="319" t="s">
        <v>96</v>
      </c>
      <c r="C6" s="322" t="s">
        <v>272</v>
      </c>
    </row>
    <row r="7" spans="2:3" ht="15.75">
      <c r="B7" s="318" t="s">
        <v>176</v>
      </c>
      <c r="C7" s="322" t="s">
        <v>143</v>
      </c>
    </row>
    <row r="8" spans="2:3" ht="15.75">
      <c r="B8" s="318" t="s">
        <v>105</v>
      </c>
      <c r="C8" s="322"/>
    </row>
    <row r="9" spans="2:3" ht="15.75">
      <c r="B9" s="320" t="s">
        <v>95</v>
      </c>
      <c r="C9" s="323" t="s">
        <v>457</v>
      </c>
    </row>
    <row r="10" spans="2:3" ht="15" customHeight="1">
      <c r="B10" s="320" t="s">
        <v>94</v>
      </c>
      <c r="C10" s="324" t="s">
        <v>273</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22"/>
  <sheetViews>
    <sheetView topLeftCell="A7" workbookViewId="0">
      <selection activeCell="L14" sqref="L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5" t="str">
        <f>'Date initiale'!C3</f>
        <v>Universitatea de Arhitectură și Urbanism "Ion Mincu" București</v>
      </c>
      <c r="B1" s="235"/>
      <c r="C1" s="235"/>
      <c r="D1" s="16"/>
    </row>
    <row r="2" spans="1:11" ht="15.75">
      <c r="A2" s="235" t="str">
        <f>'Date initiale'!B4&amp;" "&amp;'Date initiale'!C4</f>
        <v>Facultatea ARHITECTURA</v>
      </c>
      <c r="B2" s="235"/>
      <c r="C2" s="235"/>
      <c r="D2" s="16"/>
    </row>
    <row r="3" spans="1:11" ht="15.75">
      <c r="A3" s="235" t="str">
        <f>'Date initiale'!B5&amp;" "&amp;'Date initiale'!C5</f>
        <v>Departamentul Sinteza proiectării de arhitectură</v>
      </c>
      <c r="B3" s="235"/>
      <c r="C3" s="235"/>
      <c r="D3" s="16"/>
    </row>
    <row r="4" spans="1:11">
      <c r="A4" s="108" t="str">
        <f>'Date initiale'!C6&amp;", "&amp;'Date initiale'!C7</f>
        <v>Ene, Mihai, conferențiar universitar</v>
      </c>
      <c r="B4" s="108"/>
      <c r="C4" s="108"/>
    </row>
    <row r="5" spans="1:11">
      <c r="A5" s="108"/>
      <c r="B5" s="108"/>
      <c r="C5" s="108"/>
    </row>
    <row r="6" spans="1:11" ht="15.75">
      <c r="A6" s="481" t="s">
        <v>110</v>
      </c>
      <c r="B6" s="481"/>
      <c r="C6" s="481"/>
      <c r="D6" s="481"/>
      <c r="E6" s="481"/>
      <c r="F6" s="481"/>
      <c r="G6" s="481"/>
      <c r="H6" s="481"/>
    </row>
    <row r="7" spans="1:11" ht="36" customHeight="1">
      <c r="A7" s="47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8"/>
      <c r="C7" s="478"/>
      <c r="D7" s="478"/>
      <c r="E7" s="478"/>
      <c r="F7" s="478"/>
      <c r="G7" s="478"/>
      <c r="H7" s="478"/>
    </row>
    <row r="8" spans="1:11" ht="16.5" thickBot="1">
      <c r="A8" s="44"/>
      <c r="B8" s="44"/>
      <c r="C8" s="44"/>
      <c r="D8" s="44"/>
      <c r="E8" s="44"/>
      <c r="F8" s="44"/>
      <c r="G8" s="44"/>
      <c r="H8" s="44"/>
    </row>
    <row r="9" spans="1:11" ht="54" customHeight="1" thickBot="1">
      <c r="A9" s="175" t="s">
        <v>55</v>
      </c>
      <c r="B9" s="199" t="s">
        <v>72</v>
      </c>
      <c r="C9" s="215" t="s">
        <v>70</v>
      </c>
      <c r="D9" s="215" t="s">
        <v>71</v>
      </c>
      <c r="E9" s="199" t="s">
        <v>139</v>
      </c>
      <c r="F9" s="374" t="s">
        <v>138</v>
      </c>
      <c r="G9" s="215" t="s">
        <v>87</v>
      </c>
      <c r="H9" s="200" t="s">
        <v>147</v>
      </c>
      <c r="J9" s="238" t="s">
        <v>108</v>
      </c>
    </row>
    <row r="10" spans="1:11" ht="30">
      <c r="A10" s="458">
        <v>1</v>
      </c>
      <c r="B10" s="374"/>
      <c r="C10" s="372" t="s">
        <v>334</v>
      </c>
      <c r="D10" s="372" t="s">
        <v>339</v>
      </c>
      <c r="E10" s="369" t="s">
        <v>333</v>
      </c>
      <c r="F10" s="222" t="s">
        <v>318</v>
      </c>
      <c r="G10" s="369" t="s">
        <v>453</v>
      </c>
      <c r="H10" s="373">
        <v>5</v>
      </c>
      <c r="J10" s="239" t="s">
        <v>162</v>
      </c>
      <c r="K10" t="s">
        <v>257</v>
      </c>
    </row>
    <row r="11" spans="1:11" ht="30">
      <c r="A11" s="214">
        <f>A10+1</f>
        <v>2</v>
      </c>
      <c r="B11" s="119"/>
      <c r="C11" s="371" t="s">
        <v>335</v>
      </c>
      <c r="D11" s="371" t="s">
        <v>327</v>
      </c>
      <c r="E11" s="190" t="s">
        <v>333</v>
      </c>
      <c r="F11" s="119" t="s">
        <v>318</v>
      </c>
      <c r="G11" s="190">
        <v>2023</v>
      </c>
      <c r="H11" s="295">
        <v>5</v>
      </c>
    </row>
    <row r="12" spans="1:11">
      <c r="A12" s="214">
        <f t="shared" ref="A12:A15" si="0">A11+1</f>
        <v>3</v>
      </c>
      <c r="B12" s="119"/>
      <c r="C12" s="370" t="s">
        <v>449</v>
      </c>
      <c r="D12" s="366" t="s">
        <v>328</v>
      </c>
      <c r="E12" s="364" t="s">
        <v>317</v>
      </c>
      <c r="F12" s="119" t="s">
        <v>318</v>
      </c>
      <c r="G12" s="364">
        <v>2023</v>
      </c>
      <c r="H12" s="365">
        <v>7.5</v>
      </c>
    </row>
    <row r="13" spans="1:11">
      <c r="A13" s="214">
        <f t="shared" si="0"/>
        <v>4</v>
      </c>
      <c r="B13" s="119"/>
      <c r="C13" s="366" t="s">
        <v>332</v>
      </c>
      <c r="D13" s="366" t="s">
        <v>329</v>
      </c>
      <c r="E13" s="364" t="s">
        <v>317</v>
      </c>
      <c r="F13" s="119" t="s">
        <v>318</v>
      </c>
      <c r="G13" s="364">
        <v>2019</v>
      </c>
      <c r="H13" s="367">
        <v>7.5</v>
      </c>
    </row>
    <row r="14" spans="1:11" ht="30">
      <c r="A14" s="214">
        <f t="shared" si="0"/>
        <v>5</v>
      </c>
      <c r="B14" s="187"/>
      <c r="C14" s="370" t="s">
        <v>331</v>
      </c>
      <c r="D14" s="366" t="s">
        <v>328</v>
      </c>
      <c r="E14" s="364" t="s">
        <v>333</v>
      </c>
      <c r="F14" s="119" t="s">
        <v>318</v>
      </c>
      <c r="G14" s="364">
        <v>2018</v>
      </c>
      <c r="H14" s="288">
        <v>5</v>
      </c>
    </row>
    <row r="15" spans="1:11" ht="30">
      <c r="A15" s="214">
        <f t="shared" si="0"/>
        <v>6</v>
      </c>
      <c r="B15" s="191"/>
      <c r="C15" s="220" t="s">
        <v>337</v>
      </c>
      <c r="D15" s="220" t="s">
        <v>336</v>
      </c>
      <c r="E15" s="119" t="s">
        <v>317</v>
      </c>
      <c r="F15" s="119" t="s">
        <v>318</v>
      </c>
      <c r="G15" s="119">
        <v>2017</v>
      </c>
      <c r="H15" s="288">
        <v>7.5</v>
      </c>
    </row>
    <row r="16" spans="1:11">
      <c r="A16" s="459">
        <v>7</v>
      </c>
      <c r="B16" s="190"/>
      <c r="C16" s="220" t="s">
        <v>448</v>
      </c>
      <c r="D16" s="220" t="s">
        <v>327</v>
      </c>
      <c r="E16" s="119" t="s">
        <v>317</v>
      </c>
      <c r="F16" s="119" t="s">
        <v>318</v>
      </c>
      <c r="G16" s="119">
        <v>2015</v>
      </c>
      <c r="H16" s="288">
        <v>7.5</v>
      </c>
    </row>
    <row r="17" spans="1:8">
      <c r="A17" s="459">
        <v>8</v>
      </c>
      <c r="B17" s="369"/>
      <c r="C17" s="371" t="s">
        <v>338</v>
      </c>
      <c r="D17" s="220" t="s">
        <v>330</v>
      </c>
      <c r="E17" s="119" t="s">
        <v>317</v>
      </c>
      <c r="F17" s="119" t="s">
        <v>318</v>
      </c>
      <c r="G17" s="119">
        <v>2012</v>
      </c>
      <c r="H17" s="288">
        <v>7.5</v>
      </c>
    </row>
    <row r="18" spans="1:8" ht="30">
      <c r="A18" s="459">
        <v>9</v>
      </c>
      <c r="B18" s="369"/>
      <c r="C18" s="372" t="s">
        <v>452</v>
      </c>
      <c r="D18" s="220" t="s">
        <v>327</v>
      </c>
      <c r="E18" s="119" t="s">
        <v>317</v>
      </c>
      <c r="F18" s="119" t="s">
        <v>318</v>
      </c>
      <c r="G18" s="119">
        <v>2011</v>
      </c>
      <c r="H18" s="288">
        <v>7.5</v>
      </c>
    </row>
    <row r="19" spans="1:8" s="48" customFormat="1" ht="15.75" thickBot="1">
      <c r="A19" s="221">
        <v>10</v>
      </c>
      <c r="B19" s="54"/>
      <c r="C19" s="253" t="s">
        <v>451</v>
      </c>
      <c r="D19" s="253" t="s">
        <v>327</v>
      </c>
      <c r="E19" s="125" t="s">
        <v>317</v>
      </c>
      <c r="F19" s="125" t="s">
        <v>318</v>
      </c>
      <c r="G19" s="119">
        <v>2010</v>
      </c>
      <c r="H19" s="288">
        <v>7.5</v>
      </c>
    </row>
    <row r="20" spans="1:8" ht="15.75" thickBot="1">
      <c r="A20" s="311"/>
      <c r="G20" s="148" t="str">
        <f>"Total "&amp;LEFT(A7,3)</f>
        <v>Total I13</v>
      </c>
      <c r="H20" s="149">
        <f>SUM(H10:H19)</f>
        <v>67.5</v>
      </c>
    </row>
    <row r="22" spans="1:8" ht="53.25" customHeight="1">
      <c r="A22"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7"/>
      <c r="C22" s="477"/>
      <c r="D22" s="477"/>
      <c r="E22" s="477"/>
      <c r="F22" s="477"/>
      <c r="G22" s="477"/>
      <c r="H22" s="47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35" t="str">
        <f>'Date initiale'!C3</f>
        <v>Universitatea de Arhitectură și Urbanism "Ion Mincu" București</v>
      </c>
      <c r="B1" s="235"/>
      <c r="C1" s="235"/>
      <c r="D1" s="16"/>
      <c r="E1" s="16"/>
      <c r="F1" s="16"/>
    </row>
    <row r="2" spans="1:11" ht="15.75">
      <c r="A2" s="235" t="str">
        <f>'Date initiale'!B4&amp;" "&amp;'Date initiale'!C4</f>
        <v>Facultatea ARHITECTURA</v>
      </c>
      <c r="B2" s="235"/>
      <c r="C2" s="235"/>
      <c r="D2" s="16"/>
      <c r="E2" s="16"/>
      <c r="F2" s="16"/>
    </row>
    <row r="3" spans="1:11" ht="15.75">
      <c r="A3" s="235" t="str">
        <f>'Date initiale'!B5&amp;" "&amp;'Date initiale'!C5</f>
        <v>Departamentul Sinteza proiectării de arhitectură</v>
      </c>
      <c r="B3" s="235"/>
      <c r="C3" s="235"/>
      <c r="D3" s="16"/>
      <c r="E3" s="16"/>
      <c r="F3" s="16"/>
    </row>
    <row r="4" spans="1:11" ht="15.75">
      <c r="A4" s="236" t="str">
        <f>'Date initiale'!C6&amp;", "&amp;'Date initiale'!C7</f>
        <v>Ene, Mihai, conferențiar universitar</v>
      </c>
      <c r="B4" s="236"/>
      <c r="C4" s="236"/>
      <c r="D4" s="16"/>
      <c r="E4" s="16"/>
      <c r="F4" s="16"/>
    </row>
    <row r="5" spans="1:11" ht="15.75">
      <c r="A5" s="236"/>
      <c r="B5" s="236"/>
      <c r="C5" s="236"/>
      <c r="D5" s="16"/>
      <c r="E5" s="16"/>
      <c r="F5" s="16"/>
    </row>
    <row r="6" spans="1:11" ht="15.75">
      <c r="A6" s="475" t="s">
        <v>110</v>
      </c>
      <c r="B6" s="475"/>
      <c r="C6" s="475"/>
      <c r="D6" s="475"/>
      <c r="E6" s="475"/>
      <c r="F6" s="475"/>
      <c r="G6" s="475"/>
      <c r="H6" s="475"/>
    </row>
    <row r="7" spans="1:11" ht="54" customHeight="1">
      <c r="A7" s="47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8"/>
      <c r="C7" s="478"/>
      <c r="D7" s="478"/>
      <c r="E7" s="478"/>
      <c r="F7" s="478"/>
      <c r="G7" s="478"/>
      <c r="H7" s="478"/>
    </row>
    <row r="8" spans="1:11" ht="16.5" thickBot="1">
      <c r="A8" s="44"/>
      <c r="B8" s="44"/>
      <c r="C8" s="44"/>
      <c r="D8" s="44"/>
      <c r="E8" s="44"/>
      <c r="F8" s="58"/>
      <c r="G8" s="58"/>
      <c r="H8" s="58"/>
    </row>
    <row r="9" spans="1:11" ht="60.75" thickBot="1">
      <c r="A9" s="175" t="s">
        <v>55</v>
      </c>
      <c r="B9" s="199" t="s">
        <v>72</v>
      </c>
      <c r="C9" s="215" t="s">
        <v>70</v>
      </c>
      <c r="D9" s="215" t="s">
        <v>71</v>
      </c>
      <c r="E9" s="199" t="s">
        <v>140</v>
      </c>
      <c r="F9" s="199" t="s">
        <v>138</v>
      </c>
      <c r="G9" s="215" t="s">
        <v>87</v>
      </c>
      <c r="H9" s="200" t="s">
        <v>147</v>
      </c>
      <c r="J9" s="238" t="s">
        <v>108</v>
      </c>
    </row>
    <row r="10" spans="1:11">
      <c r="A10" s="225">
        <v>1</v>
      </c>
      <c r="B10" s="226"/>
      <c r="C10" s="226"/>
      <c r="D10" s="226"/>
      <c r="E10" s="226"/>
      <c r="F10" s="226"/>
      <c r="G10" s="226"/>
      <c r="H10" s="227"/>
      <c r="J10" s="239" t="s">
        <v>165</v>
      </c>
      <c r="K10" s="329" t="s">
        <v>257</v>
      </c>
    </row>
    <row r="11" spans="1:11">
      <c r="A11" s="213">
        <f>A10+1</f>
        <v>2</v>
      </c>
      <c r="B11" s="223"/>
      <c r="C11" s="203"/>
      <c r="D11" s="203"/>
      <c r="E11" s="224"/>
      <c r="F11" s="224"/>
      <c r="G11" s="203"/>
      <c r="H11" s="189"/>
    </row>
    <row r="12" spans="1:11">
      <c r="A12" s="213">
        <f t="shared" ref="A12:A19" si="0">A11+1</f>
        <v>3</v>
      </c>
      <c r="B12" s="187"/>
      <c r="C12" s="119"/>
      <c r="D12" s="119"/>
      <c r="E12" s="119"/>
      <c r="F12" s="119"/>
      <c r="G12" s="119"/>
      <c r="H12" s="189"/>
    </row>
    <row r="13" spans="1:11">
      <c r="A13" s="213">
        <f t="shared" si="0"/>
        <v>4</v>
      </c>
      <c r="B13" s="119"/>
      <c r="C13" s="119"/>
      <c r="D13" s="119"/>
      <c r="E13" s="119"/>
      <c r="F13" s="119"/>
      <c r="G13" s="119"/>
      <c r="H13" s="189"/>
    </row>
    <row r="14" spans="1:11">
      <c r="A14" s="213">
        <f t="shared" si="0"/>
        <v>5</v>
      </c>
      <c r="B14" s="187"/>
      <c r="C14" s="119"/>
      <c r="D14" s="119"/>
      <c r="E14" s="119"/>
      <c r="F14" s="119"/>
      <c r="G14" s="119"/>
      <c r="H14" s="189"/>
    </row>
    <row r="15" spans="1:11">
      <c r="A15" s="213">
        <f t="shared" si="0"/>
        <v>6</v>
      </c>
      <c r="B15" s="119"/>
      <c r="C15" s="119"/>
      <c r="D15" s="119"/>
      <c r="E15" s="119"/>
      <c r="F15" s="119"/>
      <c r="G15" s="119"/>
      <c r="H15" s="189"/>
    </row>
    <row r="16" spans="1:11">
      <c r="A16" s="213">
        <f t="shared" si="0"/>
        <v>7</v>
      </c>
      <c r="B16" s="187"/>
      <c r="C16" s="119"/>
      <c r="D16" s="119"/>
      <c r="E16" s="119"/>
      <c r="F16" s="119"/>
      <c r="G16" s="119"/>
      <c r="H16" s="189"/>
    </row>
    <row r="17" spans="1:8">
      <c r="A17" s="213">
        <f t="shared" si="0"/>
        <v>8</v>
      </c>
      <c r="B17" s="119"/>
      <c r="C17" s="119"/>
      <c r="D17" s="119"/>
      <c r="E17" s="119"/>
      <c r="F17" s="119"/>
      <c r="G17" s="119"/>
      <c r="H17" s="189"/>
    </row>
    <row r="18" spans="1:8">
      <c r="A18" s="213">
        <f t="shared" si="0"/>
        <v>9</v>
      </c>
      <c r="B18" s="187"/>
      <c r="C18" s="119"/>
      <c r="D18" s="119"/>
      <c r="E18" s="119"/>
      <c r="F18" s="119"/>
      <c r="G18" s="119"/>
      <c r="H18" s="189"/>
    </row>
    <row r="19" spans="1:8" ht="15.75" thickBot="1">
      <c r="A19" s="228">
        <f t="shared" si="0"/>
        <v>10</v>
      </c>
      <c r="B19" s="125"/>
      <c r="C19" s="125"/>
      <c r="D19" s="125"/>
      <c r="E19" s="125"/>
      <c r="F19" s="125"/>
      <c r="G19" s="125"/>
      <c r="H19" s="196"/>
    </row>
    <row r="20" spans="1:8" ht="15.75" thickBot="1">
      <c r="A20" s="311"/>
      <c r="G20" s="148" t="str">
        <f>"Total "&amp;LEFT(A7,4)</f>
        <v>Total I14a</v>
      </c>
      <c r="H20" s="149">
        <f>SUM(H10:H19)</f>
        <v>0</v>
      </c>
    </row>
    <row r="22" spans="1:8" ht="53.25" customHeight="1">
      <c r="A22"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7"/>
      <c r="C22" s="477"/>
      <c r="D22" s="477"/>
      <c r="E22" s="477"/>
      <c r="F22" s="477"/>
      <c r="G22" s="477"/>
      <c r="H22" s="477"/>
    </row>
    <row r="40" spans="1:9" ht="15.75" thickBot="1"/>
    <row r="41" spans="1:9" ht="54" customHeight="1" thickBot="1">
      <c r="A41" s="198" t="s">
        <v>69</v>
      </c>
      <c r="B41" s="199" t="s">
        <v>72</v>
      </c>
      <c r="C41" s="215" t="s">
        <v>70</v>
      </c>
      <c r="D41" s="215" t="s">
        <v>71</v>
      </c>
      <c r="E41" s="199" t="s">
        <v>139</v>
      </c>
      <c r="F41" s="199" t="s">
        <v>139</v>
      </c>
      <c r="G41" s="199" t="s">
        <v>138</v>
      </c>
      <c r="H41" s="215" t="s">
        <v>87</v>
      </c>
      <c r="I41" s="200"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37" t="str">
        <f>'Date initiale'!C3</f>
        <v>Universitatea de Arhitectură și Urbanism "Ion Mincu" București</v>
      </c>
      <c r="B1" s="237"/>
      <c r="C1" s="237"/>
      <c r="D1" s="28"/>
      <c r="E1" s="28"/>
      <c r="F1" s="28"/>
      <c r="G1" s="28"/>
      <c r="H1" s="28"/>
    </row>
    <row r="2" spans="1:11" ht="15.75">
      <c r="A2" s="237" t="str">
        <f>'Date initiale'!B4&amp;" "&amp;'Date initiale'!C4</f>
        <v>Facultatea ARHITECTURA</v>
      </c>
      <c r="B2" s="237"/>
      <c r="C2" s="237"/>
      <c r="D2" s="28"/>
      <c r="E2" s="28"/>
      <c r="F2" s="28"/>
      <c r="G2" s="28"/>
      <c r="H2" s="28"/>
    </row>
    <row r="3" spans="1:11" ht="15.75">
      <c r="A3" s="237" t="str">
        <f>'Date initiale'!B5&amp;" "&amp;'Date initiale'!C5</f>
        <v>Departamentul Sinteza proiectării de arhitectură</v>
      </c>
      <c r="B3" s="237"/>
      <c r="C3" s="237"/>
      <c r="D3" s="28"/>
      <c r="E3" s="28"/>
      <c r="F3" s="28"/>
      <c r="G3" s="28"/>
      <c r="H3" s="28"/>
    </row>
    <row r="4" spans="1:11" ht="15.75">
      <c r="A4" s="237" t="str">
        <f>'Date initiale'!C6&amp;", "&amp;'Date initiale'!C7</f>
        <v>Ene, Mihai, conferențiar universitar</v>
      </c>
      <c r="B4" s="237"/>
      <c r="C4" s="237"/>
      <c r="D4" s="28"/>
      <c r="E4" s="28"/>
      <c r="F4" s="28"/>
      <c r="G4" s="28"/>
      <c r="H4" s="28"/>
    </row>
    <row r="5" spans="1:11" ht="15.75">
      <c r="A5" s="237"/>
      <c r="B5" s="237"/>
      <c r="C5" s="237"/>
      <c r="D5" s="28"/>
      <c r="E5" s="28"/>
      <c r="F5" s="28"/>
      <c r="G5" s="28"/>
      <c r="H5" s="28"/>
    </row>
    <row r="6" spans="1:11" ht="15.75">
      <c r="A6" s="482" t="s">
        <v>110</v>
      </c>
      <c r="B6" s="482"/>
      <c r="C6" s="482"/>
      <c r="D6" s="482"/>
      <c r="E6" s="482"/>
      <c r="F6" s="482"/>
      <c r="G6" s="482"/>
      <c r="H6" s="482"/>
    </row>
    <row r="7" spans="1:11" ht="36.75" customHeight="1">
      <c r="A7" s="478" t="str">
        <f>'Descriere indicatori'!B19&amp;"b. "&amp;'Descriere indicatori'!C20</f>
        <v xml:space="preserve">I14b. Proiect urbanistic şi peisagistic la nivelul Planurilor Generale / Zonale ale Localităţilor (inclusiv studii de fundamentare, de inserţie, de oportunitate) avizate** </v>
      </c>
      <c r="B7" s="478"/>
      <c r="C7" s="478"/>
      <c r="D7" s="478"/>
      <c r="E7" s="478"/>
      <c r="F7" s="478"/>
      <c r="G7" s="478"/>
      <c r="H7" s="478"/>
    </row>
    <row r="8" spans="1:11" ht="19.5" customHeight="1" thickBot="1">
      <c r="A8" s="46"/>
      <c r="B8" s="46"/>
      <c r="C8" s="46"/>
      <c r="D8" s="46"/>
      <c r="E8" s="46"/>
      <c r="F8" s="46"/>
      <c r="G8" s="46"/>
      <c r="H8" s="46"/>
    </row>
    <row r="9" spans="1:11" ht="60.75" thickBot="1">
      <c r="A9" s="144" t="s">
        <v>55</v>
      </c>
      <c r="B9" s="199" t="s">
        <v>72</v>
      </c>
      <c r="C9" s="215" t="s">
        <v>70</v>
      </c>
      <c r="D9" s="215" t="s">
        <v>71</v>
      </c>
      <c r="E9" s="199" t="s">
        <v>140</v>
      </c>
      <c r="F9" s="199" t="s">
        <v>138</v>
      </c>
      <c r="G9" s="215" t="s">
        <v>87</v>
      </c>
      <c r="H9" s="200" t="s">
        <v>147</v>
      </c>
      <c r="J9" s="238" t="s">
        <v>108</v>
      </c>
    </row>
    <row r="10" spans="1:11">
      <c r="A10" s="229">
        <v>1</v>
      </c>
      <c r="B10" s="230"/>
      <c r="C10" s="231"/>
      <c r="D10" s="185"/>
      <c r="E10" s="115"/>
      <c r="F10" s="115"/>
      <c r="G10" s="185"/>
      <c r="H10" s="298"/>
      <c r="J10" s="239" t="s">
        <v>166</v>
      </c>
      <c r="K10" s="329" t="s">
        <v>257</v>
      </c>
    </row>
    <row r="11" spans="1:11">
      <c r="A11" s="186">
        <f>A10+1</f>
        <v>2</v>
      </c>
      <c r="B11" s="187"/>
      <c r="C11" s="220"/>
      <c r="D11" s="119"/>
      <c r="E11" s="119"/>
      <c r="F11" s="119"/>
      <c r="G11" s="197"/>
      <c r="H11" s="285"/>
    </row>
    <row r="12" spans="1:11">
      <c r="A12" s="186">
        <f t="shared" ref="A12:A19" si="0">A11+1</f>
        <v>3</v>
      </c>
      <c r="B12" s="187"/>
      <c r="C12" s="232"/>
      <c r="D12" s="119"/>
      <c r="E12" s="233"/>
      <c r="F12" s="233"/>
      <c r="G12" s="233"/>
      <c r="H12" s="285"/>
    </row>
    <row r="13" spans="1:11">
      <c r="A13" s="186">
        <f t="shared" si="0"/>
        <v>4</v>
      </c>
      <c r="B13" s="187"/>
      <c r="C13" s="220"/>
      <c r="D13" s="119"/>
      <c r="E13" s="119"/>
      <c r="F13" s="119"/>
      <c r="G13" s="197"/>
      <c r="H13" s="285"/>
    </row>
    <row r="14" spans="1:11">
      <c r="A14" s="186">
        <f t="shared" si="0"/>
        <v>5</v>
      </c>
      <c r="B14" s="187"/>
      <c r="C14" s="232"/>
      <c r="D14" s="119"/>
      <c r="E14" s="233"/>
      <c r="F14" s="233"/>
      <c r="G14" s="233"/>
      <c r="H14" s="285"/>
    </row>
    <row r="15" spans="1:11">
      <c r="A15" s="186">
        <f t="shared" si="0"/>
        <v>6</v>
      </c>
      <c r="B15" s="187"/>
      <c r="C15" s="232"/>
      <c r="D15" s="119"/>
      <c r="E15" s="233"/>
      <c r="F15" s="233"/>
      <c r="G15" s="233"/>
      <c r="H15" s="285"/>
    </row>
    <row r="16" spans="1:11">
      <c r="A16" s="186">
        <f t="shared" si="0"/>
        <v>7</v>
      </c>
      <c r="B16" s="187"/>
      <c r="C16" s="220"/>
      <c r="D16" s="119"/>
      <c r="E16" s="119"/>
      <c r="F16" s="119"/>
      <c r="G16" s="197"/>
      <c r="H16" s="285"/>
    </row>
    <row r="17" spans="1:8">
      <c r="A17" s="186">
        <f t="shared" si="0"/>
        <v>8</v>
      </c>
      <c r="B17" s="187"/>
      <c r="C17" s="232"/>
      <c r="D17" s="119"/>
      <c r="E17" s="233"/>
      <c r="F17" s="233"/>
      <c r="G17" s="233"/>
      <c r="H17" s="285"/>
    </row>
    <row r="18" spans="1:8">
      <c r="A18" s="186">
        <f t="shared" si="0"/>
        <v>9</v>
      </c>
      <c r="B18" s="187"/>
      <c r="C18" s="232"/>
      <c r="D18" s="119"/>
      <c r="E18" s="233"/>
      <c r="F18" s="233"/>
      <c r="G18" s="233"/>
      <c r="H18" s="285"/>
    </row>
    <row r="19" spans="1:8" ht="15.75" thickBot="1">
      <c r="A19" s="193">
        <f t="shared" si="0"/>
        <v>10</v>
      </c>
      <c r="B19" s="125"/>
      <c r="C19" s="234"/>
      <c r="D19" s="125"/>
      <c r="E19" s="125"/>
      <c r="F19" s="125"/>
      <c r="G19" s="125"/>
      <c r="H19" s="296"/>
    </row>
    <row r="20" spans="1:8" ht="16.5" thickBot="1">
      <c r="A20" s="308"/>
      <c r="G20" s="148" t="str">
        <f>"Total "&amp;LEFT(A7,4)</f>
        <v>Total I14b</v>
      </c>
      <c r="H20" s="248">
        <f>SUM(H10:H19)</f>
        <v>0</v>
      </c>
    </row>
    <row r="22" spans="1:8" ht="53.25" customHeight="1">
      <c r="A22"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7"/>
      <c r="C22" s="477"/>
      <c r="D22" s="477"/>
      <c r="E22" s="477"/>
      <c r="F22" s="477"/>
      <c r="G22" s="477"/>
      <c r="H22" s="47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N16" sqref="N16"/>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5" t="str">
        <f>'Date initiale'!C3</f>
        <v>Universitatea de Arhitectură și Urbanism "Ion Mincu" București</v>
      </c>
      <c r="B1" s="235"/>
      <c r="C1" s="235"/>
      <c r="D1" s="16"/>
      <c r="E1" s="16"/>
      <c r="F1" s="16"/>
    </row>
    <row r="2" spans="1:11" ht="15.75">
      <c r="A2" s="235" t="str">
        <f>'Date initiale'!B4&amp;" "&amp;'Date initiale'!C4</f>
        <v>Facultatea ARHITECTURA</v>
      </c>
      <c r="B2" s="235"/>
      <c r="C2" s="235"/>
      <c r="D2" s="16"/>
      <c r="E2" s="16"/>
      <c r="F2" s="16"/>
    </row>
    <row r="3" spans="1:11" ht="15.75">
      <c r="A3" s="235" t="str">
        <f>'Date initiale'!B5&amp;" "&amp;'Date initiale'!C5</f>
        <v>Departamentul Sinteza proiectării de arhitectură</v>
      </c>
      <c r="B3" s="235"/>
      <c r="C3" s="235"/>
      <c r="D3" s="16"/>
      <c r="E3" s="16"/>
      <c r="F3" s="16"/>
    </row>
    <row r="4" spans="1:11" ht="15.75">
      <c r="A4" s="236" t="str">
        <f>'Date initiale'!C6&amp;", "&amp;'Date initiale'!C7</f>
        <v>Ene, Mihai, conferențiar universitar</v>
      </c>
      <c r="B4" s="236"/>
      <c r="C4" s="236"/>
      <c r="D4" s="16"/>
      <c r="E4" s="16"/>
      <c r="F4" s="16"/>
    </row>
    <row r="5" spans="1:11" ht="15.75">
      <c r="A5" s="236"/>
      <c r="B5" s="236"/>
      <c r="C5" s="236"/>
      <c r="D5" s="16"/>
      <c r="E5" s="16"/>
      <c r="F5" s="16"/>
    </row>
    <row r="6" spans="1:11" ht="15.75">
      <c r="A6" s="475" t="s">
        <v>110</v>
      </c>
      <c r="B6" s="475"/>
      <c r="C6" s="475"/>
      <c r="D6" s="475"/>
      <c r="E6" s="475"/>
      <c r="F6" s="475"/>
      <c r="G6" s="475"/>
      <c r="H6" s="475"/>
    </row>
    <row r="7" spans="1:11" ht="52.5" customHeight="1">
      <c r="A7" s="47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8"/>
      <c r="C7" s="478"/>
      <c r="D7" s="478"/>
      <c r="E7" s="478"/>
      <c r="F7" s="478"/>
      <c r="G7" s="478"/>
      <c r="H7" s="478"/>
    </row>
    <row r="8" spans="1:11" ht="16.5" thickBot="1">
      <c r="A8" s="44"/>
      <c r="B8" s="44"/>
      <c r="C8" s="44"/>
      <c r="D8" s="44"/>
      <c r="E8" s="44"/>
      <c r="F8" s="58"/>
      <c r="G8" s="58"/>
      <c r="H8" s="58"/>
    </row>
    <row r="9" spans="1:11" ht="60.75" thickBot="1">
      <c r="A9" s="175" t="s">
        <v>55</v>
      </c>
      <c r="B9" s="199" t="s">
        <v>72</v>
      </c>
      <c r="C9" s="215" t="s">
        <v>141</v>
      </c>
      <c r="D9" s="215" t="s">
        <v>71</v>
      </c>
      <c r="E9" s="199" t="s">
        <v>140</v>
      </c>
      <c r="F9" s="199" t="s">
        <v>138</v>
      </c>
      <c r="G9" s="215" t="s">
        <v>87</v>
      </c>
      <c r="H9" s="200" t="s">
        <v>147</v>
      </c>
      <c r="J9" s="238" t="s">
        <v>108</v>
      </c>
    </row>
    <row r="10" spans="1:11">
      <c r="A10" s="225">
        <v>1</v>
      </c>
      <c r="B10" s="422"/>
      <c r="C10" s="422" t="s">
        <v>340</v>
      </c>
      <c r="D10" s="422" t="s">
        <v>341</v>
      </c>
      <c r="E10" s="226"/>
      <c r="F10" s="226" t="s">
        <v>318</v>
      </c>
      <c r="G10" s="423">
        <v>2012</v>
      </c>
      <c r="H10" s="424">
        <v>5</v>
      </c>
      <c r="J10" s="239" t="s">
        <v>167</v>
      </c>
      <c r="K10" s="329" t="s">
        <v>257</v>
      </c>
    </row>
    <row r="11" spans="1:11">
      <c r="A11" s="213">
        <f>A10+1</f>
        <v>2</v>
      </c>
      <c r="B11" s="223"/>
      <c r="C11" s="203"/>
      <c r="D11" s="203"/>
      <c r="E11" s="224"/>
      <c r="F11" s="224"/>
      <c r="G11" s="203"/>
      <c r="H11" s="285"/>
    </row>
    <row r="12" spans="1:11">
      <c r="A12" s="213">
        <f t="shared" ref="A12:A19" si="0">A11+1</f>
        <v>3</v>
      </c>
      <c r="B12" s="187"/>
      <c r="C12" s="119"/>
      <c r="D12" s="119"/>
      <c r="E12" s="119"/>
      <c r="F12" s="119"/>
      <c r="G12" s="119"/>
      <c r="H12" s="285"/>
    </row>
    <row r="13" spans="1:11">
      <c r="A13" s="213">
        <f t="shared" si="0"/>
        <v>4</v>
      </c>
      <c r="B13" s="119"/>
      <c r="C13" s="119"/>
      <c r="D13" s="119"/>
      <c r="E13" s="119"/>
      <c r="F13" s="119"/>
      <c r="G13" s="119"/>
      <c r="H13" s="285"/>
    </row>
    <row r="14" spans="1:11">
      <c r="A14" s="213">
        <f t="shared" si="0"/>
        <v>5</v>
      </c>
      <c r="B14" s="187"/>
      <c r="C14" s="119"/>
      <c r="D14" s="119"/>
      <c r="E14" s="119"/>
      <c r="F14" s="119"/>
      <c r="G14" s="119"/>
      <c r="H14" s="285"/>
    </row>
    <row r="15" spans="1:11">
      <c r="A15" s="213">
        <f t="shared" si="0"/>
        <v>6</v>
      </c>
      <c r="B15" s="119"/>
      <c r="C15" s="119"/>
      <c r="D15" s="119"/>
      <c r="E15" s="119"/>
      <c r="F15" s="119"/>
      <c r="G15" s="119"/>
      <c r="H15" s="285"/>
    </row>
    <row r="16" spans="1:11">
      <c r="A16" s="213">
        <f t="shared" si="0"/>
        <v>7</v>
      </c>
      <c r="B16" s="187"/>
      <c r="C16" s="119"/>
      <c r="D16" s="119"/>
      <c r="E16" s="119"/>
      <c r="F16" s="119"/>
      <c r="G16" s="119"/>
      <c r="H16" s="285"/>
    </row>
    <row r="17" spans="1:8">
      <c r="A17" s="213">
        <f t="shared" si="0"/>
        <v>8</v>
      </c>
      <c r="B17" s="119"/>
      <c r="C17" s="119"/>
      <c r="D17" s="119"/>
      <c r="E17" s="119"/>
      <c r="F17" s="119"/>
      <c r="G17" s="119"/>
      <c r="H17" s="285"/>
    </row>
    <row r="18" spans="1:8">
      <c r="A18" s="213">
        <f t="shared" si="0"/>
        <v>9</v>
      </c>
      <c r="B18" s="187"/>
      <c r="C18" s="119"/>
      <c r="D18" s="119"/>
      <c r="E18" s="119"/>
      <c r="F18" s="119"/>
      <c r="G18" s="119"/>
      <c r="H18" s="285"/>
    </row>
    <row r="19" spans="1:8" ht="15.75" thickBot="1">
      <c r="A19" s="228">
        <f t="shared" si="0"/>
        <v>10</v>
      </c>
      <c r="B19" s="125"/>
      <c r="C19" s="125"/>
      <c r="D19" s="125"/>
      <c r="E19" s="125"/>
      <c r="F19" s="125"/>
      <c r="G19" s="125"/>
      <c r="H19" s="296"/>
    </row>
    <row r="20" spans="1:8" ht="15.75" thickBot="1">
      <c r="A20" s="311"/>
      <c r="G20" s="148" t="str">
        <f>"Total "&amp;LEFT(A7,4)</f>
        <v>Total I14c</v>
      </c>
      <c r="H20" s="149">
        <f>SUM(H10:H19)</f>
        <v>5</v>
      </c>
    </row>
    <row r="22" spans="1:8" ht="53.25" customHeight="1">
      <c r="A22" s="47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7"/>
      <c r="C22" s="477"/>
      <c r="D22" s="477"/>
      <c r="E22" s="477"/>
      <c r="F22" s="477"/>
      <c r="G22" s="477"/>
      <c r="H22" s="477"/>
    </row>
    <row r="40" spans="1:9" ht="15.75" thickBot="1"/>
    <row r="41" spans="1:9" ht="54" customHeight="1" thickBot="1">
      <c r="A41" s="198" t="s">
        <v>69</v>
      </c>
      <c r="B41" s="199" t="s">
        <v>72</v>
      </c>
      <c r="C41" s="215" t="s">
        <v>70</v>
      </c>
      <c r="D41" s="215" t="s">
        <v>71</v>
      </c>
      <c r="E41" s="199" t="s">
        <v>139</v>
      </c>
      <c r="F41" s="199" t="s">
        <v>139</v>
      </c>
      <c r="G41" s="199" t="s">
        <v>138</v>
      </c>
      <c r="H41" s="215" t="s">
        <v>87</v>
      </c>
      <c r="I41" s="20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M18" sqref="M18"/>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35" t="str">
        <f>'Date initiale'!C3</f>
        <v>Universitatea de Arhitectură și Urbanism "Ion Mincu" București</v>
      </c>
      <c r="B1" s="235"/>
      <c r="C1" s="235"/>
      <c r="D1" s="16"/>
      <c r="E1" s="16"/>
      <c r="F1" s="16"/>
    </row>
    <row r="2" spans="1:11" ht="15.75">
      <c r="A2" s="235" t="str">
        <f>'Date initiale'!B4&amp;" "&amp;'Date initiale'!C4</f>
        <v>Facultatea ARHITECTURA</v>
      </c>
      <c r="B2" s="235"/>
      <c r="C2" s="235"/>
      <c r="D2" s="16"/>
      <c r="E2" s="16"/>
      <c r="F2" s="16"/>
    </row>
    <row r="3" spans="1:11" ht="15.75">
      <c r="A3" s="235" t="str">
        <f>'Date initiale'!B5&amp;" "&amp;'Date initiale'!C5</f>
        <v>Departamentul Sinteza proiectării de arhitectură</v>
      </c>
      <c r="B3" s="235"/>
      <c r="C3" s="235"/>
      <c r="D3" s="16"/>
      <c r="E3" s="16"/>
      <c r="F3" s="16"/>
    </row>
    <row r="4" spans="1:11" ht="15.75">
      <c r="A4" s="236" t="str">
        <f>'Date initiale'!C6&amp;", "&amp;'Date initiale'!C7</f>
        <v>Ene, Mihai, conferențiar universitar</v>
      </c>
      <c r="B4" s="236"/>
      <c r="C4" s="236"/>
      <c r="D4" s="16"/>
      <c r="E4" s="16"/>
      <c r="F4" s="16"/>
    </row>
    <row r="5" spans="1:11" ht="15.75">
      <c r="A5" s="236"/>
      <c r="B5" s="236"/>
      <c r="C5" s="236"/>
      <c r="D5" s="16"/>
      <c r="E5" s="16"/>
      <c r="F5" s="16"/>
    </row>
    <row r="6" spans="1:11" ht="15.75">
      <c r="A6" s="475" t="s">
        <v>110</v>
      </c>
      <c r="B6" s="475"/>
      <c r="C6" s="475"/>
      <c r="D6" s="475"/>
      <c r="E6" s="475"/>
      <c r="F6" s="475"/>
      <c r="G6" s="475"/>
      <c r="H6" s="475"/>
    </row>
    <row r="7" spans="1:11" ht="52.5" customHeight="1">
      <c r="A7" s="47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8"/>
      <c r="C7" s="478"/>
      <c r="D7" s="478"/>
      <c r="E7" s="478"/>
      <c r="F7" s="478"/>
      <c r="G7" s="478"/>
      <c r="H7" s="478"/>
    </row>
    <row r="8" spans="1:11" ht="16.5" thickBot="1">
      <c r="A8" s="44"/>
      <c r="B8" s="44"/>
      <c r="C8" s="44"/>
      <c r="D8" s="44"/>
      <c r="E8" s="44"/>
      <c r="F8" s="58"/>
      <c r="G8" s="58"/>
      <c r="H8" s="58"/>
    </row>
    <row r="9" spans="1:11" ht="60.75" thickBot="1">
      <c r="A9" s="175" t="s">
        <v>55</v>
      </c>
      <c r="B9" s="199" t="s">
        <v>72</v>
      </c>
      <c r="C9" s="215" t="s">
        <v>141</v>
      </c>
      <c r="D9" s="215" t="s">
        <v>71</v>
      </c>
      <c r="E9" s="199" t="s">
        <v>140</v>
      </c>
      <c r="F9" s="199" t="s">
        <v>138</v>
      </c>
      <c r="G9" s="215" t="s">
        <v>87</v>
      </c>
      <c r="H9" s="200" t="s">
        <v>147</v>
      </c>
      <c r="J9" s="238" t="s">
        <v>108</v>
      </c>
    </row>
    <row r="10" spans="1:11">
      <c r="A10" s="225">
        <v>1</v>
      </c>
      <c r="B10" s="226"/>
      <c r="C10" s="226"/>
      <c r="D10" s="226"/>
      <c r="E10" s="226"/>
      <c r="F10" s="226"/>
      <c r="G10" s="226"/>
      <c r="H10" s="227"/>
      <c r="J10" s="239">
        <v>20</v>
      </c>
      <c r="K10" s="329" t="s">
        <v>257</v>
      </c>
    </row>
    <row r="11" spans="1:11">
      <c r="A11" s="213">
        <f>A10+1</f>
        <v>2</v>
      </c>
      <c r="B11" s="223"/>
      <c r="C11" s="203"/>
      <c r="D11" s="203"/>
      <c r="E11" s="224"/>
      <c r="F11" s="224"/>
      <c r="G11" s="203"/>
      <c r="H11" s="285"/>
    </row>
    <row r="12" spans="1:11">
      <c r="A12" s="213">
        <f t="shared" ref="A12:A19" si="0">A11+1</f>
        <v>3</v>
      </c>
      <c r="B12" s="187"/>
      <c r="C12" s="119"/>
      <c r="D12" s="119"/>
      <c r="E12" s="119"/>
      <c r="F12" s="119"/>
      <c r="G12" s="119"/>
      <c r="H12" s="285"/>
    </row>
    <row r="13" spans="1:11">
      <c r="A13" s="213">
        <f t="shared" si="0"/>
        <v>4</v>
      </c>
      <c r="B13" s="119"/>
      <c r="C13" s="119"/>
      <c r="D13" s="119"/>
      <c r="E13" s="119"/>
      <c r="F13" s="119"/>
      <c r="G13" s="119"/>
      <c r="H13" s="285"/>
    </row>
    <row r="14" spans="1:11">
      <c r="A14" s="213">
        <f t="shared" si="0"/>
        <v>5</v>
      </c>
      <c r="B14" s="187"/>
      <c r="C14" s="119"/>
      <c r="D14" s="119"/>
      <c r="E14" s="119"/>
      <c r="F14" s="119"/>
      <c r="G14" s="119"/>
      <c r="H14" s="285"/>
    </row>
    <row r="15" spans="1:11">
      <c r="A15" s="213">
        <f t="shared" si="0"/>
        <v>6</v>
      </c>
      <c r="B15" s="119"/>
      <c r="C15" s="119"/>
      <c r="D15" s="119"/>
      <c r="E15" s="119"/>
      <c r="F15" s="119"/>
      <c r="G15" s="119"/>
      <c r="H15" s="285"/>
    </row>
    <row r="16" spans="1:11">
      <c r="A16" s="213">
        <f t="shared" si="0"/>
        <v>7</v>
      </c>
      <c r="B16" s="187"/>
      <c r="C16" s="119"/>
      <c r="D16" s="119"/>
      <c r="E16" s="119"/>
      <c r="F16" s="119"/>
      <c r="G16" s="119"/>
      <c r="H16" s="285"/>
    </row>
    <row r="17" spans="1:8">
      <c r="A17" s="213">
        <f t="shared" si="0"/>
        <v>8</v>
      </c>
      <c r="B17" s="119"/>
      <c r="C17" s="119"/>
      <c r="D17" s="119"/>
      <c r="E17" s="119"/>
      <c r="F17" s="119"/>
      <c r="G17" s="119"/>
      <c r="H17" s="285"/>
    </row>
    <row r="18" spans="1:8">
      <c r="A18" s="213">
        <f t="shared" si="0"/>
        <v>9</v>
      </c>
      <c r="B18" s="187"/>
      <c r="C18" s="119"/>
      <c r="D18" s="119"/>
      <c r="E18" s="119"/>
      <c r="F18" s="119"/>
      <c r="G18" s="119"/>
      <c r="H18" s="285"/>
    </row>
    <row r="19" spans="1:8" ht="15.75" thickBot="1">
      <c r="A19" s="228">
        <f t="shared" si="0"/>
        <v>10</v>
      </c>
      <c r="B19" s="125"/>
      <c r="C19" s="125"/>
      <c r="D19" s="125"/>
      <c r="E19" s="125"/>
      <c r="F19" s="125"/>
      <c r="G19" s="125"/>
      <c r="H19" s="296"/>
    </row>
    <row r="20" spans="1:8" ht="15.75" thickBot="1">
      <c r="A20" s="311"/>
      <c r="G20" s="148" t="str">
        <f>"Total "&amp;LEFT(A7,4)</f>
        <v>Total I15.</v>
      </c>
      <c r="H20" s="149">
        <f>SUM(H10:H19)</f>
        <v>0</v>
      </c>
    </row>
    <row r="22" spans="1:8" ht="53.25" customHeight="1">
      <c r="A22" s="47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7"/>
      <c r="C22" s="477"/>
      <c r="D22" s="477"/>
      <c r="E22" s="477"/>
      <c r="F22" s="477"/>
      <c r="G22" s="477"/>
      <c r="H22" s="477"/>
    </row>
    <row r="40" spans="1:9" ht="15.75" thickBot="1"/>
    <row r="41" spans="1:9" ht="54" customHeight="1" thickBot="1">
      <c r="A41" s="198" t="s">
        <v>69</v>
      </c>
      <c r="B41" s="199" t="s">
        <v>72</v>
      </c>
      <c r="C41" s="215" t="s">
        <v>70</v>
      </c>
      <c r="D41" s="215" t="s">
        <v>71</v>
      </c>
      <c r="E41" s="199" t="s">
        <v>139</v>
      </c>
      <c r="F41" s="199" t="s">
        <v>139</v>
      </c>
      <c r="G41" s="199" t="s">
        <v>138</v>
      </c>
      <c r="H41" s="215" t="s">
        <v>87</v>
      </c>
      <c r="I41" s="200"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27"/>
  <sheetViews>
    <sheetView workbookViewId="0">
      <selection activeCell="D14" sqref="B10:D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5" t="str">
        <f>'Date initiale'!C3</f>
        <v>Universitatea de Arhitectură și Urbanism "Ion Mincu" București</v>
      </c>
      <c r="B1" s="235"/>
      <c r="C1" s="235"/>
      <c r="D1" s="16"/>
      <c r="E1" s="36"/>
    </row>
    <row r="2" spans="1:8" ht="15.75">
      <c r="A2" s="235" t="str">
        <f>'Date initiale'!B4&amp;" "&amp;'Date initiale'!C4</f>
        <v>Facultatea ARHITECTURA</v>
      </c>
      <c r="B2" s="235"/>
      <c r="C2" s="235"/>
      <c r="D2" s="2"/>
      <c r="E2" s="36"/>
    </row>
    <row r="3" spans="1:8" ht="15.75">
      <c r="A3" s="235" t="str">
        <f>'Date initiale'!B5&amp;" "&amp;'Date initiale'!C5</f>
        <v>Departamentul Sinteza proiectării de arhitectură</v>
      </c>
      <c r="B3" s="235"/>
      <c r="C3" s="235"/>
      <c r="D3" s="16"/>
      <c r="E3" s="36"/>
    </row>
    <row r="4" spans="1:8">
      <c r="A4" s="108" t="str">
        <f>'Date initiale'!C6&amp;", "&amp;'Date initiale'!C7</f>
        <v>Ene, Mihai, conferențiar universitar</v>
      </c>
      <c r="B4" s="108"/>
      <c r="C4" s="108"/>
    </row>
    <row r="5" spans="1:8">
      <c r="A5" s="108"/>
      <c r="B5" s="108"/>
      <c r="C5" s="108"/>
    </row>
    <row r="6" spans="1:8" ht="15.75">
      <c r="A6" s="480" t="s">
        <v>110</v>
      </c>
      <c r="B6" s="480"/>
      <c r="C6" s="480"/>
      <c r="D6" s="480"/>
    </row>
    <row r="7" spans="1:8" ht="90.75" customHeight="1">
      <c r="A7" s="47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8"/>
      <c r="C7" s="478"/>
      <c r="D7" s="478"/>
      <c r="E7" s="171"/>
      <c r="F7" s="171"/>
      <c r="G7" s="171"/>
      <c r="H7" s="171"/>
    </row>
    <row r="8" spans="1:8" ht="18.75" customHeight="1" thickBot="1">
      <c r="A8" s="56"/>
      <c r="B8" s="56"/>
      <c r="C8" s="56"/>
      <c r="D8" s="56"/>
    </row>
    <row r="9" spans="1:8" ht="45.75" customHeight="1" thickBot="1">
      <c r="A9" s="175" t="s">
        <v>55</v>
      </c>
      <c r="B9" s="199" t="s">
        <v>77</v>
      </c>
      <c r="C9" s="199" t="s">
        <v>87</v>
      </c>
      <c r="D9" s="200" t="s">
        <v>147</v>
      </c>
      <c r="E9" s="29"/>
      <c r="F9" s="238" t="s">
        <v>108</v>
      </c>
    </row>
    <row r="10" spans="1:8">
      <c r="A10" s="225">
        <v>1</v>
      </c>
      <c r="B10" s="375" t="s">
        <v>342</v>
      </c>
      <c r="C10" s="364">
        <v>2020</v>
      </c>
      <c r="D10" s="285">
        <v>50</v>
      </c>
      <c r="F10" s="239" t="s">
        <v>168</v>
      </c>
      <c r="G10" s="329" t="s">
        <v>258</v>
      </c>
    </row>
    <row r="11" spans="1:8">
      <c r="A11" s="213">
        <f>A10+1</f>
        <v>2</v>
      </c>
      <c r="B11" s="376" t="s">
        <v>385</v>
      </c>
      <c r="C11" s="377">
        <v>2020</v>
      </c>
      <c r="D11" s="285">
        <v>50</v>
      </c>
    </row>
    <row r="12" spans="1:8">
      <c r="A12" s="213">
        <f t="shared" ref="A12:A19" si="0">A11+1</f>
        <v>3</v>
      </c>
      <c r="B12" s="376" t="s">
        <v>344</v>
      </c>
      <c r="C12" s="377">
        <v>2020</v>
      </c>
      <c r="D12" s="285">
        <v>50</v>
      </c>
    </row>
    <row r="13" spans="1:8">
      <c r="A13" s="213">
        <f t="shared" si="0"/>
        <v>4</v>
      </c>
      <c r="B13" s="242" t="s">
        <v>345</v>
      </c>
      <c r="C13" s="203">
        <v>1996</v>
      </c>
      <c r="D13" s="297">
        <v>30</v>
      </c>
    </row>
    <row r="14" spans="1:8">
      <c r="A14" s="213">
        <f t="shared" si="0"/>
        <v>5</v>
      </c>
      <c r="B14" s="242" t="s">
        <v>343</v>
      </c>
      <c r="C14" s="203">
        <v>1994</v>
      </c>
      <c r="D14" s="297">
        <v>50</v>
      </c>
    </row>
    <row r="15" spans="1:8">
      <c r="A15" s="213">
        <f t="shared" si="0"/>
        <v>6</v>
      </c>
      <c r="B15" s="220"/>
      <c r="C15" s="119"/>
      <c r="D15" s="285"/>
    </row>
    <row r="16" spans="1:8">
      <c r="A16" s="213">
        <f t="shared" si="0"/>
        <v>7</v>
      </c>
      <c r="B16" s="243"/>
      <c r="C16" s="119"/>
      <c r="D16" s="285"/>
    </row>
    <row r="17" spans="1:4">
      <c r="A17" s="213">
        <f t="shared" si="0"/>
        <v>8</v>
      </c>
      <c r="B17" s="243"/>
      <c r="C17" s="119"/>
      <c r="D17" s="285"/>
    </row>
    <row r="18" spans="1:4">
      <c r="A18" s="213">
        <f t="shared" si="0"/>
        <v>9</v>
      </c>
      <c r="B18" s="243"/>
      <c r="C18" s="119"/>
      <c r="D18" s="285"/>
    </row>
    <row r="19" spans="1:4" ht="15.75" thickBot="1">
      <c r="A19" s="228">
        <f t="shared" si="0"/>
        <v>10</v>
      </c>
      <c r="B19" s="245"/>
      <c r="C19" s="125"/>
      <c r="D19" s="296"/>
    </row>
    <row r="20" spans="1:4" ht="15.75" thickBot="1">
      <c r="A20" s="310"/>
      <c r="B20" s="197"/>
      <c r="C20" s="148" t="str">
        <f>"Total "&amp;LEFT(A7,3)</f>
        <v>Total I16</v>
      </c>
      <c r="D20" s="246">
        <f>SUM(D10:D19)</f>
        <v>230</v>
      </c>
    </row>
    <row r="21" spans="1:4" ht="15.75">
      <c r="A21" s="28"/>
      <c r="B21" s="23"/>
      <c r="C21" s="23"/>
      <c r="D21" s="23"/>
    </row>
    <row r="26" spans="1:4">
      <c r="B26" s="17"/>
    </row>
    <row r="27" spans="1:4">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G20"/>
  <sheetViews>
    <sheetView workbookViewId="0">
      <selection activeCell="I18" sqref="I18"/>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7" ht="15.75">
      <c r="A1" s="235" t="str">
        <f>'Date initiale'!C3</f>
        <v>Universitatea de Arhitectură și Urbanism "Ion Mincu" București</v>
      </c>
      <c r="B1" s="235"/>
      <c r="C1" s="235"/>
      <c r="D1" s="16"/>
    </row>
    <row r="2" spans="1:7" ht="15.75">
      <c r="A2" s="235" t="str">
        <f>'Date initiale'!B4&amp;" "&amp;'Date initiale'!C4</f>
        <v>Facultatea ARHITECTURA</v>
      </c>
      <c r="B2" s="235"/>
      <c r="C2" s="235"/>
      <c r="D2" s="2"/>
    </row>
    <row r="3" spans="1:7" ht="15.75">
      <c r="A3" s="235" t="str">
        <f>'Date initiale'!B5&amp;" "&amp;'Date initiale'!C5</f>
        <v>Departamentul Sinteza proiectării de arhitectură</v>
      </c>
      <c r="B3" s="235"/>
      <c r="C3" s="235"/>
      <c r="D3" s="16"/>
    </row>
    <row r="4" spans="1:7">
      <c r="A4" s="108" t="str">
        <f>'Date initiale'!C6&amp;", "&amp;'Date initiale'!C7</f>
        <v>Ene, Mihai, conferențiar universitar</v>
      </c>
      <c r="B4" s="108"/>
      <c r="C4" s="108"/>
    </row>
    <row r="5" spans="1:7">
      <c r="A5" s="108"/>
      <c r="B5" s="108"/>
      <c r="C5" s="108"/>
    </row>
    <row r="6" spans="1:7">
      <c r="A6" s="483" t="s">
        <v>110</v>
      </c>
      <c r="B6" s="483"/>
      <c r="C6" s="483"/>
      <c r="D6" s="483"/>
    </row>
    <row r="7" spans="1:7" ht="40.5" customHeight="1">
      <c r="A7" s="478"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78"/>
      <c r="C7" s="478"/>
      <c r="D7" s="478"/>
    </row>
    <row r="8" spans="1:7" ht="15.75" thickBot="1"/>
    <row r="9" spans="1:7" ht="48.75" customHeight="1" thickBot="1">
      <c r="A9" s="175" t="s">
        <v>55</v>
      </c>
      <c r="B9" s="145" t="s">
        <v>77</v>
      </c>
      <c r="C9" s="145" t="s">
        <v>87</v>
      </c>
      <c r="D9" s="256" t="s">
        <v>147</v>
      </c>
      <c r="F9" s="238" t="s">
        <v>108</v>
      </c>
    </row>
    <row r="10" spans="1:7">
      <c r="A10" s="274">
        <v>1</v>
      </c>
      <c r="B10" s="390" t="s">
        <v>386</v>
      </c>
      <c r="C10" s="449">
        <v>2015</v>
      </c>
      <c r="D10" s="450">
        <v>20</v>
      </c>
      <c r="F10" s="239" t="s">
        <v>169</v>
      </c>
      <c r="G10" s="329" t="s">
        <v>259</v>
      </c>
    </row>
    <row r="11" spans="1:7">
      <c r="A11" s="275">
        <f>A10+1</f>
        <v>2</v>
      </c>
      <c r="B11" s="390" t="s">
        <v>387</v>
      </c>
      <c r="C11" s="449">
        <v>2008</v>
      </c>
      <c r="D11" s="450">
        <v>20</v>
      </c>
    </row>
    <row r="12" spans="1:7">
      <c r="A12" s="275">
        <f t="shared" ref="A12:A19" si="0">A11+1</f>
        <v>3</v>
      </c>
      <c r="B12" s="390" t="s">
        <v>390</v>
      </c>
      <c r="C12" s="449">
        <v>2011</v>
      </c>
      <c r="D12" s="450">
        <v>10</v>
      </c>
    </row>
    <row r="13" spans="1:7" ht="15.75">
      <c r="A13" s="275">
        <f>A12+1</f>
        <v>4</v>
      </c>
      <c r="B13" s="395" t="s">
        <v>388</v>
      </c>
      <c r="C13" s="449">
        <v>1996</v>
      </c>
      <c r="D13" s="450">
        <v>1</v>
      </c>
    </row>
    <row r="14" spans="1:7" ht="15.75">
      <c r="A14" s="275">
        <f>A13+1</f>
        <v>5</v>
      </c>
      <c r="B14" s="425"/>
      <c r="C14" s="35"/>
      <c r="D14" s="295"/>
    </row>
    <row r="15" spans="1:7" ht="15.75">
      <c r="A15" s="275">
        <f>A14+1</f>
        <v>6</v>
      </c>
      <c r="B15" s="425"/>
      <c r="C15" s="35"/>
      <c r="D15" s="295"/>
    </row>
    <row r="16" spans="1:7">
      <c r="A16" s="275">
        <f t="shared" si="0"/>
        <v>7</v>
      </c>
      <c r="B16" s="263"/>
      <c r="C16" s="35"/>
      <c r="D16" s="295"/>
    </row>
    <row r="17" spans="1:4">
      <c r="A17" s="275">
        <f t="shared" si="0"/>
        <v>8</v>
      </c>
      <c r="B17" s="263"/>
      <c r="C17" s="35"/>
      <c r="D17" s="295"/>
    </row>
    <row r="18" spans="1:4">
      <c r="A18" s="275">
        <f t="shared" si="0"/>
        <v>9</v>
      </c>
      <c r="B18" s="263"/>
      <c r="C18" s="35"/>
      <c r="D18" s="295"/>
    </row>
    <row r="19" spans="1:4" ht="15.75" thickBot="1">
      <c r="A19" s="276">
        <f t="shared" si="0"/>
        <v>10</v>
      </c>
      <c r="B19" s="266"/>
      <c r="C19" s="141"/>
      <c r="D19" s="299"/>
    </row>
    <row r="20" spans="1:4" ht="15.75" thickBot="1">
      <c r="A20" s="306"/>
      <c r="B20" s="108"/>
      <c r="C20" s="110" t="str">
        <f>"Total "&amp;LEFT(A7,3)</f>
        <v>Total I17</v>
      </c>
      <c r="D20" s="111">
        <f>SUM(D10:D19)</f>
        <v>51</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H34"/>
  <sheetViews>
    <sheetView workbookViewId="0">
      <selection activeCell="F23" sqref="F23"/>
    </sheetView>
  </sheetViews>
  <sheetFormatPr defaultRowHeight="15"/>
  <cols>
    <col min="1" max="1" width="5.140625" customWidth="1"/>
    <col min="2" max="2" width="103.140625" customWidth="1"/>
    <col min="3" max="3" width="10.5703125" customWidth="1"/>
    <col min="4" max="4" width="9.7109375" customWidth="1"/>
  </cols>
  <sheetData>
    <row r="1" spans="1:7" ht="15.75">
      <c r="A1" s="235" t="str">
        <f>'Date initiale'!C3</f>
        <v>Universitatea de Arhitectură și Urbanism "Ion Mincu" București</v>
      </c>
      <c r="B1" s="235"/>
      <c r="C1" s="235"/>
      <c r="D1" s="16"/>
      <c r="E1" s="36"/>
    </row>
    <row r="2" spans="1:7" ht="15.75">
      <c r="A2" s="235" t="str">
        <f>'Date initiale'!B4&amp;" "&amp;'Date initiale'!C4</f>
        <v>Facultatea ARHITECTURA</v>
      </c>
      <c r="B2" s="235"/>
      <c r="C2" s="235"/>
      <c r="D2" s="36"/>
      <c r="E2" s="36"/>
    </row>
    <row r="3" spans="1:7" ht="15.75">
      <c r="A3" s="235" t="str">
        <f>'Date initiale'!B5&amp;" "&amp;'Date initiale'!C5</f>
        <v>Departamentul Sinteza proiectării de arhitectură</v>
      </c>
      <c r="B3" s="235"/>
      <c r="C3" s="235"/>
      <c r="D3" s="16"/>
      <c r="E3" s="36"/>
    </row>
    <row r="4" spans="1:7">
      <c r="A4" s="108" t="str">
        <f>'Date initiale'!C6&amp;", "&amp;'Date initiale'!C7</f>
        <v>Ene, Mihai, conferențiar universitar</v>
      </c>
      <c r="B4" s="108"/>
      <c r="C4" s="108"/>
    </row>
    <row r="5" spans="1:7">
      <c r="A5" s="108"/>
      <c r="B5" s="108"/>
      <c r="C5" s="108"/>
    </row>
    <row r="6" spans="1:7" ht="34.5" customHeight="1">
      <c r="A6" s="480" t="s">
        <v>110</v>
      </c>
      <c r="B6" s="480"/>
      <c r="C6" s="480"/>
      <c r="D6" s="480"/>
    </row>
    <row r="7" spans="1:7" ht="34.5" customHeight="1">
      <c r="A7" s="478"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78"/>
      <c r="C7" s="478"/>
      <c r="D7" s="478"/>
    </row>
    <row r="8" spans="1:7" ht="16.5" customHeight="1" thickBot="1">
      <c r="A8" s="46"/>
      <c r="B8" s="46"/>
      <c r="C8" s="46"/>
      <c r="D8" s="46"/>
    </row>
    <row r="9" spans="1:7" ht="42.75" customHeight="1" thickBot="1">
      <c r="A9" s="175" t="s">
        <v>55</v>
      </c>
      <c r="B9" s="145" t="s">
        <v>77</v>
      </c>
      <c r="C9" s="145" t="s">
        <v>87</v>
      </c>
      <c r="D9" s="256" t="s">
        <v>78</v>
      </c>
      <c r="E9" s="29"/>
      <c r="F9" s="238" t="s">
        <v>108</v>
      </c>
    </row>
    <row r="10" spans="1:7">
      <c r="A10" s="164">
        <v>1</v>
      </c>
      <c r="B10" s="451" t="s">
        <v>450</v>
      </c>
      <c r="C10" s="135">
        <v>2023</v>
      </c>
      <c r="D10" s="291">
        <v>10</v>
      </c>
      <c r="E10" s="29"/>
      <c r="F10" s="239" t="s">
        <v>170</v>
      </c>
      <c r="G10" s="329" t="s">
        <v>260</v>
      </c>
    </row>
    <row r="11" spans="1:7">
      <c r="A11" s="382">
        <f>A10+1</f>
        <v>2</v>
      </c>
      <c r="B11" s="452" t="s">
        <v>347</v>
      </c>
      <c r="C11" s="379">
        <v>2020</v>
      </c>
      <c r="D11" s="367">
        <v>5</v>
      </c>
    </row>
    <row r="12" spans="1:7">
      <c r="A12" s="382">
        <f t="shared" ref="A12" si="0">A11+1</f>
        <v>3</v>
      </c>
      <c r="B12" s="378" t="s">
        <v>348</v>
      </c>
      <c r="C12" s="379">
        <v>2019</v>
      </c>
      <c r="D12" s="380">
        <v>10</v>
      </c>
    </row>
    <row r="13" spans="1:7">
      <c r="A13" s="382">
        <f t="shared" ref="A13:A18" si="1">A12+1</f>
        <v>4</v>
      </c>
      <c r="B13" s="453" t="s">
        <v>349</v>
      </c>
      <c r="C13" s="119">
        <v>2015</v>
      </c>
      <c r="D13" s="285">
        <v>10</v>
      </c>
    </row>
    <row r="14" spans="1:7">
      <c r="A14" s="382">
        <f t="shared" si="1"/>
        <v>5</v>
      </c>
      <c r="B14" s="454" t="s">
        <v>350</v>
      </c>
      <c r="C14" s="119">
        <v>2015</v>
      </c>
      <c r="D14" s="285">
        <v>10</v>
      </c>
    </row>
    <row r="15" spans="1:7">
      <c r="A15" s="382">
        <f t="shared" si="1"/>
        <v>6</v>
      </c>
      <c r="B15" s="454" t="s">
        <v>351</v>
      </c>
      <c r="C15" s="119">
        <v>2015</v>
      </c>
      <c r="D15" s="285">
        <v>10</v>
      </c>
    </row>
    <row r="16" spans="1:7">
      <c r="A16" s="382">
        <f t="shared" si="1"/>
        <v>7</v>
      </c>
      <c r="B16" s="454" t="s">
        <v>352</v>
      </c>
      <c r="C16" s="119">
        <v>2015</v>
      </c>
      <c r="D16" s="285">
        <v>5</v>
      </c>
    </row>
    <row r="17" spans="1:8" s="31" customFormat="1">
      <c r="A17" s="383">
        <f t="shared" si="1"/>
        <v>8</v>
      </c>
      <c r="B17" s="453" t="s">
        <v>353</v>
      </c>
      <c r="C17" s="119">
        <v>2012</v>
      </c>
      <c r="D17" s="285">
        <v>5</v>
      </c>
    </row>
    <row r="18" spans="1:8">
      <c r="A18" s="383">
        <f t="shared" si="1"/>
        <v>9</v>
      </c>
      <c r="B18" s="453" t="s">
        <v>354</v>
      </c>
      <c r="C18" s="119">
        <v>2012</v>
      </c>
      <c r="D18" s="285">
        <v>10</v>
      </c>
    </row>
    <row r="19" spans="1:8">
      <c r="A19" s="383">
        <f>A17+1</f>
        <v>9</v>
      </c>
      <c r="B19" s="455" t="s">
        <v>355</v>
      </c>
      <c r="C19" s="119">
        <v>2011</v>
      </c>
      <c r="D19" s="285">
        <v>10</v>
      </c>
    </row>
    <row r="20" spans="1:8">
      <c r="A20" s="383">
        <f>A17+1</f>
        <v>9</v>
      </c>
      <c r="B20" s="455" t="s">
        <v>356</v>
      </c>
      <c r="C20" s="119">
        <v>2006</v>
      </c>
      <c r="D20" s="285">
        <v>10</v>
      </c>
    </row>
    <row r="21" spans="1:8">
      <c r="A21" s="426">
        <v>10</v>
      </c>
      <c r="B21" s="456" t="s">
        <v>357</v>
      </c>
      <c r="C21" s="368">
        <v>2005</v>
      </c>
      <c r="D21" s="427">
        <v>10</v>
      </c>
    </row>
    <row r="22" spans="1:8" ht="16.5" thickBot="1">
      <c r="A22" s="426">
        <v>11</v>
      </c>
      <c r="B22" s="457" t="s">
        <v>389</v>
      </c>
      <c r="C22" s="141">
        <v>1998</v>
      </c>
      <c r="D22" s="299">
        <v>1</v>
      </c>
    </row>
    <row r="23" spans="1:8" ht="15.75" thickBot="1">
      <c r="A23" s="309"/>
      <c r="B23" s="277"/>
      <c r="C23" s="351" t="str">
        <f>"Total "&amp;LEFT(A7,3)</f>
        <v>Total I18</v>
      </c>
      <c r="D23" s="381">
        <f>SUM(D10:D22)</f>
        <v>106</v>
      </c>
    </row>
    <row r="24" spans="1:8">
      <c r="B24" s="17"/>
    </row>
    <row r="25" spans="1:8" ht="53.25" customHeight="1">
      <c r="A25" s="47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5" s="477"/>
      <c r="C25" s="477"/>
      <c r="D25" s="477"/>
      <c r="E25" s="241"/>
      <c r="F25" s="241"/>
      <c r="G25" s="241"/>
      <c r="H25" s="241"/>
    </row>
    <row r="26" spans="1:8">
      <c r="B26" s="17"/>
    </row>
    <row r="27" spans="1:8">
      <c r="B27" s="17"/>
    </row>
    <row r="28" spans="1:8">
      <c r="B28" s="17"/>
    </row>
    <row r="29" spans="1:8">
      <c r="B29" s="17"/>
    </row>
    <row r="30" spans="1:8">
      <c r="B30" s="17"/>
    </row>
    <row r="31" spans="1:8">
      <c r="B31" s="17"/>
    </row>
    <row r="32" spans="1:8">
      <c r="B32" s="17"/>
    </row>
    <row r="33" spans="2:2">
      <c r="B33" s="17"/>
    </row>
    <row r="34" spans="2:2">
      <c r="B34" s="17"/>
    </row>
  </sheetData>
  <mergeCells count="3">
    <mergeCell ref="A6:D6"/>
    <mergeCell ref="A7:D7"/>
    <mergeCell ref="A25:D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I20"/>
  <sheetViews>
    <sheetView workbookViewId="0">
      <selection activeCell="E10" sqref="B10:E10"/>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c r="A1" s="108" t="str">
        <f>'Date initiale'!C3</f>
        <v>Universitatea de Arhitectură și Urbanism "Ion Mincu" București</v>
      </c>
      <c r="B1" s="108"/>
      <c r="D1" s="108"/>
    </row>
    <row r="2" spans="1:9" ht="15.75">
      <c r="A2" s="235" t="str">
        <f>'Date initiale'!B4&amp;" "&amp;'Date initiale'!C4</f>
        <v>Facultatea ARHITECTURA</v>
      </c>
      <c r="B2" s="235"/>
      <c r="C2" s="16"/>
      <c r="D2" s="235"/>
      <c r="E2" s="16"/>
    </row>
    <row r="3" spans="1:9" ht="15.75">
      <c r="A3" s="235" t="str">
        <f>'Date initiale'!B5&amp;" "&amp;'Date initiale'!C5</f>
        <v>Departamentul Sinteza proiectării de arhitectură</v>
      </c>
      <c r="B3" s="235"/>
      <c r="C3" s="16"/>
      <c r="D3" s="235"/>
      <c r="E3" s="16"/>
    </row>
    <row r="4" spans="1:9" ht="15.75">
      <c r="A4" s="476" t="str">
        <f>'Date initiale'!C6&amp;", "&amp;'Date initiale'!C7</f>
        <v>Ene, Mihai, conferențiar universitar</v>
      </c>
      <c r="B4" s="476"/>
      <c r="C4" s="484"/>
      <c r="D4" s="484"/>
      <c r="E4" s="484"/>
    </row>
    <row r="5" spans="1:9" ht="15.75">
      <c r="A5" s="236"/>
      <c r="B5" s="236"/>
      <c r="C5" s="16"/>
      <c r="D5" s="236"/>
      <c r="E5" s="16"/>
    </row>
    <row r="6" spans="1:9" ht="15.75">
      <c r="A6" s="481" t="s">
        <v>110</v>
      </c>
      <c r="B6" s="481"/>
      <c r="C6" s="481"/>
      <c r="D6" s="481"/>
      <c r="E6" s="481"/>
    </row>
    <row r="7" spans="1:9" ht="67.5" customHeight="1">
      <c r="A7" s="478"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8"/>
      <c r="C7" s="478"/>
      <c r="D7" s="478"/>
      <c r="E7" s="478"/>
      <c r="F7" s="34"/>
      <c r="G7" s="34"/>
      <c r="H7" s="34"/>
      <c r="I7" s="34"/>
    </row>
    <row r="8" spans="1:9" ht="20.25" customHeight="1" thickBot="1">
      <c r="A8" s="46"/>
      <c r="B8" s="46"/>
      <c r="C8" s="46"/>
      <c r="D8" s="46"/>
      <c r="E8" s="46"/>
      <c r="F8" s="34"/>
      <c r="G8" s="34"/>
      <c r="H8" s="34"/>
      <c r="I8" s="34"/>
    </row>
    <row r="9" spans="1:9" ht="30.75" thickBot="1">
      <c r="A9" s="144" t="s">
        <v>55</v>
      </c>
      <c r="B9" s="199" t="s">
        <v>150</v>
      </c>
      <c r="C9" s="199" t="s">
        <v>82</v>
      </c>
      <c r="D9" s="199" t="s">
        <v>81</v>
      </c>
      <c r="E9" s="200" t="s">
        <v>147</v>
      </c>
      <c r="G9" s="238" t="s">
        <v>108</v>
      </c>
    </row>
    <row r="10" spans="1:9" ht="30">
      <c r="A10" s="251">
        <v>1</v>
      </c>
      <c r="B10" s="252" t="s">
        <v>358</v>
      </c>
      <c r="C10" s="244" t="s">
        <v>381</v>
      </c>
      <c r="D10" s="222" t="s">
        <v>346</v>
      </c>
      <c r="E10" s="291">
        <v>10</v>
      </c>
      <c r="G10" s="239" t="s">
        <v>171</v>
      </c>
      <c r="H10" s="329" t="s">
        <v>261</v>
      </c>
    </row>
    <row r="11" spans="1:9">
      <c r="A11" s="186">
        <f>A10+1</f>
        <v>2</v>
      </c>
      <c r="B11" s="220"/>
      <c r="C11" s="242"/>
      <c r="D11" s="119"/>
      <c r="E11" s="285"/>
    </row>
    <row r="12" spans="1:9">
      <c r="A12" s="186">
        <f t="shared" ref="A12:A19" si="0">A11+1</f>
        <v>3</v>
      </c>
      <c r="B12" s="220"/>
      <c r="C12" s="242"/>
      <c r="D12" s="119"/>
      <c r="E12" s="285"/>
    </row>
    <row r="13" spans="1:9">
      <c r="A13" s="186">
        <f t="shared" si="0"/>
        <v>4</v>
      </c>
      <c r="B13" s="220"/>
      <c r="C13" s="242"/>
      <c r="D13" s="119"/>
      <c r="E13" s="285"/>
    </row>
    <row r="14" spans="1:9">
      <c r="A14" s="186">
        <f t="shared" si="0"/>
        <v>5</v>
      </c>
      <c r="B14" s="220"/>
      <c r="C14" s="242"/>
      <c r="D14" s="119"/>
      <c r="E14" s="285"/>
    </row>
    <row r="15" spans="1:9">
      <c r="A15" s="186">
        <f t="shared" si="0"/>
        <v>6</v>
      </c>
      <c r="B15" s="220"/>
      <c r="C15" s="242"/>
      <c r="D15" s="119"/>
      <c r="E15" s="285"/>
    </row>
    <row r="16" spans="1:9">
      <c r="A16" s="186">
        <f t="shared" si="0"/>
        <v>7</v>
      </c>
      <c r="B16" s="220"/>
      <c r="C16" s="242"/>
      <c r="D16" s="119"/>
      <c r="E16" s="285"/>
    </row>
    <row r="17" spans="1:5">
      <c r="A17" s="186">
        <f t="shared" si="0"/>
        <v>8</v>
      </c>
      <c r="B17" s="220"/>
      <c r="C17" s="242"/>
      <c r="D17" s="119"/>
      <c r="E17" s="285"/>
    </row>
    <row r="18" spans="1:5">
      <c r="A18" s="186">
        <f t="shared" si="0"/>
        <v>9</v>
      </c>
      <c r="B18" s="220"/>
      <c r="C18" s="242"/>
      <c r="D18" s="119"/>
      <c r="E18" s="285"/>
    </row>
    <row r="19" spans="1:5" ht="15.75" thickBot="1">
      <c r="A19" s="193">
        <f t="shared" si="0"/>
        <v>10</v>
      </c>
      <c r="B19" s="253"/>
      <c r="C19" s="254"/>
      <c r="D19" s="125"/>
      <c r="E19" s="296"/>
    </row>
    <row r="20" spans="1:5" ht="15.75" thickBot="1">
      <c r="A20" s="308"/>
      <c r="C20" s="250"/>
      <c r="D20" s="148" t="str">
        <f>"Total "&amp;LEFT(A7,3)</f>
        <v>Total I19</v>
      </c>
      <c r="E20" s="149">
        <f>SUM(E10:E19)</f>
        <v>10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30"/>
  <sheetViews>
    <sheetView workbookViewId="0">
      <selection activeCell="F25" sqref="F25"/>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35" t="str">
        <f>'Date initiale'!C3</f>
        <v>Universitatea de Arhitectură și Urbanism "Ion Mincu" București</v>
      </c>
      <c r="B1" s="235"/>
      <c r="C1" s="235"/>
      <c r="D1" s="235"/>
      <c r="E1" s="16"/>
    </row>
    <row r="2" spans="1:8" ht="15.75">
      <c r="A2" s="235" t="str">
        <f>'Date initiale'!B4&amp;" "&amp;'Date initiale'!C4</f>
        <v>Facultatea ARHITECTURA</v>
      </c>
      <c r="B2" s="235"/>
      <c r="C2" s="235"/>
      <c r="D2" s="235"/>
      <c r="E2" s="16"/>
    </row>
    <row r="3" spans="1:8" ht="15.75">
      <c r="A3" s="235" t="str">
        <f>'Date initiale'!B5&amp;" "&amp;'Date initiale'!C5</f>
        <v>Departamentul Sinteza proiectării de arhitectură</v>
      </c>
      <c r="B3" s="235"/>
      <c r="C3" s="235"/>
      <c r="D3" s="235"/>
      <c r="E3" s="16"/>
    </row>
    <row r="4" spans="1:8">
      <c r="A4" s="108" t="str">
        <f>'Date initiale'!C6&amp;", "&amp;'Date initiale'!C7</f>
        <v>Ene, Mihai, conferențiar universitar</v>
      </c>
      <c r="B4" s="108"/>
      <c r="C4" s="108"/>
      <c r="D4" s="108"/>
    </row>
    <row r="5" spans="1:8">
      <c r="A5" s="108"/>
      <c r="B5" s="108"/>
      <c r="C5" s="108"/>
      <c r="D5" s="108"/>
    </row>
    <row r="6" spans="1:8" ht="15.75">
      <c r="A6" s="485" t="s">
        <v>110</v>
      </c>
      <c r="B6" s="486"/>
      <c r="C6" s="486"/>
      <c r="D6" s="486"/>
      <c r="E6" s="487"/>
    </row>
    <row r="7" spans="1:8" ht="15.75">
      <c r="A7" s="478" t="str">
        <f>'Descriere indicatori'!B27&amp;". "&amp;'Descriere indicatori'!C27</f>
        <v xml:space="preserve">I20. Expoziţii profesionale în domeniu organizate la nivel internaţional / naţional sau local în calitate de autor, coautor, curator </v>
      </c>
      <c r="B7" s="478"/>
      <c r="C7" s="478"/>
      <c r="D7" s="478"/>
      <c r="E7" s="478"/>
      <c r="F7" s="171"/>
    </row>
    <row r="8" spans="1:8" ht="32.25" customHeight="1" thickBot="1">
      <c r="A8" s="44"/>
      <c r="B8" s="44"/>
      <c r="C8" s="44"/>
      <c r="D8" s="44"/>
      <c r="E8" s="44"/>
    </row>
    <row r="9" spans="1:8" ht="30.75" thickBot="1">
      <c r="A9" s="144" t="s">
        <v>55</v>
      </c>
      <c r="B9" s="255" t="s">
        <v>152</v>
      </c>
      <c r="C9" s="145" t="s">
        <v>151</v>
      </c>
      <c r="D9" s="145" t="s">
        <v>87</v>
      </c>
      <c r="E9" s="256" t="s">
        <v>147</v>
      </c>
      <c r="G9" s="238" t="s">
        <v>108</v>
      </c>
    </row>
    <row r="10" spans="1:8" ht="45.75" thickBot="1">
      <c r="A10" s="260">
        <v>1</v>
      </c>
      <c r="B10" s="489" t="s">
        <v>455</v>
      </c>
      <c r="C10" s="176" t="s">
        <v>318</v>
      </c>
      <c r="D10" s="176">
        <v>2024</v>
      </c>
      <c r="E10" s="488">
        <v>1</v>
      </c>
      <c r="G10" s="239"/>
    </row>
    <row r="11" spans="1:8">
      <c r="A11" s="261">
        <f>A10+1</f>
        <v>2</v>
      </c>
      <c r="B11" s="393" t="s">
        <v>456</v>
      </c>
      <c r="C11" s="385" t="s">
        <v>318</v>
      </c>
      <c r="D11" s="386">
        <v>2024</v>
      </c>
      <c r="E11" s="387">
        <v>3</v>
      </c>
      <c r="G11" s="239" t="s">
        <v>170</v>
      </c>
      <c r="H11" s="329" t="s">
        <v>262</v>
      </c>
    </row>
    <row r="12" spans="1:8" ht="15.75">
      <c r="A12" s="261">
        <f t="shared" ref="A12:A18" si="0">A11+1</f>
        <v>3</v>
      </c>
      <c r="B12" s="388" t="s">
        <v>362</v>
      </c>
      <c r="C12" s="394" t="s">
        <v>318</v>
      </c>
      <c r="D12" s="119">
        <v>2023</v>
      </c>
      <c r="E12" s="301">
        <v>3</v>
      </c>
      <c r="G12" s="239" t="s">
        <v>172</v>
      </c>
    </row>
    <row r="13" spans="1:8" ht="15.75">
      <c r="A13" s="261">
        <f t="shared" si="0"/>
        <v>4</v>
      </c>
      <c r="B13" s="395" t="s">
        <v>361</v>
      </c>
      <c r="C13" s="119" t="s">
        <v>318</v>
      </c>
      <c r="D13" s="119">
        <v>2023</v>
      </c>
      <c r="E13" s="300">
        <v>3</v>
      </c>
      <c r="G13" s="239" t="s">
        <v>173</v>
      </c>
    </row>
    <row r="14" spans="1:8">
      <c r="A14" s="261">
        <f t="shared" si="0"/>
        <v>5</v>
      </c>
      <c r="B14" s="389" t="s">
        <v>363</v>
      </c>
      <c r="C14" s="119" t="s">
        <v>318</v>
      </c>
      <c r="D14" s="35">
        <v>2023</v>
      </c>
      <c r="E14" s="300">
        <v>5</v>
      </c>
    </row>
    <row r="15" spans="1:8" ht="45">
      <c r="A15" s="261">
        <f t="shared" si="0"/>
        <v>6</v>
      </c>
      <c r="B15" s="390" t="s">
        <v>364</v>
      </c>
      <c r="C15" s="119" t="s">
        <v>318</v>
      </c>
      <c r="D15" s="35">
        <v>2023</v>
      </c>
      <c r="E15" s="301">
        <v>3</v>
      </c>
    </row>
    <row r="16" spans="1:8">
      <c r="A16" s="261">
        <f t="shared" si="0"/>
        <v>7</v>
      </c>
      <c r="B16" s="390" t="s">
        <v>359</v>
      </c>
      <c r="C16" s="119" t="s">
        <v>318</v>
      </c>
      <c r="D16" s="119">
        <v>2022</v>
      </c>
      <c r="E16" s="301">
        <v>3</v>
      </c>
    </row>
    <row r="17" spans="1:5">
      <c r="A17" s="261">
        <f t="shared" si="0"/>
        <v>8</v>
      </c>
      <c r="B17" s="390" t="s">
        <v>365</v>
      </c>
      <c r="C17" s="35" t="s">
        <v>318</v>
      </c>
      <c r="D17" s="35">
        <v>2020</v>
      </c>
      <c r="E17" s="301">
        <v>5</v>
      </c>
    </row>
    <row r="18" spans="1:5" ht="15.75">
      <c r="A18" s="261">
        <f>A16+1</f>
        <v>8</v>
      </c>
      <c r="B18" s="395" t="s">
        <v>366</v>
      </c>
      <c r="C18" s="35" t="s">
        <v>318</v>
      </c>
      <c r="D18" s="35">
        <v>2016</v>
      </c>
      <c r="E18" s="301">
        <v>3</v>
      </c>
    </row>
    <row r="19" spans="1:5">
      <c r="A19" s="261">
        <f>A17+1</f>
        <v>9</v>
      </c>
      <c r="B19" s="263" t="s">
        <v>367</v>
      </c>
      <c r="C19" s="35"/>
      <c r="D19" s="35">
        <v>2016</v>
      </c>
      <c r="E19" s="301">
        <v>5</v>
      </c>
    </row>
    <row r="20" spans="1:5">
      <c r="A20" s="261">
        <v>10</v>
      </c>
      <c r="B20" s="389" t="s">
        <v>360</v>
      </c>
      <c r="C20" s="119" t="s">
        <v>318</v>
      </c>
      <c r="D20" s="119">
        <v>2015</v>
      </c>
      <c r="E20" s="300">
        <v>3</v>
      </c>
    </row>
    <row r="21" spans="1:5" ht="15.75">
      <c r="A21" s="391">
        <v>11</v>
      </c>
      <c r="B21" s="395" t="s">
        <v>368</v>
      </c>
      <c r="C21" s="119" t="s">
        <v>318</v>
      </c>
      <c r="D21" s="119">
        <v>2015</v>
      </c>
      <c r="E21" s="300">
        <v>3</v>
      </c>
    </row>
    <row r="22" spans="1:5" ht="15.75">
      <c r="A22" s="391">
        <v>12</v>
      </c>
      <c r="B22" s="395" t="s">
        <v>369</v>
      </c>
      <c r="C22" s="119" t="s">
        <v>318</v>
      </c>
      <c r="D22" s="368">
        <v>2012</v>
      </c>
      <c r="E22" s="392">
        <v>5</v>
      </c>
    </row>
    <row r="23" spans="1:5" ht="15.75">
      <c r="A23" s="391">
        <v>13</v>
      </c>
      <c r="B23" s="340" t="s">
        <v>454</v>
      </c>
      <c r="C23" s="368" t="s">
        <v>318</v>
      </c>
      <c r="D23" s="368">
        <v>2012</v>
      </c>
      <c r="E23" s="392">
        <v>5</v>
      </c>
    </row>
    <row r="24" spans="1:5" ht="16.5" thickBot="1">
      <c r="A24" s="391">
        <v>14</v>
      </c>
      <c r="B24" s="398" t="s">
        <v>370</v>
      </c>
      <c r="C24" s="125" t="s">
        <v>318</v>
      </c>
      <c r="D24" s="125">
        <v>2010</v>
      </c>
      <c r="E24" s="399">
        <v>3</v>
      </c>
    </row>
    <row r="25" spans="1:5" ht="15.75" thickBot="1">
      <c r="A25" s="307"/>
      <c r="B25" s="258"/>
      <c r="C25" s="259"/>
      <c r="D25" s="396" t="str">
        <f>"Total "&amp;LEFT(A7,3)</f>
        <v>Total I20</v>
      </c>
      <c r="E25" s="397">
        <f>SUM(E11:E24)</f>
        <v>52</v>
      </c>
    </row>
    <row r="26" spans="1:5">
      <c r="B26" s="17"/>
    </row>
    <row r="30" spans="1:5">
      <c r="B30"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D47"/>
  <sheetViews>
    <sheetView showGridLines="0" showRowColHeaders="0" topLeftCell="A33" zoomScale="130" zoomScaleNormal="130" workbookViewId="0">
      <selection activeCell="B47" sqref="B47"/>
    </sheetView>
  </sheetViews>
  <sheetFormatPr defaultRowHeight="15"/>
  <cols>
    <col min="1" max="1" width="4.28515625" customWidth="1"/>
    <col min="2" max="2" width="8.7109375" customWidth="1"/>
    <col min="3" max="3" width="72" customWidth="1"/>
    <col min="4" max="4" width="7.7109375" customWidth="1"/>
  </cols>
  <sheetData>
    <row r="1" spans="2:4">
      <c r="B1" s="464" t="s">
        <v>102</v>
      </c>
      <c r="C1" s="464"/>
      <c r="D1" s="464"/>
    </row>
    <row r="2" spans="2:4">
      <c r="B2" s="321" t="str">
        <f>"Facultatea de "&amp;'Date initiale'!C4</f>
        <v>Facultatea de ARHITECTURA</v>
      </c>
      <c r="C2" s="321"/>
      <c r="D2" s="321"/>
    </row>
    <row r="3" spans="2:4">
      <c r="B3" s="464" t="str">
        <f>"Departamentul "&amp;'Date initiale'!C5</f>
        <v>Departamentul Sinteza proiectării de arhitectură</v>
      </c>
      <c r="C3" s="464"/>
      <c r="D3" s="464"/>
    </row>
    <row r="4" spans="2:4">
      <c r="B4" s="321" t="str">
        <f>"Nume și prenume: "&amp;'Date initiale'!C6</f>
        <v>Nume și prenume: Ene, Mihai</v>
      </c>
      <c r="C4" s="321"/>
      <c r="D4" s="321"/>
    </row>
    <row r="5" spans="2:4">
      <c r="B5" s="321" t="str">
        <f>"Post: "&amp;'Date initiale'!C7</f>
        <v>Post: conferențiar universitar</v>
      </c>
      <c r="C5" s="321"/>
      <c r="D5" s="321"/>
    </row>
    <row r="6" spans="2:4">
      <c r="B6" s="321" t="str">
        <f>"Standard de referință: "&amp;'Date initiale'!C8</f>
        <v xml:space="preserve">Standard de referință: </v>
      </c>
      <c r="C6" s="321"/>
      <c r="D6" s="321"/>
    </row>
    <row r="8" spans="2:4" ht="15.75">
      <c r="B8" s="467" t="s">
        <v>178</v>
      </c>
      <c r="C8" s="467"/>
      <c r="D8" s="467"/>
    </row>
    <row r="9" spans="2:4" ht="34.5" customHeight="1">
      <c r="B9" s="465" t="s">
        <v>186</v>
      </c>
      <c r="C9" s="466"/>
      <c r="D9" s="466"/>
    </row>
    <row r="10" spans="2:4" ht="30">
      <c r="B10" s="78" t="s">
        <v>63</v>
      </c>
      <c r="C10" s="78" t="s">
        <v>177</v>
      </c>
      <c r="D10" s="78" t="s">
        <v>147</v>
      </c>
    </row>
    <row r="11" spans="2:4">
      <c r="B11" s="79" t="s">
        <v>19</v>
      </c>
      <c r="C11" s="10" t="s">
        <v>20</v>
      </c>
      <c r="D11" s="88">
        <f>'I1'!I20</f>
        <v>0</v>
      </c>
    </row>
    <row r="12" spans="2:4" ht="15" customHeight="1">
      <c r="B12" s="80" t="s">
        <v>21</v>
      </c>
      <c r="C12" s="10" t="s">
        <v>22</v>
      </c>
      <c r="D12" s="89">
        <f>'I2'!I20</f>
        <v>15</v>
      </c>
    </row>
    <row r="13" spans="2:4">
      <c r="B13" s="80" t="s">
        <v>23</v>
      </c>
      <c r="C13" s="27" t="s">
        <v>24</v>
      </c>
      <c r="D13" s="89">
        <f>'I3'!I19</f>
        <v>20</v>
      </c>
    </row>
    <row r="14" spans="2:4">
      <c r="B14" s="80" t="s">
        <v>26</v>
      </c>
      <c r="C14" s="10" t="s">
        <v>199</v>
      </c>
      <c r="D14" s="89">
        <f>'I4'!I48</f>
        <v>242.5</v>
      </c>
    </row>
    <row r="15" spans="2:4" ht="45">
      <c r="B15" s="80" t="s">
        <v>28</v>
      </c>
      <c r="C15" s="62" t="s">
        <v>200</v>
      </c>
      <c r="D15" s="89">
        <f>'I5'!I20</f>
        <v>0</v>
      </c>
    </row>
    <row r="16" spans="2:4" ht="15" customHeight="1">
      <c r="B16" s="80" t="s">
        <v>29</v>
      </c>
      <c r="C16" s="14" t="s">
        <v>201</v>
      </c>
      <c r="D16" s="89">
        <f>'I6'!I20</f>
        <v>0</v>
      </c>
    </row>
    <row r="17" spans="2:4" ht="15" customHeight="1">
      <c r="B17" s="80" t="s">
        <v>30</v>
      </c>
      <c r="C17" s="14" t="s">
        <v>203</v>
      </c>
      <c r="D17" s="89">
        <f>'I7'!I20</f>
        <v>0</v>
      </c>
    </row>
    <row r="18" spans="2:4" ht="30">
      <c r="B18" s="80" t="s">
        <v>31</v>
      </c>
      <c r="C18" s="14" t="s">
        <v>204</v>
      </c>
      <c r="D18" s="89">
        <f>'I8'!I20</f>
        <v>0</v>
      </c>
    </row>
    <row r="19" spans="2:4" ht="30">
      <c r="B19" s="80" t="s">
        <v>33</v>
      </c>
      <c r="C19" s="10" t="s">
        <v>205</v>
      </c>
      <c r="D19" s="89">
        <f>'I9'!I20</f>
        <v>0</v>
      </c>
    </row>
    <row r="20" spans="2:4" ht="30">
      <c r="B20" s="80" t="s">
        <v>34</v>
      </c>
      <c r="C20" s="61" t="s">
        <v>207</v>
      </c>
      <c r="D20" s="89">
        <f>'I10'!I20</f>
        <v>0</v>
      </c>
    </row>
    <row r="21" spans="2:4" ht="45">
      <c r="B21" s="81" t="s">
        <v>36</v>
      </c>
      <c r="C21" s="14" t="s">
        <v>209</v>
      </c>
      <c r="D21" s="89">
        <f>I11a!I20</f>
        <v>25</v>
      </c>
    </row>
    <row r="22" spans="2:4" ht="60" customHeight="1">
      <c r="B22" s="82"/>
      <c r="C22" s="14" t="s">
        <v>211</v>
      </c>
      <c r="D22" s="89">
        <f>I11b!H20</f>
        <v>0</v>
      </c>
    </row>
    <row r="23" spans="2:4" ht="30">
      <c r="B23" s="79"/>
      <c r="C23" s="30" t="s">
        <v>213</v>
      </c>
      <c r="D23" s="89">
        <f>I11c!G20</f>
        <v>21</v>
      </c>
    </row>
    <row r="24" spans="2:4" ht="75">
      <c r="B24" s="80" t="s">
        <v>40</v>
      </c>
      <c r="C24" s="14" t="s">
        <v>215</v>
      </c>
      <c r="D24" s="89">
        <f>'I12'!H20</f>
        <v>105</v>
      </c>
    </row>
    <row r="25" spans="2:4" ht="48" customHeight="1">
      <c r="B25" s="80" t="s">
        <v>60</v>
      </c>
      <c r="C25" s="14" t="s">
        <v>217</v>
      </c>
      <c r="D25" s="89">
        <f>'I13'!H20</f>
        <v>67.5</v>
      </c>
    </row>
    <row r="26" spans="2:4" ht="60">
      <c r="B26" s="81" t="s">
        <v>61</v>
      </c>
      <c r="C26" s="10" t="s">
        <v>219</v>
      </c>
      <c r="D26" s="89">
        <f>I14a!H20</f>
        <v>0</v>
      </c>
    </row>
    <row r="27" spans="2:4" ht="30" customHeight="1">
      <c r="B27" s="79"/>
      <c r="C27" s="10" t="s">
        <v>221</v>
      </c>
      <c r="D27" s="89">
        <f>I14b!H20</f>
        <v>0</v>
      </c>
    </row>
    <row r="28" spans="2:4" ht="45">
      <c r="B28" s="80" t="s">
        <v>61</v>
      </c>
      <c r="C28" s="10" t="s">
        <v>62</v>
      </c>
      <c r="D28" s="89">
        <f>I14c!H20</f>
        <v>5</v>
      </c>
    </row>
    <row r="29" spans="2:4" ht="60">
      <c r="B29" s="325" t="s">
        <v>0</v>
      </c>
      <c r="C29" s="10" t="s">
        <v>224</v>
      </c>
      <c r="D29" s="90">
        <f>'I15'!H20</f>
        <v>0</v>
      </c>
    </row>
    <row r="30" spans="2:4" ht="105">
      <c r="B30" s="83" t="s">
        <v>64</v>
      </c>
      <c r="C30" s="69" t="s">
        <v>226</v>
      </c>
      <c r="D30" s="90">
        <f>'I16'!D20</f>
        <v>230</v>
      </c>
    </row>
    <row r="31" spans="2:4" ht="45">
      <c r="B31" s="83" t="s">
        <v>66</v>
      </c>
      <c r="C31" s="55" t="s">
        <v>229</v>
      </c>
      <c r="D31" s="89">
        <f>'I17'!D20</f>
        <v>51</v>
      </c>
    </row>
    <row r="32" spans="2:4" ht="45" customHeight="1">
      <c r="B32" s="79" t="s">
        <v>68</v>
      </c>
      <c r="C32" s="14" t="s">
        <v>231</v>
      </c>
      <c r="D32" s="88">
        <f>'I18'!D23</f>
        <v>106</v>
      </c>
    </row>
    <row r="33" spans="2:4" ht="75" customHeight="1">
      <c r="B33" s="80" t="s">
        <v>42</v>
      </c>
      <c r="C33" s="73" t="s">
        <v>233</v>
      </c>
      <c r="D33" s="89">
        <f>'I19'!E20</f>
        <v>10</v>
      </c>
    </row>
    <row r="34" spans="2:4" ht="30">
      <c r="B34" s="84" t="s">
        <v>44</v>
      </c>
      <c r="C34" s="72" t="s">
        <v>234</v>
      </c>
      <c r="D34" s="89">
        <f>'I20'!E25</f>
        <v>52</v>
      </c>
    </row>
    <row r="35" spans="2:4">
      <c r="B35" s="80" t="s">
        <v>45</v>
      </c>
      <c r="C35" s="64" t="s">
        <v>236</v>
      </c>
      <c r="D35" s="89">
        <f>'I21'!D20</f>
        <v>15</v>
      </c>
    </row>
    <row r="36" spans="2:4" ht="90">
      <c r="B36" s="80" t="s">
        <v>47</v>
      </c>
      <c r="C36" s="63" t="s">
        <v>270</v>
      </c>
      <c r="D36" s="89">
        <f>'I22'!D19</f>
        <v>55</v>
      </c>
    </row>
    <row r="37" spans="2:4" ht="45">
      <c r="B37" s="80" t="s">
        <v>48</v>
      </c>
      <c r="C37" s="62" t="s">
        <v>237</v>
      </c>
      <c r="D37" s="89">
        <f>'I23'!D20</f>
        <v>0</v>
      </c>
    </row>
    <row r="38" spans="2:4">
      <c r="B38" s="80" t="s">
        <v>239</v>
      </c>
      <c r="C38" s="62" t="s">
        <v>49</v>
      </c>
      <c r="D38" s="89">
        <f>'I24'!F20</f>
        <v>0</v>
      </c>
    </row>
    <row r="40" spans="2:4">
      <c r="B40" s="247" t="s">
        <v>2</v>
      </c>
      <c r="C40" s="1" t="s">
        <v>104</v>
      </c>
    </row>
    <row r="41" spans="2:4">
      <c r="B41" s="18" t="s">
        <v>5</v>
      </c>
      <c r="C41" s="12" t="s">
        <v>242</v>
      </c>
      <c r="D41" s="91">
        <f>SUM(D11:D20)+SUM(D33:D38)</f>
        <v>409.5</v>
      </c>
    </row>
    <row r="42" spans="2:4">
      <c r="B42" s="18" t="s">
        <v>6</v>
      </c>
      <c r="C42" s="12" t="s">
        <v>243</v>
      </c>
      <c r="D42" s="91">
        <f>SUM(D24:D33)</f>
        <v>574.5</v>
      </c>
    </row>
    <row r="43" spans="2:4" ht="15.75" thickBot="1">
      <c r="B43" s="85" t="s">
        <v>7</v>
      </c>
      <c r="C43" s="13" t="s">
        <v>9</v>
      </c>
      <c r="D43" s="92">
        <f>SUM(D21:D23)</f>
        <v>46</v>
      </c>
    </row>
    <row r="44" spans="2:4" ht="16.5" thickTop="1" thickBot="1">
      <c r="B44" s="86" t="s">
        <v>8</v>
      </c>
      <c r="C44" s="87" t="s">
        <v>244</v>
      </c>
      <c r="D44" s="93">
        <f>D41+D42+D43</f>
        <v>1030</v>
      </c>
    </row>
    <row r="45" spans="2:4" ht="15.75" thickTop="1"/>
    <row r="46" spans="2:4">
      <c r="B46" s="60" t="s">
        <v>148</v>
      </c>
      <c r="C46" t="s">
        <v>149</v>
      </c>
    </row>
    <row r="47" spans="2:4">
      <c r="B47" s="272" t="str">
        <f>'Date initiale'!C9</f>
        <v>13.06.2024</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D11" sqref="B10:D11"/>
    </sheetView>
  </sheetViews>
  <sheetFormatPr defaultRowHeight="15"/>
  <cols>
    <col min="1" max="1" width="5.140625" customWidth="1"/>
    <col min="2" max="2" width="104.28515625" customWidth="1"/>
    <col min="3" max="3" width="10.5703125" customWidth="1"/>
    <col min="4" max="4" width="9.7109375" customWidth="1"/>
  </cols>
  <sheetData>
    <row r="1" spans="1:10">
      <c r="A1" s="108" t="str">
        <f>'Date initiale'!C3</f>
        <v>Universitatea de Arhitectură și Urbanism "Ion Mincu" București</v>
      </c>
      <c r="B1" s="108"/>
    </row>
    <row r="2" spans="1:10">
      <c r="A2" s="108" t="str">
        <f>'Date initiale'!B4&amp;" "&amp;'Date initiale'!C4</f>
        <v>Facultatea ARHITECTURA</v>
      </c>
      <c r="B2" s="108"/>
    </row>
    <row r="3" spans="1:10">
      <c r="A3" s="108" t="str">
        <f>'Date initiale'!B5&amp;" "&amp;'Date initiale'!C5</f>
        <v>Departamentul Sinteza proiectării de arhitectură</v>
      </c>
      <c r="B3" s="108"/>
    </row>
    <row r="4" spans="1:10">
      <c r="A4" s="108" t="str">
        <f>'Date initiale'!C6&amp;", "&amp;'Date initiale'!C7</f>
        <v>Ene, Mihai, conferențiar universitar</v>
      </c>
      <c r="B4" s="108"/>
    </row>
    <row r="5" spans="1:10">
      <c r="A5" s="108"/>
      <c r="B5" s="108"/>
    </row>
    <row r="6" spans="1:10" ht="15.75">
      <c r="A6" s="481" t="s">
        <v>110</v>
      </c>
      <c r="B6" s="481"/>
      <c r="C6" s="481"/>
      <c r="D6" s="481"/>
    </row>
    <row r="7" spans="1:10" ht="24" customHeight="1">
      <c r="A7" s="478" t="str">
        <f>'Descriere indicatori'!B28&amp;". "&amp;'Descriere indicatori'!C28</f>
        <v xml:space="preserve">I21. Organizator / curator expoziţii la nivel internaţional/naţional </v>
      </c>
      <c r="B7" s="478"/>
      <c r="C7" s="478"/>
      <c r="D7" s="478"/>
    </row>
    <row r="8" spans="1:10" ht="15.75" thickBot="1"/>
    <row r="9" spans="1:10" ht="30.75" thickBot="1">
      <c r="A9" s="144" t="s">
        <v>55</v>
      </c>
      <c r="B9" s="255" t="s">
        <v>152</v>
      </c>
      <c r="C9" s="145" t="s">
        <v>87</v>
      </c>
      <c r="D9" s="256" t="s">
        <v>147</v>
      </c>
      <c r="F9" s="238" t="s">
        <v>108</v>
      </c>
      <c r="J9" s="13"/>
    </row>
    <row r="10" spans="1:10">
      <c r="A10" s="260">
        <v>1</v>
      </c>
      <c r="B10" s="400" t="s">
        <v>371</v>
      </c>
      <c r="C10" s="401">
        <v>2013</v>
      </c>
      <c r="D10" s="402">
        <v>10</v>
      </c>
      <c r="F10" s="239" t="s">
        <v>170</v>
      </c>
      <c r="G10" s="329" t="s">
        <v>262</v>
      </c>
      <c r="J10" s="240"/>
    </row>
    <row r="11" spans="1:10">
      <c r="A11" s="261">
        <f>A10+1</f>
        <v>2</v>
      </c>
      <c r="B11" s="257" t="s">
        <v>372</v>
      </c>
      <c r="C11" s="35">
        <v>2000</v>
      </c>
      <c r="D11" s="403">
        <v>5</v>
      </c>
    </row>
    <row r="12" spans="1:10">
      <c r="A12" s="261">
        <f t="shared" ref="A12:A19" si="0">A11+1</f>
        <v>3</v>
      </c>
      <c r="B12" s="257"/>
      <c r="C12" s="35"/>
      <c r="D12" s="262"/>
    </row>
    <row r="13" spans="1:10">
      <c r="A13" s="261">
        <f t="shared" si="0"/>
        <v>4</v>
      </c>
      <c r="B13" s="257"/>
      <c r="C13" s="35"/>
      <c r="D13" s="262"/>
    </row>
    <row r="14" spans="1:10">
      <c r="A14" s="261">
        <f t="shared" si="0"/>
        <v>5</v>
      </c>
      <c r="B14" s="263"/>
      <c r="C14" s="35"/>
      <c r="D14" s="264"/>
    </row>
    <row r="15" spans="1:10">
      <c r="A15" s="261">
        <f t="shared" si="0"/>
        <v>6</v>
      </c>
      <c r="B15" s="263"/>
      <c r="C15" s="35"/>
      <c r="D15" s="264"/>
    </row>
    <row r="16" spans="1:10">
      <c r="A16" s="261">
        <f t="shared" si="0"/>
        <v>7</v>
      </c>
      <c r="B16" s="263"/>
      <c r="C16" s="35"/>
      <c r="D16" s="264"/>
    </row>
    <row r="17" spans="1:4">
      <c r="A17" s="261">
        <f t="shared" si="0"/>
        <v>8</v>
      </c>
      <c r="B17" s="263"/>
      <c r="C17" s="35"/>
      <c r="D17" s="136"/>
    </row>
    <row r="18" spans="1:4">
      <c r="A18" s="261">
        <f t="shared" si="0"/>
        <v>9</v>
      </c>
      <c r="B18" s="263"/>
      <c r="C18" s="35"/>
      <c r="D18" s="264"/>
    </row>
    <row r="19" spans="1:4" ht="15.75" thickBot="1">
      <c r="A19" s="265">
        <f t="shared" si="0"/>
        <v>10</v>
      </c>
      <c r="B19" s="266"/>
      <c r="C19" s="141"/>
      <c r="D19" s="267"/>
    </row>
    <row r="20" spans="1:4" ht="15.75" thickBot="1">
      <c r="A20" s="307"/>
      <c r="B20" s="258"/>
      <c r="C20" s="148" t="str">
        <f>"Total "&amp;LEFT(A7,3)</f>
        <v>Total I21</v>
      </c>
      <c r="D20" s="111">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4"/>
  <sheetViews>
    <sheetView workbookViewId="0">
      <selection activeCell="D18" sqref="B10:D18"/>
    </sheetView>
  </sheetViews>
  <sheetFormatPr defaultRowHeight="15"/>
  <cols>
    <col min="1" max="1" width="5.140625" customWidth="1"/>
    <col min="2" max="2" width="98.28515625" customWidth="1"/>
    <col min="3" max="3" width="15.7109375" customWidth="1"/>
    <col min="4" max="4" width="9.7109375" customWidth="1"/>
  </cols>
  <sheetData>
    <row r="1" spans="1:7" ht="15.75">
      <c r="A1" s="235" t="str">
        <f>'Date initiale'!C3</f>
        <v>Universitatea de Arhitectură și Urbanism "Ion Mincu" București</v>
      </c>
      <c r="B1" s="235"/>
      <c r="C1" s="235"/>
      <c r="D1" s="16"/>
    </row>
    <row r="2" spans="1:7" ht="15.75">
      <c r="A2" s="235" t="str">
        <f>'Date initiale'!B4&amp;" "&amp;'Date initiale'!C4</f>
        <v>Facultatea ARHITECTURA</v>
      </c>
      <c r="B2" s="235"/>
      <c r="C2" s="235"/>
      <c r="D2" s="16"/>
    </row>
    <row r="3" spans="1:7" ht="15.75">
      <c r="A3" s="235" t="str">
        <f>'Date initiale'!B5&amp;" "&amp;'Date initiale'!C5</f>
        <v>Departamentul Sinteza proiectării de arhitectură</v>
      </c>
      <c r="B3" s="235"/>
      <c r="C3" s="235"/>
      <c r="D3" s="16"/>
    </row>
    <row r="4" spans="1:7">
      <c r="A4" s="108" t="str">
        <f>'Date initiale'!C6&amp;", "&amp;'Date initiale'!C7</f>
        <v>Ene, Mihai, conferențiar universitar</v>
      </c>
      <c r="B4" s="108"/>
      <c r="C4" s="108"/>
    </row>
    <row r="5" spans="1:7">
      <c r="A5" s="108"/>
      <c r="B5" s="108"/>
      <c r="C5" s="108"/>
    </row>
    <row r="6" spans="1:7" ht="15.75">
      <c r="A6" s="480" t="s">
        <v>110</v>
      </c>
      <c r="B6" s="480"/>
      <c r="C6" s="480"/>
      <c r="D6" s="480"/>
    </row>
    <row r="7" spans="1:7" ht="66.75" customHeight="1">
      <c r="A7" s="478"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78"/>
      <c r="C7" s="478"/>
      <c r="D7" s="478"/>
    </row>
    <row r="8" spans="1:7" ht="16.5" thickBot="1">
      <c r="A8" s="46"/>
      <c r="B8" s="46"/>
      <c r="C8" s="46"/>
      <c r="D8" s="46"/>
    </row>
    <row r="9" spans="1:7" ht="30.75" thickBot="1">
      <c r="A9" s="144" t="s">
        <v>55</v>
      </c>
      <c r="B9" s="268" t="s">
        <v>158</v>
      </c>
      <c r="C9" s="268" t="s">
        <v>81</v>
      </c>
      <c r="D9" s="269" t="s">
        <v>147</v>
      </c>
      <c r="F9" s="238" t="s">
        <v>108</v>
      </c>
    </row>
    <row r="10" spans="1:7" ht="15.75">
      <c r="A10" s="150">
        <v>1</v>
      </c>
      <c r="B10" s="270" t="s">
        <v>391</v>
      </c>
      <c r="C10" s="119">
        <v>2023</v>
      </c>
      <c r="D10" s="291">
        <v>5</v>
      </c>
      <c r="E10" s="28"/>
      <c r="F10" s="239" t="s">
        <v>174</v>
      </c>
      <c r="G10" s="329" t="s">
        <v>264</v>
      </c>
    </row>
    <row r="11" spans="1:7" ht="15.75">
      <c r="A11" s="151">
        <f>A10+1</f>
        <v>2</v>
      </c>
      <c r="B11" s="220" t="s">
        <v>373</v>
      </c>
      <c r="C11" s="428" t="s">
        <v>393</v>
      </c>
      <c r="D11" s="285">
        <v>10</v>
      </c>
      <c r="E11" s="28"/>
      <c r="F11" s="239" t="s">
        <v>170</v>
      </c>
    </row>
    <row r="12" spans="1:7" ht="15.75">
      <c r="A12" s="151">
        <f t="shared" ref="A12:A18" si="0">A11+1</f>
        <v>3</v>
      </c>
      <c r="B12" s="384" t="s">
        <v>374</v>
      </c>
      <c r="C12" s="404" t="s">
        <v>392</v>
      </c>
      <c r="D12" s="302">
        <v>10</v>
      </c>
      <c r="E12" s="28"/>
      <c r="F12" s="239" t="s">
        <v>170</v>
      </c>
    </row>
    <row r="13" spans="1:7" ht="15.75">
      <c r="A13" s="151">
        <f t="shared" si="0"/>
        <v>4</v>
      </c>
      <c r="B13" s="384" t="s">
        <v>375</v>
      </c>
      <c r="C13" s="119">
        <v>2020</v>
      </c>
      <c r="D13" s="302">
        <v>5</v>
      </c>
      <c r="E13" s="28"/>
      <c r="F13" s="239">
        <v>20</v>
      </c>
    </row>
    <row r="14" spans="1:7" ht="15.75">
      <c r="A14" s="151">
        <f t="shared" si="0"/>
        <v>5</v>
      </c>
      <c r="B14" s="220" t="s">
        <v>376</v>
      </c>
      <c r="C14" s="119">
        <v>2013</v>
      </c>
      <c r="D14" s="302">
        <v>5</v>
      </c>
      <c r="E14" s="28"/>
    </row>
    <row r="15" spans="1:7" ht="15.75">
      <c r="A15" s="151">
        <f t="shared" si="0"/>
        <v>6</v>
      </c>
      <c r="B15" s="220" t="s">
        <v>377</v>
      </c>
      <c r="C15" s="119">
        <v>2013</v>
      </c>
      <c r="D15" s="302">
        <v>5</v>
      </c>
      <c r="E15" s="28"/>
    </row>
    <row r="16" spans="1:7" ht="15.75">
      <c r="A16" s="151">
        <f t="shared" si="0"/>
        <v>7</v>
      </c>
      <c r="B16" s="220" t="s">
        <v>379</v>
      </c>
      <c r="C16" s="119">
        <v>2016</v>
      </c>
      <c r="D16" s="302">
        <v>5</v>
      </c>
      <c r="E16" s="28"/>
    </row>
    <row r="17" spans="1:5" ht="15.75">
      <c r="A17" s="151">
        <f t="shared" si="0"/>
        <v>8</v>
      </c>
      <c r="B17" s="220" t="s">
        <v>378</v>
      </c>
      <c r="C17" s="119">
        <v>2012</v>
      </c>
      <c r="D17" s="302">
        <v>5</v>
      </c>
      <c r="E17" s="28"/>
    </row>
    <row r="18" spans="1:5" ht="16.5" thickBot="1">
      <c r="A18" s="151">
        <f t="shared" si="0"/>
        <v>9</v>
      </c>
      <c r="B18" s="405" t="s">
        <v>380</v>
      </c>
      <c r="C18" s="406">
        <v>2012</v>
      </c>
      <c r="D18" s="429">
        <v>5</v>
      </c>
      <c r="E18" s="28"/>
    </row>
    <row r="19" spans="1:5" ht="16.5" thickBot="1">
      <c r="A19" s="307"/>
      <c r="B19" s="258"/>
      <c r="C19" s="351" t="str">
        <f>"Total "&amp;LEFT(A7,3)</f>
        <v>Total I22</v>
      </c>
      <c r="D19" s="111">
        <f>SUM(D10:D18)</f>
        <v>55</v>
      </c>
      <c r="E19" s="28"/>
    </row>
    <row r="20" spans="1:5" ht="15.75">
      <c r="A20" s="28"/>
      <c r="B20" s="39"/>
      <c r="C20" s="28"/>
      <c r="D20" s="28"/>
      <c r="E20" s="28"/>
    </row>
    <row r="21" spans="1:5" ht="15.75">
      <c r="A21" s="28"/>
      <c r="B21" s="39"/>
      <c r="C21" s="28"/>
      <c r="D21" s="28"/>
      <c r="E21" s="28"/>
    </row>
    <row r="22" spans="1:5" ht="15.75">
      <c r="A22" s="28"/>
      <c r="B22" s="39"/>
      <c r="C22" s="28"/>
      <c r="D22" s="28"/>
      <c r="E22" s="28"/>
    </row>
    <row r="23" spans="1:5" ht="15.75">
      <c r="A23" s="28"/>
      <c r="B23" s="39"/>
      <c r="C23" s="28"/>
      <c r="D23" s="28"/>
      <c r="E23" s="28"/>
    </row>
    <row r="24" spans="1:5" ht="15.75">
      <c r="A24" s="28"/>
      <c r="B24" s="39"/>
      <c r="C24" s="28"/>
      <c r="D24" s="28"/>
      <c r="E24" s="28"/>
    </row>
    <row r="25" spans="1:5" ht="15.75">
      <c r="A25" s="28"/>
      <c r="B25" s="39"/>
      <c r="C25" s="28"/>
      <c r="D25" s="28"/>
      <c r="E25" s="28"/>
    </row>
    <row r="26" spans="1:5" ht="15.75">
      <c r="A26" s="28"/>
      <c r="B26" s="40"/>
      <c r="C26" s="28"/>
      <c r="D26" s="28"/>
      <c r="E26" s="28"/>
    </row>
    <row r="27" spans="1:5" ht="15.75">
      <c r="A27" s="28"/>
      <c r="B27" s="39"/>
      <c r="C27" s="28"/>
      <c r="D27" s="28"/>
      <c r="E27" s="28"/>
    </row>
    <row r="28" spans="1:5" ht="15.75">
      <c r="A28" s="28"/>
      <c r="B28" s="39"/>
      <c r="C28" s="28"/>
      <c r="D28" s="28"/>
      <c r="E28" s="28"/>
    </row>
    <row r="29" spans="1:5" ht="15.75">
      <c r="A29" s="28"/>
      <c r="B29" s="39"/>
      <c r="C29" s="28"/>
      <c r="D29" s="28"/>
      <c r="E29" s="28"/>
    </row>
    <row r="30" spans="1:5" ht="15.75">
      <c r="A30" s="28"/>
      <c r="B30" s="28"/>
      <c r="C30" s="28"/>
      <c r="D30" s="28"/>
      <c r="E30" s="28"/>
    </row>
    <row r="31" spans="1:5" ht="15.75">
      <c r="A31" s="28"/>
      <c r="B31" s="28"/>
      <c r="C31" s="28"/>
      <c r="D31" s="28"/>
      <c r="E31" s="28"/>
    </row>
    <row r="32" spans="1:5" ht="15.75">
      <c r="A32" s="28"/>
      <c r="B32" s="28"/>
      <c r="C32" s="28"/>
      <c r="D32" s="28"/>
      <c r="E32" s="28"/>
    </row>
    <row r="33" spans="1:5" ht="15.75">
      <c r="A33" s="28"/>
      <c r="B33" s="28"/>
      <c r="C33" s="28"/>
      <c r="D33" s="28"/>
      <c r="E33" s="28"/>
    </row>
    <row r="34" spans="1:5" ht="15.75">
      <c r="A34" s="28"/>
      <c r="B34" s="28"/>
      <c r="C34" s="28"/>
      <c r="D34" s="28"/>
      <c r="E34" s="28"/>
    </row>
    <row r="35" spans="1:5" ht="15.75">
      <c r="A35" s="28"/>
      <c r="B35" s="28"/>
      <c r="C35" s="28"/>
      <c r="D35" s="28"/>
      <c r="E35" s="28"/>
    </row>
    <row r="36" spans="1:5" ht="15.75">
      <c r="A36" s="28"/>
      <c r="B36" s="28"/>
      <c r="C36" s="28"/>
      <c r="D36" s="28"/>
      <c r="E36" s="28"/>
    </row>
    <row r="37" spans="1:5" ht="15.75">
      <c r="A37" s="28"/>
      <c r="B37" s="28"/>
      <c r="C37" s="28"/>
      <c r="D37" s="28"/>
      <c r="E37" s="28"/>
    </row>
    <row r="38" spans="1:5" ht="15.75">
      <c r="A38" s="28"/>
      <c r="B38" s="28"/>
      <c r="C38" s="28"/>
      <c r="D38" s="28"/>
      <c r="E38" s="28"/>
    </row>
    <row r="39" spans="1:5" ht="15.75">
      <c r="A39" s="28"/>
      <c r="B39" s="28"/>
      <c r="C39" s="28"/>
      <c r="D39" s="28"/>
      <c r="E39" s="28"/>
    </row>
    <row r="40" spans="1:5" ht="15.75">
      <c r="A40" s="28"/>
      <c r="B40" s="28"/>
      <c r="C40" s="28"/>
      <c r="D40" s="28"/>
      <c r="E40" s="28"/>
    </row>
    <row r="41" spans="1:5" ht="15.75">
      <c r="A41" s="28"/>
      <c r="B41" s="28"/>
      <c r="C41" s="28"/>
      <c r="D41" s="28"/>
      <c r="E41" s="28"/>
    </row>
    <row r="42" spans="1:5" ht="15.75">
      <c r="A42" s="28"/>
      <c r="B42" s="28"/>
      <c r="C42" s="28"/>
      <c r="D42" s="28"/>
      <c r="E42" s="28"/>
    </row>
    <row r="43" spans="1:5" ht="15.75">
      <c r="A43" s="28"/>
      <c r="B43" s="28"/>
      <c r="C43" s="28"/>
      <c r="D43" s="28"/>
      <c r="E43" s="28"/>
    </row>
    <row r="44" spans="1:5" ht="15.75">
      <c r="A44" s="28"/>
      <c r="B44" s="28"/>
      <c r="C44" s="28"/>
      <c r="D44" s="28"/>
      <c r="E44" s="28"/>
    </row>
    <row r="45" spans="1:5" ht="15.75">
      <c r="A45" s="28"/>
      <c r="B45" s="28"/>
      <c r="C45" s="28"/>
      <c r="D45" s="28"/>
      <c r="E45" s="28"/>
    </row>
    <row r="46" spans="1:5" ht="15.75">
      <c r="A46" s="28"/>
      <c r="B46" s="28"/>
      <c r="C46" s="28"/>
      <c r="D46" s="28"/>
      <c r="E46" s="28"/>
    </row>
    <row r="47" spans="1:5" ht="15.75">
      <c r="A47" s="28"/>
      <c r="B47" s="28"/>
      <c r="C47" s="28"/>
      <c r="D47" s="28"/>
      <c r="E47" s="28"/>
    </row>
    <row r="48" spans="1:5" ht="15.75">
      <c r="A48" s="28"/>
      <c r="B48" s="28"/>
      <c r="C48" s="28"/>
      <c r="D48" s="28"/>
      <c r="E48" s="28"/>
    </row>
    <row r="49" spans="1:5" ht="15.75">
      <c r="A49" s="28"/>
      <c r="B49" s="28"/>
      <c r="C49" s="28"/>
      <c r="D49" s="28"/>
      <c r="E49" s="28"/>
    </row>
    <row r="50" spans="1:5" ht="15.75">
      <c r="A50" s="28"/>
      <c r="B50" s="28"/>
      <c r="C50" s="28"/>
      <c r="D50" s="28"/>
      <c r="E50" s="28"/>
    </row>
    <row r="51" spans="1:5" ht="15.75">
      <c r="A51" s="28"/>
      <c r="B51" s="28"/>
      <c r="C51" s="28"/>
      <c r="D51" s="28"/>
      <c r="E51" s="28"/>
    </row>
    <row r="52" spans="1:5" ht="15.75">
      <c r="A52" s="28"/>
      <c r="B52" s="28"/>
      <c r="C52" s="28"/>
      <c r="D52" s="28"/>
      <c r="E52" s="28"/>
    </row>
    <row r="53" spans="1:5" ht="15.75">
      <c r="A53" s="28"/>
      <c r="B53" s="28"/>
      <c r="C53" s="28"/>
      <c r="D53" s="28"/>
      <c r="E53" s="28"/>
    </row>
    <row r="54" spans="1:5" ht="15.75">
      <c r="A54" s="28"/>
      <c r="B54" s="28"/>
      <c r="C54" s="28"/>
      <c r="D54" s="28"/>
      <c r="E54" s="28"/>
    </row>
    <row r="55" spans="1:5" ht="15.75">
      <c r="A55" s="28"/>
      <c r="B55" s="28"/>
      <c r="C55" s="28"/>
      <c r="D55" s="28"/>
      <c r="E55" s="28"/>
    </row>
    <row r="56" spans="1:5" ht="15.75">
      <c r="A56" s="28"/>
      <c r="B56" s="28"/>
      <c r="C56" s="28"/>
      <c r="D56" s="28"/>
      <c r="E56" s="28"/>
    </row>
    <row r="57" spans="1:5" ht="15.75">
      <c r="A57" s="28"/>
      <c r="B57" s="28"/>
      <c r="C57" s="28"/>
      <c r="D57" s="28"/>
      <c r="E57" s="28"/>
    </row>
    <row r="58" spans="1:5" ht="15.75">
      <c r="A58" s="28"/>
      <c r="B58" s="28"/>
      <c r="C58" s="28"/>
      <c r="D58" s="28"/>
      <c r="E58" s="28"/>
    </row>
    <row r="59" spans="1:5" ht="15.75">
      <c r="A59" s="28"/>
      <c r="B59" s="28"/>
      <c r="C59" s="28"/>
      <c r="D59" s="28"/>
      <c r="E59" s="28"/>
    </row>
    <row r="60" spans="1:5" ht="15.75">
      <c r="A60" s="28"/>
      <c r="B60" s="28"/>
      <c r="C60" s="28"/>
      <c r="D60" s="28"/>
      <c r="E60" s="28"/>
    </row>
    <row r="61" spans="1:5" ht="15.75">
      <c r="A61" s="28"/>
      <c r="B61" s="28"/>
      <c r="C61" s="28"/>
      <c r="D61" s="28"/>
      <c r="E61" s="28"/>
    </row>
    <row r="62" spans="1:5" ht="15.75">
      <c r="A62" s="28"/>
      <c r="B62" s="28"/>
      <c r="C62" s="28"/>
      <c r="D62" s="28"/>
      <c r="E62" s="28"/>
    </row>
    <row r="63" spans="1:5" ht="15.75">
      <c r="A63" s="28"/>
      <c r="B63" s="28"/>
      <c r="C63" s="28"/>
      <c r="D63" s="28"/>
      <c r="E63" s="28"/>
    </row>
    <row r="64" spans="1:5" ht="15.75">
      <c r="A64" s="28"/>
      <c r="B64" s="28"/>
      <c r="C64" s="28"/>
      <c r="D64" s="28"/>
      <c r="E64" s="2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B2" sqref="B2"/>
    </sheetView>
  </sheetViews>
  <sheetFormatPr defaultRowHeight="15"/>
  <cols>
    <col min="1" max="1" width="5.140625" customWidth="1"/>
    <col min="2" max="2" width="98.28515625" customWidth="1"/>
    <col min="3" max="3" width="15.7109375" customWidth="1"/>
    <col min="4" max="4" width="9.7109375" customWidth="1"/>
  </cols>
  <sheetData>
    <row r="1" spans="1:7" ht="15.75">
      <c r="A1" s="235" t="str">
        <f>'Date initiale'!C3</f>
        <v>Universitatea de Arhitectură și Urbanism "Ion Mincu" București</v>
      </c>
      <c r="B1" s="235"/>
      <c r="C1" s="235"/>
      <c r="D1" s="36"/>
    </row>
    <row r="2" spans="1:7" ht="15.75">
      <c r="A2" s="235" t="str">
        <f>'Date initiale'!B4&amp;" "&amp;'Date initiale'!C4</f>
        <v>Facultatea ARHITECTURA</v>
      </c>
      <c r="B2" s="235"/>
      <c r="C2" s="235"/>
      <c r="D2" s="16"/>
    </row>
    <row r="3" spans="1:7" ht="15.75">
      <c r="A3" s="235" t="str">
        <f>'Date initiale'!B5&amp;" "&amp;'Date initiale'!C5</f>
        <v>Departamentul Sinteza proiectării de arhitectură</v>
      </c>
      <c r="B3" s="235"/>
      <c r="C3" s="235"/>
      <c r="D3" s="16"/>
    </row>
    <row r="4" spans="1:7">
      <c r="A4" s="108" t="str">
        <f>'Date initiale'!C6&amp;", "&amp;'Date initiale'!C7</f>
        <v>Ene, Mihai, conferențiar universitar</v>
      </c>
      <c r="B4" s="108"/>
      <c r="C4" s="108"/>
    </row>
    <row r="5" spans="1:7">
      <c r="A5" s="108"/>
      <c r="B5" s="108"/>
      <c r="C5" s="108"/>
    </row>
    <row r="6" spans="1:7" ht="15.75">
      <c r="A6" s="481" t="s">
        <v>110</v>
      </c>
      <c r="B6" s="481"/>
      <c r="C6" s="481"/>
      <c r="D6" s="481"/>
    </row>
    <row r="7" spans="1:7" ht="39.75" customHeight="1">
      <c r="A7" s="478"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78"/>
      <c r="C7" s="478"/>
      <c r="D7" s="478"/>
    </row>
    <row r="8" spans="1:7" ht="15.75" customHeight="1" thickBot="1">
      <c r="A8" s="46"/>
      <c r="B8" s="46"/>
      <c r="C8" s="46"/>
      <c r="D8" s="46"/>
    </row>
    <row r="9" spans="1:7" ht="30.75" thickBot="1">
      <c r="A9" s="144" t="s">
        <v>55</v>
      </c>
      <c r="B9" s="145" t="s">
        <v>159</v>
      </c>
      <c r="C9" s="145" t="s">
        <v>81</v>
      </c>
      <c r="D9" s="256" t="s">
        <v>147</v>
      </c>
      <c r="F9" s="238" t="s">
        <v>108</v>
      </c>
    </row>
    <row r="10" spans="1:7">
      <c r="A10" s="150">
        <v>1</v>
      </c>
      <c r="B10" s="270"/>
      <c r="C10" s="135"/>
      <c r="D10" s="303"/>
      <c r="F10" s="239" t="s">
        <v>170</v>
      </c>
      <c r="G10" s="329" t="s">
        <v>261</v>
      </c>
    </row>
    <row r="11" spans="1:7">
      <c r="A11" s="151">
        <f>A10+1</f>
        <v>2</v>
      </c>
      <c r="B11" s="263"/>
      <c r="C11" s="35"/>
      <c r="D11" s="304"/>
      <c r="F11" s="239" t="s">
        <v>172</v>
      </c>
    </row>
    <row r="12" spans="1:7">
      <c r="A12" s="151">
        <f t="shared" ref="A12:A19" si="0">A11+1</f>
        <v>3</v>
      </c>
      <c r="B12" s="263"/>
      <c r="C12" s="35"/>
      <c r="D12" s="304"/>
      <c r="F12" s="239" t="s">
        <v>173</v>
      </c>
    </row>
    <row r="13" spans="1:7">
      <c r="A13" s="151">
        <f t="shared" si="0"/>
        <v>4</v>
      </c>
      <c r="B13" s="263"/>
      <c r="C13" s="35"/>
      <c r="D13" s="304"/>
    </row>
    <row r="14" spans="1:7">
      <c r="A14" s="151">
        <f t="shared" si="0"/>
        <v>5</v>
      </c>
      <c r="B14" s="263"/>
      <c r="C14" s="35"/>
      <c r="D14" s="304"/>
    </row>
    <row r="15" spans="1:7">
      <c r="A15" s="151">
        <f t="shared" si="0"/>
        <v>6</v>
      </c>
      <c r="B15" s="263"/>
      <c r="C15" s="35"/>
      <c r="D15" s="304"/>
    </row>
    <row r="16" spans="1:7">
      <c r="A16" s="151">
        <f t="shared" si="0"/>
        <v>7</v>
      </c>
      <c r="B16" s="263"/>
      <c r="C16" s="35"/>
      <c r="D16" s="304"/>
    </row>
    <row r="17" spans="1:4">
      <c r="A17" s="151">
        <f t="shared" si="0"/>
        <v>8</v>
      </c>
      <c r="B17" s="263"/>
      <c r="C17" s="35"/>
      <c r="D17" s="304"/>
    </row>
    <row r="18" spans="1:4">
      <c r="A18" s="151">
        <f t="shared" si="0"/>
        <v>9</v>
      </c>
      <c r="B18" s="263"/>
      <c r="C18" s="35"/>
      <c r="D18" s="304"/>
    </row>
    <row r="19" spans="1:4" ht="15.75" thickBot="1">
      <c r="A19" s="218">
        <f t="shared" si="0"/>
        <v>10</v>
      </c>
      <c r="B19" s="266"/>
      <c r="C19" s="141"/>
      <c r="D19" s="305"/>
    </row>
    <row r="20" spans="1:4" ht="15.75" thickBot="1">
      <c r="A20" s="306"/>
      <c r="B20" s="108"/>
      <c r="C20" s="110" t="str">
        <f>"Total "&amp;LEFT(A7,3)</f>
        <v>Total I23</v>
      </c>
      <c r="D20" s="271">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O30" sqref="O30"/>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108" t="str">
        <f>'Date initiale'!C3</f>
        <v>Universitatea de Arhitectură și Urbanism "Ion Mincu" București</v>
      </c>
      <c r="B1" s="108"/>
      <c r="C1" s="108"/>
      <c r="D1" s="108"/>
      <c r="E1" s="108"/>
    </row>
    <row r="2" spans="1:9">
      <c r="A2" s="108" t="str">
        <f>'Date initiale'!B4&amp;" "&amp;'Date initiale'!C4</f>
        <v>Facultatea ARHITECTURA</v>
      </c>
      <c r="B2" s="108"/>
      <c r="C2" s="108"/>
      <c r="D2" s="108"/>
      <c r="E2" s="108"/>
    </row>
    <row r="3" spans="1:9">
      <c r="A3" s="108" t="str">
        <f>'Date initiale'!B5&amp;" "&amp;'Date initiale'!C5</f>
        <v>Departamentul Sinteza proiectării de arhitectură</v>
      </c>
      <c r="B3" s="108"/>
      <c r="C3" s="108"/>
      <c r="D3" s="108"/>
      <c r="E3" s="108"/>
    </row>
    <row r="4" spans="1:9">
      <c r="A4" s="108" t="str">
        <f>'Date initiale'!C6&amp;", "&amp;'Date initiale'!C7</f>
        <v>Ene, Mihai, conferențiar universitar</v>
      </c>
      <c r="B4" s="108"/>
      <c r="C4" s="108"/>
      <c r="D4" s="108"/>
      <c r="E4" s="108"/>
    </row>
    <row r="5" spans="1:9">
      <c r="A5" s="108"/>
      <c r="B5" s="108"/>
      <c r="C5" s="108"/>
      <c r="D5" s="108"/>
      <c r="E5" s="108"/>
    </row>
    <row r="6" spans="1:9" ht="15.75">
      <c r="A6" s="249" t="s">
        <v>110</v>
      </c>
    </row>
    <row r="7" spans="1:9" ht="15.75">
      <c r="A7" s="478" t="str">
        <f>'Descriere indicatori'!B31&amp;". "&amp;'Descriere indicatori'!C31</f>
        <v xml:space="preserve">I24. Îndrumare de doctorat sau în co-tutelă la nivel internaţional/naţional </v>
      </c>
      <c r="B7" s="478"/>
      <c r="C7" s="478"/>
      <c r="D7" s="478"/>
      <c r="E7" s="478"/>
      <c r="F7" s="478"/>
    </row>
    <row r="8" spans="1:9" ht="15.75" thickBot="1"/>
    <row r="9" spans="1:9" ht="30.75" thickBot="1">
      <c r="A9" s="144" t="s">
        <v>55</v>
      </c>
      <c r="B9" s="145" t="s">
        <v>153</v>
      </c>
      <c r="C9" s="145" t="s">
        <v>155</v>
      </c>
      <c r="D9" s="145" t="s">
        <v>154</v>
      </c>
      <c r="E9" s="145" t="s">
        <v>81</v>
      </c>
      <c r="F9" s="256" t="s">
        <v>147</v>
      </c>
      <c r="H9" s="238" t="s">
        <v>108</v>
      </c>
    </row>
    <row r="10" spans="1:9">
      <c r="A10" s="150">
        <v>1</v>
      </c>
      <c r="B10" s="270"/>
      <c r="C10" s="270"/>
      <c r="D10" s="270"/>
      <c r="E10" s="135"/>
      <c r="F10" s="303"/>
      <c r="H10" s="239" t="s">
        <v>265</v>
      </c>
      <c r="I10" s="329" t="s">
        <v>266</v>
      </c>
    </row>
    <row r="11" spans="1:9">
      <c r="A11" s="151">
        <f>A10+1</f>
        <v>2</v>
      </c>
      <c r="B11" s="263"/>
      <c r="C11" s="263"/>
      <c r="D11" s="263"/>
      <c r="E11" s="35"/>
      <c r="F11" s="304"/>
      <c r="I11" s="329" t="s">
        <v>267</v>
      </c>
    </row>
    <row r="12" spans="1:9">
      <c r="A12" s="151">
        <f t="shared" ref="A12:A19" si="0">A11+1</f>
        <v>3</v>
      </c>
      <c r="B12" s="263"/>
      <c r="C12" s="263"/>
      <c r="D12" s="263"/>
      <c r="E12" s="35"/>
      <c r="F12" s="304"/>
    </row>
    <row r="13" spans="1:9">
      <c r="A13" s="151">
        <f t="shared" si="0"/>
        <v>4</v>
      </c>
      <c r="B13" s="263"/>
      <c r="C13" s="263"/>
      <c r="D13" s="263"/>
      <c r="E13" s="35"/>
      <c r="F13" s="304"/>
    </row>
    <row r="14" spans="1:9">
      <c r="A14" s="151">
        <f t="shared" si="0"/>
        <v>5</v>
      </c>
      <c r="B14" s="263"/>
      <c r="C14" s="263"/>
      <c r="D14" s="263"/>
      <c r="E14" s="35"/>
      <c r="F14" s="304"/>
    </row>
    <row r="15" spans="1:9">
      <c r="A15" s="151">
        <f t="shared" si="0"/>
        <v>6</v>
      </c>
      <c r="B15" s="263"/>
      <c r="C15" s="263"/>
      <c r="D15" s="263"/>
      <c r="E15" s="35"/>
      <c r="F15" s="304"/>
    </row>
    <row r="16" spans="1:9">
      <c r="A16" s="151">
        <f t="shared" si="0"/>
        <v>7</v>
      </c>
      <c r="B16" s="263"/>
      <c r="C16" s="263"/>
      <c r="D16" s="263"/>
      <c r="E16" s="35"/>
      <c r="F16" s="304"/>
    </row>
    <row r="17" spans="1:6">
      <c r="A17" s="151">
        <f t="shared" si="0"/>
        <v>8</v>
      </c>
      <c r="B17" s="263"/>
      <c r="C17" s="263"/>
      <c r="D17" s="263"/>
      <c r="E17" s="35"/>
      <c r="F17" s="304"/>
    </row>
    <row r="18" spans="1:6">
      <c r="A18" s="151">
        <f t="shared" si="0"/>
        <v>9</v>
      </c>
      <c r="B18" s="263"/>
      <c r="C18" s="263"/>
      <c r="D18" s="263"/>
      <c r="E18" s="35"/>
      <c r="F18" s="304"/>
    </row>
    <row r="19" spans="1:6" ht="15.75" thickBot="1">
      <c r="A19" s="218">
        <f t="shared" si="0"/>
        <v>10</v>
      </c>
      <c r="B19" s="266"/>
      <c r="C19" s="266"/>
      <c r="D19" s="266"/>
      <c r="E19" s="141"/>
      <c r="F19" s="305"/>
    </row>
    <row r="20" spans="1:6" ht="15.75" thickBot="1">
      <c r="A20" s="306"/>
      <c r="B20" s="108"/>
      <c r="C20" s="108"/>
      <c r="D20" s="108"/>
      <c r="E20" s="110" t="str">
        <f>"Total "&amp;LEFT(A7,3)</f>
        <v>Total I24</v>
      </c>
      <c r="F20" s="27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27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B1:E62"/>
  <sheetViews>
    <sheetView showGridLines="0" showRowColHeaders="0" topLeftCell="B807" zoomScale="115" zoomScaleNormal="115" workbookViewId="0">
      <selection activeCell="L10" sqref="L10"/>
    </sheetView>
  </sheetViews>
  <sheetFormatPr defaultRowHeight="15"/>
  <cols>
    <col min="1" max="1" width="3.85546875" customWidth="1"/>
    <col min="2" max="2" width="9.140625" customWidth="1"/>
    <col min="3" max="3" width="55" customWidth="1"/>
    <col min="4" max="4" width="9.42578125" style="60" customWidth="1"/>
    <col min="5" max="5" width="14.28515625" customWidth="1"/>
  </cols>
  <sheetData>
    <row r="1" spans="2:5">
      <c r="B1" s="74" t="s">
        <v>187</v>
      </c>
      <c r="D1"/>
    </row>
    <row r="2" spans="2:5">
      <c r="B2" s="74"/>
      <c r="D2"/>
    </row>
    <row r="3" spans="2:5" ht="45">
      <c r="B3" s="59" t="s">
        <v>63</v>
      </c>
      <c r="C3" s="11" t="s">
        <v>17</v>
      </c>
      <c r="D3" s="59" t="s">
        <v>18</v>
      </c>
      <c r="E3" s="11" t="s">
        <v>97</v>
      </c>
    </row>
    <row r="4" spans="2:5" ht="30">
      <c r="B4" s="65" t="s">
        <v>112</v>
      </c>
      <c r="C4" s="10" t="s">
        <v>20</v>
      </c>
      <c r="D4" s="65" t="s">
        <v>196</v>
      </c>
      <c r="E4" s="62" t="s">
        <v>98</v>
      </c>
    </row>
    <row r="5" spans="2:5">
      <c r="B5" s="65" t="s">
        <v>113</v>
      </c>
      <c r="C5" s="10" t="s">
        <v>22</v>
      </c>
      <c r="D5" s="65" t="s">
        <v>197</v>
      </c>
      <c r="E5" s="62" t="s">
        <v>16</v>
      </c>
    </row>
    <row r="6" spans="2:5" ht="30">
      <c r="B6" s="65" t="s">
        <v>114</v>
      </c>
      <c r="C6" s="27" t="s">
        <v>24</v>
      </c>
      <c r="D6" s="65" t="s">
        <v>198</v>
      </c>
      <c r="E6" s="62" t="s">
        <v>25</v>
      </c>
    </row>
    <row r="7" spans="2:5">
      <c r="B7" s="65" t="s">
        <v>115</v>
      </c>
      <c r="C7" s="10" t="s">
        <v>199</v>
      </c>
      <c r="D7" s="65" t="s">
        <v>198</v>
      </c>
      <c r="E7" s="62" t="s">
        <v>27</v>
      </c>
    </row>
    <row r="8" spans="2:5" s="17" customFormat="1" ht="60">
      <c r="B8" s="65" t="s">
        <v>116</v>
      </c>
      <c r="C8" s="62" t="s">
        <v>200</v>
      </c>
      <c r="D8" s="65" t="s">
        <v>198</v>
      </c>
      <c r="E8" s="62" t="s">
        <v>27</v>
      </c>
    </row>
    <row r="9" spans="2:5" ht="30" customHeight="1">
      <c r="B9" s="65" t="s">
        <v>117</v>
      </c>
      <c r="C9" s="14" t="s">
        <v>201</v>
      </c>
      <c r="D9" s="65" t="s">
        <v>202</v>
      </c>
      <c r="E9" s="62" t="s">
        <v>27</v>
      </c>
    </row>
    <row r="10" spans="2:5" ht="30" customHeight="1">
      <c r="B10" s="65" t="s">
        <v>118</v>
      </c>
      <c r="C10" s="14" t="s">
        <v>203</v>
      </c>
      <c r="D10" s="65" t="s">
        <v>202</v>
      </c>
      <c r="E10" s="62" t="s">
        <v>27</v>
      </c>
    </row>
    <row r="11" spans="2:5" ht="30">
      <c r="B11" s="65" t="s">
        <v>119</v>
      </c>
      <c r="C11" s="14" t="s">
        <v>204</v>
      </c>
      <c r="D11" s="65" t="s">
        <v>198</v>
      </c>
      <c r="E11" s="62" t="s">
        <v>32</v>
      </c>
    </row>
    <row r="12" spans="2:5" ht="30">
      <c r="B12" s="65" t="s">
        <v>120</v>
      </c>
      <c r="C12" s="10" t="s">
        <v>205</v>
      </c>
      <c r="D12" s="65" t="s">
        <v>206</v>
      </c>
      <c r="E12" s="62" t="s">
        <v>32</v>
      </c>
    </row>
    <row r="13" spans="2:5" ht="62.25" customHeight="1">
      <c r="B13" s="65" t="s">
        <v>121</v>
      </c>
      <c r="C13" s="61" t="s">
        <v>207</v>
      </c>
      <c r="D13" s="65" t="s">
        <v>208</v>
      </c>
      <c r="E13" s="62" t="s">
        <v>35</v>
      </c>
    </row>
    <row r="14" spans="2:5" ht="60">
      <c r="B14" s="66" t="s">
        <v>122</v>
      </c>
      <c r="C14" s="14" t="s">
        <v>209</v>
      </c>
      <c r="D14" s="65" t="s">
        <v>210</v>
      </c>
      <c r="E14" s="62" t="s">
        <v>37</v>
      </c>
    </row>
    <row r="15" spans="2:5" ht="76.5" customHeight="1">
      <c r="B15" s="67"/>
      <c r="C15" s="14" t="s">
        <v>211</v>
      </c>
      <c r="D15" s="65" t="s">
        <v>212</v>
      </c>
      <c r="E15" s="62" t="s">
        <v>38</v>
      </c>
    </row>
    <row r="16" spans="2:5" ht="30">
      <c r="B16" s="68"/>
      <c r="C16" s="30" t="s">
        <v>213</v>
      </c>
      <c r="D16" s="65" t="s">
        <v>214</v>
      </c>
      <c r="E16" s="62" t="s">
        <v>39</v>
      </c>
    </row>
    <row r="17" spans="2:5" ht="90" customHeight="1">
      <c r="B17" s="65" t="s">
        <v>123</v>
      </c>
      <c r="C17" s="14" t="s">
        <v>215</v>
      </c>
      <c r="D17" s="65" t="s">
        <v>216</v>
      </c>
      <c r="E17" s="62" t="s">
        <v>59</v>
      </c>
    </row>
    <row r="18" spans="2:5" ht="61.5" customHeight="1">
      <c r="B18" s="65" t="s">
        <v>124</v>
      </c>
      <c r="C18" s="14" t="s">
        <v>217</v>
      </c>
      <c r="D18" s="65" t="s">
        <v>218</v>
      </c>
      <c r="E18" s="62" t="s">
        <v>59</v>
      </c>
    </row>
    <row r="19" spans="2:5" ht="75" customHeight="1">
      <c r="B19" s="471" t="s">
        <v>125</v>
      </c>
      <c r="C19" s="10" t="s">
        <v>219</v>
      </c>
      <c r="D19" s="65" t="s">
        <v>220</v>
      </c>
      <c r="E19" s="62" t="s">
        <v>59</v>
      </c>
    </row>
    <row r="20" spans="2:5" ht="45">
      <c r="B20" s="472"/>
      <c r="C20" s="10" t="s">
        <v>221</v>
      </c>
      <c r="D20" s="65" t="s">
        <v>222</v>
      </c>
      <c r="E20" s="62" t="s">
        <v>59</v>
      </c>
    </row>
    <row r="21" spans="2:5" ht="60">
      <c r="B21" s="68"/>
      <c r="C21" s="10" t="s">
        <v>62</v>
      </c>
      <c r="D21" s="65" t="s">
        <v>223</v>
      </c>
      <c r="E21" s="62" t="s">
        <v>59</v>
      </c>
    </row>
    <row r="22" spans="2:5" ht="75">
      <c r="B22" s="65" t="s">
        <v>0</v>
      </c>
      <c r="C22" s="10" t="s">
        <v>224</v>
      </c>
      <c r="D22" s="65" t="s">
        <v>225</v>
      </c>
      <c r="E22" s="62" t="s">
        <v>59</v>
      </c>
    </row>
    <row r="23" spans="2:5" ht="135.75" customHeight="1">
      <c r="B23" s="71" t="s">
        <v>126</v>
      </c>
      <c r="C23" s="69" t="s">
        <v>226</v>
      </c>
      <c r="D23" s="70" t="s">
        <v>227</v>
      </c>
      <c r="E23" s="69" t="s">
        <v>228</v>
      </c>
    </row>
    <row r="24" spans="2:5" ht="60">
      <c r="B24" s="68" t="s">
        <v>127</v>
      </c>
      <c r="C24" s="55" t="s">
        <v>229</v>
      </c>
      <c r="D24" s="68" t="s">
        <v>230</v>
      </c>
      <c r="E24" s="64" t="s">
        <v>65</v>
      </c>
    </row>
    <row r="25" spans="2:5" ht="75">
      <c r="B25" s="65" t="s">
        <v>128</v>
      </c>
      <c r="C25" s="14" t="s">
        <v>231</v>
      </c>
      <c r="D25" s="65" t="s">
        <v>232</v>
      </c>
      <c r="E25" s="62" t="s">
        <v>67</v>
      </c>
    </row>
    <row r="26" spans="2:5" ht="106.5" customHeight="1">
      <c r="B26" s="65" t="s">
        <v>129</v>
      </c>
      <c r="C26" s="73" t="s">
        <v>233</v>
      </c>
      <c r="D26" s="65" t="s">
        <v>99</v>
      </c>
      <c r="E26" s="62" t="s">
        <v>41</v>
      </c>
    </row>
    <row r="27" spans="2:5" ht="45">
      <c r="B27" s="65" t="s">
        <v>130</v>
      </c>
      <c r="C27" s="72" t="s">
        <v>234</v>
      </c>
      <c r="D27" s="65" t="s">
        <v>235</v>
      </c>
      <c r="E27" s="62" t="s">
        <v>43</v>
      </c>
    </row>
    <row r="28" spans="2:5" ht="30">
      <c r="B28" s="65" t="s">
        <v>131</v>
      </c>
      <c r="C28" s="64" t="s">
        <v>236</v>
      </c>
      <c r="D28" s="65" t="s">
        <v>232</v>
      </c>
      <c r="E28" s="62" t="s">
        <v>43</v>
      </c>
    </row>
    <row r="29" spans="2:5" ht="107.25" customHeight="1">
      <c r="B29" s="65" t="s">
        <v>132</v>
      </c>
      <c r="C29" s="63" t="s">
        <v>263</v>
      </c>
      <c r="D29" s="65" t="s">
        <v>100</v>
      </c>
      <c r="E29" s="62" t="s">
        <v>46</v>
      </c>
    </row>
    <row r="30" spans="2:5" ht="75">
      <c r="B30" s="65" t="s">
        <v>133</v>
      </c>
      <c r="C30" s="62" t="s">
        <v>237</v>
      </c>
      <c r="D30" s="65" t="s">
        <v>238</v>
      </c>
      <c r="E30" s="62" t="s">
        <v>41</v>
      </c>
    </row>
    <row r="31" spans="2:5" ht="75">
      <c r="B31" s="65" t="s">
        <v>239</v>
      </c>
      <c r="C31" s="62" t="s">
        <v>49</v>
      </c>
      <c r="D31" s="65" t="s">
        <v>240</v>
      </c>
      <c r="E31" s="62" t="s">
        <v>241</v>
      </c>
    </row>
    <row r="33" spans="2:5">
      <c r="B33" s="474" t="s">
        <v>193</v>
      </c>
      <c r="C33" s="469"/>
      <c r="D33" s="469"/>
      <c r="E33" s="469"/>
    </row>
    <row r="34" spans="2:5">
      <c r="B34" s="469"/>
      <c r="C34" s="469"/>
      <c r="D34" s="469"/>
      <c r="E34" s="469"/>
    </row>
    <row r="35" spans="2:5">
      <c r="B35" s="469"/>
      <c r="C35" s="469"/>
      <c r="D35" s="469"/>
      <c r="E35" s="469"/>
    </row>
    <row r="36" spans="2:5">
      <c r="B36" s="469"/>
      <c r="C36" s="469"/>
      <c r="D36" s="469"/>
      <c r="E36" s="469"/>
    </row>
    <row r="37" spans="2:5">
      <c r="B37" s="469"/>
      <c r="C37" s="469"/>
      <c r="D37" s="469"/>
      <c r="E37" s="469"/>
    </row>
    <row r="38" spans="2:5">
      <c r="B38" s="469"/>
      <c r="C38" s="469"/>
      <c r="D38" s="469"/>
      <c r="E38" s="469"/>
    </row>
    <row r="39" spans="2:5">
      <c r="B39" s="469"/>
      <c r="C39" s="469"/>
      <c r="D39" s="469"/>
      <c r="E39" s="469"/>
    </row>
    <row r="40" spans="2:5" ht="128.25" customHeight="1">
      <c r="B40" s="469"/>
      <c r="C40" s="469"/>
      <c r="D40" s="469"/>
      <c r="E40" s="469"/>
    </row>
    <row r="41" spans="2:5">
      <c r="B41" s="473" t="s">
        <v>191</v>
      </c>
      <c r="C41" s="473"/>
      <c r="D41" s="473"/>
      <c r="E41" s="473"/>
    </row>
    <row r="42" spans="2:5" ht="48.75" customHeight="1">
      <c r="B42" s="469" t="s">
        <v>50</v>
      </c>
      <c r="C42" s="469"/>
      <c r="D42" s="469"/>
      <c r="E42" s="469"/>
    </row>
    <row r="43" spans="2:5" ht="64.5" customHeight="1">
      <c r="B43" s="469" t="s">
        <v>188</v>
      </c>
      <c r="C43" s="469"/>
      <c r="D43" s="469"/>
      <c r="E43" s="469"/>
    </row>
    <row r="44" spans="2:5" ht="59.25" customHeight="1">
      <c r="B44" s="469" t="s">
        <v>189</v>
      </c>
      <c r="C44" s="469"/>
      <c r="D44" s="469"/>
      <c r="E44" s="469"/>
    </row>
    <row r="45" spans="2:5" ht="46.5" customHeight="1">
      <c r="B45" s="469" t="s">
        <v>190</v>
      </c>
      <c r="C45" s="469"/>
      <c r="D45" s="469"/>
      <c r="E45" s="469"/>
    </row>
    <row r="46" spans="2:5" ht="32.25" customHeight="1">
      <c r="B46" s="469" t="s">
        <v>192</v>
      </c>
      <c r="C46" s="469"/>
      <c r="D46" s="469"/>
      <c r="E46" s="469"/>
    </row>
    <row r="47" spans="2:5">
      <c r="B47" s="470" t="s">
        <v>179</v>
      </c>
      <c r="C47" s="469"/>
      <c r="D47" s="469"/>
      <c r="E47" s="469"/>
    </row>
    <row r="48" spans="2:5">
      <c r="B48" s="469"/>
      <c r="C48" s="469"/>
      <c r="D48" s="469"/>
      <c r="E48" s="469"/>
    </row>
    <row r="49" spans="2:5">
      <c r="B49" s="469"/>
      <c r="C49" s="469"/>
      <c r="D49" s="469"/>
      <c r="E49" s="469"/>
    </row>
    <row r="50" spans="2:5">
      <c r="B50" s="469"/>
      <c r="C50" s="469"/>
      <c r="D50" s="469"/>
      <c r="E50" s="469"/>
    </row>
    <row r="51" spans="2:5">
      <c r="B51" s="469"/>
      <c r="C51" s="469"/>
      <c r="D51" s="469"/>
      <c r="E51" s="469"/>
    </row>
    <row r="52" spans="2:5">
      <c r="B52" s="469"/>
      <c r="C52" s="469"/>
      <c r="D52" s="469"/>
      <c r="E52" s="469"/>
    </row>
    <row r="53" spans="2:5">
      <c r="B53" s="469"/>
      <c r="C53" s="469"/>
      <c r="D53" s="469"/>
      <c r="E53" s="469"/>
    </row>
    <row r="54" spans="2:5" ht="114" customHeight="1">
      <c r="B54" s="469"/>
      <c r="C54" s="469"/>
      <c r="D54" s="469"/>
      <c r="E54" s="469"/>
    </row>
    <row r="56" spans="2:5">
      <c r="B56" s="329" t="s">
        <v>194</v>
      </c>
    </row>
    <row r="57" spans="2:5" ht="63" customHeight="1">
      <c r="B57" s="468" t="s">
        <v>195</v>
      </c>
      <c r="C57" s="469"/>
      <c r="D57" s="469"/>
      <c r="E57" s="469"/>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E18" sqref="E18"/>
    </sheetView>
  </sheetViews>
  <sheetFormatPr defaultRowHeight="15"/>
  <cols>
    <col min="2" max="2" width="46.5703125" customWidth="1"/>
    <col min="3" max="4" width="14.28515625" customWidth="1"/>
  </cols>
  <sheetData>
    <row r="1" spans="1:8">
      <c r="A1" s="74" t="s">
        <v>103</v>
      </c>
    </row>
    <row r="3" spans="1:8" ht="64.5" customHeight="1">
      <c r="A3" s="76" t="s">
        <v>2</v>
      </c>
      <c r="B3" s="75" t="s">
        <v>1</v>
      </c>
      <c r="C3" s="77" t="s">
        <v>3</v>
      </c>
      <c r="D3" s="77" t="s">
        <v>4</v>
      </c>
      <c r="E3" s="1"/>
      <c r="F3" s="1"/>
      <c r="G3" s="1"/>
      <c r="H3" s="1"/>
    </row>
    <row r="4" spans="1:8">
      <c r="A4" s="18" t="s">
        <v>5</v>
      </c>
      <c r="B4" s="12" t="s">
        <v>242</v>
      </c>
      <c r="C4" s="18" t="s">
        <v>10</v>
      </c>
      <c r="D4" s="18" t="s">
        <v>13</v>
      </c>
    </row>
    <row r="5" spans="1:8">
      <c r="A5" s="18" t="s">
        <v>6</v>
      </c>
      <c r="B5" s="12" t="s">
        <v>243</v>
      </c>
      <c r="C5" s="18" t="s">
        <v>10</v>
      </c>
      <c r="D5" s="18" t="s">
        <v>13</v>
      </c>
    </row>
    <row r="6" spans="1:8">
      <c r="A6" s="18" t="s">
        <v>7</v>
      </c>
      <c r="B6" s="12" t="s">
        <v>9</v>
      </c>
      <c r="C6" s="18" t="s">
        <v>11</v>
      </c>
      <c r="D6" s="18" t="s">
        <v>14</v>
      </c>
    </row>
    <row r="7" spans="1:8">
      <c r="A7" s="331" t="s">
        <v>8</v>
      </c>
      <c r="B7" s="330" t="s">
        <v>244</v>
      </c>
      <c r="C7" s="331" t="s">
        <v>12</v>
      </c>
      <c r="D7" s="33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tabSelected="1"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5" t="str">
        <f>'Date initiale'!C3</f>
        <v>Universitatea de Arhitectură și Urbanism "Ion Mincu" București</v>
      </c>
      <c r="B1" s="235"/>
      <c r="C1" s="235"/>
      <c r="D1" s="2"/>
      <c r="E1" s="2"/>
      <c r="F1" s="3"/>
      <c r="G1" s="3"/>
      <c r="H1" s="3"/>
      <c r="I1" s="3"/>
    </row>
    <row r="2" spans="1:31" ht="15.75">
      <c r="A2" s="235" t="str">
        <f>'Date initiale'!B4&amp;" "&amp;'Date initiale'!C4</f>
        <v>Facultatea ARHITECTURA</v>
      </c>
      <c r="B2" s="235"/>
      <c r="C2" s="235"/>
      <c r="D2" s="2"/>
      <c r="E2" s="2"/>
      <c r="F2" s="3"/>
      <c r="G2" s="3"/>
      <c r="H2" s="3"/>
      <c r="I2" s="3"/>
    </row>
    <row r="3" spans="1:31" ht="15.75">
      <c r="A3" s="235" t="str">
        <f>'Date initiale'!B5&amp;" "&amp;'Date initiale'!C5</f>
        <v>Departamentul Sinteza proiectării de arhitectură</v>
      </c>
      <c r="B3" s="235"/>
      <c r="C3" s="235"/>
      <c r="D3" s="2"/>
      <c r="E3" s="2"/>
      <c r="F3" s="2"/>
      <c r="G3" s="2"/>
      <c r="H3" s="2"/>
      <c r="I3" s="2"/>
    </row>
    <row r="4" spans="1:31" ht="15.75">
      <c r="A4" s="476" t="str">
        <f>'Date initiale'!C6&amp;", "&amp;'Date initiale'!C7</f>
        <v>Ene, Mihai, conferențiar universitar</v>
      </c>
      <c r="B4" s="476"/>
      <c r="C4" s="476"/>
      <c r="D4" s="2"/>
      <c r="E4" s="2"/>
      <c r="F4" s="3"/>
      <c r="G4" s="3"/>
      <c r="H4" s="3"/>
      <c r="I4" s="3"/>
    </row>
    <row r="5" spans="1:31" ht="15.75">
      <c r="A5" s="236"/>
      <c r="B5" s="236"/>
      <c r="C5" s="236"/>
      <c r="D5" s="2"/>
      <c r="E5" s="2"/>
      <c r="F5" s="3"/>
      <c r="G5" s="3"/>
      <c r="H5" s="3"/>
      <c r="I5" s="3"/>
    </row>
    <row r="6" spans="1:31" ht="15.75">
      <c r="A6" s="475" t="s">
        <v>110</v>
      </c>
      <c r="B6" s="475"/>
      <c r="C6" s="475"/>
      <c r="D6" s="475"/>
      <c r="E6" s="475"/>
      <c r="F6" s="475"/>
      <c r="G6" s="475"/>
      <c r="H6" s="475"/>
      <c r="I6" s="475"/>
    </row>
    <row r="7" spans="1:31" ht="15.75">
      <c r="A7" s="475" t="str">
        <f>'Descriere indicatori'!B4&amp;". "&amp;'Descriere indicatori'!C4</f>
        <v xml:space="preserve">I1. Cărţi de autor/capitole publicate la edituri cu prestigiu internaţional* </v>
      </c>
      <c r="B7" s="475"/>
      <c r="C7" s="475"/>
      <c r="D7" s="475"/>
      <c r="E7" s="475"/>
      <c r="F7" s="475"/>
      <c r="G7" s="475"/>
      <c r="H7" s="475"/>
      <c r="I7" s="475"/>
    </row>
    <row r="8" spans="1:31" ht="16.5" thickBot="1">
      <c r="A8" s="32"/>
      <c r="B8" s="32"/>
      <c r="C8" s="32"/>
      <c r="D8" s="32"/>
      <c r="E8" s="32"/>
      <c r="F8" s="32"/>
      <c r="G8" s="32"/>
      <c r="H8" s="32"/>
      <c r="I8" s="32"/>
    </row>
    <row r="9" spans="1:31" s="6" customFormat="1" ht="60.75" thickBot="1">
      <c r="A9" s="175" t="s">
        <v>55</v>
      </c>
      <c r="B9" s="176" t="s">
        <v>83</v>
      </c>
      <c r="C9" s="176" t="s">
        <v>175</v>
      </c>
      <c r="D9" s="176" t="s">
        <v>85</v>
      </c>
      <c r="E9" s="176" t="s">
        <v>86</v>
      </c>
      <c r="F9" s="177" t="s">
        <v>87</v>
      </c>
      <c r="G9" s="176" t="s">
        <v>88</v>
      </c>
      <c r="H9" s="176" t="s">
        <v>89</v>
      </c>
      <c r="I9" s="178" t="s">
        <v>90</v>
      </c>
      <c r="J9" s="4"/>
      <c r="K9" s="238" t="s">
        <v>108</v>
      </c>
      <c r="L9" s="5"/>
      <c r="M9" s="5"/>
      <c r="N9" s="5"/>
      <c r="O9" s="5"/>
      <c r="P9" s="5"/>
      <c r="Q9" s="5"/>
      <c r="R9" s="5"/>
      <c r="S9" s="5"/>
      <c r="T9" s="5"/>
      <c r="U9" s="5"/>
      <c r="V9" s="5"/>
      <c r="W9" s="5"/>
      <c r="X9" s="5"/>
      <c r="Y9" s="5"/>
      <c r="Z9" s="5"/>
      <c r="AA9" s="5"/>
      <c r="AB9" s="5"/>
      <c r="AC9" s="5"/>
      <c r="AD9" s="5"/>
      <c r="AE9" s="5"/>
    </row>
    <row r="10" spans="1:31" s="6" customFormat="1" ht="15.75">
      <c r="A10" s="94">
        <v>1</v>
      </c>
      <c r="B10" s="95"/>
      <c r="C10" s="95"/>
      <c r="D10" s="95"/>
      <c r="E10" s="96"/>
      <c r="F10" s="97"/>
      <c r="G10" s="97"/>
      <c r="H10" s="97"/>
      <c r="I10" s="278"/>
      <c r="J10" s="8"/>
      <c r="K10" s="239" t="s">
        <v>109</v>
      </c>
      <c r="L10" s="332" t="s">
        <v>245</v>
      </c>
      <c r="M10" s="9"/>
      <c r="N10" s="9"/>
      <c r="O10" s="9"/>
      <c r="P10" s="9"/>
      <c r="Q10" s="9"/>
      <c r="R10" s="9"/>
      <c r="S10" s="9"/>
      <c r="T10" s="9"/>
      <c r="U10" s="5"/>
      <c r="V10" s="5"/>
      <c r="W10" s="5"/>
      <c r="X10" s="5"/>
      <c r="Y10" s="5"/>
      <c r="Z10" s="5"/>
      <c r="AA10" s="5"/>
      <c r="AB10" s="5"/>
      <c r="AC10" s="5"/>
      <c r="AD10" s="5"/>
      <c r="AE10" s="5"/>
    </row>
    <row r="11" spans="1:31" s="6" customFormat="1" ht="15.75">
      <c r="A11" s="98">
        <f>A10+1</f>
        <v>2</v>
      </c>
      <c r="B11" s="99"/>
      <c r="C11" s="100"/>
      <c r="D11" s="99"/>
      <c r="E11" s="101"/>
      <c r="F11" s="102"/>
      <c r="G11" s="103"/>
      <c r="H11" s="103"/>
      <c r="I11" s="279"/>
      <c r="J11" s="8"/>
      <c r="K11" s="60"/>
      <c r="L11" s="9"/>
      <c r="M11" s="9"/>
      <c r="N11" s="9"/>
      <c r="O11" s="9"/>
      <c r="P11" s="9"/>
      <c r="Q11" s="9"/>
      <c r="R11" s="9"/>
      <c r="S11" s="9"/>
      <c r="T11" s="9"/>
      <c r="U11" s="5"/>
      <c r="V11" s="5"/>
      <c r="W11" s="5"/>
      <c r="X11" s="5"/>
      <c r="Y11" s="5"/>
      <c r="Z11" s="5"/>
      <c r="AA11" s="5"/>
      <c r="AB11" s="5"/>
      <c r="AC11" s="5"/>
      <c r="AD11" s="5"/>
      <c r="AE11" s="5"/>
    </row>
    <row r="12" spans="1:31" s="6" customFormat="1" ht="15.75">
      <c r="A12" s="98">
        <f t="shared" ref="A12:A19" si="0">A11+1</f>
        <v>3</v>
      </c>
      <c r="B12" s="100"/>
      <c r="C12" s="100"/>
      <c r="D12" s="100"/>
      <c r="E12" s="101"/>
      <c r="F12" s="102"/>
      <c r="G12" s="103"/>
      <c r="H12" s="103"/>
      <c r="I12" s="279"/>
      <c r="J12" s="8"/>
      <c r="K12" s="9"/>
      <c r="L12" s="9"/>
      <c r="M12" s="9"/>
      <c r="N12" s="9"/>
      <c r="O12" s="9"/>
      <c r="P12" s="9"/>
      <c r="Q12" s="9"/>
      <c r="R12" s="9"/>
      <c r="S12" s="9"/>
      <c r="T12" s="9"/>
      <c r="U12" s="5"/>
      <c r="V12" s="5"/>
      <c r="W12" s="5"/>
      <c r="X12" s="5"/>
      <c r="Y12" s="5"/>
      <c r="Z12" s="5"/>
      <c r="AA12" s="5"/>
      <c r="AB12" s="5"/>
      <c r="AC12" s="5"/>
      <c r="AD12" s="5"/>
      <c r="AE12" s="5"/>
    </row>
    <row r="13" spans="1:31" s="6" customFormat="1" ht="15.75">
      <c r="A13" s="98">
        <f t="shared" si="0"/>
        <v>4</v>
      </c>
      <c r="B13" s="99"/>
      <c r="C13" s="100"/>
      <c r="D13" s="99"/>
      <c r="E13" s="101"/>
      <c r="F13" s="102"/>
      <c r="G13" s="103"/>
      <c r="H13" s="103"/>
      <c r="I13" s="279"/>
      <c r="J13" s="8"/>
      <c r="K13" s="9"/>
      <c r="L13" s="9"/>
      <c r="M13" s="9"/>
      <c r="N13" s="9"/>
      <c r="O13" s="9"/>
      <c r="P13" s="9"/>
      <c r="Q13" s="9"/>
      <c r="R13" s="9"/>
      <c r="S13" s="9"/>
      <c r="T13" s="9"/>
      <c r="U13" s="5"/>
      <c r="V13" s="5"/>
      <c r="W13" s="5"/>
      <c r="X13" s="5"/>
      <c r="Y13" s="5"/>
      <c r="Z13" s="5"/>
      <c r="AA13" s="5"/>
      <c r="AB13" s="5"/>
      <c r="AC13" s="5"/>
      <c r="AD13" s="5"/>
      <c r="AE13" s="5"/>
    </row>
    <row r="14" spans="1:31" s="6" customFormat="1" ht="15.75">
      <c r="A14" s="98">
        <f t="shared" si="0"/>
        <v>5</v>
      </c>
      <c r="B14" s="100"/>
      <c r="C14" s="100"/>
      <c r="D14" s="100"/>
      <c r="E14" s="101"/>
      <c r="F14" s="102"/>
      <c r="G14" s="103"/>
      <c r="H14" s="103"/>
      <c r="I14" s="279"/>
      <c r="J14" s="8"/>
      <c r="K14" s="9"/>
      <c r="L14" s="9"/>
      <c r="M14" s="9"/>
      <c r="N14" s="9"/>
      <c r="O14" s="9"/>
      <c r="P14" s="9"/>
      <c r="Q14" s="9"/>
      <c r="R14" s="9"/>
      <c r="S14" s="9"/>
      <c r="T14" s="9"/>
      <c r="U14" s="5"/>
      <c r="V14" s="5"/>
      <c r="W14" s="5"/>
      <c r="X14" s="5"/>
      <c r="Y14" s="5"/>
      <c r="Z14" s="5"/>
      <c r="AA14" s="5"/>
      <c r="AB14" s="5"/>
      <c r="AC14" s="5"/>
      <c r="AD14" s="5"/>
      <c r="AE14" s="5"/>
    </row>
    <row r="15" spans="1:31" s="6" customFormat="1" ht="15.75">
      <c r="A15" s="98">
        <f t="shared" si="0"/>
        <v>6</v>
      </c>
      <c r="B15" s="100"/>
      <c r="C15" s="100"/>
      <c r="D15" s="100"/>
      <c r="E15" s="101"/>
      <c r="F15" s="102"/>
      <c r="G15" s="103"/>
      <c r="H15" s="103"/>
      <c r="I15" s="279"/>
      <c r="J15" s="8"/>
      <c r="K15" s="9"/>
      <c r="L15" s="9"/>
      <c r="M15" s="9"/>
      <c r="N15" s="9"/>
      <c r="O15" s="9"/>
      <c r="P15" s="9"/>
      <c r="Q15" s="9"/>
      <c r="R15" s="9"/>
      <c r="S15" s="9"/>
      <c r="T15" s="9"/>
      <c r="U15" s="5"/>
      <c r="V15" s="5"/>
      <c r="W15" s="5"/>
      <c r="X15" s="5"/>
      <c r="Y15" s="5"/>
      <c r="Z15" s="5"/>
      <c r="AA15" s="5"/>
      <c r="AB15" s="5"/>
      <c r="AC15" s="5"/>
      <c r="AD15" s="5"/>
      <c r="AE15" s="5"/>
    </row>
    <row r="16" spans="1:31" s="6" customFormat="1" ht="15.75">
      <c r="A16" s="98">
        <f t="shared" si="0"/>
        <v>7</v>
      </c>
      <c r="B16" s="99"/>
      <c r="C16" s="100"/>
      <c r="D16" s="99"/>
      <c r="E16" s="101"/>
      <c r="F16" s="102"/>
      <c r="G16" s="103"/>
      <c r="H16" s="103"/>
      <c r="I16" s="279"/>
      <c r="J16" s="8"/>
      <c r="K16" s="9"/>
      <c r="L16" s="9"/>
      <c r="M16" s="9"/>
      <c r="N16" s="9"/>
      <c r="O16" s="9"/>
      <c r="P16" s="9"/>
      <c r="Q16" s="9"/>
      <c r="R16" s="9"/>
      <c r="S16" s="9"/>
      <c r="T16" s="9"/>
      <c r="U16" s="5"/>
      <c r="V16" s="5"/>
      <c r="W16" s="5"/>
      <c r="X16" s="5"/>
      <c r="Y16" s="5"/>
      <c r="Z16" s="5"/>
      <c r="AA16" s="5"/>
      <c r="AB16" s="5"/>
      <c r="AC16" s="5"/>
      <c r="AD16" s="5"/>
      <c r="AE16" s="5"/>
    </row>
    <row r="17" spans="1:31" s="6" customFormat="1" ht="15.75">
      <c r="A17" s="98">
        <f t="shared" si="0"/>
        <v>8</v>
      </c>
      <c r="B17" s="100"/>
      <c r="C17" s="100"/>
      <c r="D17" s="100"/>
      <c r="E17" s="101"/>
      <c r="F17" s="102"/>
      <c r="G17" s="103"/>
      <c r="H17" s="103"/>
      <c r="I17" s="279"/>
      <c r="J17" s="8"/>
      <c r="K17" s="9"/>
      <c r="L17" s="9"/>
      <c r="M17" s="9"/>
      <c r="N17" s="9"/>
      <c r="O17" s="9"/>
      <c r="P17" s="9"/>
      <c r="Q17" s="9"/>
      <c r="R17" s="9"/>
      <c r="S17" s="9"/>
      <c r="T17" s="9"/>
      <c r="U17" s="5"/>
      <c r="V17" s="5"/>
      <c r="W17" s="5"/>
      <c r="X17" s="5"/>
      <c r="Y17" s="5"/>
      <c r="Z17" s="5"/>
      <c r="AA17" s="5"/>
      <c r="AB17" s="5"/>
      <c r="AC17" s="5"/>
      <c r="AD17" s="5"/>
      <c r="AE17" s="5"/>
    </row>
    <row r="18" spans="1:31" s="6" customFormat="1" ht="15.75">
      <c r="A18" s="98">
        <f t="shared" si="0"/>
        <v>9</v>
      </c>
      <c r="B18" s="99"/>
      <c r="C18" s="100"/>
      <c r="D18" s="99"/>
      <c r="E18" s="101"/>
      <c r="F18" s="102"/>
      <c r="G18" s="103"/>
      <c r="H18" s="103"/>
      <c r="I18" s="279"/>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c r="A19" s="109">
        <f t="shared" si="0"/>
        <v>10</v>
      </c>
      <c r="B19" s="104"/>
      <c r="C19" s="104"/>
      <c r="D19" s="104"/>
      <c r="E19" s="105"/>
      <c r="F19" s="106"/>
      <c r="G19" s="107"/>
      <c r="H19" s="107"/>
      <c r="I19" s="280"/>
      <c r="J19" s="8"/>
      <c r="K19" s="9"/>
      <c r="L19" s="9"/>
      <c r="M19" s="9"/>
      <c r="N19" s="9"/>
      <c r="O19" s="9"/>
      <c r="P19" s="9"/>
      <c r="Q19" s="9"/>
      <c r="R19" s="9"/>
      <c r="S19" s="9"/>
      <c r="T19" s="9"/>
      <c r="U19" s="5"/>
      <c r="V19" s="5"/>
      <c r="W19" s="5"/>
      <c r="X19" s="5"/>
      <c r="Y19" s="5"/>
      <c r="Z19" s="5"/>
      <c r="AA19" s="5"/>
      <c r="AB19" s="5"/>
      <c r="AC19" s="5"/>
      <c r="AD19" s="5"/>
      <c r="AE19" s="5"/>
    </row>
    <row r="20" spans="1:31" ht="15.75" thickBot="1">
      <c r="A20" s="306"/>
      <c r="B20" s="108"/>
      <c r="C20" s="108"/>
      <c r="D20" s="108"/>
      <c r="E20" s="108"/>
      <c r="F20" s="108"/>
      <c r="G20" s="108"/>
      <c r="H20" s="110" t="str">
        <f>"Total "&amp;LEFT(A7,2)</f>
        <v>Total I1</v>
      </c>
      <c r="I20" s="111">
        <f>SUM(I10:I19)</f>
        <v>0</v>
      </c>
    </row>
    <row r="22" spans="1:31"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F16" sqref="F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5" t="str">
        <f>'Date initiale'!C3</f>
        <v>Universitatea de Arhitectură și Urbanism "Ion Mincu" București</v>
      </c>
      <c r="B1" s="235"/>
      <c r="C1" s="235"/>
      <c r="D1" s="2"/>
      <c r="E1" s="2"/>
      <c r="F1" s="3"/>
      <c r="G1" s="3"/>
      <c r="H1" s="3"/>
      <c r="I1" s="3"/>
    </row>
    <row r="2" spans="1:31" ht="15.75">
      <c r="A2" s="235" t="str">
        <f>'Date initiale'!B4&amp;" "&amp;'Date initiale'!C4</f>
        <v>Facultatea ARHITECTURA</v>
      </c>
      <c r="B2" s="235"/>
      <c r="C2" s="235"/>
      <c r="D2" s="2"/>
      <c r="E2" s="2"/>
      <c r="F2" s="3"/>
      <c r="G2" s="3"/>
      <c r="H2" s="3"/>
      <c r="I2" s="3"/>
    </row>
    <row r="3" spans="1:31" ht="15.75">
      <c r="A3" s="235" t="str">
        <f>'Date initiale'!B5&amp;" "&amp;'Date initiale'!C5</f>
        <v>Departamentul Sinteza proiectării de arhitectură</v>
      </c>
      <c r="B3" s="235"/>
      <c r="C3" s="235"/>
      <c r="D3" s="2"/>
      <c r="E3" s="2"/>
      <c r="F3" s="2"/>
      <c r="G3" s="2"/>
      <c r="H3" s="2"/>
      <c r="I3" s="2"/>
    </row>
    <row r="4" spans="1:31" ht="15.75">
      <c r="A4" s="476" t="str">
        <f>'Date initiale'!C6&amp;", "&amp;'Date initiale'!C7</f>
        <v>Ene, Mihai, conferențiar universitar</v>
      </c>
      <c r="B4" s="476"/>
      <c r="C4" s="476"/>
      <c r="D4" s="2"/>
      <c r="E4" s="2"/>
      <c r="F4" s="3"/>
      <c r="G4" s="3"/>
      <c r="H4" s="3"/>
      <c r="I4" s="3"/>
    </row>
    <row r="5" spans="1:31" ht="15.75">
      <c r="A5" s="236"/>
      <c r="B5" s="236"/>
      <c r="C5" s="236"/>
      <c r="D5" s="2"/>
      <c r="E5" s="2"/>
      <c r="F5" s="3"/>
      <c r="G5" s="3"/>
      <c r="H5" s="3"/>
      <c r="I5" s="3"/>
    </row>
    <row r="6" spans="1:31" ht="15.75">
      <c r="A6" s="475" t="s">
        <v>110</v>
      </c>
      <c r="B6" s="475"/>
      <c r="C6" s="475"/>
      <c r="D6" s="475"/>
      <c r="E6" s="475"/>
      <c r="F6" s="475"/>
      <c r="G6" s="475"/>
      <c r="H6" s="475"/>
      <c r="I6" s="475"/>
    </row>
    <row r="7" spans="1:31" ht="15.75">
      <c r="A7" s="475" t="str">
        <f>'Descriere indicatori'!B5&amp;". "&amp;'Descriere indicatori'!C5</f>
        <v xml:space="preserve">I2. Cărţi de autor publicate la edituri cu prestigiu naţional* </v>
      </c>
      <c r="B7" s="475"/>
      <c r="C7" s="475"/>
      <c r="D7" s="475"/>
      <c r="E7" s="475"/>
      <c r="F7" s="475"/>
      <c r="G7" s="475"/>
      <c r="H7" s="475"/>
      <c r="I7" s="475"/>
    </row>
    <row r="8" spans="1:31" ht="16.5" thickBot="1">
      <c r="A8" s="32"/>
      <c r="B8" s="32"/>
      <c r="C8" s="32"/>
      <c r="D8" s="32"/>
      <c r="E8" s="32"/>
      <c r="F8" s="32"/>
      <c r="G8" s="32"/>
      <c r="H8" s="32"/>
      <c r="I8" s="32"/>
    </row>
    <row r="9" spans="1:31" s="6" customFormat="1" ht="60.75" thickBot="1">
      <c r="A9" s="179" t="s">
        <v>55</v>
      </c>
      <c r="B9" s="180" t="s">
        <v>83</v>
      </c>
      <c r="C9" s="180" t="s">
        <v>84</v>
      </c>
      <c r="D9" s="180" t="s">
        <v>85</v>
      </c>
      <c r="E9" s="180" t="s">
        <v>86</v>
      </c>
      <c r="F9" s="181" t="s">
        <v>87</v>
      </c>
      <c r="G9" s="180" t="s">
        <v>88</v>
      </c>
      <c r="H9" s="180" t="s">
        <v>89</v>
      </c>
      <c r="I9" s="182" t="s">
        <v>90</v>
      </c>
      <c r="J9" s="4"/>
      <c r="K9" s="238" t="s">
        <v>108</v>
      </c>
      <c r="L9" s="5"/>
      <c r="M9" s="5"/>
      <c r="N9" s="5"/>
      <c r="O9" s="5"/>
      <c r="P9" s="5"/>
      <c r="Q9" s="5"/>
      <c r="R9" s="5"/>
      <c r="S9" s="5"/>
      <c r="T9" s="5"/>
      <c r="U9" s="5"/>
      <c r="V9" s="5"/>
      <c r="W9" s="5"/>
      <c r="X9" s="5"/>
      <c r="Y9" s="5"/>
      <c r="Z9" s="5"/>
      <c r="AA9" s="5"/>
      <c r="AB9" s="5"/>
      <c r="AC9" s="5"/>
      <c r="AD9" s="5"/>
      <c r="AE9" s="5"/>
    </row>
    <row r="10" spans="1:31" s="6" customFormat="1" ht="45">
      <c r="A10" s="112">
        <v>1</v>
      </c>
      <c r="B10" s="408" t="s">
        <v>274</v>
      </c>
      <c r="C10" s="409" t="s">
        <v>275</v>
      </c>
      <c r="D10" s="408" t="s">
        <v>439</v>
      </c>
      <c r="E10" s="407" t="s">
        <v>276</v>
      </c>
      <c r="F10" s="116">
        <v>2013</v>
      </c>
      <c r="G10" s="113" t="s">
        <v>277</v>
      </c>
      <c r="H10" s="113" t="s">
        <v>277</v>
      </c>
      <c r="I10" s="281">
        <v>15</v>
      </c>
      <c r="J10" s="7"/>
      <c r="K10" s="334">
        <v>15</v>
      </c>
      <c r="L10" s="7" t="s">
        <v>246</v>
      </c>
      <c r="M10" s="7"/>
      <c r="N10" s="7"/>
      <c r="O10" s="7"/>
      <c r="P10" s="7"/>
      <c r="Q10" s="7"/>
      <c r="R10" s="7"/>
      <c r="S10" s="7"/>
      <c r="T10" s="7"/>
      <c r="U10" s="7"/>
      <c r="V10" s="7"/>
      <c r="W10" s="7"/>
      <c r="X10" s="7"/>
      <c r="Y10" s="7"/>
      <c r="Z10" s="7"/>
      <c r="AA10" s="7"/>
      <c r="AB10" s="7"/>
      <c r="AC10" s="7"/>
      <c r="AD10" s="7"/>
      <c r="AE10" s="7"/>
    </row>
    <row r="11" spans="1:31" s="6" customFormat="1" ht="15.75">
      <c r="A11" s="117">
        <f>A10+1</f>
        <v>2</v>
      </c>
      <c r="B11" s="118"/>
      <c r="C11" s="119"/>
      <c r="D11" s="118"/>
      <c r="E11" s="119"/>
      <c r="F11" s="120"/>
      <c r="G11" s="118"/>
      <c r="H11" s="118"/>
      <c r="I11" s="282"/>
      <c r="J11" s="7"/>
      <c r="K11"/>
      <c r="L11" s="7"/>
      <c r="M11" s="7"/>
      <c r="N11" s="7"/>
      <c r="O11" s="7"/>
      <c r="P11" s="7"/>
      <c r="Q11" s="7"/>
      <c r="R11" s="7"/>
      <c r="S11" s="7"/>
      <c r="T11" s="7"/>
      <c r="U11" s="7"/>
      <c r="V11" s="7"/>
      <c r="W11" s="7"/>
      <c r="X11" s="7"/>
      <c r="Y11" s="7"/>
      <c r="Z11" s="7"/>
      <c r="AA11" s="7"/>
      <c r="AB11" s="7"/>
      <c r="AC11" s="7"/>
      <c r="AD11" s="7"/>
      <c r="AE11" s="7"/>
    </row>
    <row r="12" spans="1:31" s="6" customFormat="1" ht="15.75">
      <c r="A12" s="117">
        <f t="shared" ref="A12:A19" si="0">A11+1</f>
        <v>3</v>
      </c>
      <c r="B12" s="119"/>
      <c r="C12" s="119"/>
      <c r="D12" s="118"/>
      <c r="E12" s="119"/>
      <c r="F12" s="120"/>
      <c r="G12" s="119"/>
      <c r="H12" s="118"/>
      <c r="I12" s="282"/>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17">
        <f t="shared" si="0"/>
        <v>4</v>
      </c>
      <c r="B13" s="119"/>
      <c r="C13" s="119"/>
      <c r="D13" s="118"/>
      <c r="E13" s="119"/>
      <c r="F13" s="120"/>
      <c r="G13" s="119"/>
      <c r="H13" s="119"/>
      <c r="I13" s="282"/>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17">
        <f t="shared" si="0"/>
        <v>5</v>
      </c>
      <c r="B14" s="118"/>
      <c r="C14" s="119"/>
      <c r="D14" s="118"/>
      <c r="E14" s="119"/>
      <c r="F14" s="120"/>
      <c r="G14" s="118"/>
      <c r="H14" s="118"/>
      <c r="I14" s="282"/>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17">
        <f t="shared" si="0"/>
        <v>6</v>
      </c>
      <c r="B15" s="119"/>
      <c r="C15" s="119"/>
      <c r="D15" s="118"/>
      <c r="E15" s="119"/>
      <c r="F15" s="120"/>
      <c r="G15" s="119"/>
      <c r="H15" s="118"/>
      <c r="I15" s="282"/>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17">
        <f t="shared" si="0"/>
        <v>7</v>
      </c>
      <c r="B16" s="119"/>
      <c r="C16" s="119"/>
      <c r="D16" s="118"/>
      <c r="E16" s="119"/>
      <c r="F16" s="120"/>
      <c r="G16" s="119"/>
      <c r="H16" s="119"/>
      <c r="I16" s="282"/>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17">
        <f t="shared" si="0"/>
        <v>8</v>
      </c>
      <c r="B17" s="121"/>
      <c r="C17" s="119"/>
      <c r="D17" s="121"/>
      <c r="E17" s="122"/>
      <c r="F17" s="120"/>
      <c r="G17" s="119"/>
      <c r="H17" s="119"/>
      <c r="I17" s="282"/>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17">
        <f t="shared" si="0"/>
        <v>9</v>
      </c>
      <c r="B18" s="121"/>
      <c r="C18" s="119"/>
      <c r="D18" s="121"/>
      <c r="E18" s="122"/>
      <c r="F18" s="120"/>
      <c r="G18" s="119"/>
      <c r="H18" s="119"/>
      <c r="I18" s="282"/>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3">
        <f t="shared" si="0"/>
        <v>10</v>
      </c>
      <c r="B19" s="124"/>
      <c r="C19" s="125"/>
      <c r="D19" s="124"/>
      <c r="E19" s="125"/>
      <c r="F19" s="126"/>
      <c r="G19" s="126"/>
      <c r="H19" s="126"/>
      <c r="I19" s="283"/>
      <c r="J19" s="8"/>
      <c r="K19" s="9"/>
      <c r="L19" s="9"/>
      <c r="M19" s="9"/>
      <c r="N19" s="9"/>
      <c r="O19" s="9"/>
      <c r="P19" s="9"/>
      <c r="Q19" s="9"/>
      <c r="R19" s="9"/>
      <c r="S19" s="9"/>
      <c r="T19" s="9"/>
      <c r="U19" s="5"/>
      <c r="V19" s="5"/>
      <c r="W19" s="5"/>
      <c r="X19" s="5"/>
      <c r="Y19" s="5"/>
      <c r="Z19" s="5"/>
      <c r="AA19" s="5"/>
      <c r="AB19" s="5"/>
      <c r="AC19" s="5"/>
      <c r="AD19" s="5"/>
      <c r="AE19" s="5"/>
    </row>
    <row r="20" spans="1:31" s="6" customFormat="1" ht="16.5" thickBot="1">
      <c r="A20" s="317"/>
      <c r="B20" s="127"/>
      <c r="C20" s="127"/>
      <c r="D20" s="127"/>
      <c r="E20" s="127"/>
      <c r="F20" s="127"/>
      <c r="G20" s="127"/>
      <c r="H20" s="110" t="str">
        <f>"Total "&amp;LEFT(A7,2)</f>
        <v>Total I2</v>
      </c>
      <c r="I20" s="131">
        <f>SUM(I10:I19)</f>
        <v>15</v>
      </c>
      <c r="J20" s="9"/>
      <c r="K20" s="9"/>
      <c r="L20" s="5"/>
      <c r="M20" s="5"/>
      <c r="N20" s="5"/>
      <c r="O20" s="5"/>
      <c r="P20" s="5"/>
      <c r="Q20" s="5"/>
      <c r="R20" s="5"/>
      <c r="S20" s="5"/>
      <c r="T20" s="5"/>
      <c r="U20" s="5"/>
      <c r="V20" s="5"/>
    </row>
    <row r="21" spans="1:31" s="6" customFormat="1" ht="15.75">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c r="A22"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7"/>
      <c r="C22" s="477"/>
      <c r="D22" s="477"/>
      <c r="E22" s="477"/>
      <c r="F22" s="477"/>
      <c r="G22" s="477"/>
      <c r="H22" s="477"/>
      <c r="I22" s="477"/>
      <c r="J22" s="9"/>
      <c r="K22" s="9"/>
      <c r="L22" s="5"/>
      <c r="M22" s="5"/>
      <c r="N22" s="5"/>
      <c r="O22" s="5"/>
      <c r="P22" s="5"/>
      <c r="Q22" s="5"/>
      <c r="R22" s="5"/>
      <c r="S22" s="5"/>
      <c r="T22" s="5"/>
      <c r="U22" s="5"/>
      <c r="V22" s="5"/>
    </row>
    <row r="23" spans="1:31" s="6" customFormat="1" ht="15.75">
      <c r="A23" s="8"/>
      <c r="B23" s="9"/>
      <c r="C23" s="9"/>
      <c r="D23" s="9"/>
      <c r="E23" s="9"/>
      <c r="F23" s="9"/>
      <c r="G23" s="9"/>
      <c r="H23" s="9"/>
      <c r="I23" s="9"/>
      <c r="J23" s="9"/>
      <c r="K23" s="9"/>
      <c r="L23" s="5"/>
      <c r="M23" s="5"/>
      <c r="N23" s="5"/>
      <c r="O23" s="5"/>
      <c r="P23" s="5"/>
      <c r="Q23" s="5"/>
      <c r="R23" s="5"/>
      <c r="S23" s="5"/>
      <c r="T23" s="5"/>
      <c r="U23" s="5"/>
      <c r="V23" s="5"/>
    </row>
    <row r="24" spans="1:31" s="6" customFormat="1" ht="15.75">
      <c r="A24" s="8"/>
      <c r="B24" s="9"/>
      <c r="C24" s="9"/>
      <c r="D24" s="9"/>
      <c r="E24" s="9"/>
      <c r="F24" s="9"/>
      <c r="G24" s="9"/>
      <c r="H24" s="9"/>
      <c r="I24" s="9"/>
      <c r="J24" s="9"/>
      <c r="K24" s="9"/>
      <c r="L24" s="5"/>
      <c r="M24" s="5"/>
      <c r="N24" s="5"/>
      <c r="O24" s="5"/>
      <c r="P24" s="5"/>
      <c r="Q24" s="5"/>
      <c r="R24" s="5"/>
      <c r="S24" s="5"/>
      <c r="T24" s="5"/>
      <c r="U24" s="5"/>
      <c r="V24" s="5"/>
    </row>
    <row r="25" spans="1:31" s="6" customFormat="1" ht="15.75">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1"/>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c r="A1" s="235" t="str">
        <f>'Date initiale'!C3</f>
        <v>Universitatea de Arhitectură și Urbanism "Ion Mincu" București</v>
      </c>
      <c r="B1" s="235"/>
      <c r="C1" s="235"/>
    </row>
    <row r="2" spans="1:11">
      <c r="A2" s="235" t="str">
        <f>'Date initiale'!B4&amp;" "&amp;'Date initiale'!C4</f>
        <v>Facultatea ARHITECTURA</v>
      </c>
      <c r="B2" s="235"/>
      <c r="C2" s="235"/>
    </row>
    <row r="3" spans="1:11">
      <c r="A3" s="235" t="str">
        <f>'Date initiale'!B5&amp;" "&amp;'Date initiale'!C5</f>
        <v>Departamentul Sinteza proiectării de arhitectură</v>
      </c>
      <c r="B3" s="235"/>
      <c r="C3" s="235"/>
    </row>
    <row r="4" spans="1:11">
      <c r="A4" s="108" t="str">
        <f>'Date initiale'!C6&amp;", "&amp;'Date initiale'!C7</f>
        <v>Ene, Mihai, conferențiar universitar</v>
      </c>
      <c r="B4" s="108"/>
      <c r="C4" s="108"/>
    </row>
    <row r="5" spans="1:11">
      <c r="A5" s="108"/>
      <c r="B5" s="108"/>
      <c r="C5" s="108"/>
    </row>
    <row r="6" spans="1:11" ht="15.75">
      <c r="A6" s="475" t="s">
        <v>110</v>
      </c>
      <c r="B6" s="475"/>
      <c r="C6" s="475"/>
      <c r="D6" s="475"/>
      <c r="E6" s="475"/>
      <c r="F6" s="475"/>
      <c r="G6" s="475"/>
      <c r="H6" s="475"/>
      <c r="I6" s="475"/>
    </row>
    <row r="7" spans="1:11" ht="15.75">
      <c r="A7" s="475" t="str">
        <f>'Descriere indicatori'!B6&amp;". "&amp;'Descriere indicatori'!C6</f>
        <v xml:space="preserve">I3. Capitole de autor cuprinse în cărţi publicate la edituri cu prestigiu naţional* </v>
      </c>
      <c r="B7" s="475"/>
      <c r="C7" s="475"/>
      <c r="D7" s="475"/>
      <c r="E7" s="475"/>
      <c r="F7" s="475"/>
      <c r="G7" s="475"/>
      <c r="H7" s="475"/>
      <c r="I7" s="475"/>
    </row>
    <row r="8" spans="1:11" ht="16.5" thickBot="1">
      <c r="A8" s="32"/>
      <c r="B8" s="32"/>
      <c r="C8" s="32"/>
      <c r="D8" s="32"/>
      <c r="E8" s="32"/>
      <c r="F8" s="32"/>
      <c r="G8" s="32"/>
      <c r="H8" s="32"/>
      <c r="I8" s="32"/>
    </row>
    <row r="9" spans="1:11" ht="60">
      <c r="A9" s="175" t="s">
        <v>55</v>
      </c>
      <c r="B9" s="176" t="s">
        <v>83</v>
      </c>
      <c r="C9" s="176" t="s">
        <v>175</v>
      </c>
      <c r="D9" s="176" t="s">
        <v>85</v>
      </c>
      <c r="E9" s="176" t="s">
        <v>86</v>
      </c>
      <c r="F9" s="177" t="s">
        <v>87</v>
      </c>
      <c r="G9" s="176" t="s">
        <v>88</v>
      </c>
      <c r="H9" s="176" t="s">
        <v>89</v>
      </c>
      <c r="I9" s="178" t="s">
        <v>90</v>
      </c>
      <c r="K9" s="238" t="s">
        <v>108</v>
      </c>
    </row>
    <row r="10" spans="1:11" ht="48" customHeight="1">
      <c r="A10" s="117">
        <f>A8+1</f>
        <v>1</v>
      </c>
      <c r="B10" s="419" t="s">
        <v>283</v>
      </c>
      <c r="C10" s="430" t="s">
        <v>399</v>
      </c>
      <c r="D10" s="335" t="s">
        <v>397</v>
      </c>
      <c r="E10" s="336" t="s">
        <v>284</v>
      </c>
      <c r="F10" s="337">
        <v>2020</v>
      </c>
      <c r="G10" s="337">
        <v>168</v>
      </c>
      <c r="H10" s="337">
        <v>12</v>
      </c>
      <c r="I10" s="282">
        <v>5</v>
      </c>
    </row>
    <row r="11" spans="1:11" ht="30">
      <c r="A11" s="137">
        <f t="shared" ref="A11:A18" si="0">A10+1</f>
        <v>2</v>
      </c>
      <c r="B11" s="420" t="s">
        <v>283</v>
      </c>
      <c r="C11" s="220" t="s">
        <v>395</v>
      </c>
      <c r="D11" s="220" t="s">
        <v>394</v>
      </c>
      <c r="E11" s="119" t="s">
        <v>312</v>
      </c>
      <c r="F11" s="337">
        <v>2016</v>
      </c>
      <c r="G11" s="337">
        <v>242</v>
      </c>
      <c r="H11" s="337">
        <v>1</v>
      </c>
      <c r="I11" s="279">
        <v>5</v>
      </c>
    </row>
    <row r="12" spans="1:11" ht="30">
      <c r="A12" s="137">
        <f t="shared" si="0"/>
        <v>3</v>
      </c>
      <c r="B12" s="430" t="s">
        <v>283</v>
      </c>
      <c r="C12" s="430" t="s">
        <v>398</v>
      </c>
      <c r="D12" s="335" t="s">
        <v>397</v>
      </c>
      <c r="E12" s="118" t="s">
        <v>313</v>
      </c>
      <c r="F12" s="120">
        <v>2015</v>
      </c>
      <c r="G12" s="119">
        <v>200</v>
      </c>
      <c r="H12" s="120">
        <v>8</v>
      </c>
      <c r="I12" s="279">
        <v>5</v>
      </c>
    </row>
    <row r="13" spans="1:11" ht="30">
      <c r="A13" s="137">
        <f t="shared" si="0"/>
        <v>4</v>
      </c>
      <c r="B13" s="220" t="s">
        <v>283</v>
      </c>
      <c r="C13" s="220" t="s">
        <v>396</v>
      </c>
      <c r="D13" s="335" t="s">
        <v>397</v>
      </c>
      <c r="E13" s="119" t="s">
        <v>314</v>
      </c>
      <c r="F13" s="119">
        <v>2013</v>
      </c>
      <c r="G13" s="119">
        <v>140</v>
      </c>
      <c r="H13" s="119">
        <v>6</v>
      </c>
      <c r="I13" s="285">
        <v>5</v>
      </c>
    </row>
    <row r="14" spans="1:11">
      <c r="A14" s="137">
        <f t="shared" si="0"/>
        <v>5</v>
      </c>
      <c r="B14" s="130"/>
      <c r="C14" s="35"/>
      <c r="D14" s="35"/>
      <c r="E14" s="101"/>
      <c r="F14" s="102"/>
      <c r="G14" s="102"/>
      <c r="H14" s="102"/>
      <c r="I14" s="279"/>
    </row>
    <row r="15" spans="1:11">
      <c r="A15" s="137">
        <f t="shared" si="0"/>
        <v>6</v>
      </c>
      <c r="B15" s="101"/>
      <c r="C15" s="35"/>
      <c r="D15" s="35"/>
      <c r="E15" s="35"/>
      <c r="F15" s="102"/>
      <c r="G15" s="102"/>
      <c r="H15" s="102"/>
      <c r="I15" s="286"/>
    </row>
    <row r="16" spans="1:11">
      <c r="A16" s="137">
        <f t="shared" si="0"/>
        <v>7</v>
      </c>
      <c r="B16" s="130"/>
      <c r="C16" s="35"/>
      <c r="D16" s="35"/>
      <c r="E16" s="101"/>
      <c r="F16" s="102"/>
      <c r="G16" s="102"/>
      <c r="H16" s="102"/>
      <c r="I16" s="279"/>
    </row>
    <row r="17" spans="1:9">
      <c r="A17" s="137">
        <f t="shared" si="0"/>
        <v>8</v>
      </c>
      <c r="B17" s="129"/>
      <c r="C17" s="138"/>
      <c r="D17" s="128"/>
      <c r="E17" s="132"/>
      <c r="F17" s="103"/>
      <c r="G17" s="103"/>
      <c r="H17" s="103"/>
      <c r="I17" s="279"/>
    </row>
    <row r="18" spans="1:9" ht="15.75" thickBot="1">
      <c r="A18" s="139">
        <f t="shared" si="0"/>
        <v>9</v>
      </c>
      <c r="B18" s="140"/>
      <c r="C18" s="141"/>
      <c r="D18" s="141"/>
      <c r="E18" s="141"/>
      <c r="F18" s="106"/>
      <c r="G18" s="106"/>
      <c r="H18" s="106"/>
      <c r="I18" s="280"/>
    </row>
    <row r="19" spans="1:9" ht="15.75" thickBot="1">
      <c r="A19" s="306"/>
      <c r="B19" s="108"/>
      <c r="C19" s="108"/>
      <c r="D19" s="108"/>
      <c r="E19" s="108"/>
      <c r="F19" s="108"/>
      <c r="G19" s="108"/>
      <c r="H19" s="110" t="str">
        <f>"Total "&amp;LEFT(A7,2)</f>
        <v>Total I3</v>
      </c>
      <c r="I19" s="111">
        <f>SUM(I10:I18)</f>
        <v>20</v>
      </c>
    </row>
    <row r="21" spans="1:9" ht="33.75" customHeight="1">
      <c r="A21"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1" s="477"/>
      <c r="C21" s="477"/>
      <c r="D21" s="477"/>
      <c r="E21" s="477"/>
      <c r="F21" s="477"/>
      <c r="G21" s="477"/>
      <c r="H21" s="477"/>
      <c r="I21" s="477"/>
    </row>
  </sheetData>
  <mergeCells count="3">
    <mergeCell ref="A6:I6"/>
    <mergeCell ref="A7:I7"/>
    <mergeCell ref="A21:I21"/>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50"/>
  <sheetViews>
    <sheetView workbookViewId="0">
      <selection activeCell="I47" sqref="I47"/>
    </sheetView>
  </sheetViews>
  <sheetFormatPr defaultRowHeight="15"/>
  <cols>
    <col min="1" max="1" width="5.140625" customWidth="1"/>
    <col min="2" max="2" width="20.7109375" customWidth="1"/>
    <col min="3" max="3" width="25.710937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5" t="str">
        <f>'Date initiale'!C3</f>
        <v>Universitatea de Arhitectură și Urbanism "Ion Mincu" București</v>
      </c>
      <c r="B1" s="235"/>
      <c r="C1" s="235"/>
    </row>
    <row r="2" spans="1:12">
      <c r="A2" s="235" t="str">
        <f>'Date initiale'!B4&amp;" "&amp;'Date initiale'!C4</f>
        <v>Facultatea ARHITECTURA</v>
      </c>
      <c r="B2" s="235"/>
      <c r="C2" s="235"/>
    </row>
    <row r="3" spans="1:12">
      <c r="A3" s="235" t="str">
        <f>'Date initiale'!B5&amp;" "&amp;'Date initiale'!C5</f>
        <v>Departamentul Sinteza proiectării de arhitectură</v>
      </c>
      <c r="B3" s="235"/>
      <c r="C3" s="235"/>
    </row>
    <row r="4" spans="1:12">
      <c r="A4" s="108" t="str">
        <f>'Date initiale'!C6&amp;", "&amp;'Date initiale'!C7</f>
        <v>Ene, Mihai, conferențiar universitar</v>
      </c>
      <c r="B4" s="108"/>
      <c r="C4" s="108"/>
    </row>
    <row r="5" spans="1:12">
      <c r="A5" s="108"/>
      <c r="B5" s="108"/>
      <c r="C5" s="108"/>
    </row>
    <row r="6" spans="1:12" ht="15.75">
      <c r="A6" s="475" t="s">
        <v>110</v>
      </c>
      <c r="B6" s="475"/>
      <c r="C6" s="475"/>
      <c r="D6" s="475"/>
      <c r="E6" s="475"/>
      <c r="F6" s="475"/>
      <c r="G6" s="475"/>
      <c r="H6" s="475"/>
      <c r="I6" s="475"/>
    </row>
    <row r="7" spans="1:12" ht="15.75">
      <c r="A7" s="475" t="str">
        <f>'Descriere indicatori'!B7&amp;". "&amp;'Descriere indicatori'!C7</f>
        <v xml:space="preserve">I4. Articole in extenso în reviste ştiinţifice de specialitate* </v>
      </c>
      <c r="B7" s="475"/>
      <c r="C7" s="475"/>
      <c r="D7" s="475"/>
      <c r="E7" s="475"/>
      <c r="F7" s="475"/>
      <c r="G7" s="475"/>
      <c r="H7" s="475"/>
      <c r="I7" s="475"/>
    </row>
    <row r="8" spans="1:12" ht="15.75" thickBot="1">
      <c r="A8" s="142"/>
      <c r="B8" s="142"/>
      <c r="C8" s="142"/>
      <c r="D8" s="142"/>
      <c r="E8" s="142"/>
      <c r="F8" s="142"/>
      <c r="G8" s="142"/>
      <c r="H8" s="142"/>
      <c r="I8" s="142"/>
    </row>
    <row r="9" spans="1:12" ht="30.75" thickBot="1">
      <c r="A9" s="175" t="s">
        <v>55</v>
      </c>
      <c r="B9" s="145" t="s">
        <v>83</v>
      </c>
      <c r="C9" s="145" t="s">
        <v>56</v>
      </c>
      <c r="D9" s="145" t="s">
        <v>57</v>
      </c>
      <c r="E9" s="145" t="s">
        <v>80</v>
      </c>
      <c r="F9" s="146" t="s">
        <v>87</v>
      </c>
      <c r="G9" s="145" t="s">
        <v>58</v>
      </c>
      <c r="H9" s="145" t="s">
        <v>111</v>
      </c>
      <c r="I9" s="147" t="s">
        <v>90</v>
      </c>
      <c r="K9" s="238" t="s">
        <v>108</v>
      </c>
    </row>
    <row r="10" spans="1:12">
      <c r="A10" s="338">
        <v>1</v>
      </c>
      <c r="B10" s="339" t="s">
        <v>274</v>
      </c>
      <c r="C10" s="400" t="s">
        <v>280</v>
      </c>
      <c r="D10" s="339" t="s">
        <v>311</v>
      </c>
      <c r="E10" s="341"/>
      <c r="F10" s="342">
        <v>2023</v>
      </c>
      <c r="G10" s="342">
        <v>4</v>
      </c>
      <c r="H10" s="342">
        <v>4</v>
      </c>
      <c r="I10" s="343">
        <v>10</v>
      </c>
      <c r="K10" s="239">
        <v>10</v>
      </c>
      <c r="L10" s="329" t="s">
        <v>247</v>
      </c>
    </row>
    <row r="11" spans="1:12">
      <c r="A11" s="431">
        <f>A10+1</f>
        <v>2</v>
      </c>
      <c r="B11" s="353" t="s">
        <v>283</v>
      </c>
      <c r="C11" s="344" t="s">
        <v>279</v>
      </c>
      <c r="D11" s="353" t="s">
        <v>278</v>
      </c>
      <c r="E11" s="345" t="s">
        <v>400</v>
      </c>
      <c r="F11" s="346">
        <v>2023</v>
      </c>
      <c r="G11" s="346" t="s">
        <v>295</v>
      </c>
      <c r="H11" s="346">
        <v>4</v>
      </c>
      <c r="I11" s="347">
        <v>5</v>
      </c>
    </row>
    <row r="12" spans="1:12" ht="30">
      <c r="A12" s="431">
        <f t="shared" ref="A12:A14" si="0">A11+1</f>
        <v>3</v>
      </c>
      <c r="B12" s="344" t="s">
        <v>283</v>
      </c>
      <c r="C12" s="354" t="s">
        <v>291</v>
      </c>
      <c r="D12" s="344" t="s">
        <v>281</v>
      </c>
      <c r="E12" s="355" t="s">
        <v>282</v>
      </c>
      <c r="F12" s="346">
        <v>2019</v>
      </c>
      <c r="G12" s="346" t="s">
        <v>296</v>
      </c>
      <c r="H12" s="346">
        <v>9</v>
      </c>
      <c r="I12" s="347">
        <v>10</v>
      </c>
    </row>
    <row r="13" spans="1:12" ht="45">
      <c r="A13" s="431">
        <f>A12+1</f>
        <v>4</v>
      </c>
      <c r="B13" s="344" t="s">
        <v>283</v>
      </c>
      <c r="C13" s="344" t="s">
        <v>285</v>
      </c>
      <c r="D13" s="344" t="s">
        <v>278</v>
      </c>
      <c r="E13" s="345" t="s">
        <v>400</v>
      </c>
      <c r="F13" s="346">
        <v>2019</v>
      </c>
      <c r="G13" s="346" t="s">
        <v>406</v>
      </c>
      <c r="H13" s="346">
        <v>7</v>
      </c>
      <c r="I13" s="347">
        <v>10</v>
      </c>
    </row>
    <row r="14" spans="1:12" ht="45">
      <c r="A14" s="431">
        <f t="shared" si="0"/>
        <v>5</v>
      </c>
      <c r="B14" s="344" t="s">
        <v>283</v>
      </c>
      <c r="C14" s="344" t="s">
        <v>286</v>
      </c>
      <c r="D14" s="344" t="s">
        <v>287</v>
      </c>
      <c r="E14" s="345"/>
      <c r="F14" s="346">
        <v>2015</v>
      </c>
      <c r="G14" s="346" t="s">
        <v>297</v>
      </c>
      <c r="H14" s="346">
        <v>2</v>
      </c>
      <c r="I14" s="347">
        <v>10</v>
      </c>
    </row>
    <row r="15" spans="1:12" ht="75">
      <c r="A15" s="431">
        <v>6</v>
      </c>
      <c r="B15" s="344" t="s">
        <v>283</v>
      </c>
      <c r="C15" s="348" t="s">
        <v>304</v>
      </c>
      <c r="D15" s="344" t="s">
        <v>278</v>
      </c>
      <c r="E15" s="345" t="s">
        <v>400</v>
      </c>
      <c r="F15" s="346">
        <v>2015</v>
      </c>
      <c r="G15" s="346" t="s">
        <v>402</v>
      </c>
      <c r="H15" s="346">
        <v>4</v>
      </c>
      <c r="I15" s="347">
        <v>10</v>
      </c>
    </row>
    <row r="16" spans="1:12" ht="30">
      <c r="A16" s="431">
        <v>7</v>
      </c>
      <c r="B16" s="344" t="s">
        <v>283</v>
      </c>
      <c r="C16" s="344" t="s">
        <v>289</v>
      </c>
      <c r="D16" s="344" t="s">
        <v>288</v>
      </c>
      <c r="E16" s="345" t="s">
        <v>401</v>
      </c>
      <c r="F16" s="346">
        <v>2015</v>
      </c>
      <c r="G16" s="346" t="s">
        <v>298</v>
      </c>
      <c r="H16" s="346">
        <v>10</v>
      </c>
      <c r="I16" s="347">
        <v>10</v>
      </c>
    </row>
    <row r="17" spans="1:9" ht="45">
      <c r="A17" s="431">
        <v>8</v>
      </c>
      <c r="B17" s="344" t="s">
        <v>274</v>
      </c>
      <c r="C17" s="344" t="s">
        <v>310</v>
      </c>
      <c r="D17" s="344" t="s">
        <v>287</v>
      </c>
      <c r="E17" s="345"/>
      <c r="F17" s="337">
        <v>2012</v>
      </c>
      <c r="G17" s="337" t="s">
        <v>306</v>
      </c>
      <c r="H17" s="337">
        <v>1</v>
      </c>
      <c r="I17" s="282">
        <v>10</v>
      </c>
    </row>
    <row r="18" spans="1:9">
      <c r="A18" s="431">
        <v>9</v>
      </c>
      <c r="B18" s="344" t="s">
        <v>283</v>
      </c>
      <c r="C18" s="12" t="s">
        <v>290</v>
      </c>
      <c r="D18" s="344" t="s">
        <v>288</v>
      </c>
      <c r="E18" s="12" t="s">
        <v>403</v>
      </c>
      <c r="F18" s="346">
        <v>2012</v>
      </c>
      <c r="G18" s="345" t="s">
        <v>294</v>
      </c>
      <c r="H18" s="346">
        <v>4</v>
      </c>
      <c r="I18" s="347">
        <v>10</v>
      </c>
    </row>
    <row r="19" spans="1:9">
      <c r="A19" s="431">
        <v>10</v>
      </c>
      <c r="B19" s="344" t="s">
        <v>283</v>
      </c>
      <c r="C19" s="344" t="s">
        <v>292</v>
      </c>
      <c r="D19" s="344" t="s">
        <v>288</v>
      </c>
      <c r="E19" s="12" t="s">
        <v>403</v>
      </c>
      <c r="F19" s="346">
        <v>2011</v>
      </c>
      <c r="G19" s="18" t="s">
        <v>293</v>
      </c>
      <c r="H19" s="346">
        <v>6</v>
      </c>
      <c r="I19" s="347">
        <v>10</v>
      </c>
    </row>
    <row r="20" spans="1:9" ht="45">
      <c r="A20" s="431">
        <v>11</v>
      </c>
      <c r="B20" s="344" t="s">
        <v>274</v>
      </c>
      <c r="C20" s="420" t="s">
        <v>305</v>
      </c>
      <c r="D20" s="344" t="s">
        <v>287</v>
      </c>
      <c r="E20" s="345"/>
      <c r="F20" s="346">
        <v>2013</v>
      </c>
      <c r="G20" s="346" t="s">
        <v>306</v>
      </c>
      <c r="H20" s="346">
        <v>1</v>
      </c>
      <c r="I20" s="347">
        <v>10</v>
      </c>
    </row>
    <row r="21" spans="1:9" ht="90">
      <c r="A21" s="431">
        <v>12</v>
      </c>
      <c r="B21" s="344" t="s">
        <v>433</v>
      </c>
      <c r="C21" s="420" t="s">
        <v>307</v>
      </c>
      <c r="D21" s="344" t="s">
        <v>278</v>
      </c>
      <c r="E21" s="349" t="s">
        <v>308</v>
      </c>
      <c r="F21" s="346">
        <v>1996</v>
      </c>
      <c r="G21" s="346" t="s">
        <v>303</v>
      </c>
      <c r="H21" s="346">
        <v>2</v>
      </c>
      <c r="I21" s="347">
        <v>1.5</v>
      </c>
    </row>
    <row r="22" spans="1:9" ht="30">
      <c r="A22" s="431">
        <v>13</v>
      </c>
      <c r="B22" s="344" t="s">
        <v>300</v>
      </c>
      <c r="C22" s="348" t="s">
        <v>301</v>
      </c>
      <c r="D22" s="344" t="s">
        <v>299</v>
      </c>
      <c r="E22" s="349" t="s">
        <v>302</v>
      </c>
      <c r="F22" s="346">
        <v>1995</v>
      </c>
      <c r="G22" s="346" t="s">
        <v>303</v>
      </c>
      <c r="H22" s="346">
        <v>2</v>
      </c>
      <c r="I22" s="347">
        <v>3</v>
      </c>
    </row>
    <row r="23" spans="1:9" ht="30">
      <c r="A23" s="438">
        <v>14</v>
      </c>
      <c r="B23" s="439" t="s">
        <v>300</v>
      </c>
      <c r="C23" s="440" t="s">
        <v>309</v>
      </c>
      <c r="D23" s="439" t="s">
        <v>278</v>
      </c>
      <c r="E23" s="441" t="s">
        <v>405</v>
      </c>
      <c r="F23" s="442">
        <v>1994</v>
      </c>
      <c r="G23" s="442" t="s">
        <v>404</v>
      </c>
      <c r="H23" s="442">
        <v>4</v>
      </c>
      <c r="I23" s="443">
        <v>3</v>
      </c>
    </row>
    <row r="24" spans="1:9">
      <c r="A24" s="431">
        <v>15</v>
      </c>
      <c r="B24" s="344" t="s">
        <v>283</v>
      </c>
      <c r="C24" s="348" t="s">
        <v>413</v>
      </c>
      <c r="D24" s="344" t="s">
        <v>412</v>
      </c>
      <c r="E24" s="349"/>
      <c r="F24" s="346">
        <v>2024</v>
      </c>
      <c r="G24" s="346"/>
      <c r="H24" s="346"/>
      <c r="I24" s="347">
        <v>5</v>
      </c>
    </row>
    <row r="25" spans="1:9" ht="30">
      <c r="A25" s="345">
        <v>16</v>
      </c>
      <c r="B25" s="344" t="s">
        <v>283</v>
      </c>
      <c r="C25" s="440" t="s">
        <v>415</v>
      </c>
      <c r="D25" s="439" t="s">
        <v>414</v>
      </c>
      <c r="E25" s="441"/>
      <c r="F25" s="442">
        <v>2024</v>
      </c>
      <c r="G25" s="442"/>
      <c r="H25" s="442"/>
      <c r="I25" s="443">
        <v>5</v>
      </c>
    </row>
    <row r="26" spans="1:9" ht="30">
      <c r="A26" s="345">
        <v>17</v>
      </c>
      <c r="B26" s="344" t="s">
        <v>283</v>
      </c>
      <c r="C26" s="440" t="s">
        <v>413</v>
      </c>
      <c r="D26" s="439" t="s">
        <v>416</v>
      </c>
      <c r="E26" s="441"/>
      <c r="F26" s="442">
        <v>2023</v>
      </c>
      <c r="G26" s="442"/>
      <c r="H26" s="442"/>
      <c r="I26" s="443">
        <v>5</v>
      </c>
    </row>
    <row r="27" spans="1:9">
      <c r="A27" s="345">
        <v>18</v>
      </c>
      <c r="B27" s="344" t="s">
        <v>283</v>
      </c>
      <c r="C27" s="440" t="s">
        <v>413</v>
      </c>
      <c r="D27" s="439" t="s">
        <v>417</v>
      </c>
      <c r="E27" s="441"/>
      <c r="F27" s="442">
        <v>2023</v>
      </c>
      <c r="G27" s="442"/>
      <c r="H27" s="442"/>
      <c r="I27" s="443">
        <v>5</v>
      </c>
    </row>
    <row r="28" spans="1:9">
      <c r="A28" s="345">
        <v>19</v>
      </c>
      <c r="B28" s="344" t="s">
        <v>283</v>
      </c>
      <c r="C28" s="440" t="s">
        <v>413</v>
      </c>
      <c r="D28" s="439" t="s">
        <v>418</v>
      </c>
      <c r="E28" s="441"/>
      <c r="F28" s="442">
        <v>2023</v>
      </c>
      <c r="G28" s="442"/>
      <c r="H28" s="442"/>
      <c r="I28" s="443">
        <v>5</v>
      </c>
    </row>
    <row r="29" spans="1:9">
      <c r="A29" s="345">
        <v>20</v>
      </c>
      <c r="B29" s="344" t="s">
        <v>283</v>
      </c>
      <c r="C29" s="440" t="s">
        <v>413</v>
      </c>
      <c r="D29" s="439" t="s">
        <v>419</v>
      </c>
      <c r="E29" s="441"/>
      <c r="F29" s="442">
        <v>2023</v>
      </c>
      <c r="G29" s="442"/>
      <c r="H29" s="442"/>
      <c r="I29" s="443">
        <v>5</v>
      </c>
    </row>
    <row r="30" spans="1:9">
      <c r="A30" s="345">
        <v>21</v>
      </c>
      <c r="B30" s="344" t="s">
        <v>283</v>
      </c>
      <c r="C30" s="440" t="s">
        <v>413</v>
      </c>
      <c r="D30" s="439" t="s">
        <v>419</v>
      </c>
      <c r="E30" s="441"/>
      <c r="F30" s="442">
        <v>2023</v>
      </c>
      <c r="G30" s="442"/>
      <c r="H30" s="442"/>
      <c r="I30" s="443">
        <v>5</v>
      </c>
    </row>
    <row r="31" spans="1:9" ht="15.75">
      <c r="A31" s="444">
        <v>22</v>
      </c>
      <c r="B31" s="344" t="s">
        <v>283</v>
      </c>
      <c r="C31" s="340" t="s">
        <v>420</v>
      </c>
      <c r="D31" s="439" t="s">
        <v>421</v>
      </c>
      <c r="E31" s="441"/>
      <c r="F31" s="442">
        <v>2023</v>
      </c>
      <c r="G31" s="442"/>
      <c r="H31" s="442"/>
      <c r="I31" s="443">
        <v>5</v>
      </c>
    </row>
    <row r="32" spans="1:9" ht="45">
      <c r="A32" s="345">
        <v>23</v>
      </c>
      <c r="B32" s="344" t="s">
        <v>283</v>
      </c>
      <c r="C32" s="440" t="s">
        <v>422</v>
      </c>
      <c r="D32" s="439" t="s">
        <v>423</v>
      </c>
      <c r="E32" s="441"/>
      <c r="F32" s="442">
        <v>2023</v>
      </c>
      <c r="G32" s="442"/>
      <c r="H32" s="442"/>
      <c r="I32" s="443">
        <v>5</v>
      </c>
    </row>
    <row r="33" spans="1:9">
      <c r="A33" s="345">
        <v>24</v>
      </c>
      <c r="B33" s="344" t="s">
        <v>283</v>
      </c>
      <c r="C33" s="440" t="s">
        <v>424</v>
      </c>
      <c r="D33" s="439" t="s">
        <v>417</v>
      </c>
      <c r="E33" s="441"/>
      <c r="F33" s="442">
        <v>2021</v>
      </c>
      <c r="G33" s="442"/>
      <c r="H33" s="442"/>
      <c r="I33" s="443">
        <v>5</v>
      </c>
    </row>
    <row r="34" spans="1:9">
      <c r="A34" s="345">
        <v>25</v>
      </c>
      <c r="B34" s="344" t="s">
        <v>283</v>
      </c>
      <c r="C34" s="440" t="s">
        <v>424</v>
      </c>
      <c r="D34" s="439" t="s">
        <v>419</v>
      </c>
      <c r="E34" s="441"/>
      <c r="F34" s="442">
        <v>2019</v>
      </c>
      <c r="G34" s="442"/>
      <c r="H34" s="442"/>
      <c r="I34" s="443">
        <v>5</v>
      </c>
    </row>
    <row r="35" spans="1:9" ht="30">
      <c r="A35" s="345">
        <v>26</v>
      </c>
      <c r="B35" s="344" t="s">
        <v>283</v>
      </c>
      <c r="C35" s="440" t="s">
        <v>424</v>
      </c>
      <c r="D35" s="439" t="s">
        <v>425</v>
      </c>
      <c r="E35" s="441"/>
      <c r="F35" s="442">
        <v>2019</v>
      </c>
      <c r="G35" s="442"/>
      <c r="H35" s="442"/>
      <c r="I35" s="443">
        <v>5</v>
      </c>
    </row>
    <row r="36" spans="1:9" ht="30">
      <c r="A36" s="345">
        <v>27</v>
      </c>
      <c r="B36" s="344" t="s">
        <v>283</v>
      </c>
      <c r="C36" s="440" t="s">
        <v>424</v>
      </c>
      <c r="D36" s="439" t="s">
        <v>416</v>
      </c>
      <c r="E36" s="441"/>
      <c r="F36" s="442">
        <v>2019</v>
      </c>
      <c r="G36" s="442"/>
      <c r="H36" s="442"/>
      <c r="I36" s="443">
        <v>10</v>
      </c>
    </row>
    <row r="37" spans="1:9">
      <c r="A37" s="345">
        <v>28</v>
      </c>
      <c r="B37" s="344" t="s">
        <v>283</v>
      </c>
      <c r="C37" s="440" t="s">
        <v>424</v>
      </c>
      <c r="D37" s="439" t="s">
        <v>426</v>
      </c>
      <c r="E37" s="441"/>
      <c r="F37" s="442">
        <v>2019</v>
      </c>
      <c r="G37" s="442"/>
      <c r="H37" s="442"/>
      <c r="I37" s="443">
        <v>5</v>
      </c>
    </row>
    <row r="38" spans="1:9">
      <c r="A38" s="345">
        <v>29</v>
      </c>
      <c r="B38" s="344" t="s">
        <v>283</v>
      </c>
      <c r="C38" s="440" t="s">
        <v>424</v>
      </c>
      <c r="D38" s="439" t="s">
        <v>418</v>
      </c>
      <c r="E38" s="441"/>
      <c r="F38" s="442">
        <v>2019</v>
      </c>
      <c r="G38" s="442"/>
      <c r="H38" s="442"/>
      <c r="I38" s="443">
        <v>5</v>
      </c>
    </row>
    <row r="39" spans="1:9">
      <c r="A39" s="345">
        <v>30</v>
      </c>
      <c r="B39" s="344" t="s">
        <v>283</v>
      </c>
      <c r="C39" s="440" t="s">
        <v>424</v>
      </c>
      <c r="D39" s="439" t="s">
        <v>427</v>
      </c>
      <c r="E39" s="441"/>
      <c r="F39" s="442">
        <v>2019</v>
      </c>
      <c r="G39" s="442"/>
      <c r="H39" s="442"/>
      <c r="I39" s="443">
        <v>5</v>
      </c>
    </row>
    <row r="40" spans="1:9" ht="45">
      <c r="A40" s="345">
        <v>31</v>
      </c>
      <c r="B40" s="344" t="s">
        <v>283</v>
      </c>
      <c r="C40" s="440" t="s">
        <v>428</v>
      </c>
      <c r="D40" s="439" t="s">
        <v>414</v>
      </c>
      <c r="E40" s="441"/>
      <c r="F40" s="442">
        <v>2019</v>
      </c>
      <c r="G40" s="442"/>
      <c r="H40" s="442"/>
      <c r="I40" s="443">
        <v>5</v>
      </c>
    </row>
    <row r="41" spans="1:9">
      <c r="A41" s="345">
        <v>32</v>
      </c>
      <c r="B41" s="344" t="s">
        <v>283</v>
      </c>
      <c r="C41" s="440" t="s">
        <v>424</v>
      </c>
      <c r="D41" s="439" t="s">
        <v>429</v>
      </c>
      <c r="E41" s="441"/>
      <c r="F41" s="442">
        <v>2019</v>
      </c>
      <c r="G41" s="442"/>
      <c r="H41" s="442"/>
      <c r="I41" s="443">
        <v>5</v>
      </c>
    </row>
    <row r="42" spans="1:9">
      <c r="A42" s="345">
        <v>33</v>
      </c>
      <c r="B42" s="344" t="s">
        <v>283</v>
      </c>
      <c r="C42" s="440" t="s">
        <v>430</v>
      </c>
      <c r="D42" s="439" t="s">
        <v>419</v>
      </c>
      <c r="E42" s="441"/>
      <c r="F42" s="442">
        <v>2019</v>
      </c>
      <c r="G42" s="442"/>
      <c r="H42" s="442"/>
      <c r="I42" s="443">
        <v>5</v>
      </c>
    </row>
    <row r="43" spans="1:9">
      <c r="A43" s="345">
        <v>34</v>
      </c>
      <c r="B43" s="344" t="s">
        <v>283</v>
      </c>
      <c r="C43" s="440" t="s">
        <v>430</v>
      </c>
      <c r="D43" s="439" t="s">
        <v>426</v>
      </c>
      <c r="E43" s="441"/>
      <c r="F43" s="442">
        <v>2019</v>
      </c>
      <c r="G43" s="442"/>
      <c r="H43" s="442"/>
      <c r="I43" s="443">
        <v>5</v>
      </c>
    </row>
    <row r="44" spans="1:9">
      <c r="A44" s="345">
        <v>35</v>
      </c>
      <c r="B44" s="344" t="s">
        <v>283</v>
      </c>
      <c r="C44" s="440" t="s">
        <v>430</v>
      </c>
      <c r="D44" s="439" t="s">
        <v>426</v>
      </c>
      <c r="E44" s="441"/>
      <c r="F44" s="442">
        <v>2019</v>
      </c>
      <c r="G44" s="442"/>
      <c r="H44" s="442"/>
      <c r="I44" s="443">
        <v>5</v>
      </c>
    </row>
    <row r="45" spans="1:9" ht="30">
      <c r="A45" s="345">
        <v>36</v>
      </c>
      <c r="B45" s="344" t="s">
        <v>283</v>
      </c>
      <c r="C45" s="445" t="s">
        <v>431</v>
      </c>
      <c r="D45" s="439" t="s">
        <v>425</v>
      </c>
      <c r="E45" s="441"/>
      <c r="F45" s="442">
        <v>2019</v>
      </c>
      <c r="G45" s="442"/>
      <c r="H45" s="442"/>
      <c r="I45" s="443">
        <v>5</v>
      </c>
    </row>
    <row r="46" spans="1:9">
      <c r="A46" s="345">
        <v>37</v>
      </c>
      <c r="B46" s="344" t="s">
        <v>283</v>
      </c>
      <c r="C46" s="440" t="s">
        <v>432</v>
      </c>
      <c r="D46" s="439" t="s">
        <v>418</v>
      </c>
      <c r="E46" s="441"/>
      <c r="F46" s="442">
        <v>2017</v>
      </c>
      <c r="G46" s="442"/>
      <c r="H46" s="442"/>
      <c r="I46" s="443">
        <v>5</v>
      </c>
    </row>
    <row r="47" spans="1:9" ht="15.75" thickBot="1">
      <c r="A47" s="446">
        <v>38</v>
      </c>
      <c r="B47" s="432" t="s">
        <v>283</v>
      </c>
      <c r="C47" s="433" t="s">
        <v>432</v>
      </c>
      <c r="D47" s="432" t="s">
        <v>417</v>
      </c>
      <c r="E47" s="434"/>
      <c r="F47" s="435">
        <v>2016</v>
      </c>
      <c r="G47" s="435"/>
      <c r="H47" s="435"/>
      <c r="I47" s="436">
        <v>10</v>
      </c>
    </row>
    <row r="48" spans="1:9" ht="15.75" thickBot="1">
      <c r="A48" s="350"/>
      <c r="B48" s="108"/>
      <c r="C48" s="108"/>
      <c r="D48" s="108"/>
      <c r="E48" s="108"/>
      <c r="F48" s="108"/>
      <c r="G48" s="108"/>
      <c r="H48" s="351" t="str">
        <f>"Total "&amp;LEFT(A7,2)</f>
        <v>Total I4</v>
      </c>
      <c r="I48" s="352">
        <f>SUM(I10:I47)</f>
        <v>242.5</v>
      </c>
    </row>
    <row r="50" spans="1:9" ht="33.75" customHeight="1">
      <c r="A50" s="47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50" s="477"/>
      <c r="C50" s="477"/>
      <c r="D50" s="477"/>
      <c r="E50" s="477"/>
      <c r="F50" s="477"/>
      <c r="G50" s="477"/>
      <c r="H50" s="477"/>
      <c r="I50" s="477"/>
    </row>
  </sheetData>
  <mergeCells count="3">
    <mergeCell ref="A7:I7"/>
    <mergeCell ref="A6:I6"/>
    <mergeCell ref="A50:I5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Mihai Ene</cp:lastModifiedBy>
  <cp:lastPrinted>2024-02-22T16:00:58Z</cp:lastPrinted>
  <dcterms:created xsi:type="dcterms:W3CDTF">2013-01-10T17:13:12Z</dcterms:created>
  <dcterms:modified xsi:type="dcterms:W3CDTF">2024-06-13T16:40:26Z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