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120" yWindow="-120" windowWidth="29040" windowHeight="15840" tabRatio="928" firstSheet="1" activeTab="3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I11a!$A$1:$I$18</definedName>
    <definedName name="_xlnm.Print_Area" localSheetId="16">I11b!$A$1:$H$20</definedName>
    <definedName name="_xlnm.Print_Area" localSheetId="17">I11c!$A$1:$G$27</definedName>
    <definedName name="_xlnm.Print_Area" localSheetId="18">'I12'!$A$1:$H$18</definedName>
    <definedName name="_xlnm.Print_Area" localSheetId="19">'I13'!$A$1:$H$24</definedName>
    <definedName name="_xlnm.Print_Area" localSheetId="20">I14a!$A$1:$H$22</definedName>
    <definedName name="_xlnm.Print_Area" localSheetId="21">I14b!$A$1:$H$23</definedName>
    <definedName name="_xlnm.Print_Area" localSheetId="22">I14c!$A$1:$H$22</definedName>
    <definedName name="_xlnm.Print_Area" localSheetId="23">'I15'!$A$1:$H$22</definedName>
    <definedName name="_xlnm.Print_Area" localSheetId="24">'I16'!$A$1:$D$20</definedName>
    <definedName name="_xlnm.Print_Area" localSheetId="25">'I17'!$A$1:$D$26</definedName>
    <definedName name="_xlnm.Print_Area" localSheetId="26">'I18'!$A$1:$D$22</definedName>
    <definedName name="_xlnm.Print_Area" localSheetId="27">'I19'!$A$1:$E$19</definedName>
    <definedName name="_xlnm.Print_Area" localSheetId="6">'I2'!$A$1:$I$21</definedName>
    <definedName name="_xlnm.Print_Area" localSheetId="28">'I20'!$A$1:$E$22</definedName>
    <definedName name="_xlnm.Print_Area" localSheetId="29">'I21'!$A$1:$D$23</definedName>
    <definedName name="_xlnm.Print_Area" localSheetId="30">'I22'!$A$1:$D$14</definedName>
    <definedName name="_xlnm.Print_Area" localSheetId="31">'I23'!$A$1:$D$20</definedName>
    <definedName name="_xlnm.Print_Area" localSheetId="32">'I24'!$A$1:$F$20</definedName>
    <definedName name="_xlnm.Print_Area" localSheetId="7">'I3'!$A$1:$I$13</definedName>
    <definedName name="_xlnm.Print_Area" localSheetId="8">'I4'!$A$1:$I$21</definedName>
    <definedName name="_xlnm.Print_Area" localSheetId="9">'I5'!$A$1:$I$24</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16" l="1"/>
  <c r="A7" i="14" l="1"/>
  <c r="H10" i="30" l="1"/>
  <c r="A12" i="7"/>
  <c r="A13" i="7" s="1"/>
  <c r="A14" i="7" s="1"/>
  <c r="A15" i="7" s="1"/>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2"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3" i="23"/>
  <c r="A12" i="24"/>
  <c r="A13" i="24" s="1"/>
  <c r="A7" i="24"/>
  <c r="C14" i="24" s="1"/>
  <c r="A7" i="23"/>
  <c r="C23" i="23" s="1"/>
  <c r="A11" i="22"/>
  <c r="A12" i="22" s="1"/>
  <c r="A7" i="22"/>
  <c r="D22" i="22" s="1"/>
  <c r="E19" i="21"/>
  <c r="D33" i="36" s="1"/>
  <c r="A11" i="21"/>
  <c r="A12" i="21" s="1"/>
  <c r="A13" i="21" s="1"/>
  <c r="A14" i="21" s="1"/>
  <c r="A15" i="21" s="1"/>
  <c r="A16" i="21" s="1"/>
  <c r="A17" i="21" s="1"/>
  <c r="A18" i="21" s="1"/>
  <c r="A7" i="21"/>
  <c r="D19" i="21" s="1"/>
  <c r="A22" i="20"/>
  <c r="A11" i="20"/>
  <c r="A12" i="20" s="1"/>
  <c r="A13" i="20" s="1"/>
  <c r="A14" i="20" s="1"/>
  <c r="A15" i="20" s="1"/>
  <c r="A16" i="20" s="1"/>
  <c r="A17" i="20" s="1"/>
  <c r="A18" i="20" s="1"/>
  <c r="A19" i="20" s="1"/>
  <c r="A7" i="20"/>
  <c r="C20" i="20" s="1"/>
  <c r="A11" i="19"/>
  <c r="A12" i="19" s="1"/>
  <c r="A13" i="19" s="1"/>
  <c r="A14" i="19" s="1"/>
  <c r="A15" i="19" s="1"/>
  <c r="A24" i="19" s="1"/>
  <c r="A25" i="19" s="1"/>
  <c r="A7" i="19"/>
  <c r="C26" i="19" s="1"/>
  <c r="A14" i="18"/>
  <c r="A15" i="18" s="1"/>
  <c r="A16" i="18" s="1"/>
  <c r="A17" i="18" s="1"/>
  <c r="A18" i="18" s="1"/>
  <c r="A19" i="18" s="1"/>
  <c r="I20" i="9"/>
  <c r="D16" i="36" s="1"/>
  <c r="I19" i="7"/>
  <c r="D14" i="36" s="1"/>
  <c r="I22" i="8"/>
  <c r="D15" i="36" s="1"/>
  <c r="A22" i="13"/>
  <c r="A22" i="12"/>
  <c r="A22" i="11"/>
  <c r="A22" i="10"/>
  <c r="A24" i="8"/>
  <c r="A21" i="7"/>
  <c r="A13" i="6"/>
  <c r="A21"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3" i="34"/>
  <c r="A14" i="34" s="1"/>
  <c r="A15" i="34" s="1"/>
  <c r="A16" i="34" s="1"/>
  <c r="A17" i="34" s="1"/>
  <c r="A18" i="34" s="1"/>
  <c r="A19" i="34" s="1"/>
  <c r="A3" i="34"/>
  <c r="A2" i="34"/>
  <c r="A1" i="34"/>
  <c r="A23" i="30"/>
  <c r="A13" i="30"/>
  <c r="A14" i="30" s="1"/>
  <c r="A15" i="30" s="1"/>
  <c r="A16" i="30" s="1"/>
  <c r="A17" i="30" s="1"/>
  <c r="A18" i="30" s="1"/>
  <c r="A19" i="30" s="1"/>
  <c r="A20" i="30" s="1"/>
  <c r="A7" i="30"/>
  <c r="G21" i="30" s="1"/>
  <c r="A7" i="17"/>
  <c r="G20" i="17" s="1"/>
  <c r="A22" i="17"/>
  <c r="H20" i="17"/>
  <c r="D26" i="36" s="1"/>
  <c r="A11" i="17"/>
  <c r="A12" i="17" s="1"/>
  <c r="A13" i="17" s="1"/>
  <c r="A14" i="17" s="1"/>
  <c r="A15" i="17" s="1"/>
  <c r="A16" i="17" s="1"/>
  <c r="A17" i="17" s="1"/>
  <c r="A18" i="17" s="1"/>
  <c r="A19" i="17" s="1"/>
  <c r="A24" i="16"/>
  <c r="A7" i="16"/>
  <c r="G22" i="16" s="1"/>
  <c r="A14" i="16"/>
  <c r="A15" i="16" s="1"/>
  <c r="A16" i="16" s="1"/>
  <c r="A17" i="16" s="1"/>
  <c r="A18" i="16" s="1"/>
  <c r="A19" i="16" s="1"/>
  <c r="A20" i="16" s="1"/>
  <c r="A18" i="15"/>
  <c r="A13" i="15"/>
  <c r="A14" i="15" s="1"/>
  <c r="A15" i="15" s="1"/>
  <c r="A7" i="15"/>
  <c r="G16" i="15" s="1"/>
  <c r="A11" i="28"/>
  <c r="A12" i="28" s="1"/>
  <c r="A13" i="28" s="1"/>
  <c r="A14" i="28" s="1"/>
  <c r="A15" i="28" s="1"/>
  <c r="A16" i="28" s="1"/>
  <c r="A17" i="28" s="1"/>
  <c r="A18" i="28" s="1"/>
  <c r="A19" i="28" s="1"/>
  <c r="A7" i="28"/>
  <c r="F27" i="28" s="1"/>
  <c r="A11" i="29"/>
  <c r="A12" i="29"/>
  <c r="A13" i="29" s="1"/>
  <c r="A14" i="29" s="1"/>
  <c r="A15" i="29" s="1"/>
  <c r="A16" i="29" s="1"/>
  <c r="A17" i="29" s="1"/>
  <c r="A18" i="29" s="1"/>
  <c r="A19" i="29" s="1"/>
  <c r="A7" i="29"/>
  <c r="G20" i="29" s="1"/>
  <c r="A11" i="14"/>
  <c r="A12" i="14" s="1"/>
  <c r="A13" i="14" s="1"/>
  <c r="A14" i="14" s="1"/>
  <c r="A15" i="14" s="1"/>
  <c r="A16" i="14" s="1"/>
  <c r="A17" i="14" s="1"/>
  <c r="H18" i="14"/>
  <c r="A11" i="13"/>
  <c r="A12" i="13" s="1"/>
  <c r="A13" i="13" s="1"/>
  <c r="A14" i="13" s="1"/>
  <c r="A15" i="13" s="1"/>
  <c r="A16" i="13" s="1"/>
  <c r="A17" i="13" s="1"/>
  <c r="A18" i="13" s="1"/>
  <c r="A19" i="13" s="1"/>
  <c r="A7" i="13"/>
  <c r="H20" i="13" s="1"/>
  <c r="A10" i="6"/>
  <c r="I20" i="12"/>
  <c r="D19" i="36" s="1"/>
  <c r="A11" i="12"/>
  <c r="A12" i="12" s="1"/>
  <c r="A13" i="12" s="1"/>
  <c r="A14" i="12" s="1"/>
  <c r="A15" i="12" s="1"/>
  <c r="A16" i="12" s="1"/>
  <c r="A17" i="12" s="1"/>
  <c r="A18" i="12" s="1"/>
  <c r="A19" i="12" s="1"/>
  <c r="A7" i="12"/>
  <c r="H20" i="12" s="1"/>
  <c r="A7" i="11"/>
  <c r="H20" i="11" s="1"/>
  <c r="A7" i="10"/>
  <c r="H20" i="10" s="1"/>
  <c r="A7" i="9"/>
  <c r="H20" i="9" s="1"/>
  <c r="A7" i="8"/>
  <c r="H22" i="8" s="1"/>
  <c r="A7" i="7"/>
  <c r="A7" i="6"/>
  <c r="H11" i="6" s="1"/>
  <c r="A7" i="5"/>
  <c r="H19"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2" i="8"/>
  <c r="A15" i="8" s="1"/>
  <c r="A16" i="8" s="1"/>
  <c r="A17" i="8" s="1"/>
  <c r="A18" i="8" s="1"/>
  <c r="A19" i="8" s="1"/>
  <c r="A20" i="8" s="1"/>
  <c r="A21" i="8" s="1"/>
  <c r="A11" i="5"/>
  <c r="A12" i="5" s="1"/>
  <c r="A13" i="5" s="1"/>
  <c r="A14" i="5" s="1"/>
  <c r="A15" i="5" s="1"/>
  <c r="A16" i="5" s="1"/>
  <c r="A17" i="5" s="1"/>
  <c r="A18"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7" i="28"/>
  <c r="D23" i="36" s="1"/>
  <c r="D25" i="36"/>
  <c r="D14" i="24"/>
  <c r="D36" i="36" s="1"/>
  <c r="D20" i="20"/>
  <c r="D32" i="36" s="1"/>
  <c r="D20" i="18"/>
  <c r="D30" i="36" s="1"/>
  <c r="H21" i="30"/>
  <c r="D27" i="36" s="1"/>
  <c r="H16" i="15"/>
  <c r="D24" i="36" s="1"/>
  <c r="H20" i="29"/>
  <c r="D22" i="36" s="1"/>
  <c r="I18" i="14"/>
  <c r="D21" i="36" s="1"/>
  <c r="I19" i="5"/>
  <c r="D12" i="36" s="1"/>
  <c r="D26" i="19"/>
  <c r="I20" i="10"/>
  <c r="D17" i="36" s="1"/>
  <c r="I11" i="6"/>
  <c r="D13" i="36" s="1"/>
  <c r="I20" i="4"/>
  <c r="A18" i="22" l="1"/>
  <c r="A19" i="22" s="1"/>
  <c r="A20" i="22" s="1"/>
  <c r="A21" i="22" s="1"/>
  <c r="A22" i="22" s="1"/>
  <c r="D43" i="36"/>
  <c r="D31" i="36"/>
  <c r="D42" i="36" s="1"/>
  <c r="D11" i="36"/>
  <c r="D35" i="36"/>
  <c r="D41" i="36" l="1"/>
  <c r="D44" i="36" s="1"/>
</calcChain>
</file>

<file path=xl/sharedStrings.xml><?xml version="1.0" encoding="utf-8"?>
<sst xmlns="http://schemas.openxmlformats.org/spreadsheetml/2006/main" count="815" uniqueCount="439">
  <si>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</si>
  <si>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</si>
  <si>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</si>
  <si>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</si>
  <si>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</si>
  <si>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</si>
  <si>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</si>
  <si>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</si>
  <si>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</si>
  <si>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</si>
  <si>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</si>
  <si>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</si>
  <si>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</si>
  <si>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</si>
  <si>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</si>
  <si>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</si>
  <si>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</si>
  <si>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</si>
  <si>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</si>
  <si>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</si>
  <si>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</si>
  <si>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</si>
  <si>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</si>
  <si>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</si>
  <si>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</si>
  <si>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</si>
  <si>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</si>
  <si>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</si>
  <si>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</si>
  <si>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</si>
  <si>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</si>
  <si>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</si>
  <si>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</si>
  <si>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</si>
  <si>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</si>
  <si>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</si>
  <si>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</si>
  <si>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</si>
  <si>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</si>
  <si>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</si>
  <si>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</si>
  <si>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</si>
  <si>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</si>
  <si>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</si>
  <si>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</si>
  <si>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</si>
  <si>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</si>
  <si>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</si>
  <si>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</si>
  <si>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</si>
  <si>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</si>
  <si>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</si>
  <si>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</si>
  <si>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</si>
  <si>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</si>
  <si>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</si>
  <si>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</si>
  <si>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</si>
  <si>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</si>
  <si>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</si>
  <si>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</si>
  <si>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</si>
  <si>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</si>
  <si>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</si>
  <si>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</si>
  <si>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</si>
  <si>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</si>
  <si>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</si>
  <si>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</si>
  <si>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</si>
  <si>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</si>
  <si>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</si>
  <si>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</si>
  <si>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</si>
  <si>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</si>
  <si>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</si>
  <si>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</si>
  <si>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</si>
  <si>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</si>
  <si>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</si>
  <si>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</si>
  <si>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</si>
  <si>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</si>
  <si>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</si>
  <si>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</si>
  <si>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</si>
  <si>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</si>
  <si>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</si>
  <si>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</si>
  <si>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</si>
  <si>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</si>
  <si>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</si>
  <si>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</si>
  <si>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</si>
  <si>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</si>
  <si>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</si>
  <si>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</si>
  <si>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</si>
  <si>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</si>
  <si>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</si>
  <si>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</si>
  <si>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</si>
  <si>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</si>
  <si>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</si>
  <si>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</si>
  <si>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</si>
  <si>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</si>
  <si>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</si>
  <si>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</si>
  <si>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</si>
  <si>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</si>
  <si>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</si>
  <si>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</si>
  <si>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</si>
  <si>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</si>
  <si>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</si>
  <si>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</si>
  <si>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</si>
  <si>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</si>
  <si>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</si>
  <si>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</si>
  <si>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</si>
  <si>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</si>
  <si>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</si>
  <si>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</si>
  <si>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</si>
  <si>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</si>
  <si>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</si>
  <si>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</si>
  <si>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</si>
  <si>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</si>
  <si>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</si>
  <si>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</si>
  <si>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</si>
  <si>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</si>
  <si>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</si>
  <si>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</si>
  <si>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</si>
  <si>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</si>
  <si>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</si>
  <si>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</si>
  <si>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</si>
  <si>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</si>
  <si>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</si>
  <si>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</si>
  <si>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</si>
  <si>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</si>
  <si>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</si>
  <si>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</si>
  <si>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</si>
  <si>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</si>
  <si>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</si>
  <si>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</si>
  <si>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</si>
  <si>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</si>
  <si>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</si>
  <si>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</si>
  <si>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</si>
  <si>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</si>
  <si>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</si>
  <si>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</si>
  <si>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</si>
  <si>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</si>
  <si>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</si>
  <si>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|15 | 10</t>
  </si>
  <si>
    <t>20 |15</t>
  </si>
  <si>
    <t>50 |30 | 10</t>
  </si>
  <si>
    <t>30 |20 | 10</t>
  </si>
  <si>
    <t>10 | 5</t>
  </si>
  <si>
    <t>5 | 3</t>
  </si>
  <si>
    <t>3 | 1</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</si>
  <si>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</si>
  <si>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</si>
  <si>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</si>
  <si>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</si>
  <si>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</si>
  <si>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</si>
  <si>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</si>
  <si>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</si>
  <si>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</si>
  <si>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</si>
  <si>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</si>
  <si>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</si>
  <si>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</si>
  <si>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</si>
  <si>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</si>
  <si>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</si>
  <si>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</si>
  <si>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</si>
  <si>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</si>
  <si>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</si>
  <si>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</si>
  <si>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</si>
  <si>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</si>
  <si>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</si>
  <si>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</si>
  <si>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</si>
  <si>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</si>
  <si>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</si>
  <si>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</si>
  <si>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</si>
  <si>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</si>
  <si>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</si>
  <si>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</si>
  <si>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</si>
  <si>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</si>
  <si>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</si>
  <si>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</si>
  <si>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</si>
  <si>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</si>
  <si>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</si>
  <si>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</si>
  <si>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</si>
  <si>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</si>
  <si>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</si>
  <si>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</si>
  <si>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</si>
  <si>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</si>
  <si>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</si>
  <si>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</si>
  <si>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</si>
  <si>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</si>
  <si>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</si>
  <si>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</si>
  <si>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</si>
  <si>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</si>
  <si>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</si>
  <si>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</si>
  <si>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</si>
  <si>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</si>
  <si>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</si>
  <si>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</si>
  <si>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</si>
  <si>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</si>
  <si>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</si>
  <si>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</si>
  <si>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</si>
  <si>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</si>
  <si>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</si>
  <si>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</si>
  <si>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</si>
  <si>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</si>
  <si>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</si>
  <si>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</si>
  <si>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</si>
  <si>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</si>
  <si>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</si>
  <si>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</si>
  <si>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</si>
  <si>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</si>
  <si>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</si>
  <si>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</si>
  <si>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</si>
  <si>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</si>
  <si>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</si>
  <si>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</si>
  <si>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</si>
  <si>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</si>
  <si>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</si>
  <si>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</si>
  <si>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</si>
  <si>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</si>
  <si>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</si>
  <si>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</si>
  <si>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</si>
  <si>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</si>
  <si>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proiectării de arhitectură</t>
  </si>
  <si>
    <t>Editura Universitară „Ion Mincu”, București</t>
  </si>
  <si>
    <t>-</t>
  </si>
  <si>
    <t>coautor</t>
  </si>
  <si>
    <t>privat</t>
  </si>
  <si>
    <t>Argument</t>
  </si>
  <si>
    <t>2067-4252 (print) 2501-6334 (online)</t>
  </si>
  <si>
    <t>15 martie</t>
  </si>
  <si>
    <t>9 sept.</t>
  </si>
  <si>
    <t>edificat</t>
  </si>
  <si>
    <t>Client privat</t>
  </si>
  <si>
    <t>Edificat</t>
  </si>
  <si>
    <t>Autor</t>
  </si>
  <si>
    <t>autor</t>
  </si>
  <si>
    <t>Reclaiming the River - concurs internațional de arhitectură pentru amenajarea maulurilor râului Dâmbovița    - premiul 2</t>
  </si>
  <si>
    <t>Solon Marius Mihai</t>
  </si>
  <si>
    <t>Continuitate , Context , Comunitate</t>
  </si>
  <si>
    <t>ISBN 978-606-638-223-6</t>
  </si>
  <si>
    <t>Ambient sustenabil între tehnologie și expresivitate in Argument 6/2014</t>
  </si>
  <si>
    <t xml:space="preserve">            Argument</t>
  </si>
  <si>
    <t xml:space="preserve">Mobilitatea ca punct de pornire în redefinirea relațională individ – oraș - teritoriu </t>
  </si>
  <si>
    <t>Interstitiu riveran-urban – Raul Colentina  in Antropologie Urbana</t>
  </si>
  <si>
    <t xml:space="preserve"> Revista de Antropologie Urbana</t>
  </si>
  <si>
    <t>6</t>
  </si>
  <si>
    <t xml:space="preserve">Dimensiunea formativă între tradiţie şi modernitate in Argument  </t>
  </si>
  <si>
    <t>8</t>
  </si>
  <si>
    <t>Model integrat al culturii arhitecturale a Bucureștiului</t>
  </si>
  <si>
    <t>Solon Marius Mihai Solon Liliana Monica</t>
  </si>
  <si>
    <t>Piața Unirii din Râșnov – concurs international de arhitectura</t>
  </si>
  <si>
    <t>BIUAR</t>
  </si>
  <si>
    <t>Foaier urban in fata Teatrului National de Opereta si Muzical „Ion Dacian”</t>
  </si>
  <si>
    <t xml:space="preserve">BIUAR </t>
  </si>
  <si>
    <t xml:space="preserve"> octombrie-decembrie</t>
  </si>
  <si>
    <t>iulie decembrie</t>
  </si>
  <si>
    <t>Ambiguitatea arhitecturii recente între Realitate , Știinta si Expresivitate</t>
  </si>
  <si>
    <t>9</t>
  </si>
  <si>
    <t>ISSN (print): 2067-4252
ISSN (online): 2501-6334</t>
  </si>
  <si>
    <t>ISSN (print): 2067-4252</t>
  </si>
  <si>
    <t>ISSN (online): 2501-6334</t>
  </si>
  <si>
    <t>ISSN 1582-2117</t>
  </si>
  <si>
    <t>Solon Marius Mihai Chirvai Dana, Alina Voiculet</t>
  </si>
  <si>
    <t>Vicepresedinte UAR sector 3</t>
  </si>
  <si>
    <t>PUZ INSTALATII DE TRANSPORT PE CABLU SI CONSTRUCTII AFERENTEPUZ Hotel Fințești</t>
  </si>
  <si>
    <t>234/2011</t>
  </si>
  <si>
    <t>Primaria Sector 2</t>
  </si>
  <si>
    <t>259/2018</t>
  </si>
  <si>
    <t>coautor, sef proiect arhitectura</t>
  </si>
  <si>
    <t>2018-19</t>
  </si>
  <si>
    <t>256/17</t>
  </si>
  <si>
    <t xml:space="preserve">       PUZ str V. Brauner 42A</t>
  </si>
  <si>
    <t>avizare - 500 apartamente</t>
  </si>
  <si>
    <t>PUZ str V. Brauner 40 M+L</t>
  </si>
  <si>
    <t xml:space="preserve">       avizat</t>
  </si>
  <si>
    <t xml:space="preserve">       avizat - 300 apartamente</t>
  </si>
  <si>
    <t xml:space="preserve"> Imobil locuite colective S+P+7E str V Brauner 42</t>
  </si>
  <si>
    <t xml:space="preserve"> Imobil locuinte colective S+P+2E+E3r bd Rm.Sarat 18 , Bucuresti </t>
  </si>
  <si>
    <t>AC / executie</t>
  </si>
  <si>
    <t>Proiect tip Magazin Prezentare şi Depozit ROMSTAL</t>
  </si>
  <si>
    <t>Edificat la Craiova, Galati, Arad, Oradea, Baia Mare</t>
  </si>
  <si>
    <t>2005-2007</t>
  </si>
  <si>
    <t>Ansamblu Locuinte 50 apartamente Şos. Bucureşti – Târgovişte nr. 22, S1 (3+1 blocuri)</t>
  </si>
  <si>
    <t xml:space="preserve">Ansamblu mixt birouri şi showroom auto S+P+3E şi amenajare interioară , str. Pechea, S1 Bucureşti </t>
  </si>
  <si>
    <t xml:space="preserve">BIROURI ŞI HALĂ PRODUCŢIE CONFECŢII TEXTILE, str. Valea  Oltului nr.77-79, sect. 6, </t>
  </si>
  <si>
    <t>1997-2003</t>
  </si>
  <si>
    <t>RECOMPENSA -la concursul national de arhitectura pentru "Centrul  National de Telecomunicatii si Centrul T.V.ROM.-International",organizat de U.A.R</t>
  </si>
  <si>
    <t>MENTIUNE - concursul national pentru proiectarea Bisericii Ortodoxe a fundatiei "Christiana"la  Bucuresti, organizat de U.A.R.;</t>
  </si>
  <si>
    <t>LOCUL II- la concursul de arhitectura pentru proiectarea la Sinaia a unui hotel de cinci  stele</t>
  </si>
  <si>
    <t>participare la concursul international de arhitectura  "Europan"</t>
  </si>
  <si>
    <t xml:space="preserve"> LOCUL II  la concursul national de arhitectura: Extinderea spitalului Carol Davila,  organizt de OAR si P.S.1.</t>
  </si>
  <si>
    <t>participare la concursul international: Valencia del Mar, Marina Juan Carlos 1st</t>
  </si>
  <si>
    <t>participare la concursul international :  Complex scolar bioclimatic inovativ in Creta</t>
  </si>
  <si>
    <t xml:space="preserve">participare concurs international de arhitectura Re-use the Roman Ruin Piscina Mirabilis, Bacoli, Napoli </t>
  </si>
  <si>
    <t>Premiul 1 - Sectiune tip de bloc -  concurs de solutii de arhitectura organizat de Ministerul Dezvoltarii Regionale si Locuintei -A.N.L. – blocuri locuinte</t>
  </si>
  <si>
    <t xml:space="preserve">participare concurs de arhitectura: Extinderea sediului UAR str JL Calderon </t>
  </si>
  <si>
    <t xml:space="preserve">Participare la Expozitia "100 de ani de Arhitectura in România" (la sala Dalles) cu proiectul de concurs pentru pentru "Hotel de 5 stele la Sinaia" (Mara) </t>
  </si>
  <si>
    <t>Participare la Expozitia "100 de ani de Arhitectura in România" (la sala Dalles) cu proiectul de concurs pentru pentru "Hotel la Roman "</t>
  </si>
  <si>
    <t>expozitia Anualei de Arhitectura Bucuresti  Imobil birouri si showroom auto bd. Aerogarii</t>
  </si>
  <si>
    <t>expozitia Anualei de Arhitectura  Bucuresti  Complex Showroom-uri Auto</t>
  </si>
  <si>
    <t>expozitia Bienalei de arhitectura – Imobil de birouri str Siriului 6-8</t>
  </si>
  <si>
    <t>expozitia Anualei de Arhitectura Bucuresti  - Imobil de birouri Calea Dudesti</t>
  </si>
  <si>
    <t>expozitia Anualei de Arhitectura Bucuresti - Studio de casting si modeling</t>
  </si>
  <si>
    <t>expozitia Anualei de Arhitectura București  – Bloc de locuinte RMS18</t>
  </si>
  <si>
    <t>Arhitext design cu Imobil de birouri Cale Seban Voda</t>
  </si>
  <si>
    <t>Participare expozitia BIUAR –  imobil str W Filderman</t>
  </si>
  <si>
    <t>Participare expozitia BIUAR – Sediul de birouri Sos Odai</t>
  </si>
  <si>
    <t>Participare expozitia BIUAR – Imobil str Ghe Bals</t>
  </si>
  <si>
    <t>Orasul durabil – Regenerare urbana a interstitiului riveran-urban al raului Colentina</t>
  </si>
  <si>
    <t>18 mai</t>
  </si>
  <si>
    <t>Conferinta de cercetare in constructii -INCD Urban- INCERC</t>
  </si>
  <si>
    <t>Sesiune comunicari stiintifice UAUIM Cercetarea prin proiect</t>
  </si>
  <si>
    <t>Dezvoltare durabila intre expresivitate tehnologie şi cost</t>
  </si>
  <si>
    <t>Dezvoltare durabila intre expresivitate, tehnologie si cost</t>
  </si>
  <si>
    <t>Solon Marius Mihai, Chirvai Dana, Voiculet Alina</t>
  </si>
  <si>
    <t>ISSN 2343-7537</t>
  </si>
  <si>
    <t>Conferinţa de cercetare în construcţii, economia construcţiilor, urbanism şi amenajarea teritoriului. Rezumate ale lucrărilor</t>
  </si>
  <si>
    <t>9 mai</t>
  </si>
  <si>
    <t>Bloc birouri si servicii S+P+4E, 5000mp, Sos Fundeni nr 74, S2, Bucuresti</t>
  </si>
  <si>
    <t>Ansamblu residential Swiss Residence  S + P + 5E Ac = 9000mp – str Floarea Soarelui 43, Voluntari</t>
  </si>
  <si>
    <t>Bloc Birouri S+P+5E Interconstruct 93 srl , sos. Fundeni nr.120, Dobroiesti , Ilfov</t>
  </si>
  <si>
    <t>Imobil complex de servicii si comert auto : Mercedes Benz + Ford + Hyunday 7000mp , Popesti Leordeni</t>
  </si>
  <si>
    <t xml:space="preserve">Bloc de birouri, Calea Şerban Vodă, S4 Bureşti,  </t>
  </si>
  <si>
    <t>Bloc Birouri S+ P+3E str Siriului 6-8, S1, Bucuresti, Anuala 2008</t>
  </si>
  <si>
    <t>Sesiune comunicari stiintifice ASTR - UAUIM Cladirea ca factor de depoluare urban</t>
  </si>
  <si>
    <t>Continuitate si Discontinuitate in abordarea dezvoltarii urbane</t>
  </si>
  <si>
    <t>Simpozion Arhitectura  in “Europa 2020” la (Expoenergie)</t>
  </si>
  <si>
    <t>Solon Marius Mihai (sustinere), Chirvai Dana,  Voiculet Alina</t>
  </si>
  <si>
    <t>Solon Marius Mihai  (sustinere)</t>
  </si>
  <si>
    <t>Solon Marius Mihai (sustinere)</t>
  </si>
  <si>
    <t>Mapping the genetic jungle generating the urban space. (urban form)</t>
  </si>
  <si>
    <t>Dimensiunea formativa intre traditie si modernitate</t>
  </si>
  <si>
    <t xml:space="preserve">Sesiunea internationala de comunicari stiintifice - Educatia in arhitectura </t>
  </si>
  <si>
    <t>Conferinta internationala ICAR 2015 - Re[Search] through Architecture</t>
  </si>
  <si>
    <t xml:space="preserve"> 21 mai</t>
  </si>
  <si>
    <t>Lascu Tana (sustinere) Solon Marius</t>
  </si>
  <si>
    <t xml:space="preserve">Chorography Approach as Strategy in the Architectural Design  </t>
  </si>
  <si>
    <t>29 iun - 2 iulie</t>
  </si>
  <si>
    <t>Conferinta de la Galway, Irlanda        Landscape Values 
Place and Praxis</t>
  </si>
  <si>
    <t>The Interpretative Reading From Chorographic Perspective As Project Strategy</t>
  </si>
  <si>
    <t>Simpozion international EURAU 2016 - In between scales - European Symposium on Research in Architecture and Urban Design</t>
  </si>
  <si>
    <t>28-30 sept</t>
  </si>
  <si>
    <t>Lascu Tana,                 Solon Marius</t>
  </si>
  <si>
    <t>Seminar international UNISCAPE  En-Route</t>
  </si>
  <si>
    <t xml:space="preserve">Solon Marius,             Lascu Tana,                 </t>
  </si>
  <si>
    <t>Peisaj și reconectare urbană în Interstițiul riveran-urban al Râului Colentina</t>
  </si>
  <si>
    <t xml:space="preserve"> Sesiune comunicari - stiintifice UAUIM - Arhitectura recenta discurs critic   </t>
  </si>
  <si>
    <t>Ambiguitatea arhitecturii recente între REALITATE - ȘTIINȚĂ ȘI EXPRESIVITATE</t>
  </si>
  <si>
    <t>20 mai</t>
  </si>
  <si>
    <t>Defining the general parameter of urban comfort in reducing risk factors on built heritage conservation and rehabilitation</t>
  </si>
  <si>
    <t xml:space="preserve">   Conferinta internationala RRRC 2016</t>
  </si>
  <si>
    <t>Simpozion organizat de UAUIM  „Context, Arhitectură, Urbanism și Design”</t>
  </si>
  <si>
    <t>De la locuinta la locuire</t>
  </si>
  <si>
    <t>Oraşul durabil între trecut - prezent şi viitor</t>
  </si>
  <si>
    <t>Oraşul viitorului între ASPIRAŢII şi LIMITĂRI</t>
  </si>
  <si>
    <t xml:space="preserve">Conference Landscape Futures UNISCAPE </t>
  </si>
  <si>
    <t>19-21 iun</t>
  </si>
  <si>
    <t xml:space="preserve"> Chirvai Dana, Spirescu Adrian, Solon Marius, Voiculet Alina, </t>
  </si>
  <si>
    <t>Mapping the Built Space Interacting with the Landscape, between the Initial Limits and Finality</t>
  </si>
  <si>
    <t>Simpozionul CSAU-UAUIM „Arhitecturi contemporane. De la obiect la teritoriu”</t>
  </si>
  <si>
    <t>Solon Marius Mihai (sustinere), Chirvai Dana,  Tana Lascu</t>
  </si>
  <si>
    <t>23 mart</t>
  </si>
  <si>
    <t>Sesiune comunicari stiitifice „Bucuresti capitala culturala europeana”</t>
  </si>
  <si>
    <t>Model integrat al culturii arhitecturale</t>
  </si>
  <si>
    <t>Solon Marius Mihai (sustinere), Solon Liliana</t>
  </si>
  <si>
    <t>14 martie</t>
  </si>
  <si>
    <t>23-26 mai</t>
  </si>
  <si>
    <t xml:space="preserve">Solon Marius Mihai </t>
  </si>
  <si>
    <t>En-Route International Seminar - Bridging the Limits. BorderScapes as continuities and contexts</t>
  </si>
  <si>
    <t>Waterscapes within the City: Limiting or Connecting?</t>
  </si>
  <si>
    <t>111/96 + 169/02 + 215/07</t>
  </si>
  <si>
    <t>163/01</t>
  </si>
  <si>
    <t xml:space="preserve">150/2000 </t>
  </si>
  <si>
    <t>196/05</t>
  </si>
  <si>
    <t>192/05</t>
  </si>
  <si>
    <t>208/06</t>
  </si>
  <si>
    <t>204/06</t>
  </si>
  <si>
    <t>214/07</t>
  </si>
  <si>
    <t>191/05</t>
  </si>
  <si>
    <t xml:space="preserve">           248/15</t>
  </si>
  <si>
    <t xml:space="preserve">           253/18</t>
  </si>
  <si>
    <t>224/08 +2010</t>
  </si>
  <si>
    <r>
      <t>Expoziția de fotografie de arhitectură - "</t>
    </r>
    <r>
      <rPr>
        <i/>
        <sz val="11"/>
        <color indexed="8"/>
        <rFont val="Calibri"/>
        <family val="2"/>
      </rPr>
      <t xml:space="preserve">Locuinta interbelica in sectorul 3" </t>
    </r>
    <r>
      <rPr>
        <sz val="11"/>
        <color indexed="8"/>
        <rFont val="Calibri"/>
        <family val="2"/>
        <charset val="238"/>
      </rPr>
      <t xml:space="preserve">organizata de UAR sector 3 la Centrul cultural din str Calderon </t>
    </r>
  </si>
  <si>
    <t>Expozitia concursului de Idei de arhitectura pentru "Foyer urban in fata Teatrului Național de Operetă şi Musical "Ion Dacian" din Bucuresti - organizata la centrul cultural UAR din str JL Calderon dechidere nov 2017</t>
  </si>
  <si>
    <t>Expozitia concursului de Idei de arhitectura pentru Piața Unirii din Râșnov - deschisa la centrul cultural UAR din str JL Calderon in nov 2021</t>
  </si>
  <si>
    <t>anul</t>
  </si>
  <si>
    <t>Constructii aferente Instalatieie de transport pe cablu Mamaia</t>
  </si>
  <si>
    <t>Dunarea SA</t>
  </si>
  <si>
    <t>autorizat , executat</t>
  </si>
  <si>
    <t>coautor arhitectura</t>
  </si>
  <si>
    <t>186/04</t>
  </si>
  <si>
    <t>24.06.2024</t>
  </si>
  <si>
    <t>31 (1993-2024)</t>
  </si>
  <si>
    <t xml:space="preserve"> MENTIUNE - concursul international pentru  proiectarea "Teatrului "Luceafarul" din Chisinau, organizat de U.A.R</t>
  </si>
  <si>
    <t>2017-2022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</si>
</sst>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43">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sz val="11"/>
      <color theme="1"/>
      <name val="Calibri"/>
      <family val="2"/>
    </font>
    <font>
      <sz val="8"/>
      <name val="Calibri"/>
      <family val="2"/>
      <scheme val="minor"/>
    </font>
    <font>
      <sz val="12"/>
      <color rgb="FF3F3A38"/>
      <name val="Arial"/>
      <family val="2"/>
    </font>
    <font>
      <sz val="12"/>
      <color rgb="FF000000"/>
      <name val="Arial"/>
      <family val="2"/>
    </font>
    <font>
      <sz val="11"/>
      <color rgb="FF000000"/>
      <name val="Arial"/>
      <family val="2"/>
    </font>
    <font>
      <sz val="11"/>
      <color theme="1"/>
      <name val="Arial"/>
      <family val="2"/>
    </font>
    <font>
      <sz val="10"/>
      <color indexed="8"/>
      <name val="Calibri"/>
      <family val="2"/>
    </font>
    <font>
      <sz val="10"/>
      <color rgb="FF000000"/>
      <name val="Arial"/>
      <family val="2"/>
    </font>
    <font>
      <sz val="10"/>
      <color theme="1"/>
      <name val="Arial"/>
      <family val="2"/>
    </font>
    <font>
      <i/>
      <sz val="11"/>
      <color indexed="8"/>
      <name val="Calibri"/>
      <family val="2"/>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bgColor indexed="64"/>
      </patternFill>
    </fill>
  </fills>
  <borders count="55">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bottom/>
      <diagonal/>
    </border>
  </borders>
  <cellStyleXfs count="1">
    <xf numFmtId="0" fontId="0" fillId="0" borderId="0"/>
  </cellStyleXfs>
  <cellXfs count="471">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11" fillId="0" borderId="2" xfId="0" quotePrefix="1" applyFont="1" applyBorder="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10" fillId="0" borderId="0" xfId="0" applyFont="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18" fillId="0" borderId="0" xfId="0" applyFont="1"/>
    <xf numFmtId="0" fontId="14" fillId="0" borderId="9" xfId="0"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0" fontId="3" fillId="0" borderId="4" xfId="0"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18" fillId="0" borderId="2" xfId="0" applyFont="1" applyBorder="1"/>
    <xf numFmtId="0" fontId="18"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applyNumberFormat="1" applyFont="1" applyBorder="1" applyAlignment="1">
      <alignment horizontal="center"/>
    </xf>
    <xf numFmtId="0" fontId="0" fillId="0" borderId="2" xfId="0" applyBorder="1" applyAlignment="1">
      <alignment horizontal="center" wrapText="1"/>
    </xf>
    <xf numFmtId="16" fontId="3" fillId="0" borderId="2" xfId="0" quotePrefix="1" applyNumberFormat="1" applyFont="1" applyBorder="1" applyAlignment="1">
      <alignment horizontal="center" vertical="center" wrapText="1"/>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9" xfId="0" applyFont="1" applyBorder="1" applyAlignment="1">
      <alignment horizontal="center" vertical="center" wrapText="1"/>
    </xf>
    <xf numFmtId="165" fontId="15"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17" xfId="0"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165" fontId="10" fillId="0" borderId="22" xfId="0" applyNumberFormat="1" applyFont="1" applyBorder="1" applyAlignment="1">
      <alignment horizontal="center"/>
    </xf>
    <xf numFmtId="0" fontId="19" fillId="0" borderId="0" xfId="0" applyFont="1"/>
    <xf numFmtId="0" fontId="0" fillId="0" borderId="0" xfId="0" applyAlignment="1">
      <alignment horizontal="right"/>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5" fillId="0" borderId="0" xfId="0" applyFont="1"/>
    <xf numFmtId="0" fontId="18" fillId="0" borderId="17" xfId="0" applyFont="1" applyBorder="1" applyAlignment="1">
      <alignment horizontal="center"/>
    </xf>
    <xf numFmtId="0" fontId="18" fillId="0" borderId="8" xfId="0" applyFont="1" applyBorder="1" applyAlignment="1">
      <alignment horizontal="center"/>
    </xf>
    <xf numFmtId="0" fontId="15" fillId="0" borderId="23" xfId="0" applyFont="1" applyBorder="1" applyAlignment="1">
      <alignment horizontal="center"/>
    </xf>
    <xf numFmtId="0" fontId="14" fillId="0" borderId="2" xfId="0" applyFont="1" applyBorder="1" applyAlignment="1">
      <alignment horizontal="left" vertical="center" wrapText="1"/>
    </xf>
    <xf numFmtId="0" fontId="15" fillId="0" borderId="23" xfId="0" applyFont="1" applyBorder="1" applyAlignment="1">
      <alignment horizontal="center" vertical="center" wrapText="1"/>
    </xf>
    <xf numFmtId="0" fontId="18" fillId="0" borderId="9" xfId="0" applyFont="1" applyBorder="1" applyAlignment="1">
      <alignment horizontal="center"/>
    </xf>
    <xf numFmtId="0" fontId="14" fillId="0" borderId="6" xfId="0" applyFont="1" applyBorder="1" applyAlignment="1">
      <alignment horizontal="left" vertical="center" wrapText="1"/>
    </xf>
    <xf numFmtId="0" fontId="15" fillId="0" borderId="36"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4" fillId="0" borderId="18" xfId="0" applyFont="1" applyBorder="1" applyAlignment="1">
      <alignment horizontal="left"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0" fontId="18" fillId="0" borderId="1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4" fillId="0" borderId="40" xfId="0" applyFont="1" applyBorder="1" applyAlignment="1">
      <alignment horizontal="left" vertical="center" wrapText="1"/>
    </xf>
    <xf numFmtId="0" fontId="18" fillId="0" borderId="0" xfId="0" applyFont="1" applyAlignment="1">
      <alignment horizontal="left" vertical="center" wrapText="1"/>
    </xf>
    <xf numFmtId="165" fontId="15"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Border="1"/>
    <xf numFmtId="0" fontId="0" fillId="0" borderId="36" xfId="0"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36" xfId="0"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18" fillId="0" borderId="42" xfId="0" applyFont="1" applyBorder="1"/>
    <xf numFmtId="0" fontId="14" fillId="0" borderId="42" xfId="0" applyFont="1" applyBorder="1"/>
    <xf numFmtId="0" fontId="0" fillId="0" borderId="42" xfId="0" applyBorder="1"/>
    <xf numFmtId="0" fontId="18" fillId="0" borderId="42" xfId="0" applyFont="1" applyBorder="1" applyAlignment="1">
      <alignment horizontal="center" vertical="center" wrapText="1"/>
    </xf>
    <xf numFmtId="0" fontId="3" fillId="0" borderId="42" xfId="0" applyFont="1" applyBorder="1"/>
    <xf numFmtId="0" fontId="0" fillId="0" borderId="42" xfId="0" applyBorder="1" applyAlignment="1">
      <alignment horizontal="center" vertical="center" wrapText="1"/>
    </xf>
    <xf numFmtId="0" fontId="3" fillId="0" borderId="42" xfId="0" applyFont="1" applyBorder="1" applyAlignment="1">
      <alignment horizontal="center" vertical="center" wrapText="1"/>
    </xf>
    <xf numFmtId="0" fontId="11" fillId="0" borderId="42" xfId="0" applyFont="1" applyBorder="1" applyAlignment="1">
      <alignment horizontal="center" vertical="center"/>
    </xf>
    <xf numFmtId="0" fontId="14" fillId="0" borderId="42" xfId="0" applyFont="1" applyBorder="1" applyAlignment="1">
      <alignment horizontal="center" vertical="center"/>
    </xf>
    <xf numFmtId="0" fontId="14" fillId="0" borderId="42" xfId="0" applyFont="1" applyBorder="1" applyAlignment="1" applyProtection="1">
      <alignment horizontal="center" vertical="center" wrapText="1"/>
      <protection locked="0"/>
    </xf>
    <xf numFmtId="0" fontId="4" fillId="0" borderId="42" xfId="0" applyFont="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Protection="1">
      <protection hidden="1"/>
    </xf>
    <xf numFmtId="2" fontId="10" fillId="0" borderId="22" xfId="0" applyNumberFormat="1" applyFont="1" applyBorder="1" applyAlignment="1">
      <alignment horizontal="center"/>
    </xf>
    <xf numFmtId="0" fontId="14" fillId="0" borderId="47" xfId="0" applyFont="1" applyBorder="1" applyAlignment="1">
      <alignment horizontal="center" vertical="center" wrapText="1"/>
    </xf>
    <xf numFmtId="9" fontId="14" fillId="0" borderId="2" xfId="0" applyNumberFormat="1" applyFont="1" applyBorder="1" applyAlignment="1" applyProtection="1">
      <alignment horizontal="left" vertical="center" wrapText="1"/>
      <protection locked="0"/>
    </xf>
    <xf numFmtId="49" fontId="14" fillId="0" borderId="45" xfId="0" applyNumberFormat="1"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49" fontId="14" fillId="0" borderId="3" xfId="0" applyNumberFormat="1" applyFont="1" applyBorder="1" applyAlignment="1" applyProtection="1">
      <alignment horizontal="center" vertical="center" wrapText="1"/>
      <protection locked="0"/>
    </xf>
    <xf numFmtId="1" fontId="14" fillId="0" borderId="3" xfId="0" applyNumberFormat="1" applyFont="1" applyBorder="1" applyAlignment="1" applyProtection="1">
      <alignment horizontal="center" vertical="center" wrapText="1"/>
      <protection locked="0"/>
    </xf>
    <xf numFmtId="1" fontId="14" fillId="0" borderId="45" xfId="0" applyNumberFormat="1" applyFont="1" applyBorder="1" applyAlignment="1" applyProtection="1">
      <alignment horizontal="center" vertical="center" wrapText="1"/>
      <protection locked="0"/>
    </xf>
    <xf numFmtId="2" fontId="3" fillId="0" borderId="48" xfId="0" applyNumberFormat="1" applyFont="1" applyBorder="1" applyAlignment="1" applyProtection="1">
      <alignment horizontal="center" vertical="center"/>
      <protection hidden="1"/>
    </xf>
    <xf numFmtId="16" fontId="3" fillId="0" borderId="4" xfId="0" quotePrefix="1" applyNumberFormat="1" applyFont="1" applyBorder="1" applyAlignment="1">
      <alignment horizontal="center" wrapText="1"/>
    </xf>
    <xf numFmtId="0" fontId="3" fillId="0" borderId="3" xfId="0" applyFont="1" applyBorder="1" applyAlignment="1">
      <alignment horizontal="center" wrapText="1"/>
    </xf>
    <xf numFmtId="0" fontId="3" fillId="0" borderId="3" xfId="0" applyFont="1" applyBorder="1" applyAlignment="1">
      <alignment horizontal="center"/>
    </xf>
    <xf numFmtId="16" fontId="3" fillId="0" borderId="3" xfId="0" applyNumberFormat="1" applyFont="1" applyBorder="1" applyAlignment="1">
      <alignment horizontal="center"/>
    </xf>
    <xf numFmtId="2" fontId="3" fillId="0" borderId="48" xfId="0" applyNumberFormat="1" applyFont="1" applyBorder="1" applyAlignment="1">
      <alignment horizontal="center"/>
    </xf>
    <xf numFmtId="0" fontId="3" fillId="0" borderId="18" xfId="0" applyFont="1" applyBorder="1" applyAlignment="1">
      <alignment horizontal="left" wrapText="1"/>
    </xf>
    <xf numFmtId="0" fontId="26" fillId="0" borderId="18" xfId="0" applyFont="1" applyBorder="1" applyAlignment="1">
      <alignment wrapText="1"/>
    </xf>
    <xf numFmtId="0" fontId="14" fillId="0" borderId="3" xfId="0" applyFont="1" applyBorder="1"/>
    <xf numFmtId="0" fontId="14" fillId="0" borderId="3" xfId="0" applyFont="1" applyBorder="1" applyAlignment="1">
      <alignment horizontal="center" vertical="center" wrapText="1"/>
    </xf>
    <xf numFmtId="0" fontId="15" fillId="0" borderId="48" xfId="0" applyFont="1" applyBorder="1" applyAlignment="1">
      <alignment horizontal="center"/>
    </xf>
    <xf numFmtId="0" fontId="26" fillId="0" borderId="2" xfId="0" applyFont="1" applyBorder="1"/>
    <xf numFmtId="0" fontId="33" fillId="0" borderId="23" xfId="0" applyFont="1" applyBorder="1" applyAlignment="1">
      <alignment horizontal="center"/>
    </xf>
    <xf numFmtId="2" fontId="3" fillId="0" borderId="48" xfId="0" applyNumberFormat="1" applyFont="1" applyBorder="1" applyAlignment="1">
      <alignment horizontal="center" vertical="center" wrapText="1"/>
    </xf>
    <xf numFmtId="49" fontId="14" fillId="0" borderId="31" xfId="0" applyNumberFormat="1" applyFont="1" applyBorder="1" applyAlignment="1">
      <alignment horizontal="center" vertical="center" wrapText="1"/>
    </xf>
    <xf numFmtId="0" fontId="3" fillId="0" borderId="3" xfId="0" applyFont="1" applyBorder="1" applyAlignment="1">
      <alignment horizontal="left" vertical="center" wrapText="1"/>
    </xf>
    <xf numFmtId="0" fontId="3" fillId="0" borderId="3" xfId="0" applyFont="1" applyBorder="1" applyAlignment="1">
      <alignment wrapText="1"/>
    </xf>
    <xf numFmtId="0" fontId="3" fillId="0" borderId="3" xfId="0" applyFont="1" applyBorder="1" applyAlignment="1">
      <alignment horizontal="center" vertical="center" wrapText="1"/>
    </xf>
    <xf numFmtId="0" fontId="26" fillId="0" borderId="4" xfId="0" applyFont="1" applyBorder="1" applyAlignment="1">
      <alignment wrapText="1"/>
    </xf>
    <xf numFmtId="0" fontId="26" fillId="0" borderId="4" xfId="0" applyFont="1" applyBorder="1" applyAlignment="1">
      <alignment horizontal="center"/>
    </xf>
    <xf numFmtId="0" fontId="0" fillId="0" borderId="41" xfId="0" applyBorder="1" applyAlignment="1">
      <alignment horizontal="center"/>
    </xf>
    <xf numFmtId="0" fontId="18" fillId="0" borderId="50" xfId="0" applyFont="1" applyBorder="1" applyAlignment="1">
      <alignment horizontal="center"/>
    </xf>
    <xf numFmtId="0" fontId="14" fillId="0" borderId="3" xfId="0" applyFont="1" applyBorder="1" applyAlignment="1">
      <alignment horizontal="left" vertical="center" wrapText="1"/>
    </xf>
    <xf numFmtId="0" fontId="15" fillId="0" borderId="48" xfId="0" applyFont="1" applyBorder="1" applyAlignment="1">
      <alignment horizontal="center" vertical="center" wrapText="1"/>
    </xf>
    <xf numFmtId="0" fontId="14" fillId="0" borderId="0" xfId="0" applyFont="1" applyAlignment="1" applyProtection="1">
      <alignment horizontal="center" vertical="center" wrapText="1"/>
      <protection locked="0"/>
    </xf>
    <xf numFmtId="0" fontId="15" fillId="0" borderId="51" xfId="0" applyFont="1" applyBorder="1"/>
    <xf numFmtId="165" fontId="6" fillId="0" borderId="52" xfId="0" applyNumberFormat="1" applyFont="1" applyBorder="1" applyAlignment="1">
      <alignment horizontal="center"/>
    </xf>
    <xf numFmtId="49" fontId="14" fillId="0" borderId="6" xfId="0" applyNumberFormat="1" applyFont="1" applyBorder="1" applyAlignment="1" applyProtection="1">
      <alignment horizontal="left" vertical="center" wrapText="1"/>
      <protection locked="0"/>
    </xf>
    <xf numFmtId="0" fontId="35" fillId="0" borderId="0" xfId="0" applyFont="1" applyAlignment="1">
      <alignment wrapText="1"/>
    </xf>
    <xf numFmtId="0" fontId="36" fillId="0" borderId="0" xfId="0" applyFont="1" applyAlignment="1">
      <alignment wrapText="1"/>
    </xf>
    <xf numFmtId="0" fontId="37" fillId="0" borderId="0" xfId="0" applyFont="1" applyAlignment="1">
      <alignment horizontal="left" vertical="center" wrapText="1"/>
    </xf>
    <xf numFmtId="0" fontId="3" fillId="0" borderId="4" xfId="0" quotePrefix="1" applyFont="1" applyBorder="1" applyAlignment="1">
      <alignment horizontal="center" wrapText="1"/>
    </xf>
    <xf numFmtId="0" fontId="3" fillId="0" borderId="18" xfId="0" applyFont="1" applyBorder="1" applyAlignment="1">
      <alignment horizontal="center" wrapText="1"/>
    </xf>
    <xf numFmtId="0" fontId="6" fillId="0" borderId="27" xfId="0" applyFont="1" applyBorder="1" applyAlignment="1">
      <alignment horizontal="center" wrapText="1"/>
    </xf>
    <xf numFmtId="0" fontId="0" fillId="2" borderId="4" xfId="0" applyFill="1" applyBorder="1" applyAlignment="1">
      <alignment horizontal="center" wrapText="1"/>
    </xf>
    <xf numFmtId="0" fontId="20" fillId="0" borderId="0" xfId="0" applyFont="1" applyAlignment="1">
      <alignment wrapText="1"/>
    </xf>
    <xf numFmtId="0" fontId="3" fillId="0" borderId="4" xfId="0" applyFont="1" applyBorder="1" applyAlignment="1">
      <alignment horizontal="left" wrapText="1"/>
    </xf>
    <xf numFmtId="0" fontId="3" fillId="0" borderId="0" xfId="0" applyFont="1" applyBorder="1" applyAlignment="1">
      <alignment horizontal="center" wrapText="1"/>
    </xf>
    <xf numFmtId="0" fontId="6" fillId="0" borderId="41" xfId="0" applyFont="1" applyBorder="1" applyAlignment="1">
      <alignment horizontal="center" wrapText="1"/>
    </xf>
    <xf numFmtId="0" fontId="0" fillId="2" borderId="0" xfId="0" applyFill="1" applyBorder="1" applyAlignment="1">
      <alignment horizontal="center" wrapText="1"/>
    </xf>
    <xf numFmtId="0" fontId="0" fillId="0" borderId="0" xfId="0" applyBorder="1" applyAlignment="1">
      <alignment horizontal="center" vertical="center" wrapText="1"/>
    </xf>
    <xf numFmtId="0" fontId="6" fillId="0" borderId="51" xfId="0" applyFont="1" applyBorder="1"/>
    <xf numFmtId="0" fontId="8" fillId="0" borderId="11" xfId="0" applyFont="1" applyBorder="1" applyAlignment="1">
      <alignment horizontal="center"/>
    </xf>
    <xf numFmtId="0" fontId="8" fillId="0" borderId="11" xfId="0" applyFont="1" applyBorder="1"/>
    <xf numFmtId="0" fontId="8" fillId="0" borderId="11" xfId="0" applyFont="1" applyBorder="1" applyAlignment="1">
      <alignment horizontal="left" vertical="center" wrapText="1"/>
    </xf>
    <xf numFmtId="0" fontId="8" fillId="0" borderId="11" xfId="0" applyFont="1" applyBorder="1" applyAlignment="1">
      <alignment horizontal="center" vertical="center" wrapText="1"/>
    </xf>
    <xf numFmtId="2" fontId="8" fillId="0" borderId="53" xfId="0" applyNumberFormat="1" applyFont="1" applyBorder="1" applyAlignment="1">
      <alignment horizontal="center" vertical="center" wrapText="1"/>
    </xf>
    <xf numFmtId="0" fontId="7" fillId="0" borderId="11" xfId="0" applyFont="1" applyBorder="1"/>
    <xf numFmtId="0" fontId="0" fillId="0" borderId="11" xfId="0" applyBorder="1"/>
    <xf numFmtId="0" fontId="8" fillId="0" borderId="49" xfId="0" applyFont="1" applyBorder="1" applyAlignment="1">
      <alignment horizontal="center"/>
    </xf>
    <xf numFmtId="0" fontId="8" fillId="0" borderId="49" xfId="0" applyFont="1" applyBorder="1"/>
    <xf numFmtId="0" fontId="8" fillId="0" borderId="49" xfId="0" applyFont="1" applyBorder="1" applyAlignment="1">
      <alignment horizontal="left" vertical="center" wrapText="1"/>
    </xf>
    <xf numFmtId="0" fontId="8" fillId="0" borderId="49" xfId="0" applyFont="1" applyBorder="1" applyAlignment="1">
      <alignment horizontal="center" vertical="center" wrapText="1"/>
    </xf>
    <xf numFmtId="2" fontId="8" fillId="0" borderId="49" xfId="0" applyNumberFormat="1" applyFont="1" applyBorder="1" applyAlignment="1">
      <alignment horizontal="center" vertical="center" wrapText="1"/>
    </xf>
    <xf numFmtId="0" fontId="7" fillId="0" borderId="49" xfId="0" applyFont="1" applyBorder="1"/>
    <xf numFmtId="0" fontId="0" fillId="0" borderId="7" xfId="0" applyBorder="1" applyAlignment="1">
      <alignment horizontal="center" vertical="center" wrapText="1"/>
    </xf>
    <xf numFmtId="0" fontId="0" fillId="2" borderId="0" xfId="0" applyFill="1" applyBorder="1" applyAlignment="1">
      <alignment horizontal="center"/>
    </xf>
    <xf numFmtId="0" fontId="38" fillId="0" borderId="0" xfId="0" applyFont="1"/>
    <xf numFmtId="0" fontId="18" fillId="0" borderId="8" xfId="0" applyFont="1" applyBorder="1" applyAlignment="1">
      <alignment horizontal="center" vertical="center" wrapText="1"/>
    </xf>
    <xf numFmtId="0" fontId="38" fillId="0" borderId="0" xfId="0" applyFont="1" applyAlignment="1">
      <alignment wrapText="1"/>
    </xf>
    <xf numFmtId="0" fontId="18" fillId="0" borderId="17" xfId="0" applyFont="1" applyBorder="1" applyAlignment="1">
      <alignment horizontal="center" wrapText="1"/>
    </xf>
    <xf numFmtId="0" fontId="0" fillId="0" borderId="27" xfId="0" applyBorder="1" applyAlignment="1">
      <alignment horizontal="center" wrapText="1"/>
    </xf>
    <xf numFmtId="0" fontId="14" fillId="0" borderId="4" xfId="0" applyFont="1" applyBorder="1" applyAlignment="1">
      <alignment horizontal="center" vertical="center" wrapText="1"/>
    </xf>
    <xf numFmtId="0" fontId="3" fillId="0" borderId="41" xfId="0" applyFont="1" applyBorder="1" applyAlignment="1">
      <alignment horizontal="center"/>
    </xf>
    <xf numFmtId="0" fontId="37" fillId="0" borderId="0" xfId="0" applyFont="1"/>
    <xf numFmtId="0" fontId="26" fillId="0" borderId="18" xfId="0" applyFont="1" applyBorder="1" applyAlignment="1">
      <alignment horizontal="center" wrapText="1"/>
    </xf>
    <xf numFmtId="0" fontId="26" fillId="0" borderId="4" xfId="0" applyFont="1" applyBorder="1" applyAlignment="1">
      <alignment horizontal="center" wrapText="1"/>
    </xf>
    <xf numFmtId="0" fontId="3" fillId="0" borderId="2" xfId="0" applyFont="1" applyBorder="1" applyAlignment="1">
      <alignment horizontal="center" wrapText="1"/>
    </xf>
    <xf numFmtId="0" fontId="3" fillId="0" borderId="49" xfId="0" applyFont="1" applyBorder="1" applyAlignment="1">
      <alignment horizontal="center" vertical="center" wrapText="1"/>
    </xf>
    <xf numFmtId="0" fontId="40" fillId="0" borderId="0" xfId="0" applyFont="1" applyAlignment="1">
      <alignment wrapText="1"/>
    </xf>
    <xf numFmtId="16" fontId="3" fillId="0" borderId="3" xfId="0" quotePrefix="1" applyNumberFormat="1" applyFont="1" applyBorder="1" applyAlignment="1">
      <alignment horizontal="center" vertical="center" wrapText="1"/>
    </xf>
    <xf numFmtId="0" fontId="39" fillId="0" borderId="3" xfId="0" applyFont="1" applyBorder="1" applyAlignment="1">
      <alignment horizontal="center" vertical="center" wrapText="1"/>
    </xf>
    <xf numFmtId="0" fontId="41" fillId="0" borderId="0" xfId="0" applyFont="1" applyAlignment="1">
      <alignment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54" xfId="0" applyFont="1" applyBorder="1" applyAlignment="1">
      <alignment horizontal="center" vertical="center" wrapText="1"/>
    </xf>
    <xf numFmtId="0" fontId="0" fillId="0" borderId="45" xfId="0" applyBorder="1"/>
    <xf numFmtId="0" fontId="14" fillId="9" borderId="7" xfId="0" applyFont="1" applyFill="1" applyBorder="1" applyAlignment="1" applyProtection="1">
      <alignment horizontal="center" vertical="center" wrapText="1"/>
      <protection locked="0"/>
    </xf>
    <xf numFmtId="49" fontId="14" fillId="9" borderId="2" xfId="0" applyNumberFormat="1" applyFont="1" applyFill="1" applyBorder="1" applyAlignment="1" applyProtection="1">
      <alignment horizontal="center" vertical="center" wrapText="1"/>
      <protection locked="0"/>
    </xf>
    <xf numFmtId="0" fontId="14" fillId="9" borderId="2" xfId="0" applyFont="1" applyFill="1" applyBorder="1" applyAlignment="1">
      <alignment horizontal="center" vertical="center" wrapText="1"/>
    </xf>
    <xf numFmtId="49" fontId="14" fillId="9" borderId="2" xfId="0" applyNumberFormat="1" applyFont="1" applyFill="1" applyBorder="1" applyAlignment="1">
      <alignment horizontal="center" vertical="center" wrapText="1"/>
    </xf>
    <xf numFmtId="1" fontId="14" fillId="9" borderId="2" xfId="0" applyNumberFormat="1" applyFont="1" applyFill="1" applyBorder="1" applyAlignment="1" applyProtection="1">
      <alignment horizontal="center" vertical="center" wrapText="1"/>
      <protection locked="0"/>
    </xf>
    <xf numFmtId="2" fontId="3" fillId="9" borderId="23" xfId="0" applyNumberFormat="1" applyFont="1" applyFill="1" applyBorder="1" applyAlignment="1" applyProtection="1">
      <alignment horizontal="center" vertical="center" wrapText="1"/>
      <protection hidden="1"/>
    </xf>
    <xf numFmtId="0" fontId="0" fillId="9" borderId="0" xfId="0" applyFill="1"/>
    <xf numFmtId="0" fontId="14" fillId="9" borderId="17" xfId="0" applyFont="1" applyFill="1" applyBorder="1" applyAlignment="1" applyProtection="1">
      <alignment horizontal="center" vertical="center" wrapText="1"/>
      <protection locked="0"/>
    </xf>
    <xf numFmtId="49" fontId="14" fillId="9" borderId="18" xfId="0" applyNumberFormat="1" applyFont="1" applyFill="1" applyBorder="1" applyAlignment="1" applyProtection="1">
      <alignment horizontal="left" vertical="center" wrapText="1"/>
      <protection locked="0"/>
    </xf>
    <xf numFmtId="49" fontId="14" fillId="9" borderId="18" xfId="0" applyNumberFormat="1" applyFont="1" applyFill="1" applyBorder="1" applyAlignment="1" applyProtection="1">
      <alignment horizontal="center" vertical="center" wrapText="1"/>
      <protection locked="0"/>
    </xf>
    <xf numFmtId="1" fontId="14" fillId="9" borderId="18" xfId="0" applyNumberFormat="1" applyFont="1" applyFill="1" applyBorder="1" applyAlignment="1" applyProtection="1">
      <alignment horizontal="center" vertical="center" wrapText="1"/>
      <protection locked="0"/>
    </xf>
    <xf numFmtId="2" fontId="8" fillId="9" borderId="27" xfId="0" applyNumberFormat="1" applyFont="1" applyFill="1" applyBorder="1" applyAlignment="1" applyProtection="1">
      <alignment horizontal="center" vertical="center" wrapText="1"/>
      <protection hidden="1"/>
    </xf>
    <xf numFmtId="0" fontId="0" fillId="9" borderId="4" xfId="0" applyFill="1" applyBorder="1" applyAlignment="1">
      <alignment horizontal="center"/>
    </xf>
    <xf numFmtId="0" fontId="20" fillId="9" borderId="0" xfId="0" applyFont="1" applyFill="1"/>
    <xf numFmtId="0" fontId="3" fillId="9" borderId="7" xfId="0" applyFont="1" applyFill="1" applyBorder="1" applyAlignment="1">
      <alignment horizontal="center"/>
    </xf>
    <xf numFmtId="0" fontId="3" fillId="9" borderId="4" xfId="0" applyFont="1" applyFill="1" applyBorder="1" applyAlignment="1">
      <alignment horizontal="center" vertical="center" wrapText="1"/>
    </xf>
    <xf numFmtId="0" fontId="3" fillId="9" borderId="2" xfId="0" applyFont="1" applyFill="1" applyBorder="1" applyAlignment="1">
      <alignment horizontal="center" vertical="center" wrapText="1"/>
    </xf>
    <xf numFmtId="2" fontId="3" fillId="9" borderId="23" xfId="0" applyNumberFormat="1" applyFont="1" applyFill="1" applyBorder="1" applyAlignment="1">
      <alignment horizontal="center" vertical="center" wrapText="1"/>
    </xf>
    <xf numFmtId="0" fontId="3" fillId="9" borderId="8" xfId="0" applyFont="1" applyFill="1" applyBorder="1" applyAlignment="1">
      <alignment horizontal="center"/>
    </xf>
    <xf numFmtId="0" fontId="3" fillId="9" borderId="17" xfId="0" applyFont="1" applyFill="1" applyBorder="1" applyAlignment="1">
      <alignment horizontal="center"/>
    </xf>
    <xf numFmtId="0" fontId="3" fillId="9" borderId="18" xfId="0" applyFont="1" applyFill="1" applyBorder="1"/>
    <xf numFmtId="0" fontId="3" fillId="9" borderId="31" xfId="0" applyFont="1" applyFill="1" applyBorder="1"/>
    <xf numFmtId="0" fontId="3" fillId="9" borderId="2" xfId="0" quotePrefix="1" applyFont="1" applyFill="1" applyBorder="1" applyAlignment="1">
      <alignment horizontal="center" wrapText="1"/>
    </xf>
    <xf numFmtId="0" fontId="3" fillId="9" borderId="2" xfId="0" applyFont="1" applyFill="1" applyBorder="1" applyAlignment="1">
      <alignment horizontal="left" wrapText="1"/>
    </xf>
    <xf numFmtId="0" fontId="3" fillId="9" borderId="2" xfId="0" applyFont="1" applyFill="1" applyBorder="1" applyAlignment="1">
      <alignment horizontal="left"/>
    </xf>
    <xf numFmtId="0" fontId="3" fillId="9" borderId="2" xfId="0" applyFont="1" applyFill="1" applyBorder="1"/>
    <xf numFmtId="0" fontId="3" fillId="9" borderId="2" xfId="0" applyFont="1" applyFill="1" applyBorder="1" applyAlignment="1">
      <alignment horizontal="center"/>
    </xf>
    <xf numFmtId="0" fontId="3" fillId="9" borderId="2" xfId="0" quotePrefix="1" applyFont="1" applyFill="1" applyBorder="1" applyAlignment="1">
      <alignment horizontal="center" vertical="center" wrapText="1"/>
    </xf>
    <xf numFmtId="0" fontId="3" fillId="9" borderId="2" xfId="0" applyFont="1" applyFill="1" applyBorder="1" applyAlignment="1">
      <alignment horizontal="left" vertical="center" wrapText="1"/>
    </xf>
    <xf numFmtId="0" fontId="3" fillId="9" borderId="4" xfId="0" applyFont="1" applyFill="1" applyBorder="1"/>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1"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0" fillId="0" borderId="0" xfId="0" applyFont="1" applyAlignment="1">
      <alignment horizontal="left" vertical="top"/>
    </xf>
    <xf numFmtId="0" fontId="1" fillId="0" borderId="0" xfId="0" applyFont="1" applyAlignment="1">
      <alignment horizontal="left" wrapText="1"/>
    </xf>
    <xf numFmtId="0" fontId="29"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19"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23"/>
  </cols>
  <sheetData>
    <row r="1" spans="2:12" ht="15.75">
      <c r="B1" s="321" t="s">
        <v>176</v>
      </c>
      <c r="C1" s="322"/>
      <c r="D1" s="322"/>
      <c r="E1" s="322"/>
      <c r="F1" s="322"/>
      <c r="G1" s="322"/>
      <c r="H1" s="322"/>
      <c r="I1" s="322"/>
      <c r="J1" s="322"/>
      <c r="K1" s="322"/>
    </row>
    <row r="2" spans="2:12" ht="15.75">
      <c r="B2" s="322"/>
      <c r="C2" s="322"/>
      <c r="D2" s="322"/>
      <c r="E2" s="322"/>
      <c r="F2" s="322"/>
      <c r="G2" s="322"/>
      <c r="H2" s="322"/>
      <c r="I2" s="322"/>
      <c r="J2" s="322"/>
      <c r="K2" s="322"/>
    </row>
    <row r="3" spans="2:12" ht="90" customHeight="1">
      <c r="B3" s="444" t="s">
        <v>180</v>
      </c>
      <c r="C3" s="444"/>
      <c r="D3" s="444"/>
      <c r="E3" s="444"/>
      <c r="F3" s="444"/>
      <c r="G3" s="444"/>
      <c r="H3" s="444"/>
      <c r="I3" s="444"/>
      <c r="J3" s="444"/>
      <c r="K3" s="444"/>
      <c r="L3" s="444"/>
    </row>
    <row r="4" spans="2:12" ht="135" customHeight="1">
      <c r="B4" s="445" t="s">
        <v>263</v>
      </c>
      <c r="C4" s="445"/>
      <c r="D4" s="445"/>
      <c r="E4" s="445"/>
      <c r="F4" s="445"/>
      <c r="G4" s="445"/>
      <c r="H4" s="445"/>
      <c r="I4" s="445"/>
      <c r="J4" s="445"/>
      <c r="K4" s="445"/>
      <c r="L4" s="445"/>
    </row>
    <row r="5" spans="2:12" ht="60" customHeight="1">
      <c r="B5" s="446" t="s">
        <v>264</v>
      </c>
      <c r="C5" s="446"/>
      <c r="D5" s="446"/>
      <c r="E5" s="446"/>
      <c r="F5" s="446"/>
      <c r="G5" s="446"/>
      <c r="H5" s="446"/>
      <c r="I5" s="446"/>
      <c r="J5" s="446"/>
      <c r="K5" s="446"/>
      <c r="L5" s="446"/>
    </row>
    <row r="6" spans="2:12" ht="60" customHeight="1">
      <c r="B6" s="446" t="s">
        <v>177</v>
      </c>
      <c r="C6" s="446"/>
      <c r="D6" s="446"/>
      <c r="E6" s="446"/>
      <c r="F6" s="446"/>
      <c r="G6" s="446"/>
      <c r="H6" s="446"/>
      <c r="I6" s="446"/>
      <c r="J6" s="446"/>
      <c r="K6" s="446"/>
      <c r="L6" s="446"/>
    </row>
    <row r="7" spans="2:12" ht="60" customHeight="1">
      <c r="B7" s="443" t="s">
        <v>181</v>
      </c>
      <c r="C7" s="443"/>
      <c r="D7" s="443"/>
      <c r="E7" s="443"/>
      <c r="F7" s="443"/>
      <c r="G7" s="443"/>
      <c r="H7" s="443"/>
      <c r="I7" s="443"/>
      <c r="J7" s="443"/>
      <c r="K7" s="443"/>
      <c r="L7" s="443"/>
    </row>
    <row r="8" spans="2:12" ht="15.75">
      <c r="B8" s="322"/>
      <c r="C8" s="322"/>
      <c r="D8" s="322"/>
      <c r="E8" s="322"/>
      <c r="F8" s="322"/>
      <c r="G8" s="322"/>
      <c r="H8" s="322"/>
      <c r="I8" s="322"/>
      <c r="J8" s="322"/>
      <c r="K8" s="322"/>
    </row>
    <row r="9" spans="2:12" ht="15.75">
      <c r="B9" s="322"/>
      <c r="C9" s="322"/>
      <c r="D9" s="322"/>
      <c r="E9" s="322"/>
      <c r="F9" s="322"/>
      <c r="G9" s="322"/>
      <c r="H9" s="322"/>
      <c r="I9" s="322"/>
      <c r="J9" s="322"/>
      <c r="K9" s="322"/>
    </row>
    <row r="10" spans="2:12" ht="15.75">
      <c r="B10" s="322"/>
      <c r="C10" s="322"/>
      <c r="D10" s="322"/>
      <c r="E10" s="322"/>
      <c r="F10" s="322"/>
      <c r="G10" s="322"/>
      <c r="H10" s="322"/>
      <c r="I10" s="322"/>
      <c r="J10" s="322"/>
      <c r="K10" s="322"/>
    </row>
    <row r="11" spans="2:12" ht="15.75">
      <c r="B11" s="322"/>
      <c r="C11" s="322"/>
      <c r="D11" s="322"/>
      <c r="E11" s="322"/>
      <c r="F11" s="322"/>
      <c r="G11" s="322"/>
      <c r="H11" s="322"/>
      <c r="I11" s="322"/>
      <c r="J11" s="322"/>
      <c r="K11" s="322"/>
    </row>
    <row r="12" spans="2:12" ht="15.75">
      <c r="B12" s="322"/>
      <c r="C12" s="322"/>
      <c r="D12" s="322"/>
      <c r="E12" s="322"/>
      <c r="F12" s="322"/>
      <c r="G12" s="322"/>
      <c r="H12" s="322"/>
      <c r="I12" s="322"/>
      <c r="J12" s="322"/>
      <c r="K12" s="322"/>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4"/>
  <sheetViews>
    <sheetView topLeftCell="A5" zoomScale="85" zoomScaleNormal="85" workbookViewId="0">
      <selection activeCell="J11" sqref="J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26" t="str">
        <f>'Date initiale'!C3</f>
        <v>Universitatea de Arhitectură și Urbanism "Ion Mincu" București</v>
      </c>
      <c r="B1" s="226"/>
      <c r="C1" s="226"/>
    </row>
    <row r="2" spans="1:11">
      <c r="A2" s="226" t="str">
        <f>'Date initiale'!B4&amp;" "&amp;'Date initiale'!C4</f>
        <v>Facultatea ARHITECTURA</v>
      </c>
      <c r="B2" s="226"/>
      <c r="C2" s="226"/>
    </row>
    <row r="3" spans="1:11">
      <c r="A3" s="226" t="str">
        <f>'Date initiale'!B5&amp;" "&amp;'Date initiale'!C5</f>
        <v>Departamentul Sinteza proiectării de arhitectură</v>
      </c>
      <c r="B3" s="226"/>
      <c r="C3" s="226"/>
    </row>
    <row r="4" spans="1:11">
      <c r="A4" s="108" t="str">
        <f>'Date initiale'!C6&amp;", "&amp;'Date initiale'!C7</f>
        <v>Solon Marius Mihai, 24</v>
      </c>
      <c r="B4" s="108"/>
      <c r="C4" s="108"/>
    </row>
    <row r="5" spans="1:11">
      <c r="A5" s="108"/>
      <c r="B5" s="108"/>
      <c r="C5" s="108"/>
    </row>
    <row r="6" spans="1:11" ht="15.75">
      <c r="A6" s="458" t="s">
        <v>110</v>
      </c>
      <c r="B6" s="458"/>
      <c r="C6" s="458"/>
      <c r="D6" s="458"/>
      <c r="E6" s="458"/>
      <c r="F6" s="458"/>
      <c r="G6" s="458"/>
      <c r="H6" s="458"/>
      <c r="I6" s="458"/>
    </row>
    <row r="7" spans="1:11" ht="35.25" customHeight="1">
      <c r="A7" s="461"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61"/>
      <c r="C7" s="461"/>
      <c r="D7" s="461"/>
      <c r="E7" s="461"/>
      <c r="F7" s="461"/>
      <c r="G7" s="461"/>
      <c r="H7" s="461"/>
      <c r="I7" s="461"/>
    </row>
    <row r="8" spans="1:11" ht="15.75" thickBot="1">
      <c r="A8" s="56"/>
      <c r="B8" s="56"/>
      <c r="C8" s="56"/>
      <c r="D8" s="56"/>
      <c r="E8" s="56"/>
      <c r="F8" s="56"/>
      <c r="G8" s="56"/>
      <c r="H8" s="56"/>
      <c r="I8" s="56"/>
    </row>
    <row r="9" spans="1:11" ht="30.75" thickBot="1">
      <c r="A9" s="136" t="s">
        <v>55</v>
      </c>
      <c r="B9" s="137" t="s">
        <v>83</v>
      </c>
      <c r="C9" s="137" t="s">
        <v>52</v>
      </c>
      <c r="D9" s="137" t="s">
        <v>57</v>
      </c>
      <c r="E9" s="137" t="s">
        <v>80</v>
      </c>
      <c r="F9" s="138" t="s">
        <v>87</v>
      </c>
      <c r="G9" s="137" t="s">
        <v>58</v>
      </c>
      <c r="H9" s="137" t="s">
        <v>111</v>
      </c>
      <c r="I9" s="139" t="s">
        <v>90</v>
      </c>
      <c r="K9" s="229" t="s">
        <v>108</v>
      </c>
    </row>
    <row r="10" spans="1:11" ht="60.75" customHeight="1">
      <c r="A10" s="98">
        <v>1</v>
      </c>
      <c r="B10" s="100" t="s">
        <v>306</v>
      </c>
      <c r="C10" s="100" t="s">
        <v>284</v>
      </c>
      <c r="D10" s="100" t="s">
        <v>285</v>
      </c>
      <c r="E10" s="101" t="s">
        <v>302</v>
      </c>
      <c r="F10" s="102">
        <v>2014</v>
      </c>
      <c r="G10" s="102">
        <v>6</v>
      </c>
      <c r="H10" s="102">
        <v>3</v>
      </c>
      <c r="I10" s="273">
        <v>3</v>
      </c>
    </row>
    <row r="11" spans="1:11" ht="60">
      <c r="A11" s="144">
        <v>2</v>
      </c>
      <c r="B11" s="100" t="s">
        <v>306</v>
      </c>
      <c r="C11" s="36" t="s">
        <v>286</v>
      </c>
      <c r="D11" s="101" t="s">
        <v>271</v>
      </c>
      <c r="E11" s="36" t="s">
        <v>272</v>
      </c>
      <c r="F11" s="102">
        <v>2015</v>
      </c>
      <c r="G11" s="102">
        <v>7</v>
      </c>
      <c r="H11" s="102">
        <v>16</v>
      </c>
      <c r="I11" s="271">
        <v>3</v>
      </c>
    </row>
    <row r="12" spans="1:11" ht="45">
      <c r="A12" s="145">
        <f t="shared" ref="A12:A21" si="0">A11+1</f>
        <v>3</v>
      </c>
      <c r="B12" s="146" t="s">
        <v>306</v>
      </c>
      <c r="C12" s="147" t="s">
        <v>290</v>
      </c>
      <c r="D12" s="101" t="s">
        <v>271</v>
      </c>
      <c r="E12" s="366" t="s">
        <v>303</v>
      </c>
      <c r="F12" s="135">
        <v>2016</v>
      </c>
      <c r="G12" s="147" t="s">
        <v>291</v>
      </c>
      <c r="H12" s="135">
        <v>8</v>
      </c>
      <c r="I12" s="271">
        <v>3</v>
      </c>
    </row>
    <row r="13" spans="1:11" ht="45">
      <c r="A13" s="145"/>
      <c r="B13" s="146" t="s">
        <v>281</v>
      </c>
      <c r="C13" s="147" t="s">
        <v>296</v>
      </c>
      <c r="D13" s="101" t="s">
        <v>297</v>
      </c>
      <c r="E13" s="366" t="s">
        <v>305</v>
      </c>
      <c r="F13" s="135">
        <v>2017</v>
      </c>
      <c r="G13" s="147" t="s">
        <v>298</v>
      </c>
      <c r="H13" s="135">
        <v>2</v>
      </c>
      <c r="I13" s="271">
        <v>10</v>
      </c>
    </row>
    <row r="14" spans="1:11" ht="45.75">
      <c r="A14" s="145"/>
      <c r="B14" s="146" t="s">
        <v>306</v>
      </c>
      <c r="C14" s="365" t="s">
        <v>300</v>
      </c>
      <c r="D14" s="101" t="s">
        <v>271</v>
      </c>
      <c r="E14" s="366" t="s">
        <v>303</v>
      </c>
      <c r="F14" s="135">
        <v>2017</v>
      </c>
      <c r="G14" s="147" t="s">
        <v>301</v>
      </c>
      <c r="H14" s="135">
        <v>8</v>
      </c>
      <c r="I14" s="271">
        <v>3</v>
      </c>
    </row>
    <row r="15" spans="1:11" ht="30">
      <c r="A15" s="148">
        <f>A12+1</f>
        <v>4</v>
      </c>
      <c r="B15" s="100" t="s">
        <v>293</v>
      </c>
      <c r="C15" s="101" t="s">
        <v>292</v>
      </c>
      <c r="D15" s="101" t="s">
        <v>271</v>
      </c>
      <c r="E15" s="366" t="s">
        <v>304</v>
      </c>
      <c r="F15" s="102">
        <v>2018</v>
      </c>
      <c r="G15" s="102">
        <v>10</v>
      </c>
      <c r="H15" s="102">
        <v>11</v>
      </c>
      <c r="I15" s="271">
        <v>5</v>
      </c>
    </row>
    <row r="16" spans="1:11" ht="45.75">
      <c r="A16" s="144">
        <f t="shared" si="0"/>
        <v>5</v>
      </c>
      <c r="B16" s="100" t="s">
        <v>281</v>
      </c>
      <c r="C16" s="36" t="s">
        <v>294</v>
      </c>
      <c r="D16" s="101" t="s">
        <v>295</v>
      </c>
      <c r="E16" s="36" t="s">
        <v>305</v>
      </c>
      <c r="F16" s="102">
        <v>2021</v>
      </c>
      <c r="G16" s="364" t="s">
        <v>299</v>
      </c>
      <c r="H16" s="102">
        <v>2</v>
      </c>
      <c r="I16" s="271">
        <v>10</v>
      </c>
    </row>
    <row r="17" spans="1:9">
      <c r="A17" s="148">
        <f t="shared" si="0"/>
        <v>6</v>
      </c>
      <c r="B17" s="100"/>
      <c r="C17" s="101"/>
      <c r="D17" s="101"/>
      <c r="E17" s="101"/>
      <c r="F17" s="102"/>
      <c r="G17" s="102"/>
      <c r="H17" s="102"/>
      <c r="I17" s="271"/>
    </row>
    <row r="18" spans="1:9">
      <c r="A18" s="144">
        <f t="shared" si="0"/>
        <v>7</v>
      </c>
      <c r="B18" s="100"/>
      <c r="C18" s="36"/>
      <c r="D18" s="101"/>
      <c r="E18" s="36"/>
      <c r="F18" s="102"/>
      <c r="G18" s="102"/>
      <c r="H18" s="102"/>
      <c r="I18" s="271"/>
    </row>
    <row r="19" spans="1:9">
      <c r="A19" s="145">
        <f t="shared" si="0"/>
        <v>8</v>
      </c>
      <c r="B19" s="146"/>
      <c r="C19" s="147"/>
      <c r="D19" s="101"/>
      <c r="E19" s="147"/>
      <c r="F19" s="135"/>
      <c r="G19" s="147"/>
      <c r="H19" s="135"/>
      <c r="I19" s="271"/>
    </row>
    <row r="20" spans="1:9">
      <c r="A20" s="148">
        <f t="shared" si="0"/>
        <v>9</v>
      </c>
      <c r="B20" s="100"/>
      <c r="C20" s="101"/>
      <c r="D20" s="101"/>
      <c r="E20" s="101"/>
      <c r="F20" s="102"/>
      <c r="G20" s="102"/>
      <c r="H20" s="102"/>
      <c r="I20" s="271"/>
    </row>
    <row r="21" spans="1:9" ht="15.75" thickBot="1">
      <c r="A21" s="109">
        <f t="shared" si="0"/>
        <v>10</v>
      </c>
      <c r="B21" s="104"/>
      <c r="C21" s="105"/>
      <c r="D21" s="133"/>
      <c r="E21" s="149"/>
      <c r="F21" s="149"/>
      <c r="G21" s="150"/>
      <c r="H21" s="150"/>
      <c r="I21" s="277"/>
    </row>
    <row r="22" spans="1:9" ht="16.5" thickBot="1">
      <c r="A22" s="311"/>
      <c r="H22" s="110" t="str">
        <f>"Total "&amp;LEFT(A7,2)</f>
        <v>Total I5</v>
      </c>
      <c r="I22" s="141">
        <f>SUM(I10:I21)</f>
        <v>37</v>
      </c>
    </row>
    <row r="23" spans="1:9" ht="15.75">
      <c r="A23" s="44"/>
    </row>
    <row r="24" spans="1:9" ht="33.75" customHeight="1">
      <c r="A24" s="46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4" s="460"/>
      <c r="C24" s="460"/>
      <c r="D24" s="460"/>
      <c r="E24" s="460"/>
      <c r="F24" s="460"/>
      <c r="G24" s="460"/>
      <c r="H24" s="460"/>
      <c r="I24" s="460"/>
    </row>
  </sheetData>
  <mergeCells count="3">
    <mergeCell ref="A6:I6"/>
    <mergeCell ref="A7:I7"/>
    <mergeCell ref="A24:I2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zoomScale="85" zoomScaleNormal="85" workbookViewId="0">
      <selection activeCell="G35" sqref="G3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proiectării de arhitectură</v>
      </c>
      <c r="B3" s="226"/>
      <c r="C3" s="226"/>
    </row>
    <row r="4" spans="1:12">
      <c r="A4" s="108" t="str">
        <f>'Date initiale'!C6&amp;", "&amp;'Date initiale'!C7</f>
        <v>Solon Marius Mihai, 24</v>
      </c>
      <c r="B4" s="108"/>
      <c r="C4" s="108"/>
    </row>
    <row r="5" spans="1:12">
      <c r="A5" s="108"/>
      <c r="B5" s="108"/>
      <c r="C5" s="108"/>
    </row>
    <row r="6" spans="1:12" ht="15.75">
      <c r="A6" s="458" t="s">
        <v>110</v>
      </c>
      <c r="B6" s="458"/>
      <c r="C6" s="458"/>
      <c r="D6" s="458"/>
      <c r="E6" s="458"/>
      <c r="F6" s="458"/>
      <c r="G6" s="458"/>
      <c r="H6" s="458"/>
      <c r="I6" s="458"/>
    </row>
    <row r="7" spans="1:12" ht="15.75">
      <c r="A7" s="461" t="str">
        <f>'Descriere indicatori'!B9&amp;". "&amp;'Descriere indicatori'!C9</f>
        <v xml:space="preserve">I6. Articole in extenso în reviste ştiinţifice indexate ERIH şi clasificate în categoria NAT </v>
      </c>
      <c r="B7" s="461"/>
      <c r="C7" s="461"/>
      <c r="D7" s="461"/>
      <c r="E7" s="461"/>
      <c r="F7" s="461"/>
      <c r="G7" s="461"/>
      <c r="H7" s="461"/>
      <c r="I7" s="461"/>
    </row>
    <row r="8" spans="1:12" ht="15.75" thickBot="1">
      <c r="A8" s="60"/>
      <c r="B8" s="60"/>
      <c r="C8" s="60"/>
      <c r="D8" s="60"/>
      <c r="E8" s="60"/>
      <c r="F8" s="60"/>
      <c r="G8" s="60"/>
      <c r="H8" s="60"/>
      <c r="I8" s="60"/>
    </row>
    <row r="9" spans="1:12" ht="30.75" thickBot="1">
      <c r="A9" s="136" t="s">
        <v>55</v>
      </c>
      <c r="B9" s="137" t="s">
        <v>83</v>
      </c>
      <c r="C9" s="137" t="s">
        <v>52</v>
      </c>
      <c r="D9" s="137" t="s">
        <v>57</v>
      </c>
      <c r="E9" s="137" t="s">
        <v>80</v>
      </c>
      <c r="F9" s="138" t="s">
        <v>87</v>
      </c>
      <c r="G9" s="137" t="s">
        <v>58</v>
      </c>
      <c r="H9" s="137" t="s">
        <v>111</v>
      </c>
      <c r="I9" s="139" t="s">
        <v>90</v>
      </c>
      <c r="K9" s="229" t="s">
        <v>108</v>
      </c>
    </row>
    <row r="10" spans="1:12">
      <c r="A10" s="152">
        <v>1</v>
      </c>
      <c r="B10" s="95"/>
      <c r="C10" s="95"/>
      <c r="D10" s="95"/>
      <c r="E10" s="96"/>
      <c r="F10" s="97"/>
      <c r="G10" s="97"/>
      <c r="H10" s="97"/>
      <c r="I10" s="275"/>
      <c r="K10" s="230">
        <v>5</v>
      </c>
      <c r="L10" s="324" t="s">
        <v>243</v>
      </c>
    </row>
    <row r="11" spans="1:12">
      <c r="A11" s="153">
        <f>A10+1</f>
        <v>2</v>
      </c>
      <c r="B11" s="99"/>
      <c r="C11" s="100"/>
      <c r="D11" s="99"/>
      <c r="E11" s="101"/>
      <c r="F11" s="102"/>
      <c r="G11" s="103"/>
      <c r="H11" s="103"/>
      <c r="I11" s="271"/>
    </row>
    <row r="12" spans="1:12">
      <c r="A12" s="153">
        <f t="shared" ref="A12:A19" si="0">A11+1</f>
        <v>3</v>
      </c>
      <c r="B12" s="100"/>
      <c r="C12" s="100"/>
      <c r="D12" s="100"/>
      <c r="E12" s="101"/>
      <c r="F12" s="102"/>
      <c r="G12" s="103"/>
      <c r="H12" s="103"/>
      <c r="I12" s="271"/>
    </row>
    <row r="13" spans="1:12">
      <c r="A13" s="153">
        <f t="shared" si="0"/>
        <v>4</v>
      </c>
      <c r="B13" s="100"/>
      <c r="C13" s="100"/>
      <c r="D13" s="100"/>
      <c r="E13" s="101"/>
      <c r="F13" s="102"/>
      <c r="G13" s="102"/>
      <c r="H13" s="102"/>
      <c r="I13" s="271"/>
    </row>
    <row r="14" spans="1:12">
      <c r="A14" s="153">
        <f t="shared" si="0"/>
        <v>5</v>
      </c>
      <c r="B14" s="100"/>
      <c r="C14" s="100"/>
      <c r="D14" s="100"/>
      <c r="E14" s="101"/>
      <c r="F14" s="102"/>
      <c r="G14" s="102"/>
      <c r="H14" s="102"/>
      <c r="I14" s="271"/>
    </row>
    <row r="15" spans="1:12">
      <c r="A15" s="153">
        <f t="shared" si="0"/>
        <v>6</v>
      </c>
      <c r="B15" s="100"/>
      <c r="C15" s="100"/>
      <c r="D15" s="100"/>
      <c r="E15" s="101"/>
      <c r="F15" s="102"/>
      <c r="G15" s="102"/>
      <c r="H15" s="102"/>
      <c r="I15" s="271"/>
    </row>
    <row r="16" spans="1:12">
      <c r="A16" s="153">
        <f t="shared" si="0"/>
        <v>7</v>
      </c>
      <c r="B16" s="100"/>
      <c r="C16" s="100"/>
      <c r="D16" s="100"/>
      <c r="E16" s="101"/>
      <c r="F16" s="102"/>
      <c r="G16" s="102"/>
      <c r="H16" s="102"/>
      <c r="I16" s="271"/>
    </row>
    <row r="17" spans="1:9">
      <c r="A17" s="153">
        <f t="shared" si="0"/>
        <v>8</v>
      </c>
      <c r="B17" s="100"/>
      <c r="C17" s="100"/>
      <c r="D17" s="100"/>
      <c r="E17" s="101"/>
      <c r="F17" s="102"/>
      <c r="G17" s="102"/>
      <c r="H17" s="102"/>
      <c r="I17" s="271"/>
    </row>
    <row r="18" spans="1:9">
      <c r="A18" s="153">
        <f t="shared" si="0"/>
        <v>9</v>
      </c>
      <c r="B18" s="100"/>
      <c r="C18" s="100"/>
      <c r="D18" s="100"/>
      <c r="E18" s="101"/>
      <c r="F18" s="102"/>
      <c r="G18" s="102"/>
      <c r="H18" s="102"/>
      <c r="I18" s="271"/>
    </row>
    <row r="19" spans="1:9" ht="15.75" thickBot="1">
      <c r="A19" s="154">
        <f t="shared" si="0"/>
        <v>10</v>
      </c>
      <c r="B19" s="104"/>
      <c r="C19" s="104"/>
      <c r="D19" s="104"/>
      <c r="E19" s="105"/>
      <c r="F19" s="106"/>
      <c r="G19" s="106"/>
      <c r="H19" s="106"/>
      <c r="I19" s="272"/>
    </row>
    <row r="20" spans="1:9" ht="15.75" thickBot="1">
      <c r="A20" s="310"/>
      <c r="B20" s="108"/>
      <c r="C20" s="108"/>
      <c r="D20" s="108"/>
      <c r="E20" s="108"/>
      <c r="F20" s="108"/>
      <c r="G20" s="108"/>
      <c r="H20" s="110" t="str">
        <f>"Total "&amp;LEFT(A7,2)</f>
        <v>Total I6</v>
      </c>
      <c r="I20" s="111">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M17" sqref="M1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26" t="str">
        <f>'Date initiale'!C3</f>
        <v>Universitatea de Arhitectură și Urbanism "Ion Mincu" București</v>
      </c>
      <c r="B1" s="226"/>
      <c r="C1" s="226"/>
      <c r="D1" s="6"/>
      <c r="E1" s="6"/>
      <c r="F1" s="6"/>
      <c r="G1" s="6"/>
      <c r="H1" s="6"/>
      <c r="I1" s="6"/>
      <c r="J1" s="6"/>
    </row>
    <row r="2" spans="1:12" ht="15.75">
      <c r="A2" s="226" t="str">
        <f>'Date initiale'!B4&amp;" "&amp;'Date initiale'!C4</f>
        <v>Facultatea ARHITECTURA</v>
      </c>
      <c r="B2" s="226"/>
      <c r="C2" s="226"/>
      <c r="D2" s="6"/>
      <c r="E2" s="6"/>
      <c r="F2" s="6"/>
      <c r="G2" s="6"/>
      <c r="H2" s="6"/>
      <c r="I2" s="6"/>
      <c r="J2" s="6"/>
    </row>
    <row r="3" spans="1:12" ht="15.75">
      <c r="A3" s="226" t="str">
        <f>'Date initiale'!B5&amp;" "&amp;'Date initiale'!C5</f>
        <v>Departamentul Sinteza proiectării de arhitectură</v>
      </c>
      <c r="B3" s="226"/>
      <c r="C3" s="226"/>
      <c r="D3" s="6"/>
      <c r="E3" s="6"/>
      <c r="F3" s="6"/>
      <c r="G3" s="6"/>
      <c r="H3" s="6"/>
      <c r="I3" s="6"/>
      <c r="J3" s="6"/>
    </row>
    <row r="4" spans="1:12" ht="15.75">
      <c r="A4" s="228" t="str">
        <f>'Date initiale'!C6&amp;", "&amp;'Date initiale'!C7</f>
        <v>Solon Marius Mihai, 24</v>
      </c>
      <c r="B4" s="228"/>
      <c r="C4" s="228"/>
      <c r="D4" s="6"/>
      <c r="E4" s="6"/>
      <c r="F4" s="6"/>
      <c r="G4" s="6"/>
      <c r="H4" s="6"/>
      <c r="I4" s="6"/>
      <c r="J4" s="6"/>
    </row>
    <row r="5" spans="1:12" ht="15.75">
      <c r="A5" s="228"/>
      <c r="B5" s="228"/>
      <c r="C5" s="228"/>
      <c r="D5" s="6"/>
      <c r="E5" s="6"/>
      <c r="F5" s="6"/>
      <c r="G5" s="6"/>
      <c r="H5" s="6"/>
      <c r="I5" s="6"/>
      <c r="J5" s="6"/>
    </row>
    <row r="6" spans="1:12" ht="15.75">
      <c r="A6" s="462" t="s">
        <v>110</v>
      </c>
      <c r="B6" s="462"/>
      <c r="C6" s="462"/>
      <c r="D6" s="462"/>
      <c r="E6" s="462"/>
      <c r="F6" s="462"/>
      <c r="G6" s="462"/>
      <c r="H6" s="462"/>
      <c r="I6" s="462"/>
      <c r="J6" s="6"/>
    </row>
    <row r="7" spans="1:12" ht="15.75">
      <c r="A7" s="461" t="str">
        <f>'Descriere indicatori'!B10&amp;". "&amp;'Descriere indicatori'!C10</f>
        <v xml:space="preserve">I7. Articole in extenso în reviste ştiinţifice recunoscute în domenii conexe* </v>
      </c>
      <c r="B7" s="461"/>
      <c r="C7" s="461"/>
      <c r="D7" s="461"/>
      <c r="E7" s="461"/>
      <c r="F7" s="461"/>
      <c r="G7" s="461"/>
      <c r="H7" s="461"/>
      <c r="I7" s="461"/>
      <c r="J7" s="6"/>
    </row>
    <row r="8" spans="1:12" ht="16.5" thickBot="1">
      <c r="A8" s="151"/>
      <c r="B8" s="151"/>
      <c r="C8" s="151"/>
      <c r="D8" s="151"/>
      <c r="E8" s="151"/>
      <c r="F8" s="151"/>
      <c r="G8" s="151"/>
      <c r="H8" s="151"/>
      <c r="I8" s="151"/>
      <c r="J8" s="6"/>
    </row>
    <row r="9" spans="1:12" ht="30.75" thickBot="1">
      <c r="A9" s="136" t="s">
        <v>55</v>
      </c>
      <c r="B9" s="137" t="s">
        <v>83</v>
      </c>
      <c r="C9" s="137" t="s">
        <v>52</v>
      </c>
      <c r="D9" s="137" t="s">
        <v>57</v>
      </c>
      <c r="E9" s="137" t="s">
        <v>80</v>
      </c>
      <c r="F9" s="138" t="s">
        <v>87</v>
      </c>
      <c r="G9" s="137" t="s">
        <v>58</v>
      </c>
      <c r="H9" s="137" t="s">
        <v>111</v>
      </c>
      <c r="I9" s="139" t="s">
        <v>90</v>
      </c>
      <c r="J9" s="6"/>
      <c r="K9" s="229" t="s">
        <v>108</v>
      </c>
    </row>
    <row r="10" spans="1:12" ht="45">
      <c r="A10" s="156">
        <v>1</v>
      </c>
      <c r="B10" s="157" t="s">
        <v>281</v>
      </c>
      <c r="C10" s="127" t="s">
        <v>287</v>
      </c>
      <c r="D10" s="127" t="s">
        <v>288</v>
      </c>
      <c r="E10" s="127"/>
      <c r="F10" s="128">
        <v>2015</v>
      </c>
      <c r="G10" s="127" t="s">
        <v>289</v>
      </c>
      <c r="H10" s="158">
        <v>6</v>
      </c>
      <c r="I10" s="275">
        <v>5</v>
      </c>
      <c r="J10" s="6"/>
      <c r="K10" s="230">
        <v>5</v>
      </c>
      <c r="L10" s="324" t="s">
        <v>243</v>
      </c>
    </row>
    <row r="11" spans="1:12" ht="15.75">
      <c r="A11" s="129">
        <f>A10+1</f>
        <v>2</v>
      </c>
      <c r="B11" s="124"/>
      <c r="C11" s="124"/>
      <c r="D11" s="124"/>
      <c r="E11" s="36"/>
      <c r="F11" s="103"/>
      <c r="G11" s="103"/>
      <c r="H11" s="103"/>
      <c r="I11" s="271"/>
      <c r="J11" s="42"/>
    </row>
    <row r="12" spans="1:12" ht="15.75">
      <c r="A12" s="129">
        <f t="shared" ref="A12:A19" si="0">A11+1</f>
        <v>3</v>
      </c>
      <c r="B12" s="124"/>
      <c r="C12" s="101"/>
      <c r="D12" s="124"/>
      <c r="E12" s="159"/>
      <c r="F12" s="102"/>
      <c r="G12" s="103"/>
      <c r="H12" s="103"/>
      <c r="I12" s="271"/>
      <c r="J12" s="42"/>
    </row>
    <row r="13" spans="1:12" ht="15.75">
      <c r="A13" s="129">
        <f t="shared" si="0"/>
        <v>4</v>
      </c>
      <c r="B13" s="101"/>
      <c r="C13" s="101"/>
      <c r="D13" s="101"/>
      <c r="E13" s="159"/>
      <c r="F13" s="102"/>
      <c r="G13" s="103"/>
      <c r="H13" s="103"/>
      <c r="I13" s="271"/>
      <c r="J13" s="6"/>
    </row>
    <row r="14" spans="1:12" ht="15.75">
      <c r="A14" s="129">
        <f t="shared" si="0"/>
        <v>5</v>
      </c>
      <c r="B14" s="101"/>
      <c r="C14" s="101"/>
      <c r="D14" s="101"/>
      <c r="E14" s="159"/>
      <c r="F14" s="102"/>
      <c r="G14" s="102"/>
      <c r="H14" s="102"/>
      <c r="I14" s="271"/>
      <c r="J14" s="6"/>
    </row>
    <row r="15" spans="1:12" ht="15.75">
      <c r="A15" s="129">
        <f t="shared" si="0"/>
        <v>6</v>
      </c>
      <c r="B15" s="101"/>
      <c r="C15" s="101"/>
      <c r="D15" s="101"/>
      <c r="E15" s="159"/>
      <c r="F15" s="102"/>
      <c r="G15" s="102"/>
      <c r="H15" s="102"/>
      <c r="I15" s="271"/>
      <c r="J15" s="6"/>
    </row>
    <row r="16" spans="1:12" ht="15.75">
      <c r="A16" s="129">
        <f t="shared" si="0"/>
        <v>7</v>
      </c>
      <c r="B16" s="101"/>
      <c r="C16" s="101"/>
      <c r="D16" s="101"/>
      <c r="E16" s="36"/>
      <c r="F16" s="102"/>
      <c r="G16" s="102"/>
      <c r="H16" s="102"/>
      <c r="I16" s="271"/>
      <c r="J16" s="6"/>
    </row>
    <row r="17" spans="1:10" ht="15.75">
      <c r="A17" s="129">
        <f t="shared" si="0"/>
        <v>8</v>
      </c>
      <c r="B17" s="101"/>
      <c r="C17" s="101"/>
      <c r="D17" s="101"/>
      <c r="E17" s="159"/>
      <c r="F17" s="102"/>
      <c r="G17" s="102"/>
      <c r="H17" s="102"/>
      <c r="I17" s="271"/>
      <c r="J17" s="6"/>
    </row>
    <row r="18" spans="1:10" ht="15.75">
      <c r="A18" s="129">
        <f t="shared" si="0"/>
        <v>9</v>
      </c>
      <c r="B18" s="36"/>
      <c r="C18" s="160"/>
      <c r="D18" s="101"/>
      <c r="E18" s="159"/>
      <c r="F18" s="159"/>
      <c r="G18" s="159"/>
      <c r="H18" s="159"/>
      <c r="I18" s="278"/>
      <c r="J18" s="6"/>
    </row>
    <row r="19" spans="1:10" ht="16.5" thickBot="1">
      <c r="A19" s="155">
        <f t="shared" si="0"/>
        <v>10</v>
      </c>
      <c r="B19" s="105"/>
      <c r="C19" s="105"/>
      <c r="D19" s="105"/>
      <c r="E19" s="161"/>
      <c r="F19" s="106"/>
      <c r="G19" s="106"/>
      <c r="H19" s="106"/>
      <c r="I19" s="272"/>
      <c r="J19" s="6"/>
    </row>
    <row r="20" spans="1:10" ht="16.5" thickBot="1">
      <c r="A20" s="309"/>
      <c r="B20" s="108"/>
      <c r="C20" s="108"/>
      <c r="D20" s="108"/>
      <c r="E20" s="108"/>
      <c r="F20" s="108"/>
      <c r="G20" s="108"/>
      <c r="H20" s="110" t="str">
        <f>"Total "&amp;LEFT(A7,2)</f>
        <v>Total I7</v>
      </c>
      <c r="I20" s="111">
        <f>SUM(I10:I19)</f>
        <v>5</v>
      </c>
      <c r="J20" s="6"/>
    </row>
    <row r="21" spans="1:10">
      <c r="A21" s="38"/>
      <c r="B21" s="38"/>
      <c r="C21" s="38"/>
      <c r="D21" s="38"/>
      <c r="E21" s="38"/>
      <c r="F21" s="38"/>
      <c r="G21" s="38"/>
      <c r="H21" s="38"/>
      <c r="I21" s="39"/>
    </row>
    <row r="22" spans="1:10" ht="33.75" customHeight="1">
      <c r="A22" s="46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0"/>
      <c r="C22" s="460"/>
      <c r="D22" s="460"/>
      <c r="E22" s="460"/>
      <c r="F22" s="460"/>
      <c r="G22" s="460"/>
      <c r="H22" s="460"/>
      <c r="I22" s="460"/>
    </row>
    <row r="23" spans="1:10">
      <c r="A23" s="38"/>
    </row>
    <row r="24" spans="1:10">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K17" sqref="K1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proiectării de arhitectură</v>
      </c>
      <c r="B3" s="226"/>
      <c r="C3" s="226"/>
    </row>
    <row r="4" spans="1:12">
      <c r="A4" s="108" t="str">
        <f>'Date initiale'!C6&amp;", "&amp;'Date initiale'!C7</f>
        <v>Solon Marius Mihai, 24</v>
      </c>
      <c r="B4" s="108"/>
      <c r="C4" s="108"/>
    </row>
    <row r="5" spans="1:12">
      <c r="A5" s="108"/>
      <c r="B5" s="108"/>
      <c r="C5" s="108"/>
    </row>
    <row r="6" spans="1:12" ht="15.75">
      <c r="A6" s="458" t="s">
        <v>110</v>
      </c>
      <c r="B6" s="458"/>
      <c r="C6" s="458"/>
      <c r="D6" s="458"/>
      <c r="E6" s="458"/>
      <c r="F6" s="458"/>
      <c r="G6" s="458"/>
      <c r="H6" s="458"/>
      <c r="I6" s="458"/>
    </row>
    <row r="7" spans="1:12" ht="15.75">
      <c r="A7" s="461" t="str">
        <f>'Descriere indicatori'!B11&amp;". "&amp;'Descriere indicatori'!C11</f>
        <v xml:space="preserve">I8. Studii in extenso apărute în volume colective publicate la edituri de prestigiu internaţional* </v>
      </c>
      <c r="B7" s="461"/>
      <c r="C7" s="461"/>
      <c r="D7" s="461"/>
      <c r="E7" s="461"/>
      <c r="F7" s="461"/>
      <c r="G7" s="461"/>
      <c r="H7" s="461"/>
      <c r="I7" s="461"/>
    </row>
    <row r="8" spans="1:12" ht="15.75" thickBot="1">
      <c r="A8" s="60"/>
      <c r="B8" s="60"/>
      <c r="C8" s="60"/>
      <c r="D8" s="60"/>
      <c r="E8" s="60"/>
      <c r="F8" s="60"/>
      <c r="G8" s="60"/>
      <c r="H8" s="60"/>
      <c r="I8" s="60"/>
    </row>
    <row r="9" spans="1:12" ht="30.75" thickBot="1">
      <c r="A9" s="136" t="s">
        <v>55</v>
      </c>
      <c r="B9" s="137" t="s">
        <v>83</v>
      </c>
      <c r="C9" s="137" t="s">
        <v>52</v>
      </c>
      <c r="D9" s="137" t="s">
        <v>57</v>
      </c>
      <c r="E9" s="137" t="s">
        <v>80</v>
      </c>
      <c r="F9" s="138" t="s">
        <v>87</v>
      </c>
      <c r="G9" s="137" t="s">
        <v>58</v>
      </c>
      <c r="H9" s="137" t="s">
        <v>111</v>
      </c>
      <c r="I9" s="139" t="s">
        <v>90</v>
      </c>
      <c r="K9" s="229" t="s">
        <v>108</v>
      </c>
    </row>
    <row r="10" spans="1:12" s="419" customFormat="1">
      <c r="A10" s="420"/>
      <c r="B10" s="421"/>
      <c r="C10" s="421"/>
      <c r="D10" s="422"/>
      <c r="E10" s="422"/>
      <c r="F10" s="423"/>
      <c r="G10" s="423"/>
      <c r="H10" s="423"/>
      <c r="I10" s="424"/>
      <c r="K10" s="425"/>
      <c r="L10" s="426"/>
    </row>
    <row r="11" spans="1:12">
      <c r="A11" s="148">
        <f>A10+1</f>
        <v>1</v>
      </c>
      <c r="B11" s="146"/>
      <c r="C11" s="100"/>
      <c r="D11" s="146"/>
      <c r="E11" s="101"/>
      <c r="F11" s="102"/>
      <c r="G11" s="102"/>
      <c r="H11" s="102"/>
      <c r="I11" s="271"/>
    </row>
    <row r="12" spans="1:12">
      <c r="A12" s="148">
        <f t="shared" ref="A12:A18" si="0">A11+1</f>
        <v>2</v>
      </c>
      <c r="B12" s="100"/>
      <c r="C12" s="100"/>
      <c r="D12" s="100"/>
      <c r="E12" s="101"/>
      <c r="F12" s="102"/>
      <c r="G12" s="102"/>
      <c r="H12" s="102"/>
      <c r="I12" s="271"/>
    </row>
    <row r="13" spans="1:12">
      <c r="A13" s="148">
        <f t="shared" si="0"/>
        <v>3</v>
      </c>
      <c r="B13" s="100"/>
      <c r="C13" s="100"/>
      <c r="D13" s="100"/>
      <c r="E13" s="101"/>
      <c r="F13" s="102"/>
      <c r="G13" s="102"/>
      <c r="H13" s="102"/>
      <c r="I13" s="271"/>
    </row>
    <row r="14" spans="1:12">
      <c r="A14" s="148">
        <f t="shared" si="0"/>
        <v>4</v>
      </c>
      <c r="B14" s="100"/>
      <c r="C14" s="100"/>
      <c r="D14" s="100"/>
      <c r="E14" s="101"/>
      <c r="F14" s="102"/>
      <c r="G14" s="102"/>
      <c r="H14" s="102"/>
      <c r="I14" s="271"/>
    </row>
    <row r="15" spans="1:12">
      <c r="A15" s="148">
        <f t="shared" si="0"/>
        <v>5</v>
      </c>
      <c r="B15" s="100"/>
      <c r="C15" s="100"/>
      <c r="D15" s="100"/>
      <c r="E15" s="101"/>
      <c r="F15" s="102"/>
      <c r="G15" s="102"/>
      <c r="H15" s="102"/>
      <c r="I15" s="271"/>
    </row>
    <row r="16" spans="1:12">
      <c r="A16" s="148">
        <f t="shared" si="0"/>
        <v>6</v>
      </c>
      <c r="B16" s="100"/>
      <c r="C16" s="100"/>
      <c r="D16" s="100"/>
      <c r="E16" s="101"/>
      <c r="F16" s="102"/>
      <c r="G16" s="102"/>
      <c r="H16" s="102"/>
      <c r="I16" s="271"/>
    </row>
    <row r="17" spans="1:10">
      <c r="A17" s="148">
        <f t="shared" si="0"/>
        <v>7</v>
      </c>
      <c r="B17" s="100"/>
      <c r="C17" s="100"/>
      <c r="D17" s="100"/>
      <c r="E17" s="101"/>
      <c r="F17" s="102"/>
      <c r="G17" s="102"/>
      <c r="H17" s="102"/>
      <c r="I17" s="271"/>
    </row>
    <row r="18" spans="1:10">
      <c r="A18" s="148">
        <f t="shared" si="0"/>
        <v>8</v>
      </c>
      <c r="B18" s="100"/>
      <c r="C18" s="100"/>
      <c r="D18" s="100"/>
      <c r="E18" s="101"/>
      <c r="F18" s="102"/>
      <c r="G18" s="102"/>
      <c r="H18" s="102"/>
      <c r="I18" s="271"/>
    </row>
    <row r="19" spans="1:10" ht="15.75" thickBot="1">
      <c r="A19" s="109">
        <f>A18+1</f>
        <v>9</v>
      </c>
      <c r="B19" s="104"/>
      <c r="C19" s="104"/>
      <c r="D19" s="104"/>
      <c r="E19" s="105"/>
      <c r="F19" s="106"/>
      <c r="G19" s="106"/>
      <c r="H19" s="106"/>
      <c r="I19" s="272"/>
    </row>
    <row r="20" spans="1:10" ht="16.5" thickBot="1">
      <c r="A20" s="309"/>
      <c r="B20" s="108"/>
      <c r="C20" s="108"/>
      <c r="D20" s="108"/>
      <c r="E20" s="108"/>
      <c r="F20" s="108"/>
      <c r="G20" s="108"/>
      <c r="H20" s="110" t="str">
        <f>"Total "&amp;LEFT(A7,2)</f>
        <v>Total I8</v>
      </c>
      <c r="I20" s="111">
        <f>SUM(I10:I19)</f>
        <v>0</v>
      </c>
      <c r="J20" s="6"/>
    </row>
    <row r="22" spans="1:10" ht="33.75" customHeight="1">
      <c r="A22" s="46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0"/>
      <c r="C22" s="460"/>
      <c r="D22" s="460"/>
      <c r="E22" s="460"/>
      <c r="F22" s="460"/>
      <c r="G22" s="460"/>
      <c r="H22" s="460"/>
      <c r="I22" s="46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proiectării de arhitectură</v>
      </c>
      <c r="B3" s="226"/>
      <c r="C3" s="226"/>
    </row>
    <row r="4" spans="1:12">
      <c r="A4" s="108" t="str">
        <f>'Date initiale'!C6&amp;", "&amp;'Date initiale'!C7</f>
        <v>Solon Marius Mihai, 24</v>
      </c>
      <c r="B4" s="108"/>
      <c r="C4" s="108"/>
    </row>
    <row r="5" spans="1:12">
      <c r="A5" s="108"/>
      <c r="B5" s="108"/>
      <c r="C5" s="108"/>
    </row>
    <row r="6" spans="1:12" ht="15.75">
      <c r="A6" s="458" t="s">
        <v>110</v>
      </c>
      <c r="B6" s="458"/>
      <c r="C6" s="458"/>
      <c r="D6" s="458"/>
      <c r="E6" s="458"/>
      <c r="F6" s="458"/>
      <c r="G6" s="458"/>
      <c r="H6" s="458"/>
      <c r="I6" s="458"/>
    </row>
    <row r="7" spans="1:12" ht="15.75" customHeight="1">
      <c r="A7" s="461" t="str">
        <f>'Descriere indicatori'!B12&amp;". "&amp;'Descriere indicatori'!C12</f>
        <v xml:space="preserve">I9. Studii in extenso apărute în volume colective publicate la edituri de prestigiu naţional* </v>
      </c>
      <c r="B7" s="461"/>
      <c r="C7" s="461"/>
      <c r="D7" s="461"/>
      <c r="E7" s="461"/>
      <c r="F7" s="461"/>
      <c r="G7" s="461"/>
      <c r="H7" s="461"/>
      <c r="I7" s="461"/>
      <c r="J7" s="163"/>
    </row>
    <row r="8" spans="1:12" ht="16.5" thickBot="1">
      <c r="A8" s="49"/>
      <c r="B8" s="49"/>
      <c r="C8" s="49"/>
      <c r="D8" s="49"/>
      <c r="E8" s="49"/>
      <c r="F8" s="49"/>
      <c r="G8" s="60"/>
      <c r="H8" s="49"/>
      <c r="I8" s="49"/>
      <c r="J8" s="49"/>
    </row>
    <row r="9" spans="1:12" ht="30.75" thickBot="1">
      <c r="A9" s="136" t="s">
        <v>55</v>
      </c>
      <c r="B9" s="137" t="s">
        <v>83</v>
      </c>
      <c r="C9" s="137" t="s">
        <v>56</v>
      </c>
      <c r="D9" s="137" t="s">
        <v>57</v>
      </c>
      <c r="E9" s="137" t="s">
        <v>80</v>
      </c>
      <c r="F9" s="138" t="s">
        <v>87</v>
      </c>
      <c r="G9" s="137" t="s">
        <v>58</v>
      </c>
      <c r="H9" s="137" t="s">
        <v>111</v>
      </c>
      <c r="I9" s="139" t="s">
        <v>90</v>
      </c>
      <c r="K9" s="229" t="s">
        <v>108</v>
      </c>
    </row>
    <row r="10" spans="1:12">
      <c r="A10" s="142">
        <v>1</v>
      </c>
      <c r="B10" s="157"/>
      <c r="C10" s="157"/>
      <c r="D10" s="157"/>
      <c r="E10" s="127"/>
      <c r="F10" s="128"/>
      <c r="G10" s="97"/>
      <c r="H10" s="128"/>
      <c r="I10" s="275"/>
      <c r="K10" s="230">
        <v>7</v>
      </c>
      <c r="L10" s="324" t="s">
        <v>244</v>
      </c>
    </row>
    <row r="11" spans="1:12">
      <c r="A11" s="164">
        <f>A10+1</f>
        <v>2</v>
      </c>
      <c r="B11" s="146"/>
      <c r="C11" s="146"/>
      <c r="D11" s="146"/>
      <c r="E11" s="159"/>
      <c r="F11" s="102"/>
      <c r="G11" s="102"/>
      <c r="H11" s="102"/>
      <c r="I11" s="271"/>
    </row>
    <row r="12" spans="1:12">
      <c r="A12" s="164">
        <f t="shared" ref="A12:A19" si="0">A11+1</f>
        <v>3</v>
      </c>
      <c r="B12" s="146"/>
      <c r="C12" s="100"/>
      <c r="D12" s="146"/>
      <c r="E12" s="159"/>
      <c r="F12" s="102"/>
      <c r="G12" s="102"/>
      <c r="H12" s="102"/>
      <c r="I12" s="271"/>
    </row>
    <row r="13" spans="1:12">
      <c r="A13" s="164">
        <f t="shared" si="0"/>
        <v>4</v>
      </c>
      <c r="B13" s="146"/>
      <c r="C13" s="100"/>
      <c r="D13" s="146"/>
      <c r="E13" s="159"/>
      <c r="F13" s="102"/>
      <c r="G13" s="102"/>
      <c r="H13" s="102"/>
      <c r="I13" s="271"/>
    </row>
    <row r="14" spans="1:12">
      <c r="A14" s="164">
        <f t="shared" si="0"/>
        <v>5</v>
      </c>
      <c r="B14" s="165"/>
      <c r="C14" s="165"/>
      <c r="D14" s="165"/>
      <c r="E14" s="165"/>
      <c r="F14" s="165"/>
      <c r="G14" s="102"/>
      <c r="H14" s="165"/>
      <c r="I14" s="279"/>
    </row>
    <row r="15" spans="1:12">
      <c r="A15" s="164">
        <f t="shared" si="0"/>
        <v>6</v>
      </c>
      <c r="B15" s="165"/>
      <c r="C15" s="165"/>
      <c r="D15" s="165"/>
      <c r="E15" s="165"/>
      <c r="F15" s="165"/>
      <c r="G15" s="102"/>
      <c r="H15" s="165"/>
      <c r="I15" s="279"/>
    </row>
    <row r="16" spans="1:12">
      <c r="A16" s="164">
        <f t="shared" si="0"/>
        <v>7</v>
      </c>
      <c r="B16" s="165"/>
      <c r="C16" s="165"/>
      <c r="D16" s="165"/>
      <c r="E16" s="165"/>
      <c r="F16" s="165"/>
      <c r="G16" s="102"/>
      <c r="H16" s="165"/>
      <c r="I16" s="279"/>
    </row>
    <row r="17" spans="1:10">
      <c r="A17" s="164">
        <f t="shared" si="0"/>
        <v>8</v>
      </c>
      <c r="B17" s="165"/>
      <c r="C17" s="165"/>
      <c r="D17" s="165"/>
      <c r="E17" s="165"/>
      <c r="F17" s="165"/>
      <c r="G17" s="102"/>
      <c r="H17" s="165"/>
      <c r="I17" s="279"/>
    </row>
    <row r="18" spans="1:10">
      <c r="A18" s="164">
        <f t="shared" si="0"/>
        <v>9</v>
      </c>
      <c r="B18" s="165"/>
      <c r="C18" s="165"/>
      <c r="D18" s="165"/>
      <c r="E18" s="165"/>
      <c r="F18" s="165"/>
      <c r="G18" s="102"/>
      <c r="H18" s="165"/>
      <c r="I18" s="279"/>
    </row>
    <row r="19" spans="1:10" ht="15.75" thickBot="1">
      <c r="A19" s="131">
        <f t="shared" si="0"/>
        <v>10</v>
      </c>
      <c r="B19" s="166"/>
      <c r="C19" s="166"/>
      <c r="D19" s="166"/>
      <c r="E19" s="166"/>
      <c r="F19" s="166"/>
      <c r="G19" s="106"/>
      <c r="H19" s="166"/>
      <c r="I19" s="280"/>
    </row>
    <row r="20" spans="1:10" ht="16.5" thickBot="1">
      <c r="A20" s="309"/>
      <c r="B20" s="108"/>
      <c r="C20" s="108"/>
      <c r="D20" s="108"/>
      <c r="E20" s="108"/>
      <c r="F20" s="108"/>
      <c r="G20" s="108"/>
      <c r="H20" s="110" t="str">
        <f>"Total "&amp;LEFT(A7,2)</f>
        <v>Total I9</v>
      </c>
      <c r="I20" s="111">
        <f>SUM(I10:I19)</f>
        <v>0</v>
      </c>
      <c r="J20" s="6"/>
    </row>
    <row r="22" spans="1:10" ht="33.75" customHeight="1">
      <c r="A22" s="46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0"/>
      <c r="C22" s="460"/>
      <c r="D22" s="460"/>
      <c r="E22" s="460"/>
      <c r="F22" s="460"/>
      <c r="G22" s="460"/>
      <c r="H22" s="460"/>
      <c r="I22" s="46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H24" sqref="H2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proiectării de arhitectură</v>
      </c>
      <c r="B3" s="226"/>
      <c r="C3" s="226"/>
    </row>
    <row r="4" spans="1:12">
      <c r="A4" s="108" t="str">
        <f>'Date initiale'!C6&amp;", "&amp;'Date initiale'!C7</f>
        <v>Solon Marius Mihai, 24</v>
      </c>
      <c r="B4" s="108"/>
      <c r="C4" s="108"/>
    </row>
    <row r="5" spans="1:12">
      <c r="A5" s="108"/>
      <c r="B5" s="108"/>
      <c r="C5" s="108"/>
    </row>
    <row r="6" spans="1:12" ht="15.75">
      <c r="A6" s="458" t="s">
        <v>110</v>
      </c>
      <c r="B6" s="458"/>
      <c r="C6" s="458"/>
      <c r="D6" s="458"/>
      <c r="E6" s="458"/>
      <c r="F6" s="458"/>
      <c r="G6" s="458"/>
      <c r="H6" s="458"/>
      <c r="I6" s="458"/>
    </row>
    <row r="7" spans="1:12" ht="39" customHeight="1">
      <c r="A7" s="461" t="str">
        <f>'Descriere indicatori'!B13&amp;". "&amp;'Descriere indicatori'!C13</f>
        <v xml:space="preserve">I10. Studii in extenso apărute în volume colective publicate la edituri recunoscute în domeniu*, precum şi studiile aferente proiectelor* </v>
      </c>
      <c r="B7" s="461"/>
      <c r="C7" s="461"/>
      <c r="D7" s="461"/>
      <c r="E7" s="461"/>
      <c r="F7" s="461"/>
      <c r="G7" s="461"/>
      <c r="H7" s="461"/>
      <c r="I7" s="461"/>
    </row>
    <row r="8" spans="1:12" ht="17.25" customHeight="1" thickBot="1">
      <c r="A8" s="33"/>
      <c r="B8" s="49"/>
      <c r="C8" s="49"/>
      <c r="D8" s="49"/>
      <c r="E8" s="49"/>
      <c r="F8" s="49"/>
      <c r="G8" s="49"/>
      <c r="H8" s="49"/>
      <c r="I8" s="49"/>
    </row>
    <row r="9" spans="1:12" ht="30.75" thickBot="1">
      <c r="A9" s="136" t="s">
        <v>55</v>
      </c>
      <c r="B9" s="137" t="s">
        <v>83</v>
      </c>
      <c r="C9" s="137" t="s">
        <v>56</v>
      </c>
      <c r="D9" s="137" t="s">
        <v>57</v>
      </c>
      <c r="E9" s="137" t="s">
        <v>80</v>
      </c>
      <c r="F9" s="138" t="s">
        <v>87</v>
      </c>
      <c r="G9" s="137" t="s">
        <v>58</v>
      </c>
      <c r="H9" s="137" t="s">
        <v>111</v>
      </c>
      <c r="I9" s="139" t="s">
        <v>90</v>
      </c>
      <c r="K9" s="229" t="s">
        <v>108</v>
      </c>
    </row>
    <row r="10" spans="1:12" ht="15.75">
      <c r="A10" s="142">
        <v>1</v>
      </c>
      <c r="B10" s="96"/>
      <c r="C10" s="127"/>
      <c r="D10" s="210"/>
      <c r="E10" s="211"/>
      <c r="F10" s="127"/>
      <c r="G10" s="127"/>
      <c r="H10" s="127"/>
      <c r="I10" s="281"/>
      <c r="J10" s="175"/>
      <c r="K10" s="230" t="s">
        <v>160</v>
      </c>
      <c r="L10" s="324" t="s">
        <v>245</v>
      </c>
    </row>
    <row r="11" spans="1:12" ht="15.75">
      <c r="A11" s="144">
        <f>A10+1</f>
        <v>2</v>
      </c>
      <c r="B11" s="125"/>
      <c r="C11" s="147"/>
      <c r="D11" s="101"/>
      <c r="E11" s="159"/>
      <c r="F11" s="147"/>
      <c r="G11" s="147"/>
      <c r="H11" s="147"/>
      <c r="I11" s="276"/>
      <c r="J11" s="175"/>
      <c r="L11" s="324" t="s">
        <v>246</v>
      </c>
    </row>
    <row r="12" spans="1:12">
      <c r="A12" s="144">
        <f t="shared" ref="A12:A19" si="0">A11+1</f>
        <v>3</v>
      </c>
      <c r="B12" s="125"/>
      <c r="C12" s="125"/>
      <c r="D12" s="125"/>
      <c r="E12" s="36"/>
      <c r="F12" s="102"/>
      <c r="G12" s="102"/>
      <c r="H12" s="102"/>
      <c r="I12" s="271"/>
    </row>
    <row r="13" spans="1:12">
      <c r="A13" s="144">
        <f t="shared" si="0"/>
        <v>4</v>
      </c>
      <c r="B13" s="101"/>
      <c r="C13" s="101"/>
      <c r="D13" s="125"/>
      <c r="E13" s="36"/>
      <c r="F13" s="102"/>
      <c r="G13" s="102"/>
      <c r="H13" s="102"/>
      <c r="I13" s="271"/>
    </row>
    <row r="14" spans="1:12">
      <c r="A14" s="144">
        <f t="shared" si="0"/>
        <v>5</v>
      </c>
      <c r="B14" s="125"/>
      <c r="C14" s="101"/>
      <c r="D14" s="101"/>
      <c r="E14" s="159"/>
      <c r="F14" s="102"/>
      <c r="G14" s="102"/>
      <c r="H14" s="102"/>
      <c r="I14" s="271"/>
    </row>
    <row r="15" spans="1:12">
      <c r="A15" s="144">
        <f t="shared" si="0"/>
        <v>6</v>
      </c>
      <c r="B15" s="146"/>
      <c r="C15" s="146"/>
      <c r="D15" s="146"/>
      <c r="E15" s="159"/>
      <c r="F15" s="102"/>
      <c r="G15" s="102"/>
      <c r="H15" s="102"/>
      <c r="I15" s="271"/>
    </row>
    <row r="16" spans="1:12">
      <c r="A16" s="144">
        <f t="shared" si="0"/>
        <v>7</v>
      </c>
      <c r="B16" s="146"/>
      <c r="C16" s="100"/>
      <c r="D16" s="146"/>
      <c r="E16" s="159"/>
      <c r="F16" s="102"/>
      <c r="G16" s="102"/>
      <c r="H16" s="102"/>
      <c r="I16" s="271"/>
    </row>
    <row r="17" spans="1:9">
      <c r="A17" s="144">
        <f t="shared" si="0"/>
        <v>8</v>
      </c>
      <c r="B17" s="146"/>
      <c r="C17" s="100"/>
      <c r="D17" s="146"/>
      <c r="E17" s="159"/>
      <c r="F17" s="102"/>
      <c r="G17" s="102"/>
      <c r="H17" s="102"/>
      <c r="I17" s="271"/>
    </row>
    <row r="18" spans="1:9">
      <c r="A18" s="144">
        <f t="shared" si="0"/>
        <v>9</v>
      </c>
      <c r="B18" s="159"/>
      <c r="C18" s="36"/>
      <c r="D18" s="36"/>
      <c r="E18" s="36"/>
      <c r="F18" s="102"/>
      <c r="G18" s="102"/>
      <c r="H18" s="102"/>
      <c r="I18" s="271"/>
    </row>
    <row r="19" spans="1:9" ht="15.75" thickBot="1">
      <c r="A19" s="212">
        <f t="shared" si="0"/>
        <v>10</v>
      </c>
      <c r="B19" s="132"/>
      <c r="C19" s="105"/>
      <c r="D19" s="105"/>
      <c r="E19" s="161"/>
      <c r="F19" s="106"/>
      <c r="G19" s="106"/>
      <c r="H19" s="106"/>
      <c r="I19" s="272"/>
    </row>
    <row r="20" spans="1:9" ht="15.75" thickBot="1">
      <c r="A20" s="309"/>
      <c r="B20" s="130"/>
      <c r="C20" s="130"/>
      <c r="D20" s="162"/>
      <c r="E20" s="162"/>
      <c r="F20" s="162"/>
      <c r="G20" s="162"/>
      <c r="H20" s="110" t="str">
        <f>"Total "&amp;LEFT(A7,3)</f>
        <v>Total I10</v>
      </c>
      <c r="I20" s="213">
        <f>SUM(I10:I19)</f>
        <v>0</v>
      </c>
    </row>
    <row r="21" spans="1:9">
      <c r="B21" s="15"/>
      <c r="C21" s="17"/>
    </row>
    <row r="22" spans="1:9" ht="33.75" customHeight="1">
      <c r="A22" s="46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0"/>
      <c r="C22" s="460"/>
      <c r="D22" s="460"/>
      <c r="E22" s="460"/>
      <c r="F22" s="460"/>
      <c r="G22" s="460"/>
      <c r="H22" s="460"/>
      <c r="I22" s="460"/>
    </row>
    <row r="23" spans="1:9" ht="48" customHeight="1">
      <c r="A23" s="46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60"/>
      <c r="C23" s="460"/>
      <c r="D23" s="460"/>
      <c r="E23" s="460"/>
      <c r="F23" s="460"/>
      <c r="G23" s="460"/>
      <c r="H23" s="460"/>
      <c r="I23" s="460"/>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D23" sqref="D23"/>
    </sheetView>
  </sheetViews>
  <sheetFormatPr defaultRowHeight="15"/>
  <cols>
    <col min="1" max="1" width="5.140625" customWidth="1"/>
    <col min="2" max="2" width="20.42578125" customWidth="1"/>
    <col min="3" max="3" width="23.5703125" customWidth="1"/>
    <col min="4" max="4" width="21.42578125" customWidth="1"/>
    <col min="5" max="5" width="6.85546875" customWidth="1"/>
    <col min="6" max="6" width="10.5703125" customWidth="1"/>
    <col min="7" max="7" width="18.7109375" customWidth="1"/>
    <col min="8" max="8" width="10"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proiectării de arhitectură</v>
      </c>
      <c r="B3" s="226"/>
      <c r="C3" s="226"/>
    </row>
    <row r="4" spans="1:12">
      <c r="A4" s="108" t="str">
        <f>'Date initiale'!C6&amp;", "&amp;'Date initiale'!C7</f>
        <v>Solon Marius Mihai, 24</v>
      </c>
      <c r="B4" s="108"/>
      <c r="C4" s="108"/>
    </row>
    <row r="5" spans="1:12">
      <c r="A5" s="108"/>
      <c r="B5" s="108"/>
      <c r="C5" s="108"/>
    </row>
    <row r="6" spans="1:12" ht="15.75">
      <c r="A6" s="458" t="s">
        <v>110</v>
      </c>
      <c r="B6" s="458"/>
      <c r="C6" s="458"/>
      <c r="D6" s="458"/>
      <c r="E6" s="458"/>
      <c r="F6" s="458"/>
      <c r="G6" s="458"/>
      <c r="H6" s="458"/>
      <c r="I6" s="458"/>
      <c r="J6" s="34"/>
    </row>
    <row r="7" spans="1:12" ht="39" customHeight="1">
      <c r="A7" s="461"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61"/>
      <c r="C7" s="461"/>
      <c r="D7" s="461"/>
      <c r="E7" s="461"/>
      <c r="F7" s="461"/>
      <c r="G7" s="461"/>
      <c r="H7" s="461"/>
      <c r="I7" s="461"/>
      <c r="J7" s="33"/>
    </row>
    <row r="8" spans="1:12" ht="19.5" customHeight="1" thickBot="1">
      <c r="A8" s="49"/>
      <c r="B8" s="49"/>
      <c r="C8" s="49"/>
      <c r="D8" s="49"/>
      <c r="E8" s="49"/>
      <c r="F8" s="49"/>
      <c r="G8" s="49"/>
      <c r="H8" s="49"/>
      <c r="I8" s="49"/>
      <c r="J8" s="33"/>
    </row>
    <row r="9" spans="1:12" ht="72.75" customHeight="1" thickBot="1">
      <c r="A9" s="203" t="s">
        <v>55</v>
      </c>
      <c r="B9" s="204" t="s">
        <v>83</v>
      </c>
      <c r="C9" s="205" t="s">
        <v>52</v>
      </c>
      <c r="D9" s="205" t="s">
        <v>134</v>
      </c>
      <c r="E9" s="204" t="s">
        <v>87</v>
      </c>
      <c r="F9" s="205" t="s">
        <v>53</v>
      </c>
      <c r="G9" s="205" t="s">
        <v>79</v>
      </c>
      <c r="H9" s="204" t="s">
        <v>54</v>
      </c>
      <c r="I9" s="194" t="s">
        <v>147</v>
      </c>
      <c r="J9" s="2"/>
      <c r="K9" s="229" t="s">
        <v>108</v>
      </c>
    </row>
    <row r="10" spans="1:12" ht="120">
      <c r="A10" s="51">
        <v>1</v>
      </c>
      <c r="B10" s="127" t="s">
        <v>358</v>
      </c>
      <c r="C10" s="127" t="s">
        <v>357</v>
      </c>
      <c r="D10" s="177" t="s">
        <v>360</v>
      </c>
      <c r="E10" s="50">
        <v>2014</v>
      </c>
      <c r="F10" s="350" t="s">
        <v>361</v>
      </c>
      <c r="G10" s="127" t="s">
        <v>359</v>
      </c>
      <c r="H10" s="27">
        <v>7</v>
      </c>
      <c r="I10" s="282">
        <v>5</v>
      </c>
      <c r="K10" s="230" t="s">
        <v>161</v>
      </c>
      <c r="L10" s="324" t="s">
        <v>247</v>
      </c>
    </row>
    <row r="11" spans="1:12" ht="15.75">
      <c r="A11" s="52" t="e">
        <f>#REF!+1</f>
        <v>#REF!</v>
      </c>
      <c r="B11" s="20"/>
      <c r="C11" s="20"/>
      <c r="D11" s="20"/>
      <c r="E11" s="20"/>
      <c r="F11" s="22"/>
      <c r="G11" s="20"/>
      <c r="H11" s="20"/>
      <c r="I11" s="283"/>
    </row>
    <row r="12" spans="1:12" ht="15.75">
      <c r="A12" s="52" t="e">
        <f t="shared" ref="A12:A17" si="0">A11+1</f>
        <v>#REF!</v>
      </c>
      <c r="B12" s="20"/>
      <c r="C12" s="20"/>
      <c r="D12" s="20"/>
      <c r="E12" s="20"/>
      <c r="F12" s="102"/>
      <c r="G12" s="20"/>
      <c r="H12" s="20"/>
      <c r="I12" s="283"/>
    </row>
    <row r="13" spans="1:12" ht="15.75">
      <c r="A13" s="52" t="e">
        <f t="shared" si="0"/>
        <v>#REF!</v>
      </c>
      <c r="B13" s="19"/>
      <c r="C13" s="20"/>
      <c r="D13" s="20"/>
      <c r="E13" s="19"/>
      <c r="F13" s="19"/>
      <c r="G13" s="19"/>
      <c r="H13" s="19"/>
      <c r="I13" s="283"/>
    </row>
    <row r="14" spans="1:12" ht="15.75">
      <c r="A14" s="52" t="e">
        <f t="shared" si="0"/>
        <v>#REF!</v>
      </c>
      <c r="B14" s="19"/>
      <c r="C14" s="19"/>
      <c r="D14" s="20"/>
      <c r="E14" s="19"/>
      <c r="F14" s="19"/>
      <c r="G14" s="20"/>
      <c r="H14" s="19"/>
      <c r="I14" s="283"/>
    </row>
    <row r="15" spans="1:12" ht="15.75">
      <c r="A15" s="52" t="e">
        <f t="shared" si="0"/>
        <v>#REF!</v>
      </c>
      <c r="B15" s="20"/>
      <c r="C15" s="20"/>
      <c r="D15" s="20"/>
      <c r="E15" s="19"/>
      <c r="F15" s="19"/>
      <c r="G15" s="20"/>
      <c r="H15" s="19"/>
      <c r="I15" s="283"/>
    </row>
    <row r="16" spans="1:12" ht="15.75">
      <c r="A16" s="52" t="e">
        <f t="shared" si="0"/>
        <v>#REF!</v>
      </c>
      <c r="B16" s="20"/>
      <c r="C16" s="20"/>
      <c r="D16" s="20"/>
      <c r="E16" s="20"/>
      <c r="F16" s="26"/>
      <c r="G16" s="21"/>
      <c r="H16" s="20"/>
      <c r="I16" s="284"/>
      <c r="J16" s="23"/>
    </row>
    <row r="17" spans="1:9" ht="16.5" thickBot="1">
      <c r="A17" s="53" t="e">
        <f t="shared" si="0"/>
        <v>#REF!</v>
      </c>
      <c r="B17" s="43"/>
      <c r="C17" s="54"/>
      <c r="D17" s="43"/>
      <c r="E17" s="43"/>
      <c r="F17" s="54"/>
      <c r="G17" s="54"/>
      <c r="H17" s="54"/>
      <c r="I17" s="285"/>
    </row>
    <row r="18" spans="1:9" ht="16.5" thickBot="1">
      <c r="A18" s="308"/>
      <c r="D18" s="24"/>
      <c r="E18" s="17"/>
      <c r="H18" s="110" t="str">
        <f>"Total "&amp;LEFT(A7,4)</f>
        <v>Total I11a</v>
      </c>
      <c r="I18" s="328">
        <f>SUM(I10:I17)</f>
        <v>5</v>
      </c>
    </row>
    <row r="19" spans="1:9" ht="15.75">
      <c r="A19" s="46"/>
      <c r="D19" s="25"/>
      <c r="E19" s="17"/>
    </row>
    <row r="20" spans="1:9">
      <c r="D20" s="25"/>
      <c r="E20" s="17"/>
    </row>
    <row r="21" spans="1:9">
      <c r="D21" s="24"/>
      <c r="E21" s="17"/>
    </row>
    <row r="22" spans="1:9">
      <c r="D22" s="24"/>
      <c r="E22" s="17"/>
    </row>
    <row r="23" spans="1:9">
      <c r="D23" s="24"/>
      <c r="E23" s="17"/>
    </row>
    <row r="24" spans="1:9">
      <c r="D24" s="15"/>
      <c r="E24"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workbookViewId="0">
      <selection activeCell="D33" sqref="D33"/>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1" ht="15.75">
      <c r="A1" s="226" t="str">
        <f>'Date initiale'!C3</f>
        <v>Universitatea de Arhitectură și Urbanism "Ion Mincu" București</v>
      </c>
      <c r="B1" s="226"/>
      <c r="C1" s="226"/>
      <c r="D1" s="16"/>
    </row>
    <row r="2" spans="1:11" ht="15.75">
      <c r="A2" s="226" t="str">
        <f>'Date initiale'!B4&amp;" "&amp;'Date initiale'!C4</f>
        <v>Facultatea ARHITECTURA</v>
      </c>
      <c r="B2" s="226"/>
      <c r="C2" s="226"/>
      <c r="D2" s="16"/>
    </row>
    <row r="3" spans="1:11" ht="15.75">
      <c r="A3" s="226" t="str">
        <f>'Date initiale'!B5&amp;" "&amp;'Date initiale'!C5</f>
        <v>Departamentul Sinteza proiectării de arhitectură</v>
      </c>
      <c r="B3" s="226"/>
      <c r="C3" s="226"/>
      <c r="D3" s="16"/>
    </row>
    <row r="4" spans="1:11">
      <c r="A4" s="108" t="str">
        <f>'Date initiale'!C6&amp;", "&amp;'Date initiale'!C7</f>
        <v>Solon Marius Mihai, 24</v>
      </c>
      <c r="B4" s="108"/>
      <c r="C4" s="108"/>
    </row>
    <row r="5" spans="1:11">
      <c r="A5" s="108"/>
      <c r="B5" s="108"/>
      <c r="C5" s="108"/>
    </row>
    <row r="6" spans="1:11" ht="15.75">
      <c r="A6" s="458" t="s">
        <v>110</v>
      </c>
      <c r="B6" s="458"/>
      <c r="C6" s="458"/>
      <c r="D6" s="458"/>
      <c r="E6" s="458"/>
      <c r="F6" s="458"/>
      <c r="G6" s="458"/>
      <c r="H6" s="458"/>
      <c r="I6" s="34"/>
      <c r="J6" s="34"/>
    </row>
    <row r="7" spans="1:11" ht="48" customHeight="1">
      <c r="A7" s="461"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61"/>
      <c r="C7" s="461"/>
      <c r="D7" s="461"/>
      <c r="E7" s="461"/>
      <c r="F7" s="461"/>
      <c r="G7" s="461"/>
      <c r="H7" s="461"/>
      <c r="I7" s="163"/>
      <c r="J7" s="163"/>
    </row>
    <row r="8" spans="1:11" ht="21.75" customHeight="1" thickBot="1">
      <c r="A8" s="48"/>
      <c r="B8" s="48"/>
      <c r="C8" s="48"/>
      <c r="D8" s="48"/>
      <c r="E8" s="48"/>
      <c r="F8" s="48"/>
      <c r="G8" s="48"/>
      <c r="H8" s="48"/>
    </row>
    <row r="9" spans="1:11" ht="30.75" thickBot="1">
      <c r="A9" s="136" t="s">
        <v>55</v>
      </c>
      <c r="B9" s="193" t="s">
        <v>83</v>
      </c>
      <c r="C9" s="193" t="s">
        <v>136</v>
      </c>
      <c r="D9" s="193" t="s">
        <v>137</v>
      </c>
      <c r="E9" s="193" t="s">
        <v>75</v>
      </c>
      <c r="F9" s="193" t="s">
        <v>76</v>
      </c>
      <c r="G9" s="206" t="s">
        <v>135</v>
      </c>
      <c r="H9" s="194" t="s">
        <v>147</v>
      </c>
      <c r="J9" s="229" t="s">
        <v>108</v>
      </c>
    </row>
    <row r="10" spans="1:11">
      <c r="A10" s="176">
        <v>1</v>
      </c>
      <c r="B10" s="113"/>
      <c r="C10" s="113"/>
      <c r="D10" s="177"/>
      <c r="E10" s="178"/>
      <c r="F10" s="337"/>
      <c r="G10" s="179"/>
      <c r="H10" s="286"/>
      <c r="J10" s="230" t="s">
        <v>248</v>
      </c>
      <c r="K10" s="324" t="s">
        <v>251</v>
      </c>
    </row>
    <row r="11" spans="1:11">
      <c r="A11" s="180">
        <f>A10+1</f>
        <v>2</v>
      </c>
      <c r="B11" s="116"/>
      <c r="C11" s="116"/>
      <c r="D11" s="116"/>
      <c r="E11" s="116"/>
      <c r="F11" s="181"/>
      <c r="G11" s="182"/>
      <c r="H11" s="276"/>
      <c r="J11" s="230" t="s">
        <v>249</v>
      </c>
    </row>
    <row r="12" spans="1:11" ht="15.75">
      <c r="A12" s="180">
        <f t="shared" ref="A12:A19" si="0">A11+1</f>
        <v>3</v>
      </c>
      <c r="B12" s="184"/>
      <c r="C12" s="184"/>
      <c r="D12" s="184"/>
      <c r="E12" s="184"/>
      <c r="F12" s="185"/>
      <c r="G12" s="186"/>
      <c r="H12" s="287"/>
      <c r="I12" s="23"/>
      <c r="J12" s="230" t="s">
        <v>250</v>
      </c>
    </row>
    <row r="13" spans="1:11" ht="15.75">
      <c r="A13" s="180">
        <f t="shared" si="0"/>
        <v>4</v>
      </c>
      <c r="B13" s="116"/>
      <c r="C13" s="116"/>
      <c r="D13" s="116"/>
      <c r="E13" s="116"/>
      <c r="F13" s="181"/>
      <c r="G13" s="182"/>
      <c r="H13" s="276"/>
      <c r="I13" s="23"/>
    </row>
    <row r="14" spans="1:11">
      <c r="A14" s="180">
        <f t="shared" si="0"/>
        <v>5</v>
      </c>
      <c r="B14" s="116"/>
      <c r="C14" s="116"/>
      <c r="D14" s="116"/>
      <c r="E14" s="116"/>
      <c r="F14" s="181"/>
      <c r="G14" s="182"/>
      <c r="H14" s="276"/>
    </row>
    <row r="15" spans="1:11" ht="15.75">
      <c r="A15" s="180">
        <f t="shared" si="0"/>
        <v>6</v>
      </c>
      <c r="B15" s="116"/>
      <c r="C15" s="116"/>
      <c r="D15" s="116"/>
      <c r="E15" s="116"/>
      <c r="F15" s="181"/>
      <c r="G15" s="182"/>
      <c r="H15" s="276"/>
      <c r="I15" s="23"/>
    </row>
    <row r="16" spans="1:11">
      <c r="A16" s="180">
        <f t="shared" si="0"/>
        <v>7</v>
      </c>
      <c r="B16" s="116"/>
      <c r="C16" s="116"/>
      <c r="D16" s="116"/>
      <c r="E16" s="116"/>
      <c r="F16" s="181"/>
      <c r="G16" s="182"/>
      <c r="H16" s="276"/>
    </row>
    <row r="17" spans="1:9" ht="15.75">
      <c r="A17" s="180">
        <f t="shared" si="0"/>
        <v>8</v>
      </c>
      <c r="B17" s="184"/>
      <c r="C17" s="184"/>
      <c r="D17" s="184"/>
      <c r="E17" s="184"/>
      <c r="F17" s="185"/>
      <c r="G17" s="186"/>
      <c r="H17" s="287"/>
      <c r="I17" s="23"/>
    </row>
    <row r="18" spans="1:9" ht="15.75">
      <c r="A18" s="180">
        <f t="shared" si="0"/>
        <v>9</v>
      </c>
      <c r="B18" s="116"/>
      <c r="C18" s="116"/>
      <c r="D18" s="116"/>
      <c r="E18" s="116"/>
      <c r="F18" s="181"/>
      <c r="G18" s="182"/>
      <c r="H18" s="276"/>
      <c r="I18" s="23"/>
    </row>
    <row r="19" spans="1:9" ht="15.75" thickBot="1">
      <c r="A19" s="187">
        <f t="shared" si="0"/>
        <v>10</v>
      </c>
      <c r="B19" s="121"/>
      <c r="C19" s="121"/>
      <c r="D19" s="121"/>
      <c r="E19" s="121"/>
      <c r="F19" s="188"/>
      <c r="G19" s="189"/>
      <c r="H19" s="288"/>
    </row>
    <row r="20" spans="1:9" ht="15.75" thickBot="1">
      <c r="A20" s="307"/>
      <c r="B20" s="191"/>
      <c r="C20" s="191"/>
      <c r="D20" s="191"/>
      <c r="E20" s="191"/>
      <c r="G20" s="140" t="str">
        <f>"Total "&amp;LEFT(A7,4)</f>
        <v>Total I11b</v>
      </c>
      <c r="H20" s="238">
        <f>SUM(H10:H19)</f>
        <v>0</v>
      </c>
    </row>
    <row r="21" spans="1:9" ht="15.75">
      <c r="A21" s="23"/>
      <c r="B21" s="23"/>
      <c r="C21" s="23"/>
      <c r="D21" s="23"/>
      <c r="E21" s="23"/>
      <c r="F21" s="23"/>
      <c r="G21" s="23"/>
      <c r="H21"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2"/>
  <sheetViews>
    <sheetView topLeftCell="A16" workbookViewId="0">
      <selection activeCell="C28" sqref="C28"/>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26" t="str">
        <f>'Date initiale'!C3</f>
        <v>Universitatea de Arhitectură și Urbanism "Ion Mincu" București</v>
      </c>
      <c r="B1" s="226"/>
      <c r="C1" s="226"/>
    </row>
    <row r="2" spans="1:10">
      <c r="A2" s="226" t="str">
        <f>'Date initiale'!B4&amp;" "&amp;'Date initiale'!C4</f>
        <v>Facultatea ARHITECTURA</v>
      </c>
      <c r="B2" s="226"/>
      <c r="C2" s="226"/>
    </row>
    <row r="3" spans="1:10">
      <c r="A3" s="226" t="str">
        <f>'Date initiale'!B5&amp;" "&amp;'Date initiale'!C5</f>
        <v>Departamentul Sinteza proiectării de arhitectură</v>
      </c>
      <c r="B3" s="226"/>
      <c r="C3" s="226"/>
    </row>
    <row r="4" spans="1:10">
      <c r="A4" s="108" t="str">
        <f>'Date initiale'!C6&amp;", "&amp;'Date initiale'!C7</f>
        <v>Solon Marius Mihai, 24</v>
      </c>
      <c r="B4" s="108"/>
      <c r="C4" s="108"/>
    </row>
    <row r="5" spans="1:10">
      <c r="A5" s="108"/>
      <c r="B5" s="108"/>
      <c r="C5" s="108"/>
    </row>
    <row r="6" spans="1:10" ht="15.75">
      <c r="A6" s="463" t="s">
        <v>110</v>
      </c>
      <c r="B6" s="463"/>
      <c r="C6" s="463"/>
      <c r="D6" s="463"/>
      <c r="E6" s="463"/>
      <c r="F6" s="463"/>
      <c r="G6" s="463"/>
    </row>
    <row r="7" spans="1:10" ht="15.75">
      <c r="A7" s="461" t="str">
        <f>'Descriere indicatori'!B14&amp;"c. "&amp;'Descriere indicatori'!C16</f>
        <v>I11c. Susţinere comunicare publică în cadrul conferinţelor, colocviilor, seminariilor internaţionale/naţionale</v>
      </c>
      <c r="B7" s="461"/>
      <c r="C7" s="461"/>
      <c r="D7" s="461"/>
      <c r="E7" s="461"/>
      <c r="F7" s="461"/>
      <c r="G7" s="461"/>
      <c r="H7" s="163"/>
    </row>
    <row r="8" spans="1:10" ht="16.5" thickBot="1">
      <c r="A8" s="49"/>
      <c r="B8" s="49"/>
      <c r="C8" s="49"/>
      <c r="D8" s="49"/>
      <c r="E8" s="49"/>
      <c r="F8" s="49"/>
      <c r="G8" s="49"/>
      <c r="H8" s="49"/>
    </row>
    <row r="9" spans="1:10" ht="30.75" thickBot="1">
      <c r="A9" s="136" t="s">
        <v>55</v>
      </c>
      <c r="B9" s="193" t="s">
        <v>83</v>
      </c>
      <c r="C9" s="193" t="s">
        <v>73</v>
      </c>
      <c r="D9" s="193" t="s">
        <v>74</v>
      </c>
      <c r="E9" s="193" t="s">
        <v>75</v>
      </c>
      <c r="F9" s="193" t="s">
        <v>76</v>
      </c>
      <c r="G9" s="194" t="s">
        <v>147</v>
      </c>
      <c r="I9" s="229" t="s">
        <v>108</v>
      </c>
    </row>
    <row r="10" spans="1:10" ht="45">
      <c r="A10" s="195">
        <v>1</v>
      </c>
      <c r="B10" s="116" t="s">
        <v>371</v>
      </c>
      <c r="C10" s="116" t="s">
        <v>286</v>
      </c>
      <c r="D10" s="116" t="s">
        <v>355</v>
      </c>
      <c r="E10" s="116">
        <v>2014</v>
      </c>
      <c r="F10" s="181" t="s">
        <v>353</v>
      </c>
      <c r="G10" s="276">
        <v>3</v>
      </c>
      <c r="I10" s="230" t="s">
        <v>163</v>
      </c>
      <c r="J10" s="324" t="s">
        <v>252</v>
      </c>
    </row>
    <row r="11" spans="1:10" ht="45">
      <c r="A11" s="196">
        <f>A10+1</f>
        <v>2</v>
      </c>
      <c r="B11" s="116" t="s">
        <v>371</v>
      </c>
      <c r="C11" s="116" t="s">
        <v>356</v>
      </c>
      <c r="D11" s="116" t="s">
        <v>354</v>
      </c>
      <c r="E11" s="116">
        <v>2014</v>
      </c>
      <c r="F11" s="181" t="s">
        <v>361</v>
      </c>
      <c r="G11" s="276">
        <v>3</v>
      </c>
    </row>
    <row r="12" spans="1:10" ht="45">
      <c r="A12" s="196">
        <f t="shared" ref="A12:A19" si="0">A11+1</f>
        <v>3</v>
      </c>
      <c r="B12" s="116" t="s">
        <v>372</v>
      </c>
      <c r="C12" s="199" t="s">
        <v>352</v>
      </c>
      <c r="D12" s="403" t="s">
        <v>368</v>
      </c>
      <c r="E12" s="197">
        <v>2014</v>
      </c>
      <c r="F12" s="198">
        <v>45624</v>
      </c>
      <c r="G12" s="289">
        <v>3</v>
      </c>
    </row>
    <row r="13" spans="1:10" ht="30">
      <c r="A13" s="196">
        <f t="shared" si="0"/>
        <v>4</v>
      </c>
      <c r="B13" s="353" t="s">
        <v>373</v>
      </c>
      <c r="C13" s="30" t="s">
        <v>369</v>
      </c>
      <c r="D13" s="338" t="s">
        <v>370</v>
      </c>
      <c r="E13" s="339">
        <v>2014</v>
      </c>
      <c r="F13" s="340">
        <v>45580</v>
      </c>
      <c r="G13" s="341">
        <v>3</v>
      </c>
    </row>
    <row r="14" spans="1:10" ht="45">
      <c r="A14" s="196">
        <f t="shared" si="0"/>
        <v>5</v>
      </c>
      <c r="B14" s="116" t="s">
        <v>371</v>
      </c>
      <c r="C14" s="199" t="s">
        <v>374</v>
      </c>
      <c r="D14" s="404" t="s">
        <v>377</v>
      </c>
      <c r="E14" s="197">
        <v>2015</v>
      </c>
      <c r="F14" s="197" t="s">
        <v>273</v>
      </c>
      <c r="G14" s="289">
        <v>3</v>
      </c>
    </row>
    <row r="15" spans="1:10" ht="45">
      <c r="A15" s="196">
        <f t="shared" si="0"/>
        <v>6</v>
      </c>
      <c r="B15" s="116" t="s">
        <v>371</v>
      </c>
      <c r="C15" s="116" t="s">
        <v>375</v>
      </c>
      <c r="D15" s="116" t="s">
        <v>376</v>
      </c>
      <c r="E15" s="116">
        <v>2015</v>
      </c>
      <c r="F15" s="200" t="s">
        <v>378</v>
      </c>
      <c r="G15" s="276">
        <v>3</v>
      </c>
    </row>
    <row r="16" spans="1:10" ht="45">
      <c r="A16" s="196">
        <f t="shared" si="0"/>
        <v>7</v>
      </c>
      <c r="B16" s="116" t="s">
        <v>379</v>
      </c>
      <c r="C16" s="116" t="s">
        <v>380</v>
      </c>
      <c r="D16" s="116" t="s">
        <v>382</v>
      </c>
      <c r="E16" s="116">
        <v>2016</v>
      </c>
      <c r="F16" s="181" t="s">
        <v>381</v>
      </c>
      <c r="G16" s="276">
        <v>3</v>
      </c>
    </row>
    <row r="17" spans="1:7" ht="60">
      <c r="A17" s="196">
        <f t="shared" si="0"/>
        <v>8</v>
      </c>
      <c r="B17" s="116" t="s">
        <v>386</v>
      </c>
      <c r="C17" s="116" t="s">
        <v>383</v>
      </c>
      <c r="D17" s="116" t="s">
        <v>384</v>
      </c>
      <c r="E17" s="116">
        <v>2016</v>
      </c>
      <c r="F17" s="181" t="s">
        <v>385</v>
      </c>
      <c r="G17" s="276">
        <v>3</v>
      </c>
    </row>
    <row r="18" spans="1:7" ht="45">
      <c r="A18" s="196">
        <f t="shared" si="0"/>
        <v>9</v>
      </c>
      <c r="B18" s="116" t="s">
        <v>388</v>
      </c>
      <c r="C18" s="116" t="s">
        <v>389</v>
      </c>
      <c r="D18" s="116" t="s">
        <v>387</v>
      </c>
      <c r="E18" s="116">
        <v>2016</v>
      </c>
      <c r="F18" s="181" t="s">
        <v>274</v>
      </c>
      <c r="G18" s="276">
        <v>3</v>
      </c>
    </row>
    <row r="19" spans="1:7" ht="45">
      <c r="A19" s="196">
        <f t="shared" si="0"/>
        <v>10</v>
      </c>
      <c r="B19" s="116" t="s">
        <v>371</v>
      </c>
      <c r="C19" s="116" t="s">
        <v>391</v>
      </c>
      <c r="D19" s="116" t="s">
        <v>390</v>
      </c>
      <c r="E19" s="116">
        <v>2016</v>
      </c>
      <c r="F19" s="181" t="s">
        <v>392</v>
      </c>
      <c r="G19" s="276">
        <v>3</v>
      </c>
    </row>
    <row r="20" spans="1:7" ht="45">
      <c r="A20" s="196">
        <v>11</v>
      </c>
      <c r="B20" s="353" t="s">
        <v>371</v>
      </c>
      <c r="C20" s="405" t="s">
        <v>393</v>
      </c>
      <c r="D20" s="400" t="s">
        <v>394</v>
      </c>
      <c r="E20" s="353">
        <v>2016</v>
      </c>
      <c r="F20" s="406">
        <v>45600</v>
      </c>
      <c r="G20" s="349">
        <v>3</v>
      </c>
    </row>
    <row r="21" spans="1:7" ht="45">
      <c r="A21" s="196">
        <v>12</v>
      </c>
      <c r="B21" s="353" t="s">
        <v>371</v>
      </c>
      <c r="C21" s="353" t="s">
        <v>397</v>
      </c>
      <c r="D21" s="353" t="s">
        <v>395</v>
      </c>
      <c r="E21" s="353">
        <v>2016</v>
      </c>
      <c r="F21" s="406">
        <v>45611</v>
      </c>
      <c r="G21" s="349">
        <v>3</v>
      </c>
    </row>
    <row r="22" spans="1:7" ht="45">
      <c r="A22" s="196">
        <v>13</v>
      </c>
      <c r="B22" s="353" t="s">
        <v>371</v>
      </c>
      <c r="C22" s="353" t="s">
        <v>398</v>
      </c>
      <c r="D22" s="353" t="s">
        <v>395</v>
      </c>
      <c r="E22" s="353">
        <v>2016</v>
      </c>
      <c r="F22" s="406">
        <v>45611</v>
      </c>
      <c r="G22" s="349">
        <v>3</v>
      </c>
    </row>
    <row r="23" spans="1:7" ht="45">
      <c r="A23" s="196">
        <v>14</v>
      </c>
      <c r="B23" s="407" t="s">
        <v>401</v>
      </c>
      <c r="C23" s="353" t="s">
        <v>402</v>
      </c>
      <c r="D23" s="353" t="s">
        <v>399</v>
      </c>
      <c r="E23" s="353">
        <v>2017</v>
      </c>
      <c r="F23" s="406" t="s">
        <v>400</v>
      </c>
      <c r="G23" s="349">
        <v>3</v>
      </c>
    </row>
    <row r="24" spans="1:7" ht="45">
      <c r="A24" s="196">
        <v>15</v>
      </c>
      <c r="B24" s="353" t="s">
        <v>404</v>
      </c>
      <c r="C24" s="353" t="s">
        <v>396</v>
      </c>
      <c r="D24" s="353" t="s">
        <v>403</v>
      </c>
      <c r="E24" s="353">
        <v>2017</v>
      </c>
      <c r="F24" s="406" t="s">
        <v>405</v>
      </c>
      <c r="G24" s="349">
        <v>3</v>
      </c>
    </row>
    <row r="25" spans="1:7" ht="45">
      <c r="A25" s="196"/>
      <c r="B25" s="353" t="s">
        <v>408</v>
      </c>
      <c r="C25" s="353" t="s">
        <v>407</v>
      </c>
      <c r="D25" s="353" t="s">
        <v>406</v>
      </c>
      <c r="E25" s="353">
        <v>2018</v>
      </c>
      <c r="F25" s="406" t="s">
        <v>409</v>
      </c>
      <c r="G25" s="349">
        <v>3</v>
      </c>
    </row>
    <row r="26" spans="1:7" ht="45.75" thickBot="1">
      <c r="A26" s="196">
        <v>16</v>
      </c>
      <c r="B26" s="121" t="s">
        <v>411</v>
      </c>
      <c r="C26" s="201" t="s">
        <v>413</v>
      </c>
      <c r="D26" s="121" t="s">
        <v>412</v>
      </c>
      <c r="E26" s="121">
        <v>2024</v>
      </c>
      <c r="F26" s="202" t="s">
        <v>410</v>
      </c>
      <c r="G26" s="288">
        <v>5</v>
      </c>
    </row>
    <row r="27" spans="1:7" ht="15.75" thickBot="1">
      <c r="A27" s="303"/>
      <c r="D27" s="17"/>
      <c r="F27" s="140" t="str">
        <f>"Total "&amp;LEFT(A7,4)</f>
        <v>Total I11c</v>
      </c>
      <c r="G27" s="141">
        <f>SUM(G10:G26)</f>
        <v>53</v>
      </c>
    </row>
    <row r="28" spans="1:7">
      <c r="D28" s="17"/>
    </row>
    <row r="29" spans="1:7">
      <c r="D29" s="17"/>
    </row>
    <row r="30" spans="1:7">
      <c r="B30" s="17"/>
      <c r="D30" s="17"/>
    </row>
    <row r="31" spans="1:7">
      <c r="B31" s="17"/>
      <c r="D31" s="17"/>
    </row>
    <row r="32" spans="1:7">
      <c r="B32" s="17"/>
      <c r="D32"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8"/>
  <sheetViews>
    <sheetView topLeftCell="A3" workbookViewId="0">
      <selection activeCell="I26" sqref="I2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26" t="str">
        <f>'Date initiale'!C3</f>
        <v>Universitatea de Arhitectură și Urbanism "Ion Mincu" București</v>
      </c>
      <c r="B1" s="226"/>
      <c r="C1" s="226"/>
      <c r="D1" s="16"/>
      <c r="E1" s="16"/>
      <c r="F1" s="16"/>
    </row>
    <row r="2" spans="1:11" ht="15.75">
      <c r="A2" s="226" t="str">
        <f>'Date initiale'!B4&amp;" "&amp;'Date initiale'!C4</f>
        <v>Facultatea ARHITECTURA</v>
      </c>
      <c r="B2" s="226"/>
      <c r="C2" s="226"/>
      <c r="D2" s="16"/>
      <c r="E2" s="16"/>
      <c r="F2" s="16"/>
    </row>
    <row r="3" spans="1:11" ht="15.75">
      <c r="A3" s="226" t="str">
        <f>'Date initiale'!B5&amp;" "&amp;'Date initiale'!C5</f>
        <v>Departamentul Sinteza proiectării de arhitectură</v>
      </c>
      <c r="B3" s="226"/>
      <c r="C3" s="226"/>
      <c r="D3" s="16"/>
      <c r="E3" s="16"/>
      <c r="F3" s="16"/>
    </row>
    <row r="4" spans="1:11" ht="15.75">
      <c r="A4" s="227" t="str">
        <f>'Date initiale'!C6&amp;", "&amp;'Date initiale'!C7</f>
        <v>Solon Marius Mihai, 24</v>
      </c>
      <c r="B4" s="227"/>
      <c r="C4" s="227"/>
      <c r="D4" s="16"/>
      <c r="E4" s="16"/>
      <c r="F4" s="16"/>
    </row>
    <row r="5" spans="1:11" ht="15.75">
      <c r="A5" s="227"/>
      <c r="B5" s="227"/>
      <c r="C5" s="227"/>
      <c r="D5" s="16"/>
      <c r="E5" s="16"/>
      <c r="F5" s="16"/>
    </row>
    <row r="6" spans="1:11" ht="15.75">
      <c r="A6" s="458" t="s">
        <v>110</v>
      </c>
      <c r="B6" s="458"/>
      <c r="C6" s="458"/>
      <c r="D6" s="458"/>
      <c r="E6" s="458"/>
      <c r="F6" s="458"/>
      <c r="G6" s="458"/>
      <c r="H6" s="458"/>
    </row>
    <row r="7" spans="1:11" ht="50.25" customHeight="1">
      <c r="A7" s="461"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61"/>
      <c r="C7" s="461"/>
      <c r="D7" s="461"/>
      <c r="E7" s="461"/>
      <c r="F7" s="461"/>
      <c r="G7" s="461"/>
      <c r="H7" s="461"/>
      <c r="I7" s="29"/>
      <c r="K7" s="29"/>
    </row>
    <row r="8" spans="1:11" ht="16.5" thickBot="1">
      <c r="A8" s="45"/>
      <c r="B8" s="45"/>
      <c r="C8" s="45"/>
      <c r="D8" s="45"/>
      <c r="E8" s="45"/>
      <c r="F8" s="45"/>
      <c r="G8" s="45"/>
      <c r="H8" s="45"/>
    </row>
    <row r="9" spans="1:11" ht="46.5" customHeight="1" thickBot="1">
      <c r="A9" s="136" t="s">
        <v>55</v>
      </c>
      <c r="B9" s="193" t="s">
        <v>72</v>
      </c>
      <c r="C9" s="209" t="s">
        <v>70</v>
      </c>
      <c r="D9" s="209" t="s">
        <v>71</v>
      </c>
      <c r="E9" s="193" t="s">
        <v>139</v>
      </c>
      <c r="F9" s="193" t="s">
        <v>138</v>
      </c>
      <c r="G9" s="209" t="s">
        <v>87</v>
      </c>
      <c r="H9" s="194" t="s">
        <v>147</v>
      </c>
      <c r="J9" s="229" t="s">
        <v>108</v>
      </c>
    </row>
    <row r="10" spans="1:11" s="419" customFormat="1" ht="74.25" customHeight="1">
      <c r="A10" s="427">
        <v>1</v>
      </c>
      <c r="B10" s="428" t="s">
        <v>434</v>
      </c>
      <c r="C10" s="429" t="s">
        <v>430</v>
      </c>
      <c r="D10" s="429" t="s">
        <v>431</v>
      </c>
      <c r="E10" s="429" t="s">
        <v>432</v>
      </c>
      <c r="F10" s="429" t="s">
        <v>433</v>
      </c>
      <c r="G10" s="429">
        <v>2004</v>
      </c>
      <c r="H10" s="430">
        <v>10</v>
      </c>
      <c r="J10" s="425"/>
      <c r="K10" s="426"/>
    </row>
    <row r="11" spans="1:11" s="419" customFormat="1">
      <c r="A11" s="431"/>
      <c r="B11" s="429"/>
      <c r="C11" s="429"/>
      <c r="D11" s="429"/>
      <c r="E11" s="429"/>
      <c r="F11" s="429"/>
      <c r="G11" s="429"/>
      <c r="H11" s="430"/>
    </row>
    <row r="12" spans="1:11" s="419" customFormat="1" ht="20.25" customHeight="1">
      <c r="A12" s="431"/>
      <c r="B12" s="429"/>
      <c r="C12" s="429"/>
      <c r="D12" s="429"/>
      <c r="E12" s="429"/>
      <c r="F12" s="429"/>
      <c r="G12" s="429"/>
      <c r="H12" s="430"/>
    </row>
    <row r="13" spans="1:11" s="419" customFormat="1">
      <c r="A13" s="431">
        <f t="shared" ref="A13:A15" si="0">A12+1</f>
        <v>1</v>
      </c>
      <c r="B13" s="429"/>
      <c r="C13" s="429"/>
      <c r="D13" s="429"/>
      <c r="E13" s="429"/>
      <c r="F13" s="429"/>
      <c r="G13" s="429"/>
      <c r="H13" s="430"/>
    </row>
    <row r="14" spans="1:11">
      <c r="A14" s="207">
        <f t="shared" si="0"/>
        <v>2</v>
      </c>
      <c r="B14" s="181"/>
      <c r="C14" s="116"/>
      <c r="D14" s="116"/>
      <c r="E14" s="116"/>
      <c r="F14" s="116"/>
      <c r="G14" s="116"/>
      <c r="H14" s="278"/>
    </row>
    <row r="15" spans="1:11" ht="15.75" thickBot="1">
      <c r="A15" s="207">
        <f t="shared" si="0"/>
        <v>3</v>
      </c>
      <c r="B15" s="202"/>
      <c r="C15" s="201"/>
      <c r="D15" s="121"/>
      <c r="E15" s="121"/>
      <c r="F15" s="121"/>
      <c r="G15" s="121"/>
      <c r="H15" s="288"/>
    </row>
    <row r="16" spans="1:11" ht="15.75" thickBot="1">
      <c r="A16" s="303"/>
      <c r="G16" s="140" t="str">
        <f>"Total "&amp;LEFT(A7,3)</f>
        <v>Total I12</v>
      </c>
      <c r="H16" s="141">
        <f>SUM(H10:H15)</f>
        <v>10</v>
      </c>
    </row>
    <row r="18" spans="1:8" ht="53.25" customHeight="1">
      <c r="A18" s="46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8" s="460"/>
      <c r="C18" s="460"/>
      <c r="D18" s="460"/>
      <c r="E18" s="460"/>
      <c r="F18" s="460"/>
      <c r="G18" s="460"/>
      <c r="H18" s="460"/>
    </row>
  </sheetData>
  <mergeCells count="3">
    <mergeCell ref="A7:H7"/>
    <mergeCell ref="A6:H6"/>
    <mergeCell ref="A18:H1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B1:C10"/>
  <sheetViews>
    <sheetView showGridLines="0" showRowColHeaders="0" zoomScale="130" zoomScaleNormal="130" workbookViewId="0">
      <selection activeCell="C16" sqref="C16"/>
    </sheetView>
  </sheetViews>
  <sheetFormatPr defaultRowHeight="15"/>
  <cols>
    <col min="2" max="2" width="28.5703125" customWidth="1"/>
    <col min="3" max="3" width="39" customWidth="1"/>
  </cols>
  <sheetData>
    <row r="1" spans="2:3">
      <c r="B1" s="74" t="s">
        <v>101</v>
      </c>
    </row>
    <row r="3" spans="2:3" ht="31.5">
      <c r="B3" s="313" t="s">
        <v>91</v>
      </c>
      <c r="C3" s="57" t="s">
        <v>102</v>
      </c>
    </row>
    <row r="4" spans="2:3" ht="15.75">
      <c r="B4" s="313" t="s">
        <v>92</v>
      </c>
      <c r="C4" s="317" t="s">
        <v>51</v>
      </c>
    </row>
    <row r="5" spans="2:3" ht="15.75">
      <c r="B5" s="313" t="s">
        <v>93</v>
      </c>
      <c r="C5" s="317" t="s">
        <v>266</v>
      </c>
    </row>
    <row r="6" spans="2:3" ht="15.75">
      <c r="B6" s="314" t="s">
        <v>96</v>
      </c>
      <c r="C6" s="317" t="s">
        <v>281</v>
      </c>
    </row>
    <row r="7" spans="2:3" ht="15.75">
      <c r="B7" s="313" t="s">
        <v>172</v>
      </c>
      <c r="C7" s="317">
        <v>24</v>
      </c>
    </row>
    <row r="8" spans="2:3" ht="15.75">
      <c r="B8" s="313" t="s">
        <v>105</v>
      </c>
      <c r="C8" s="317" t="s">
        <v>143</v>
      </c>
    </row>
    <row r="9" spans="2:3" ht="15.75">
      <c r="B9" s="315" t="s">
        <v>95</v>
      </c>
      <c r="C9" s="318" t="s">
        <v>435</v>
      </c>
    </row>
    <row r="10" spans="2:3" ht="15" customHeight="1">
      <c r="B10" s="315" t="s">
        <v>94</v>
      </c>
      <c r="C10" s="319" t="s">
        <v>436</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4"/>
  <sheetViews>
    <sheetView workbookViewId="0">
      <selection activeCell="B14" sqref="B14"/>
    </sheetView>
  </sheetViews>
  <sheetFormatPr defaultRowHeight="15"/>
  <cols>
    <col min="1" max="1" width="5.140625" customWidth="1"/>
    <col min="2" max="2" width="14.710937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26" t="str">
        <f>'Date initiale'!C3</f>
        <v>Universitatea de Arhitectură și Urbanism "Ion Mincu" București</v>
      </c>
      <c r="B1" s="226"/>
      <c r="C1" s="226"/>
      <c r="D1" s="16"/>
    </row>
    <row r="2" spans="1:11" ht="15.75">
      <c r="A2" s="226" t="str">
        <f>'Date initiale'!B4&amp;" "&amp;'Date initiale'!C4</f>
        <v>Facultatea ARHITECTURA</v>
      </c>
      <c r="B2" s="226"/>
      <c r="C2" s="226"/>
      <c r="D2" s="16"/>
    </row>
    <row r="3" spans="1:11" ht="15.75">
      <c r="A3" s="226" t="str">
        <f>'Date initiale'!B5&amp;" "&amp;'Date initiale'!C5</f>
        <v>Departamentul Sinteza proiectării de arhitectură</v>
      </c>
      <c r="B3" s="226"/>
      <c r="C3" s="226"/>
      <c r="D3" s="16"/>
    </row>
    <row r="4" spans="1:11">
      <c r="A4" s="108" t="str">
        <f>'Date initiale'!C6&amp;", "&amp;'Date initiale'!C7</f>
        <v>Solon Marius Mihai, 24</v>
      </c>
      <c r="B4" s="108"/>
      <c r="C4" s="108"/>
    </row>
    <row r="5" spans="1:11">
      <c r="A5" s="108"/>
      <c r="B5" s="108"/>
      <c r="C5" s="108"/>
    </row>
    <row r="6" spans="1:11" ht="15.75">
      <c r="A6" s="464" t="s">
        <v>110</v>
      </c>
      <c r="B6" s="464"/>
      <c r="C6" s="464"/>
      <c r="D6" s="464"/>
      <c r="E6" s="464"/>
      <c r="F6" s="464"/>
      <c r="G6" s="464"/>
      <c r="H6" s="464"/>
    </row>
    <row r="7" spans="1:11" ht="36" customHeight="1">
      <c r="A7" s="461"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61"/>
      <c r="C7" s="461"/>
      <c r="D7" s="461"/>
      <c r="E7" s="461"/>
      <c r="F7" s="461"/>
      <c r="G7" s="461"/>
      <c r="H7" s="461"/>
    </row>
    <row r="8" spans="1:11" ht="16.5" thickBot="1">
      <c r="A8" s="45"/>
      <c r="B8" s="45"/>
      <c r="C8" s="45"/>
      <c r="D8" s="45"/>
      <c r="E8" s="45"/>
      <c r="F8" s="45"/>
      <c r="G8" s="45"/>
      <c r="H8" s="45"/>
    </row>
    <row r="9" spans="1:11" ht="54" customHeight="1" thickBot="1">
      <c r="A9" s="167" t="s">
        <v>55</v>
      </c>
      <c r="B9" s="193" t="s">
        <v>72</v>
      </c>
      <c r="C9" s="209" t="s">
        <v>70</v>
      </c>
      <c r="D9" s="209" t="s">
        <v>71</v>
      </c>
      <c r="E9" s="193" t="s">
        <v>139</v>
      </c>
      <c r="F9" s="193" t="s">
        <v>138</v>
      </c>
      <c r="G9" s="209" t="s">
        <v>87</v>
      </c>
      <c r="H9" s="194" t="s">
        <v>147</v>
      </c>
      <c r="J9" s="229" t="s">
        <v>108</v>
      </c>
    </row>
    <row r="10" spans="1:11" ht="30">
      <c r="A10" s="215">
        <v>1</v>
      </c>
      <c r="B10" s="408" t="s">
        <v>414</v>
      </c>
      <c r="C10" s="116" t="s">
        <v>328</v>
      </c>
      <c r="D10" s="116" t="s">
        <v>276</v>
      </c>
      <c r="E10" s="116" t="s">
        <v>275</v>
      </c>
      <c r="F10" s="116" t="s">
        <v>278</v>
      </c>
      <c r="G10" s="116" t="s">
        <v>329</v>
      </c>
      <c r="H10" s="276">
        <v>15</v>
      </c>
      <c r="J10" s="230" t="s">
        <v>162</v>
      </c>
      <c r="K10" t="s">
        <v>253</v>
      </c>
    </row>
    <row r="11" spans="1:11">
      <c r="A11" s="391">
        <v>2</v>
      </c>
      <c r="B11" s="113" t="s">
        <v>415</v>
      </c>
      <c r="C11" s="116" t="s">
        <v>366</v>
      </c>
      <c r="D11" s="116" t="s">
        <v>276</v>
      </c>
      <c r="E11" s="116" t="s">
        <v>277</v>
      </c>
      <c r="F11" s="116" t="s">
        <v>278</v>
      </c>
      <c r="G11" s="116">
        <v>2001</v>
      </c>
      <c r="H11" s="276">
        <v>15</v>
      </c>
      <c r="J11" s="392"/>
    </row>
    <row r="12" spans="1:11" ht="45">
      <c r="A12" s="208">
        <v>3</v>
      </c>
      <c r="B12" s="116" t="s">
        <v>416</v>
      </c>
      <c r="C12" s="116" t="s">
        <v>327</v>
      </c>
      <c r="D12" s="116" t="s">
        <v>276</v>
      </c>
      <c r="E12" s="116" t="s">
        <v>277</v>
      </c>
      <c r="F12" s="116" t="s">
        <v>279</v>
      </c>
      <c r="G12" s="116">
        <v>2004</v>
      </c>
      <c r="H12" s="278">
        <v>15</v>
      </c>
    </row>
    <row r="13" spans="1:11" ht="30">
      <c r="A13" s="208">
        <v>4</v>
      </c>
      <c r="B13" s="116" t="s">
        <v>417</v>
      </c>
      <c r="C13" s="116" t="s">
        <v>326</v>
      </c>
      <c r="D13" s="116" t="s">
        <v>276</v>
      </c>
      <c r="E13" s="116" t="s">
        <v>277</v>
      </c>
      <c r="F13" s="116" t="s">
        <v>278</v>
      </c>
      <c r="G13" s="116">
        <v>2005</v>
      </c>
      <c r="H13" s="278">
        <v>15</v>
      </c>
    </row>
    <row r="14" spans="1:11" ht="75">
      <c r="A14" s="208">
        <f t="shared" ref="A14:A19" si="0">A13+1</f>
        <v>5</v>
      </c>
      <c r="B14" s="181" t="s">
        <v>418</v>
      </c>
      <c r="C14" s="116" t="s">
        <v>323</v>
      </c>
      <c r="D14" s="116" t="s">
        <v>276</v>
      </c>
      <c r="E14" s="116" t="s">
        <v>324</v>
      </c>
      <c r="F14" s="116" t="s">
        <v>278</v>
      </c>
      <c r="G14" s="116" t="s">
        <v>325</v>
      </c>
      <c r="H14" s="278">
        <v>15</v>
      </c>
    </row>
    <row r="15" spans="1:11" ht="45">
      <c r="A15" s="208">
        <f t="shared" si="0"/>
        <v>6</v>
      </c>
      <c r="B15" s="185" t="s">
        <v>419</v>
      </c>
      <c r="C15" s="184" t="s">
        <v>365</v>
      </c>
      <c r="D15" s="116" t="s">
        <v>276</v>
      </c>
      <c r="E15" s="116" t="s">
        <v>277</v>
      </c>
      <c r="F15" s="116" t="s">
        <v>278</v>
      </c>
      <c r="G15" s="116">
        <v>2008</v>
      </c>
      <c r="H15" s="278">
        <v>15</v>
      </c>
    </row>
    <row r="16" spans="1:11" ht="30">
      <c r="A16" s="208">
        <f t="shared" si="0"/>
        <v>7</v>
      </c>
      <c r="B16" s="181" t="s">
        <v>420</v>
      </c>
      <c r="C16" s="116" t="s">
        <v>364</v>
      </c>
      <c r="D16" s="116" t="s">
        <v>276</v>
      </c>
      <c r="E16" s="116" t="s">
        <v>277</v>
      </c>
      <c r="F16" s="116" t="s">
        <v>278</v>
      </c>
      <c r="G16" s="116">
        <v>2007</v>
      </c>
      <c r="H16" s="278">
        <v>15</v>
      </c>
    </row>
    <row r="17" spans="1:8" ht="30">
      <c r="A17" s="208">
        <f t="shared" si="0"/>
        <v>8</v>
      </c>
      <c r="B17" s="181" t="s">
        <v>422</v>
      </c>
      <c r="C17" s="116" t="s">
        <v>367</v>
      </c>
      <c r="D17" s="116" t="s">
        <v>276</v>
      </c>
      <c r="E17" s="116" t="s">
        <v>277</v>
      </c>
      <c r="F17" s="116" t="s">
        <v>278</v>
      </c>
      <c r="G17" s="116">
        <v>2007</v>
      </c>
      <c r="H17" s="278">
        <v>15</v>
      </c>
    </row>
    <row r="18" spans="1:8" ht="45">
      <c r="A18" s="208">
        <f t="shared" si="0"/>
        <v>9</v>
      </c>
      <c r="B18" s="185" t="s">
        <v>425</v>
      </c>
      <c r="C18" s="184" t="s">
        <v>363</v>
      </c>
      <c r="D18" s="184" t="s">
        <v>276</v>
      </c>
      <c r="E18" s="184" t="s">
        <v>322</v>
      </c>
      <c r="F18" s="184" t="s">
        <v>278</v>
      </c>
      <c r="G18" s="184">
        <v>2011</v>
      </c>
      <c r="H18" s="278">
        <v>15</v>
      </c>
    </row>
    <row r="19" spans="1:8" s="384" customFormat="1" ht="30">
      <c r="A19" s="208">
        <f t="shared" si="0"/>
        <v>10</v>
      </c>
      <c r="B19" s="184" t="s">
        <v>421</v>
      </c>
      <c r="C19" s="184" t="s">
        <v>362</v>
      </c>
      <c r="D19" s="184" t="s">
        <v>276</v>
      </c>
      <c r="E19" s="184" t="s">
        <v>277</v>
      </c>
      <c r="F19" s="184" t="s">
        <v>278</v>
      </c>
      <c r="G19" s="184">
        <v>2010</v>
      </c>
      <c r="H19" s="287">
        <v>15</v>
      </c>
    </row>
    <row r="20" spans="1:8" s="390" customFormat="1" ht="30">
      <c r="A20" s="385">
        <f>A19+1</f>
        <v>11</v>
      </c>
      <c r="B20" s="386" t="s">
        <v>423</v>
      </c>
      <c r="C20" s="387" t="s">
        <v>320</v>
      </c>
      <c r="D20" s="388" t="s">
        <v>276</v>
      </c>
      <c r="E20" s="388" t="s">
        <v>277</v>
      </c>
      <c r="F20" s="388" t="s">
        <v>278</v>
      </c>
      <c r="G20" s="388">
        <v>2019</v>
      </c>
      <c r="H20" s="389">
        <v>15</v>
      </c>
    </row>
    <row r="21" spans="1:8" s="383" customFormat="1" ht="30">
      <c r="A21" s="378">
        <v>12</v>
      </c>
      <c r="B21" s="379" t="s">
        <v>424</v>
      </c>
      <c r="C21" s="380" t="s">
        <v>321</v>
      </c>
      <c r="D21" s="381" t="s">
        <v>276</v>
      </c>
      <c r="E21" s="381" t="s">
        <v>277</v>
      </c>
      <c r="F21" s="381" t="s">
        <v>278</v>
      </c>
      <c r="G21" s="381">
        <v>2020</v>
      </c>
      <c r="H21" s="382">
        <v>15</v>
      </c>
    </row>
    <row r="22" spans="1:8" ht="15.75" thickBot="1">
      <c r="A22" s="376"/>
      <c r="G22" s="377" t="str">
        <f>"Total "&amp;LEFT(A7,3)</f>
        <v>Total I13</v>
      </c>
      <c r="H22" s="362">
        <f>SUM(H10:H21)</f>
        <v>180</v>
      </c>
    </row>
    <row r="24" spans="1:8" ht="53.25" customHeight="1">
      <c r="A24" s="46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4" s="460"/>
      <c r="C24" s="460"/>
      <c r="D24" s="460"/>
      <c r="E24" s="460"/>
      <c r="F24" s="460"/>
      <c r="G24" s="460"/>
      <c r="H24" s="460"/>
    </row>
  </sheetData>
  <mergeCells count="3">
    <mergeCell ref="A7:H7"/>
    <mergeCell ref="A6:H6"/>
    <mergeCell ref="A24:H2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3" zoomScale="106" zoomScaleNormal="106" workbookViewId="0">
      <selection activeCell="I15" sqref="I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1" ht="15.75">
      <c r="A1" s="226" t="str">
        <f>'Date initiale'!C3</f>
        <v>Universitatea de Arhitectură și Urbanism "Ion Mincu" București</v>
      </c>
      <c r="B1" s="226"/>
      <c r="C1" s="226"/>
      <c r="D1" s="16"/>
      <c r="E1" s="16"/>
      <c r="F1" s="16"/>
    </row>
    <row r="2" spans="1:11" ht="15.75">
      <c r="A2" s="226" t="str">
        <f>'Date initiale'!B4&amp;" "&amp;'Date initiale'!C4</f>
        <v>Facultatea ARHITECTURA</v>
      </c>
      <c r="B2" s="226"/>
      <c r="C2" s="226"/>
      <c r="D2" s="16"/>
      <c r="E2" s="16"/>
      <c r="F2" s="16"/>
    </row>
    <row r="3" spans="1:11" ht="15.75">
      <c r="A3" s="226" t="str">
        <f>'Date initiale'!B5&amp;" "&amp;'Date initiale'!C5</f>
        <v>Departamentul Sinteza proiectării de arhitectură</v>
      </c>
      <c r="B3" s="226"/>
      <c r="C3" s="226"/>
      <c r="D3" s="16"/>
      <c r="E3" s="16"/>
      <c r="F3" s="16"/>
    </row>
    <row r="4" spans="1:11" ht="15.75">
      <c r="A4" s="227" t="str">
        <f>'Date initiale'!C6&amp;", "&amp;'Date initiale'!C7</f>
        <v>Solon Marius Mihai, 24</v>
      </c>
      <c r="B4" s="227"/>
      <c r="C4" s="227"/>
      <c r="D4" s="16"/>
      <c r="E4" s="16"/>
      <c r="F4" s="16"/>
    </row>
    <row r="5" spans="1:11" ht="15.75">
      <c r="A5" s="227"/>
      <c r="B5" s="227"/>
      <c r="C5" s="227"/>
      <c r="D5" s="16"/>
      <c r="E5" s="16"/>
      <c r="F5" s="16"/>
    </row>
    <row r="6" spans="1:11" ht="15.75">
      <c r="A6" s="458" t="s">
        <v>110</v>
      </c>
      <c r="B6" s="458"/>
      <c r="C6" s="458"/>
      <c r="D6" s="458"/>
      <c r="E6" s="458"/>
      <c r="F6" s="458"/>
      <c r="G6" s="458"/>
      <c r="H6" s="458"/>
    </row>
    <row r="7" spans="1:11" ht="54" customHeight="1">
      <c r="A7" s="461"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61"/>
      <c r="C7" s="461"/>
      <c r="D7" s="461"/>
      <c r="E7" s="461"/>
      <c r="F7" s="461"/>
      <c r="G7" s="461"/>
      <c r="H7" s="461"/>
    </row>
    <row r="8" spans="1:11" ht="16.5" thickBot="1">
      <c r="A8" s="45"/>
      <c r="B8" s="45"/>
      <c r="C8" s="45"/>
      <c r="D8" s="45"/>
      <c r="E8" s="45"/>
      <c r="F8" s="58"/>
      <c r="G8" s="58"/>
      <c r="H8" s="58"/>
    </row>
    <row r="9" spans="1:11" ht="60.75" thickBot="1">
      <c r="A9" s="167" t="s">
        <v>55</v>
      </c>
      <c r="B9" s="193" t="s">
        <v>72</v>
      </c>
      <c r="C9" s="209" t="s">
        <v>70</v>
      </c>
      <c r="D9" s="209" t="s">
        <v>71</v>
      </c>
      <c r="E9" s="193" t="s">
        <v>140</v>
      </c>
      <c r="F9" s="193" t="s">
        <v>138</v>
      </c>
      <c r="G9" s="209" t="s">
        <v>87</v>
      </c>
      <c r="H9" s="194" t="s">
        <v>147</v>
      </c>
      <c r="J9" s="229" t="s">
        <v>108</v>
      </c>
    </row>
    <row r="10" spans="1:11">
      <c r="A10" s="218">
        <v>1</v>
      </c>
      <c r="B10" s="219"/>
      <c r="C10" s="197"/>
      <c r="D10" s="197"/>
      <c r="E10" s="217"/>
      <c r="F10" s="217"/>
      <c r="G10" s="197"/>
      <c r="H10" s="183"/>
      <c r="J10" s="230" t="s">
        <v>164</v>
      </c>
      <c r="K10" s="324" t="s">
        <v>253</v>
      </c>
    </row>
    <row r="11" spans="1:11">
      <c r="A11" s="207">
        <f>A10+1</f>
        <v>2</v>
      </c>
      <c r="B11" s="216"/>
      <c r="C11" s="197"/>
      <c r="D11" s="197"/>
      <c r="E11" s="217"/>
      <c r="F11" s="217"/>
      <c r="G11" s="197"/>
      <c r="H11" s="183"/>
    </row>
    <row r="12" spans="1:11">
      <c r="A12" s="207">
        <f t="shared" ref="A12:A19" si="0">A11+1</f>
        <v>3</v>
      </c>
      <c r="B12" s="181"/>
      <c r="C12" s="116"/>
      <c r="D12" s="116"/>
      <c r="E12" s="116"/>
      <c r="F12" s="116"/>
      <c r="G12" s="116"/>
      <c r="H12" s="183"/>
    </row>
    <row r="13" spans="1:11">
      <c r="A13" s="207">
        <f t="shared" si="0"/>
        <v>4</v>
      </c>
      <c r="B13" s="116"/>
      <c r="C13" s="116"/>
      <c r="D13" s="116"/>
      <c r="E13" s="116"/>
      <c r="F13" s="116"/>
      <c r="G13" s="116"/>
      <c r="H13" s="183"/>
    </row>
    <row r="14" spans="1:11">
      <c r="A14" s="207">
        <f t="shared" si="0"/>
        <v>5</v>
      </c>
      <c r="B14" s="181"/>
      <c r="C14" s="116"/>
      <c r="D14" s="116"/>
      <c r="E14" s="116"/>
      <c r="F14" s="116"/>
      <c r="G14" s="116"/>
      <c r="H14" s="183"/>
    </row>
    <row r="15" spans="1:11">
      <c r="A15" s="207">
        <f t="shared" si="0"/>
        <v>6</v>
      </c>
      <c r="B15" s="116"/>
      <c r="C15" s="116"/>
      <c r="D15" s="116"/>
      <c r="E15" s="116"/>
      <c r="F15" s="116"/>
      <c r="G15" s="116"/>
      <c r="H15" s="183"/>
    </row>
    <row r="16" spans="1:11">
      <c r="A16" s="207">
        <f t="shared" si="0"/>
        <v>7</v>
      </c>
      <c r="B16" s="181"/>
      <c r="C16" s="116"/>
      <c r="D16" s="116"/>
      <c r="E16" s="116"/>
      <c r="F16" s="116"/>
      <c r="G16" s="116"/>
      <c r="H16" s="183"/>
    </row>
    <row r="17" spans="1:8">
      <c r="A17" s="207">
        <f t="shared" si="0"/>
        <v>8</v>
      </c>
      <c r="B17" s="116"/>
      <c r="C17" s="116"/>
      <c r="D17" s="116"/>
      <c r="E17" s="116"/>
      <c r="F17" s="116"/>
      <c r="G17" s="116"/>
      <c r="H17" s="183"/>
    </row>
    <row r="18" spans="1:8">
      <c r="A18" s="207">
        <f t="shared" si="0"/>
        <v>9</v>
      </c>
      <c r="B18" s="181"/>
      <c r="C18" s="116"/>
      <c r="D18" s="116"/>
      <c r="E18" s="116"/>
      <c r="F18" s="116"/>
      <c r="G18" s="116"/>
      <c r="H18" s="183"/>
    </row>
    <row r="19" spans="1:8" ht="15.75" thickBot="1">
      <c r="A19" s="221">
        <f t="shared" si="0"/>
        <v>10</v>
      </c>
      <c r="B19" s="121"/>
      <c r="C19" s="121"/>
      <c r="D19" s="121"/>
      <c r="E19" s="121"/>
      <c r="F19" s="121"/>
      <c r="G19" s="121"/>
      <c r="H19" s="190"/>
    </row>
    <row r="20" spans="1:8" ht="15.75" thickBot="1">
      <c r="A20" s="306"/>
      <c r="G20" s="140" t="str">
        <f>"Total "&amp;LEFT(A7,4)</f>
        <v>Total I14a</v>
      </c>
      <c r="H20" s="141">
        <f>SUM(H10:H19)</f>
        <v>0</v>
      </c>
    </row>
    <row r="22" spans="1:8" ht="53.25" customHeight="1">
      <c r="A22" s="46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60"/>
      <c r="C22" s="460"/>
      <c r="D22" s="460"/>
      <c r="E22" s="460"/>
      <c r="F22" s="460"/>
      <c r="G22" s="460"/>
      <c r="H22" s="460"/>
    </row>
    <row r="40" spans="1:9" ht="15.75" thickBot="1"/>
    <row r="41" spans="1:9" ht="54" customHeight="1" thickBot="1">
      <c r="A41" s="192" t="s">
        <v>69</v>
      </c>
      <c r="B41" s="193" t="s">
        <v>72</v>
      </c>
      <c r="C41" s="209" t="s">
        <v>70</v>
      </c>
      <c r="D41" s="209" t="s">
        <v>71</v>
      </c>
      <c r="E41" s="193" t="s">
        <v>139</v>
      </c>
      <c r="F41" s="193" t="s">
        <v>139</v>
      </c>
      <c r="G41" s="193" t="s">
        <v>138</v>
      </c>
      <c r="H41" s="209" t="s">
        <v>87</v>
      </c>
      <c r="I41" s="194"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3"/>
  <sheetViews>
    <sheetView topLeftCell="A2" workbookViewId="0">
      <selection activeCell="C10" sqref="C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28" t="str">
        <f>'Date initiale'!C3</f>
        <v>Universitatea de Arhitectură și Urbanism "Ion Mincu" București</v>
      </c>
      <c r="B1" s="228"/>
      <c r="C1" s="228"/>
      <c r="D1" s="29"/>
      <c r="E1" s="29"/>
      <c r="F1" s="29"/>
      <c r="G1" s="29"/>
      <c r="H1" s="29"/>
    </row>
    <row r="2" spans="1:11" ht="15.75">
      <c r="A2" s="228" t="str">
        <f>'Date initiale'!B4&amp;" "&amp;'Date initiale'!C4</f>
        <v>Facultatea ARHITECTURA</v>
      </c>
      <c r="B2" s="228"/>
      <c r="C2" s="228"/>
      <c r="D2" s="29"/>
      <c r="E2" s="29"/>
      <c r="F2" s="29"/>
      <c r="G2" s="29"/>
      <c r="H2" s="29"/>
    </row>
    <row r="3" spans="1:11" ht="15.75">
      <c r="A3" s="228" t="str">
        <f>'Date initiale'!B5&amp;" "&amp;'Date initiale'!C5</f>
        <v>Departamentul Sinteza proiectării de arhitectură</v>
      </c>
      <c r="B3" s="228"/>
      <c r="C3" s="228"/>
      <c r="D3" s="29"/>
      <c r="E3" s="29"/>
      <c r="F3" s="29"/>
      <c r="G3" s="29"/>
      <c r="H3" s="29"/>
    </row>
    <row r="4" spans="1:11" ht="15.75">
      <c r="A4" s="228" t="str">
        <f>'Date initiale'!C6&amp;", "&amp;'Date initiale'!C7</f>
        <v>Solon Marius Mihai, 24</v>
      </c>
      <c r="B4" s="228"/>
      <c r="C4" s="228"/>
      <c r="D4" s="29"/>
      <c r="E4" s="29"/>
      <c r="F4" s="29"/>
      <c r="G4" s="29"/>
      <c r="H4" s="29"/>
    </row>
    <row r="5" spans="1:11" ht="15.75">
      <c r="A5" s="228"/>
      <c r="B5" s="228"/>
      <c r="C5" s="228"/>
      <c r="D5" s="29"/>
      <c r="E5" s="29"/>
      <c r="F5" s="29"/>
      <c r="G5" s="29"/>
      <c r="H5" s="29"/>
    </row>
    <row r="6" spans="1:11" ht="15.75">
      <c r="A6" s="465" t="s">
        <v>110</v>
      </c>
      <c r="B6" s="465"/>
      <c r="C6" s="465"/>
      <c r="D6" s="465"/>
      <c r="E6" s="465"/>
      <c r="F6" s="465"/>
      <c r="G6" s="465"/>
      <c r="H6" s="465"/>
    </row>
    <row r="7" spans="1:11" ht="36.75" customHeight="1">
      <c r="A7" s="461" t="str">
        <f>'Descriere indicatori'!B19&amp;"b. "&amp;'Descriere indicatori'!C20</f>
        <v xml:space="preserve">I14b. Proiect urbanistic şi peisagistic la nivelul Planurilor Generale / Zonale ale Localităţilor (inclusiv studii de fundamentare, de inserţie, de oportunitate) avizate** </v>
      </c>
      <c r="B7" s="461"/>
      <c r="C7" s="461"/>
      <c r="D7" s="461"/>
      <c r="E7" s="461"/>
      <c r="F7" s="461"/>
      <c r="G7" s="461"/>
      <c r="H7" s="461"/>
    </row>
    <row r="8" spans="1:11" ht="19.5" customHeight="1" thickBot="1">
      <c r="A8" s="47"/>
      <c r="B8" s="47"/>
      <c r="C8" s="47"/>
      <c r="D8" s="47"/>
      <c r="E8" s="47"/>
      <c r="F8" s="47"/>
      <c r="G8" s="47"/>
      <c r="H8" s="47"/>
    </row>
    <row r="9" spans="1:11" ht="60.75" thickBot="1">
      <c r="A9" s="136" t="s">
        <v>55</v>
      </c>
      <c r="B9" s="193" t="s">
        <v>72</v>
      </c>
      <c r="C9" s="209" t="s">
        <v>70</v>
      </c>
      <c r="D9" s="209" t="s">
        <v>71</v>
      </c>
      <c r="E9" s="193" t="s">
        <v>140</v>
      </c>
      <c r="F9" s="193" t="s">
        <v>138</v>
      </c>
      <c r="G9" s="209" t="s">
        <v>87</v>
      </c>
      <c r="H9" s="194" t="s">
        <v>147</v>
      </c>
      <c r="J9" s="229" t="s">
        <v>108</v>
      </c>
    </row>
    <row r="10" spans="1:11" s="17" customFormat="1" ht="30">
      <c r="A10" s="222">
        <v>1</v>
      </c>
      <c r="B10" s="367" t="s">
        <v>309</v>
      </c>
      <c r="C10" s="368" t="s">
        <v>308</v>
      </c>
      <c r="D10" s="368" t="s">
        <v>310</v>
      </c>
      <c r="E10" s="342" t="s">
        <v>318</v>
      </c>
      <c r="F10" s="342" t="s">
        <v>269</v>
      </c>
      <c r="G10" s="368">
        <v>2013</v>
      </c>
      <c r="H10" s="369">
        <f>15/2</f>
        <v>7.5</v>
      </c>
      <c r="J10" s="370" t="s">
        <v>165</v>
      </c>
      <c r="K10" s="371" t="s">
        <v>253</v>
      </c>
    </row>
    <row r="11" spans="1:11" s="17" customFormat="1" ht="45">
      <c r="A11" s="222">
        <v>2</v>
      </c>
      <c r="B11" s="367" t="s">
        <v>314</v>
      </c>
      <c r="C11" s="177" t="s">
        <v>317</v>
      </c>
      <c r="D11" s="177" t="s">
        <v>270</v>
      </c>
      <c r="E11" s="372" t="s">
        <v>319</v>
      </c>
      <c r="F11" s="372" t="s">
        <v>312</v>
      </c>
      <c r="G11" s="373">
        <v>2017</v>
      </c>
      <c r="H11" s="374">
        <v>7.5</v>
      </c>
      <c r="J11" s="375"/>
      <c r="K11" s="371"/>
    </row>
    <row r="12" spans="1:11" ht="45">
      <c r="A12" s="180">
        <v>3</v>
      </c>
      <c r="B12" s="181" t="s">
        <v>311</v>
      </c>
      <c r="C12" s="214" t="s">
        <v>315</v>
      </c>
      <c r="D12" s="116" t="s">
        <v>270</v>
      </c>
      <c r="E12" s="116" t="s">
        <v>316</v>
      </c>
      <c r="F12" s="116" t="s">
        <v>312</v>
      </c>
      <c r="G12" s="191" t="s">
        <v>313</v>
      </c>
      <c r="H12" s="276">
        <v>7.5</v>
      </c>
    </row>
    <row r="13" spans="1:11">
      <c r="A13" s="180">
        <f t="shared" ref="A13:A20" si="0">A12+1</f>
        <v>4</v>
      </c>
      <c r="B13" s="181"/>
      <c r="C13" s="223"/>
      <c r="D13" s="116"/>
      <c r="E13" s="224"/>
      <c r="F13" s="224"/>
      <c r="G13" s="224"/>
      <c r="H13" s="276"/>
    </row>
    <row r="14" spans="1:11">
      <c r="A14" s="180">
        <f t="shared" si="0"/>
        <v>5</v>
      </c>
      <c r="B14" s="181"/>
      <c r="C14" s="214"/>
      <c r="D14" s="116"/>
      <c r="E14" s="116"/>
      <c r="F14" s="116"/>
      <c r="G14" s="191"/>
      <c r="H14" s="276"/>
    </row>
    <row r="15" spans="1:11">
      <c r="A15" s="180">
        <f t="shared" si="0"/>
        <v>6</v>
      </c>
      <c r="B15" s="181"/>
      <c r="C15" s="223"/>
      <c r="D15" s="116"/>
      <c r="E15" s="224"/>
      <c r="F15" s="224"/>
      <c r="G15" s="224"/>
      <c r="H15" s="276"/>
    </row>
    <row r="16" spans="1:11">
      <c r="A16" s="180">
        <f t="shared" si="0"/>
        <v>7</v>
      </c>
      <c r="B16" s="181"/>
      <c r="C16" s="223"/>
      <c r="D16" s="116"/>
      <c r="E16" s="224"/>
      <c r="F16" s="224"/>
      <c r="G16" s="224"/>
      <c r="H16" s="276"/>
    </row>
    <row r="17" spans="1:8">
      <c r="A17" s="180">
        <f t="shared" si="0"/>
        <v>8</v>
      </c>
      <c r="B17" s="181"/>
      <c r="C17" s="214"/>
      <c r="D17" s="116"/>
      <c r="E17" s="116"/>
      <c r="F17" s="116"/>
      <c r="G17" s="191"/>
      <c r="H17" s="276"/>
    </row>
    <row r="18" spans="1:8">
      <c r="A18" s="180">
        <f t="shared" si="0"/>
        <v>9</v>
      </c>
      <c r="B18" s="181"/>
      <c r="C18" s="223"/>
      <c r="D18" s="116"/>
      <c r="E18" s="224"/>
      <c r="F18" s="224"/>
      <c r="G18" s="224"/>
      <c r="H18" s="276"/>
    </row>
    <row r="19" spans="1:8">
      <c r="A19" s="180">
        <f t="shared" si="0"/>
        <v>10</v>
      </c>
      <c r="B19" s="181"/>
      <c r="C19" s="223"/>
      <c r="D19" s="116"/>
      <c r="E19" s="224"/>
      <c r="F19" s="224"/>
      <c r="G19" s="224"/>
      <c r="H19" s="276"/>
    </row>
    <row r="20" spans="1:8" ht="15.75" thickBot="1">
      <c r="A20" s="187">
        <f t="shared" si="0"/>
        <v>11</v>
      </c>
      <c r="B20" s="121"/>
      <c r="C20" s="225"/>
      <c r="D20" s="121"/>
      <c r="E20" s="121"/>
      <c r="F20" s="121"/>
      <c r="G20" s="121"/>
      <c r="H20" s="288"/>
    </row>
    <row r="21" spans="1:8" ht="16.5" thickBot="1">
      <c r="A21" s="303"/>
      <c r="G21" s="140" t="str">
        <f>"Total "&amp;LEFT(A7,4)</f>
        <v>Total I14b</v>
      </c>
      <c r="H21" s="240">
        <f>SUM(H10:H20)</f>
        <v>22.5</v>
      </c>
    </row>
    <row r="23" spans="1:8" ht="53.25" customHeight="1">
      <c r="A23" s="46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60"/>
      <c r="C23" s="460"/>
      <c r="D23" s="460"/>
      <c r="E23" s="460"/>
      <c r="F23" s="460"/>
      <c r="G23" s="460"/>
      <c r="H23" s="460"/>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zoomScaleNormal="100" workbookViewId="0">
      <selection activeCell="J14" sqref="J14"/>
    </sheetView>
  </sheetViews>
  <sheetFormatPr defaultColWidth="9.140625" defaultRowHeight="15"/>
  <cols>
    <col min="1" max="1" width="5.140625" customWidth="1"/>
    <col min="2" max="2" width="12.42578125" customWidth="1"/>
    <col min="3" max="3" width="43.140625" customWidth="1"/>
    <col min="4" max="4" width="24" customWidth="1"/>
    <col min="5" max="5" width="14.28515625" customWidth="1"/>
    <col min="6" max="6" width="15" customWidth="1"/>
    <col min="7" max="7" width="10" customWidth="1"/>
    <col min="8" max="8" width="9.7109375" customWidth="1"/>
    <col min="10" max="10" width="10.28515625" customWidth="1"/>
  </cols>
  <sheetData>
    <row r="1" spans="1:11" ht="15.75">
      <c r="A1" s="226" t="str">
        <f>'Date initiale'!C3</f>
        <v>Universitatea de Arhitectură și Urbanism "Ion Mincu" București</v>
      </c>
      <c r="B1" s="226"/>
      <c r="C1" s="226"/>
      <c r="D1" s="16"/>
      <c r="E1" s="16"/>
      <c r="F1" s="16"/>
    </row>
    <row r="2" spans="1:11" ht="15.75">
      <c r="A2" s="226" t="str">
        <f>'Date initiale'!B4&amp;" "&amp;'Date initiale'!C4</f>
        <v>Facultatea ARHITECTURA</v>
      </c>
      <c r="B2" s="226"/>
      <c r="C2" s="226"/>
      <c r="D2" s="16"/>
      <c r="E2" s="16"/>
      <c r="F2" s="16"/>
    </row>
    <row r="3" spans="1:11" ht="15.75">
      <c r="A3" s="226" t="str">
        <f>'Date initiale'!B5&amp;" "&amp;'Date initiale'!C5</f>
        <v>Departamentul Sinteza proiectării de arhitectură</v>
      </c>
      <c r="B3" s="226"/>
      <c r="C3" s="226"/>
      <c r="D3" s="16"/>
      <c r="E3" s="16"/>
      <c r="F3" s="16"/>
    </row>
    <row r="4" spans="1:11" ht="15.75">
      <c r="A4" s="227" t="str">
        <f>'Date initiale'!C6&amp;", "&amp;'Date initiale'!C7</f>
        <v>Solon Marius Mihai, 24</v>
      </c>
      <c r="B4" s="227"/>
      <c r="C4" s="227"/>
      <c r="D4" s="16"/>
      <c r="E4" s="16"/>
      <c r="F4" s="16"/>
    </row>
    <row r="5" spans="1:11" ht="15.75">
      <c r="A5" s="227"/>
      <c r="B5" s="227"/>
      <c r="C5" s="227"/>
      <c r="D5" s="16"/>
      <c r="E5" s="16"/>
      <c r="F5" s="16"/>
    </row>
    <row r="6" spans="1:11" ht="15.75">
      <c r="A6" s="458" t="s">
        <v>110</v>
      </c>
      <c r="B6" s="458"/>
      <c r="C6" s="458"/>
      <c r="D6" s="458"/>
      <c r="E6" s="458"/>
      <c r="F6" s="458"/>
      <c r="G6" s="458"/>
      <c r="H6" s="458"/>
    </row>
    <row r="7" spans="1:11" ht="52.5" customHeight="1">
      <c r="A7" s="461"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61"/>
      <c r="C7" s="461"/>
      <c r="D7" s="461"/>
      <c r="E7" s="461"/>
      <c r="F7" s="461"/>
      <c r="G7" s="461"/>
      <c r="H7" s="461"/>
    </row>
    <row r="8" spans="1:11" ht="16.5" thickBot="1">
      <c r="A8" s="45"/>
      <c r="B8" s="45"/>
      <c r="C8" s="45"/>
      <c r="D8" s="45"/>
      <c r="E8" s="45"/>
      <c r="F8" s="58"/>
      <c r="G8" s="58"/>
      <c r="H8" s="58"/>
    </row>
    <row r="9" spans="1:11" ht="45.75" thickBot="1">
      <c r="A9" s="167" t="s">
        <v>55</v>
      </c>
      <c r="B9" s="193" t="s">
        <v>72</v>
      </c>
      <c r="C9" s="209" t="s">
        <v>141</v>
      </c>
      <c r="D9" s="209" t="s">
        <v>71</v>
      </c>
      <c r="E9" s="193" t="s">
        <v>140</v>
      </c>
      <c r="F9" s="193" t="s">
        <v>138</v>
      </c>
      <c r="G9" s="209" t="s">
        <v>87</v>
      </c>
      <c r="H9" s="194" t="s">
        <v>147</v>
      </c>
      <c r="J9" s="229" t="s">
        <v>108</v>
      </c>
    </row>
    <row r="10" spans="1:11" s="419" customFormat="1">
      <c r="A10" s="432"/>
      <c r="B10" s="433"/>
      <c r="C10" s="433"/>
      <c r="D10" s="433"/>
      <c r="E10" s="434"/>
      <c r="F10" s="434"/>
      <c r="G10" s="433"/>
      <c r="H10" s="430"/>
      <c r="J10" s="425"/>
      <c r="K10" s="426"/>
    </row>
    <row r="11" spans="1:11" s="419" customFormat="1">
      <c r="A11" s="431"/>
      <c r="B11" s="435"/>
      <c r="C11" s="436"/>
      <c r="D11" s="437"/>
      <c r="E11" s="438"/>
      <c r="F11" s="438"/>
      <c r="G11" s="439"/>
      <c r="H11" s="430"/>
    </row>
    <row r="12" spans="1:11" s="419" customFormat="1">
      <c r="A12" s="431"/>
      <c r="B12" s="440"/>
      <c r="C12" s="441"/>
      <c r="D12" s="437"/>
      <c r="E12" s="442"/>
      <c r="F12" s="442"/>
      <c r="G12" s="429"/>
      <c r="H12" s="430"/>
    </row>
    <row r="13" spans="1:11" s="419" customFormat="1">
      <c r="A13" s="431">
        <f t="shared" ref="A13:A19" si="0">A12+1</f>
        <v>1</v>
      </c>
      <c r="B13" s="429"/>
      <c r="C13" s="429"/>
      <c r="D13" s="429"/>
      <c r="E13" s="429"/>
      <c r="F13" s="429"/>
      <c r="G13" s="429"/>
      <c r="H13" s="430"/>
    </row>
    <row r="14" spans="1:11">
      <c r="A14" s="207">
        <f t="shared" si="0"/>
        <v>2</v>
      </c>
      <c r="B14" s="181"/>
      <c r="C14" s="116"/>
      <c r="D14" s="116"/>
      <c r="E14" s="116"/>
      <c r="F14" s="116"/>
      <c r="G14" s="116"/>
      <c r="H14" s="276"/>
    </row>
    <row r="15" spans="1:11">
      <c r="A15" s="207">
        <f t="shared" si="0"/>
        <v>3</v>
      </c>
      <c r="B15" s="116"/>
      <c r="C15" s="116"/>
      <c r="D15" s="116"/>
      <c r="E15" s="116"/>
      <c r="F15" s="116"/>
      <c r="G15" s="116"/>
      <c r="H15" s="276"/>
    </row>
    <row r="16" spans="1:11">
      <c r="A16" s="207">
        <f t="shared" si="0"/>
        <v>4</v>
      </c>
      <c r="B16" s="181"/>
      <c r="C16" s="116"/>
      <c r="D16" s="116"/>
      <c r="E16" s="116"/>
      <c r="F16" s="116"/>
      <c r="G16" s="116"/>
      <c r="H16" s="276"/>
    </row>
    <row r="17" spans="1:8">
      <c r="A17" s="207">
        <f t="shared" si="0"/>
        <v>5</v>
      </c>
      <c r="B17" s="116"/>
      <c r="C17" s="116"/>
      <c r="D17" s="116"/>
      <c r="E17" s="116"/>
      <c r="F17" s="116"/>
      <c r="G17" s="116"/>
      <c r="H17" s="276"/>
    </row>
    <row r="18" spans="1:8">
      <c r="A18" s="207">
        <f t="shared" si="0"/>
        <v>6</v>
      </c>
      <c r="B18" s="181"/>
      <c r="C18" s="116"/>
      <c r="D18" s="116"/>
      <c r="E18" s="116"/>
      <c r="F18" s="116"/>
      <c r="G18" s="116"/>
      <c r="H18" s="276"/>
    </row>
    <row r="19" spans="1:8" ht="15.75" thickBot="1">
      <c r="A19" s="221">
        <f t="shared" si="0"/>
        <v>7</v>
      </c>
      <c r="B19" s="121"/>
      <c r="C19" s="121"/>
      <c r="D19" s="121"/>
      <c r="E19" s="121"/>
      <c r="F19" s="121"/>
      <c r="G19" s="121"/>
      <c r="H19" s="288"/>
    </row>
    <row r="20" spans="1:8" ht="15.75" thickBot="1">
      <c r="A20" s="306"/>
      <c r="G20" s="140" t="str">
        <f>"Total "&amp;LEFT(A7,4)</f>
        <v>Total I14c</v>
      </c>
      <c r="H20" s="141">
        <f>SUM(H10:H19)</f>
        <v>0</v>
      </c>
    </row>
    <row r="22" spans="1:8" ht="53.25" customHeight="1">
      <c r="A22" s="46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60"/>
      <c r="C22" s="460"/>
      <c r="D22" s="460"/>
      <c r="E22" s="460"/>
      <c r="F22" s="460"/>
      <c r="G22" s="460"/>
      <c r="H22" s="460"/>
    </row>
    <row r="40" spans="1:9" ht="15.75" thickBot="1"/>
    <row r="41" spans="1:9" ht="54" customHeight="1" thickBot="1">
      <c r="A41" s="192" t="s">
        <v>69</v>
      </c>
      <c r="B41" s="193" t="s">
        <v>72</v>
      </c>
      <c r="C41" s="209" t="s">
        <v>70</v>
      </c>
      <c r="D41" s="209" t="s">
        <v>71</v>
      </c>
      <c r="E41" s="193" t="s">
        <v>139</v>
      </c>
      <c r="F41" s="193" t="s">
        <v>139</v>
      </c>
      <c r="G41" s="193" t="s">
        <v>138</v>
      </c>
      <c r="H41" s="209" t="s">
        <v>87</v>
      </c>
      <c r="I41" s="194" t="s">
        <v>78</v>
      </c>
    </row>
  </sheetData>
  <mergeCells count="3">
    <mergeCell ref="A6:H6"/>
    <mergeCell ref="A7:H7"/>
    <mergeCell ref="A22:H22"/>
  </mergeCells>
  <phoneticPr fontId="34"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L15" sqref="L15"/>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26" t="str">
        <f>'Date initiale'!C3</f>
        <v>Universitatea de Arhitectură și Urbanism "Ion Mincu" București</v>
      </c>
      <c r="B1" s="226"/>
      <c r="C1" s="226"/>
      <c r="D1" s="16"/>
      <c r="E1" s="16"/>
      <c r="F1" s="16"/>
    </row>
    <row r="2" spans="1:11" ht="15.75">
      <c r="A2" s="226" t="str">
        <f>'Date initiale'!B4&amp;" "&amp;'Date initiale'!C4</f>
        <v>Facultatea ARHITECTURA</v>
      </c>
      <c r="B2" s="226"/>
      <c r="C2" s="226"/>
      <c r="D2" s="16"/>
      <c r="E2" s="16"/>
      <c r="F2" s="16"/>
    </row>
    <row r="3" spans="1:11" ht="15.75">
      <c r="A3" s="226" t="str">
        <f>'Date initiale'!B5&amp;" "&amp;'Date initiale'!C5</f>
        <v>Departamentul Sinteza proiectării de arhitectură</v>
      </c>
      <c r="B3" s="226"/>
      <c r="C3" s="226"/>
      <c r="D3" s="16"/>
      <c r="E3" s="16"/>
      <c r="F3" s="16"/>
    </row>
    <row r="4" spans="1:11" ht="15.75">
      <c r="A4" s="227" t="str">
        <f>'Date initiale'!C6&amp;", "&amp;'Date initiale'!C7</f>
        <v>Solon Marius Mihai, 24</v>
      </c>
      <c r="B4" s="227"/>
      <c r="C4" s="227"/>
      <c r="D4" s="16"/>
      <c r="E4" s="16"/>
      <c r="F4" s="16"/>
    </row>
    <row r="5" spans="1:11" ht="15.75">
      <c r="A5" s="227"/>
      <c r="B5" s="227"/>
      <c r="C5" s="227"/>
      <c r="D5" s="16"/>
      <c r="E5" s="16"/>
      <c r="F5" s="16"/>
    </row>
    <row r="6" spans="1:11" ht="15.75">
      <c r="A6" s="458" t="s">
        <v>110</v>
      </c>
      <c r="B6" s="458"/>
      <c r="C6" s="458"/>
      <c r="D6" s="458"/>
      <c r="E6" s="458"/>
      <c r="F6" s="458"/>
      <c r="G6" s="458"/>
      <c r="H6" s="458"/>
    </row>
    <row r="7" spans="1:11" ht="52.5" customHeight="1">
      <c r="A7" s="461"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61"/>
      <c r="C7" s="461"/>
      <c r="D7" s="461"/>
      <c r="E7" s="461"/>
      <c r="F7" s="461"/>
      <c r="G7" s="461"/>
      <c r="H7" s="461"/>
    </row>
    <row r="8" spans="1:11" ht="16.5" thickBot="1">
      <c r="A8" s="45"/>
      <c r="B8" s="45"/>
      <c r="C8" s="45"/>
      <c r="D8" s="45"/>
      <c r="E8" s="45"/>
      <c r="F8" s="58"/>
      <c r="G8" s="58"/>
      <c r="H8" s="58"/>
    </row>
    <row r="9" spans="1:11" ht="60.75" thickBot="1">
      <c r="A9" s="167" t="s">
        <v>55</v>
      </c>
      <c r="B9" s="193" t="s">
        <v>72</v>
      </c>
      <c r="C9" s="209" t="s">
        <v>141</v>
      </c>
      <c r="D9" s="209" t="s">
        <v>71</v>
      </c>
      <c r="E9" s="193" t="s">
        <v>140</v>
      </c>
      <c r="F9" s="193" t="s">
        <v>138</v>
      </c>
      <c r="G9" s="209" t="s">
        <v>87</v>
      </c>
      <c r="H9" s="194" t="s">
        <v>147</v>
      </c>
      <c r="J9" s="229" t="s">
        <v>108</v>
      </c>
    </row>
    <row r="10" spans="1:11">
      <c r="A10" s="218">
        <v>1</v>
      </c>
      <c r="B10" s="219"/>
      <c r="C10" s="219"/>
      <c r="D10" s="219"/>
      <c r="E10" s="219"/>
      <c r="F10" s="219"/>
      <c r="G10" s="219"/>
      <c r="H10" s="220"/>
      <c r="J10" s="230">
        <v>20</v>
      </c>
      <c r="K10" s="324" t="s">
        <v>253</v>
      </c>
    </row>
    <row r="11" spans="1:11">
      <c r="A11" s="207">
        <f>A10+1</f>
        <v>2</v>
      </c>
      <c r="B11" s="216"/>
      <c r="C11" s="197"/>
      <c r="D11" s="197"/>
      <c r="E11" s="217"/>
      <c r="F11" s="217"/>
      <c r="G11" s="197"/>
      <c r="H11" s="276"/>
    </row>
    <row r="12" spans="1:11">
      <c r="A12" s="207">
        <f t="shared" ref="A12:A19" si="0">A11+1</f>
        <v>3</v>
      </c>
      <c r="B12" s="181"/>
      <c r="C12" s="116"/>
      <c r="D12" s="116"/>
      <c r="E12" s="116"/>
      <c r="F12" s="116"/>
      <c r="G12" s="116"/>
      <c r="H12" s="276"/>
    </row>
    <row r="13" spans="1:11">
      <c r="A13" s="207">
        <f t="shared" si="0"/>
        <v>4</v>
      </c>
      <c r="B13" s="116"/>
      <c r="C13" s="116"/>
      <c r="D13" s="116"/>
      <c r="E13" s="116"/>
      <c r="F13" s="116"/>
      <c r="G13" s="116"/>
      <c r="H13" s="276"/>
    </row>
    <row r="14" spans="1:11">
      <c r="A14" s="207">
        <f t="shared" si="0"/>
        <v>5</v>
      </c>
      <c r="B14" s="181"/>
      <c r="C14" s="116"/>
      <c r="D14" s="116"/>
      <c r="E14" s="116"/>
      <c r="F14" s="116"/>
      <c r="G14" s="116"/>
      <c r="H14" s="276"/>
    </row>
    <row r="15" spans="1:11">
      <c r="A15" s="207">
        <f t="shared" si="0"/>
        <v>6</v>
      </c>
      <c r="B15" s="116"/>
      <c r="C15" s="116"/>
      <c r="D15" s="116"/>
      <c r="E15" s="116"/>
      <c r="F15" s="116"/>
      <c r="G15" s="116"/>
      <c r="H15" s="276"/>
    </row>
    <row r="16" spans="1:11">
      <c r="A16" s="207">
        <f t="shared" si="0"/>
        <v>7</v>
      </c>
      <c r="B16" s="181"/>
      <c r="C16" s="116"/>
      <c r="D16" s="116"/>
      <c r="E16" s="116"/>
      <c r="F16" s="116"/>
      <c r="G16" s="116"/>
      <c r="H16" s="276"/>
    </row>
    <row r="17" spans="1:8">
      <c r="A17" s="207">
        <f t="shared" si="0"/>
        <v>8</v>
      </c>
      <c r="B17" s="116"/>
      <c r="C17" s="116"/>
      <c r="D17" s="116"/>
      <c r="E17" s="116"/>
      <c r="F17" s="116"/>
      <c r="G17" s="116"/>
      <c r="H17" s="276"/>
    </row>
    <row r="18" spans="1:8">
      <c r="A18" s="207">
        <f t="shared" si="0"/>
        <v>9</v>
      </c>
      <c r="B18" s="181"/>
      <c r="C18" s="116"/>
      <c r="D18" s="116"/>
      <c r="E18" s="116"/>
      <c r="F18" s="116"/>
      <c r="G18" s="116"/>
      <c r="H18" s="276"/>
    </row>
    <row r="19" spans="1:8" ht="15.75" thickBot="1">
      <c r="A19" s="221">
        <f t="shared" si="0"/>
        <v>10</v>
      </c>
      <c r="B19" s="121"/>
      <c r="C19" s="121"/>
      <c r="D19" s="121"/>
      <c r="E19" s="121"/>
      <c r="F19" s="121"/>
      <c r="G19" s="121"/>
      <c r="H19" s="288"/>
    </row>
    <row r="20" spans="1:8" ht="15.75" thickBot="1">
      <c r="A20" s="306"/>
      <c r="G20" s="140" t="str">
        <f>"Total "&amp;LEFT(A7,4)</f>
        <v>Total I15.</v>
      </c>
      <c r="H20" s="141">
        <f>SUM(H10:H19)</f>
        <v>0</v>
      </c>
    </row>
    <row r="22" spans="1:8" ht="53.25" customHeight="1">
      <c r="A22" s="460"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60"/>
      <c r="C22" s="460"/>
      <c r="D22" s="460"/>
      <c r="E22" s="460"/>
      <c r="F22" s="460"/>
      <c r="G22" s="460"/>
      <c r="H22" s="460"/>
    </row>
    <row r="40" spans="1:9" ht="15.75" thickBot="1"/>
    <row r="41" spans="1:9" ht="54" customHeight="1" thickBot="1">
      <c r="A41" s="192" t="s">
        <v>69</v>
      </c>
      <c r="B41" s="193" t="s">
        <v>72</v>
      </c>
      <c r="C41" s="209" t="s">
        <v>70</v>
      </c>
      <c r="D41" s="209" t="s">
        <v>71</v>
      </c>
      <c r="E41" s="193" t="s">
        <v>139</v>
      </c>
      <c r="F41" s="193" t="s">
        <v>139</v>
      </c>
      <c r="G41" s="193" t="s">
        <v>138</v>
      </c>
      <c r="H41" s="209" t="s">
        <v>87</v>
      </c>
      <c r="I41" s="194"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7"/>
  <sheetViews>
    <sheetView workbookViewId="0">
      <selection activeCell="C29" sqref="C29:C3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26" t="str">
        <f>'Date initiale'!C3</f>
        <v>Universitatea de Arhitectură și Urbanism "Ion Mincu" București</v>
      </c>
      <c r="B1" s="226"/>
      <c r="C1" s="226"/>
      <c r="D1" s="16"/>
      <c r="E1" s="37"/>
    </row>
    <row r="2" spans="1:8" ht="15.75">
      <c r="A2" s="226" t="str">
        <f>'Date initiale'!B4&amp;" "&amp;'Date initiale'!C4</f>
        <v>Facultatea ARHITECTURA</v>
      </c>
      <c r="B2" s="226"/>
      <c r="C2" s="226"/>
      <c r="D2" s="2"/>
      <c r="E2" s="37"/>
    </row>
    <row r="3" spans="1:8" ht="15.75">
      <c r="A3" s="226" t="str">
        <f>'Date initiale'!B5&amp;" "&amp;'Date initiale'!C5</f>
        <v>Departamentul Sinteza proiectării de arhitectură</v>
      </c>
      <c r="B3" s="226"/>
      <c r="C3" s="226"/>
      <c r="D3" s="16"/>
      <c r="E3" s="37"/>
    </row>
    <row r="4" spans="1:8">
      <c r="A4" s="108" t="str">
        <f>'Date initiale'!C6&amp;", "&amp;'Date initiale'!C7</f>
        <v>Solon Marius Mihai, 24</v>
      </c>
      <c r="B4" s="108"/>
      <c r="C4" s="108"/>
    </row>
    <row r="5" spans="1:8">
      <c r="A5" s="108"/>
      <c r="B5" s="108"/>
      <c r="C5" s="108"/>
    </row>
    <row r="6" spans="1:8" ht="15.75">
      <c r="A6" s="463" t="s">
        <v>110</v>
      </c>
      <c r="B6" s="463"/>
      <c r="C6" s="463"/>
      <c r="D6" s="463"/>
    </row>
    <row r="7" spans="1:8" ht="90.75" customHeight="1">
      <c r="A7" s="461"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61"/>
      <c r="C7" s="461"/>
      <c r="D7" s="461"/>
      <c r="E7" s="163"/>
      <c r="F7" s="163"/>
      <c r="G7" s="163"/>
      <c r="H7" s="163"/>
    </row>
    <row r="8" spans="1:8" ht="18.75" customHeight="1" thickBot="1">
      <c r="A8" s="56"/>
      <c r="B8" s="56"/>
      <c r="C8" s="56"/>
      <c r="D8" s="56"/>
    </row>
    <row r="9" spans="1:8" ht="45.75" customHeight="1" thickBot="1">
      <c r="A9" s="167" t="s">
        <v>55</v>
      </c>
      <c r="B9" s="193" t="s">
        <v>77</v>
      </c>
      <c r="C9" s="193" t="s">
        <v>87</v>
      </c>
      <c r="D9" s="194" t="s">
        <v>147</v>
      </c>
      <c r="E9" s="30"/>
      <c r="F9" s="229" t="s">
        <v>108</v>
      </c>
    </row>
    <row r="10" spans="1:8">
      <c r="A10" s="218">
        <v>1</v>
      </c>
      <c r="B10" s="235" t="s">
        <v>437</v>
      </c>
      <c r="C10" s="236">
        <v>1992</v>
      </c>
      <c r="D10" s="291">
        <v>30</v>
      </c>
      <c r="F10" s="230" t="s">
        <v>166</v>
      </c>
      <c r="G10" s="324" t="s">
        <v>254</v>
      </c>
    </row>
    <row r="11" spans="1:8">
      <c r="A11" s="207"/>
      <c r="B11" s="233"/>
      <c r="C11" s="197"/>
      <c r="D11" s="289"/>
    </row>
    <row r="12" spans="1:8">
      <c r="A12" s="207"/>
      <c r="B12" s="214"/>
      <c r="C12" s="116"/>
      <c r="D12" s="276"/>
    </row>
    <row r="13" spans="1:8">
      <c r="A13" s="207"/>
      <c r="B13" s="234"/>
      <c r="C13" s="116"/>
      <c r="D13" s="276"/>
    </row>
    <row r="14" spans="1:8">
      <c r="A14" s="207">
        <f t="shared" ref="A14:A19" si="0">A13+1</f>
        <v>1</v>
      </c>
      <c r="B14" s="234"/>
      <c r="C14" s="116"/>
      <c r="D14" s="276"/>
    </row>
    <row r="15" spans="1:8">
      <c r="A15" s="207">
        <f t="shared" si="0"/>
        <v>2</v>
      </c>
      <c r="B15" s="214"/>
      <c r="C15" s="116"/>
      <c r="D15" s="276"/>
    </row>
    <row r="16" spans="1:8">
      <c r="A16" s="207">
        <f t="shared" si="0"/>
        <v>3</v>
      </c>
      <c r="B16" s="234"/>
      <c r="C16" s="116"/>
      <c r="D16" s="276"/>
    </row>
    <row r="17" spans="1:4">
      <c r="A17" s="207">
        <f t="shared" si="0"/>
        <v>4</v>
      </c>
      <c r="B17" s="234"/>
      <c r="C17" s="116"/>
      <c r="D17" s="276"/>
    </row>
    <row r="18" spans="1:4">
      <c r="A18" s="207">
        <f t="shared" si="0"/>
        <v>5</v>
      </c>
      <c r="B18" s="234"/>
      <c r="C18" s="116"/>
      <c r="D18" s="276"/>
    </row>
    <row r="19" spans="1:4" ht="15.75" thickBot="1">
      <c r="A19" s="221">
        <f t="shared" si="0"/>
        <v>6</v>
      </c>
      <c r="B19" s="237"/>
      <c r="C19" s="121"/>
      <c r="D19" s="288"/>
    </row>
    <row r="20" spans="1:4" ht="15.75" thickBot="1">
      <c r="A20" s="305"/>
      <c r="B20" s="191"/>
      <c r="C20" s="140" t="str">
        <f>"Total "&amp;LEFT(A7,3)</f>
        <v>Total I16</v>
      </c>
      <c r="D20" s="238">
        <f>SUM(D10:D19)</f>
        <v>30</v>
      </c>
    </row>
    <row r="21" spans="1:4" ht="15.75">
      <c r="A21" s="29"/>
      <c r="B21" s="23"/>
      <c r="C21" s="23"/>
      <c r="D21" s="23"/>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6"/>
  <sheetViews>
    <sheetView topLeftCell="A4" workbookViewId="0">
      <selection activeCell="B35" sqref="B35"/>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7" ht="15.75">
      <c r="A1" s="226" t="str">
        <f>'Date initiale'!C3</f>
        <v>Universitatea de Arhitectură și Urbanism "Ion Mincu" București</v>
      </c>
      <c r="B1" s="226"/>
      <c r="C1" s="226"/>
      <c r="D1" s="16"/>
    </row>
    <row r="2" spans="1:7" ht="15.75">
      <c r="A2" s="226" t="str">
        <f>'Date initiale'!B4&amp;" "&amp;'Date initiale'!C4</f>
        <v>Facultatea ARHITECTURA</v>
      </c>
      <c r="B2" s="226"/>
      <c r="C2" s="226"/>
      <c r="D2" s="2"/>
    </row>
    <row r="3" spans="1:7" ht="15.75">
      <c r="A3" s="226" t="str">
        <f>'Date initiale'!B5&amp;" "&amp;'Date initiale'!C5</f>
        <v>Departamentul Sinteza proiectării de arhitectură</v>
      </c>
      <c r="B3" s="226"/>
      <c r="C3" s="226"/>
      <c r="D3" s="16"/>
    </row>
    <row r="4" spans="1:7">
      <c r="A4" s="108" t="str">
        <f>'Date initiale'!C6&amp;", "&amp;'Date initiale'!C7</f>
        <v>Solon Marius Mihai, 24</v>
      </c>
      <c r="B4" s="108"/>
      <c r="C4" s="108"/>
    </row>
    <row r="5" spans="1:7">
      <c r="A5" s="108"/>
      <c r="B5" s="108"/>
      <c r="C5" s="108"/>
    </row>
    <row r="6" spans="1:7">
      <c r="A6" s="466" t="s">
        <v>110</v>
      </c>
      <c r="B6" s="466"/>
      <c r="C6" s="466"/>
      <c r="D6" s="466"/>
    </row>
    <row r="7" spans="1:7" ht="40.5" customHeight="1">
      <c r="A7" s="461"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61"/>
      <c r="C7" s="461"/>
      <c r="D7" s="461"/>
    </row>
    <row r="8" spans="1:7" ht="15.75" thickBot="1"/>
    <row r="9" spans="1:7" ht="48.75" customHeight="1" thickBot="1">
      <c r="A9" s="167" t="s">
        <v>55</v>
      </c>
      <c r="B9" s="137" t="s">
        <v>77</v>
      </c>
      <c r="C9" s="137" t="s">
        <v>87</v>
      </c>
      <c r="D9" s="246" t="s">
        <v>147</v>
      </c>
      <c r="F9" s="229" t="s">
        <v>108</v>
      </c>
    </row>
    <row r="10" spans="1:7" ht="30">
      <c r="A10" s="264">
        <v>1</v>
      </c>
      <c r="B10" s="260" t="s">
        <v>330</v>
      </c>
      <c r="C10" s="143">
        <v>1990</v>
      </c>
      <c r="D10" s="292">
        <v>20</v>
      </c>
      <c r="F10" s="230" t="s">
        <v>167</v>
      </c>
      <c r="G10" s="324" t="s">
        <v>255</v>
      </c>
    </row>
    <row r="11" spans="1:7">
      <c r="A11" s="265">
        <f>A10+1</f>
        <v>2</v>
      </c>
      <c r="B11" s="393" t="s">
        <v>332</v>
      </c>
      <c r="C11" s="36">
        <v>1991</v>
      </c>
      <c r="D11" s="287">
        <v>30</v>
      </c>
    </row>
    <row r="12" spans="1:7" ht="30">
      <c r="A12" s="265">
        <f t="shared" ref="A12:A25" si="0">A11+1</f>
        <v>3</v>
      </c>
      <c r="B12" s="253" t="s">
        <v>331</v>
      </c>
      <c r="C12" s="36">
        <v>1992</v>
      </c>
      <c r="D12" s="287">
        <v>20</v>
      </c>
    </row>
    <row r="13" spans="1:7">
      <c r="A13" s="265">
        <f t="shared" si="0"/>
        <v>4</v>
      </c>
      <c r="B13" s="253" t="s">
        <v>333</v>
      </c>
      <c r="C13" s="36">
        <v>1993</v>
      </c>
      <c r="D13" s="287">
        <v>10</v>
      </c>
    </row>
    <row r="14" spans="1:7">
      <c r="A14" s="265">
        <f t="shared" si="0"/>
        <v>5</v>
      </c>
      <c r="B14" s="253" t="s">
        <v>334</v>
      </c>
      <c r="C14" s="36">
        <v>2005</v>
      </c>
      <c r="D14" s="287">
        <v>30</v>
      </c>
    </row>
    <row r="15" spans="1:7">
      <c r="A15" s="265">
        <f t="shared" si="0"/>
        <v>6</v>
      </c>
      <c r="B15" s="393" t="s">
        <v>335</v>
      </c>
      <c r="C15" s="36">
        <v>2007</v>
      </c>
      <c r="D15" s="287">
        <v>10</v>
      </c>
    </row>
    <row r="16" spans="1:7" s="17" customFormat="1" ht="29.25">
      <c r="A16" s="394">
        <v>7</v>
      </c>
      <c r="B16" s="395" t="s">
        <v>338</v>
      </c>
      <c r="C16" s="36">
        <v>2010</v>
      </c>
      <c r="D16" s="287">
        <v>10</v>
      </c>
    </row>
    <row r="17" spans="1:4" s="17" customFormat="1" ht="29.25">
      <c r="A17" s="394">
        <v>8</v>
      </c>
      <c r="B17" s="395" t="s">
        <v>338</v>
      </c>
      <c r="C17" s="36">
        <v>2010</v>
      </c>
      <c r="D17" s="287">
        <v>10</v>
      </c>
    </row>
    <row r="18" spans="1:4" s="17" customFormat="1" ht="29.25">
      <c r="A18" s="394">
        <v>9</v>
      </c>
      <c r="B18" s="395" t="s">
        <v>338</v>
      </c>
      <c r="C18" s="36">
        <v>2010</v>
      </c>
      <c r="D18" s="287">
        <v>10</v>
      </c>
    </row>
    <row r="19" spans="1:4" s="17" customFormat="1" ht="29.25">
      <c r="A19" s="394">
        <v>10</v>
      </c>
      <c r="B19" s="395" t="s">
        <v>338</v>
      </c>
      <c r="C19" s="36">
        <v>2010</v>
      </c>
      <c r="D19" s="287">
        <v>10</v>
      </c>
    </row>
    <row r="20" spans="1:4" ht="30">
      <c r="A20" s="265">
        <v>11</v>
      </c>
      <c r="B20" s="253" t="s">
        <v>338</v>
      </c>
      <c r="C20" s="36">
        <v>2010</v>
      </c>
      <c r="D20" s="287">
        <v>10</v>
      </c>
    </row>
    <row r="21" spans="1:4">
      <c r="A21" s="265">
        <v>12</v>
      </c>
      <c r="B21" s="253" t="s">
        <v>336</v>
      </c>
      <c r="C21" s="36">
        <v>2012</v>
      </c>
      <c r="D21" s="287">
        <v>10</v>
      </c>
    </row>
    <row r="22" spans="1:4">
      <c r="A22" s="265">
        <v>13</v>
      </c>
      <c r="B22" s="253" t="s">
        <v>339</v>
      </c>
      <c r="C22" s="36">
        <v>2015</v>
      </c>
      <c r="D22" s="287">
        <v>10</v>
      </c>
    </row>
    <row r="23" spans="1:4" ht="30">
      <c r="A23" s="265">
        <v>14</v>
      </c>
      <c r="B23" s="253" t="s">
        <v>280</v>
      </c>
      <c r="C23" s="36">
        <v>2020</v>
      </c>
      <c r="D23" s="287">
        <v>10</v>
      </c>
    </row>
    <row r="24" spans="1:4">
      <c r="A24" s="265">
        <f t="shared" si="0"/>
        <v>15</v>
      </c>
      <c r="B24" s="253" t="s">
        <v>337</v>
      </c>
      <c r="C24" s="36">
        <v>2020</v>
      </c>
      <c r="D24" s="287">
        <v>10</v>
      </c>
    </row>
    <row r="25" spans="1:4" ht="15.75" thickBot="1">
      <c r="A25" s="266">
        <f t="shared" si="0"/>
        <v>16</v>
      </c>
      <c r="B25" s="256"/>
      <c r="C25" s="133"/>
      <c r="D25" s="290"/>
    </row>
    <row r="26" spans="1:4" ht="15.75" thickBot="1">
      <c r="A26" s="301"/>
      <c r="B26" s="108"/>
      <c r="C26" s="110" t="str">
        <f>"Total "&amp;LEFT(A7,3)</f>
        <v>Total I17</v>
      </c>
      <c r="D26" s="111">
        <f>SUM(D10:D25)</f>
        <v>210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topLeftCell="B1" workbookViewId="0">
      <selection activeCell="C9" sqref="C9"/>
    </sheetView>
  </sheetViews>
  <sheetFormatPr defaultRowHeight="15"/>
  <cols>
    <col min="1" max="1" width="5.140625" customWidth="1"/>
    <col min="2" max="2" width="103.140625" customWidth="1"/>
    <col min="3" max="3" width="10.5703125" customWidth="1"/>
    <col min="4" max="4" width="9.7109375" customWidth="1"/>
  </cols>
  <sheetData>
    <row r="1" spans="1:7" ht="15.75">
      <c r="A1" s="226" t="str">
        <f>'Date initiale'!C3</f>
        <v>Universitatea de Arhitectură și Urbanism "Ion Mincu" București</v>
      </c>
      <c r="B1" s="226"/>
      <c r="C1" s="226"/>
      <c r="D1" s="16"/>
      <c r="E1" s="37"/>
    </row>
    <row r="2" spans="1:7" ht="15.75">
      <c r="A2" s="226" t="str">
        <f>'Date initiale'!B4&amp;" "&amp;'Date initiale'!C4</f>
        <v>Facultatea ARHITECTURA</v>
      </c>
      <c r="B2" s="226"/>
      <c r="C2" s="226"/>
      <c r="D2" s="37"/>
      <c r="E2" s="37"/>
    </row>
    <row r="3" spans="1:7" ht="15.75">
      <c r="A3" s="226" t="str">
        <f>'Date initiale'!B5&amp;" "&amp;'Date initiale'!C5</f>
        <v>Departamentul Sinteza proiectării de arhitectură</v>
      </c>
      <c r="B3" s="226"/>
      <c r="C3" s="226"/>
      <c r="D3" s="16"/>
      <c r="E3" s="37"/>
    </row>
    <row r="4" spans="1:7">
      <c r="A4" s="108" t="str">
        <f>'Date initiale'!C6&amp;", "&amp;'Date initiale'!C7</f>
        <v>Solon Marius Mihai, 24</v>
      </c>
      <c r="B4" s="108"/>
      <c r="C4" s="108"/>
    </row>
    <row r="5" spans="1:7">
      <c r="A5" s="108"/>
      <c r="B5" s="108"/>
      <c r="C5" s="108"/>
    </row>
    <row r="6" spans="1:7" ht="34.5" customHeight="1">
      <c r="A6" s="463" t="s">
        <v>110</v>
      </c>
      <c r="B6" s="463"/>
      <c r="C6" s="463"/>
      <c r="D6" s="463"/>
    </row>
    <row r="7" spans="1:7" ht="34.5" customHeight="1">
      <c r="A7" s="461"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61"/>
      <c r="C7" s="461"/>
      <c r="D7" s="461"/>
    </row>
    <row r="8" spans="1:7" ht="16.5" customHeight="1" thickBot="1">
      <c r="A8" s="47"/>
      <c r="B8" s="47"/>
      <c r="C8" s="47"/>
      <c r="D8" s="47"/>
    </row>
    <row r="9" spans="1:7" ht="42.75" customHeight="1" thickBot="1">
      <c r="A9" s="167" t="s">
        <v>55</v>
      </c>
      <c r="B9" s="137" t="s">
        <v>77</v>
      </c>
      <c r="C9" s="137" t="s">
        <v>429</v>
      </c>
      <c r="D9" s="246" t="s">
        <v>78</v>
      </c>
      <c r="E9" s="30"/>
      <c r="F9" s="229" t="s">
        <v>108</v>
      </c>
    </row>
    <row r="10" spans="1:7">
      <c r="A10" s="142">
        <v>1</v>
      </c>
      <c r="B10" s="267"/>
      <c r="C10" s="143"/>
      <c r="D10" s="281"/>
      <c r="E10" s="30"/>
      <c r="F10" s="230" t="s">
        <v>168</v>
      </c>
      <c r="G10" s="324" t="s">
        <v>256</v>
      </c>
    </row>
    <row r="11" spans="1:7">
      <c r="A11" s="144">
        <f>A10+1</f>
        <v>2</v>
      </c>
      <c r="B11" s="253"/>
      <c r="C11" s="36"/>
      <c r="D11" s="276"/>
    </row>
    <row r="12" spans="1:7">
      <c r="A12" s="144">
        <f t="shared" ref="A12:A19" si="0">A11+1</f>
        <v>3</v>
      </c>
      <c r="B12" s="253"/>
      <c r="C12" s="36"/>
      <c r="D12" s="276"/>
    </row>
    <row r="13" spans="1:7">
      <c r="A13" s="144">
        <f t="shared" si="0"/>
        <v>4</v>
      </c>
      <c r="B13" s="253"/>
      <c r="C13" s="36"/>
      <c r="D13" s="276"/>
    </row>
    <row r="14" spans="1:7">
      <c r="A14" s="144">
        <f t="shared" si="0"/>
        <v>5</v>
      </c>
      <c r="B14" s="253"/>
      <c r="C14" s="36"/>
      <c r="D14" s="276"/>
    </row>
    <row r="15" spans="1:7">
      <c r="A15" s="144">
        <f t="shared" si="0"/>
        <v>6</v>
      </c>
      <c r="B15" s="253"/>
      <c r="C15" s="36"/>
      <c r="D15" s="276"/>
    </row>
    <row r="16" spans="1:7">
      <c r="A16" s="144">
        <f t="shared" si="0"/>
        <v>7</v>
      </c>
      <c r="B16" s="253"/>
      <c r="C16" s="36"/>
      <c r="D16" s="276"/>
    </row>
    <row r="17" spans="1:8" s="32" customFormat="1">
      <c r="A17" s="144">
        <f t="shared" si="0"/>
        <v>8</v>
      </c>
      <c r="B17" s="253"/>
      <c r="C17" s="36"/>
      <c r="D17" s="276"/>
    </row>
    <row r="18" spans="1:8">
      <c r="A18" s="144">
        <f t="shared" si="0"/>
        <v>9</v>
      </c>
      <c r="B18" s="253"/>
      <c r="C18" s="36"/>
      <c r="D18" s="276"/>
    </row>
    <row r="19" spans="1:8" ht="15.75" thickBot="1">
      <c r="A19" s="212">
        <f t="shared" si="0"/>
        <v>10</v>
      </c>
      <c r="B19" s="256"/>
      <c r="C19" s="133"/>
      <c r="D19" s="288"/>
    </row>
    <row r="20" spans="1:8" ht="15.75" thickBot="1">
      <c r="A20" s="304"/>
      <c r="B20" s="268"/>
      <c r="C20" s="110" t="str">
        <f>"Total "&amp;LEFT(A7,3)</f>
        <v>Total I18</v>
      </c>
      <c r="D20" s="269">
        <f>SUM(D10:D19)</f>
        <v>0</v>
      </c>
    </row>
    <row r="21" spans="1:8">
      <c r="B21" s="17"/>
    </row>
    <row r="22" spans="1:8" ht="53.25" customHeight="1">
      <c r="A22" s="460"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60"/>
      <c r="C22" s="460"/>
      <c r="D22" s="460"/>
      <c r="E22" s="232"/>
      <c r="F22" s="232"/>
      <c r="G22" s="232"/>
      <c r="H22" s="232"/>
    </row>
    <row r="23" spans="1:8">
      <c r="B23" s="17"/>
    </row>
    <row r="24" spans="1:8">
      <c r="B24" s="17"/>
    </row>
    <row r="25" spans="1:8">
      <c r="B25" s="17"/>
    </row>
    <row r="26" spans="1:8">
      <c r="B26" s="17"/>
    </row>
    <row r="27" spans="1:8">
      <c r="B27" s="17"/>
    </row>
    <row r="28" spans="1:8">
      <c r="B28" s="17"/>
    </row>
    <row r="29" spans="1:8">
      <c r="B29" s="17"/>
    </row>
    <row r="30" spans="1:8">
      <c r="B30" s="17"/>
    </row>
    <row r="31" spans="1:8">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19"/>
  <sheetViews>
    <sheetView topLeftCell="A4" workbookViewId="0">
      <selection activeCell="B10" sqref="B10"/>
    </sheetView>
  </sheetViews>
  <sheetFormatPr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9">
      <c r="A1" s="108" t="str">
        <f>'Date initiale'!C3</f>
        <v>Universitatea de Arhitectură și Urbanism "Ion Mincu" București</v>
      </c>
      <c r="B1" s="108"/>
      <c r="D1" s="108"/>
    </row>
    <row r="2" spans="1:9" ht="15.75">
      <c r="A2" s="226" t="str">
        <f>'Date initiale'!B4&amp;" "&amp;'Date initiale'!C4</f>
        <v>Facultatea ARHITECTURA</v>
      </c>
      <c r="B2" s="226"/>
      <c r="C2" s="16"/>
      <c r="D2" s="226"/>
      <c r="E2" s="16"/>
    </row>
    <row r="3" spans="1:9" ht="15.75">
      <c r="A3" s="226" t="str">
        <f>'Date initiale'!B5&amp;" "&amp;'Date initiale'!C5</f>
        <v>Departamentul Sinteza proiectării de arhitectură</v>
      </c>
      <c r="B3" s="226"/>
      <c r="C3" s="16"/>
      <c r="D3" s="226"/>
      <c r="E3" s="16"/>
    </row>
    <row r="4" spans="1:9" ht="15.75">
      <c r="A4" s="459" t="str">
        <f>'Date initiale'!C6&amp;", "&amp;'Date initiale'!C7</f>
        <v>Solon Marius Mihai, 24</v>
      </c>
      <c r="B4" s="459"/>
      <c r="C4" s="467"/>
      <c r="D4" s="467"/>
      <c r="E4" s="467"/>
    </row>
    <row r="5" spans="1:9" ht="15.75">
      <c r="A5" s="227"/>
      <c r="B5" s="227"/>
      <c r="C5" s="16"/>
      <c r="D5" s="227"/>
      <c r="E5" s="16"/>
    </row>
    <row r="6" spans="1:9" ht="15.75">
      <c r="A6" s="464" t="s">
        <v>110</v>
      </c>
      <c r="B6" s="464"/>
      <c r="C6" s="464"/>
      <c r="D6" s="464"/>
      <c r="E6" s="464"/>
    </row>
    <row r="7" spans="1:9" ht="67.5" customHeight="1">
      <c r="A7" s="461"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61"/>
      <c r="C7" s="461"/>
      <c r="D7" s="461"/>
      <c r="E7" s="461"/>
      <c r="F7" s="35"/>
      <c r="G7" s="35"/>
      <c r="H7" s="35"/>
      <c r="I7" s="35"/>
    </row>
    <row r="8" spans="1:9" ht="20.25" customHeight="1" thickBot="1">
      <c r="A8" s="47"/>
      <c r="B8" s="47"/>
      <c r="C8" s="47"/>
      <c r="D8" s="47"/>
      <c r="E8" s="47"/>
      <c r="F8" s="35"/>
      <c r="G8" s="35"/>
      <c r="H8" s="35"/>
      <c r="I8" s="35"/>
    </row>
    <row r="9" spans="1:9" ht="30.75" thickBot="1">
      <c r="A9" s="136" t="s">
        <v>55</v>
      </c>
      <c r="B9" s="193" t="s">
        <v>150</v>
      </c>
      <c r="C9" s="193" t="s">
        <v>82</v>
      </c>
      <c r="D9" s="193" t="s">
        <v>81</v>
      </c>
      <c r="E9" s="194" t="s">
        <v>147</v>
      </c>
      <c r="G9" s="229" t="s">
        <v>108</v>
      </c>
    </row>
    <row r="10" spans="1:9">
      <c r="A10" s="180">
        <v>1</v>
      </c>
      <c r="B10" s="351"/>
      <c r="C10" s="352"/>
      <c r="D10" s="353"/>
      <c r="E10" s="349"/>
    </row>
    <row r="11" spans="1:9">
      <c r="A11" s="180">
        <f t="shared" ref="A11:A18" si="0">A10+1</f>
        <v>2</v>
      </c>
      <c r="B11" s="214"/>
      <c r="C11" s="233"/>
      <c r="D11" s="116"/>
      <c r="E11" s="276"/>
    </row>
    <row r="12" spans="1:9">
      <c r="A12" s="180">
        <f t="shared" si="0"/>
        <v>3</v>
      </c>
      <c r="B12" s="214"/>
      <c r="C12" s="233"/>
      <c r="D12" s="116"/>
      <c r="E12" s="276"/>
    </row>
    <row r="13" spans="1:9">
      <c r="A13" s="180">
        <f t="shared" si="0"/>
        <v>4</v>
      </c>
      <c r="B13" s="214"/>
      <c r="C13" s="233"/>
      <c r="D13" s="116"/>
      <c r="E13" s="276"/>
    </row>
    <row r="14" spans="1:9">
      <c r="A14" s="180">
        <f t="shared" si="0"/>
        <v>5</v>
      </c>
      <c r="B14" s="214"/>
      <c r="C14" s="233"/>
      <c r="D14" s="116"/>
      <c r="E14" s="276"/>
    </row>
    <row r="15" spans="1:9">
      <c r="A15" s="180">
        <f t="shared" si="0"/>
        <v>6</v>
      </c>
      <c r="B15" s="214"/>
      <c r="C15" s="233"/>
      <c r="D15" s="116"/>
      <c r="E15" s="276"/>
    </row>
    <row r="16" spans="1:9">
      <c r="A16" s="180">
        <f t="shared" si="0"/>
        <v>7</v>
      </c>
      <c r="B16" s="214"/>
      <c r="C16" s="233"/>
      <c r="D16" s="116"/>
      <c r="E16" s="276"/>
    </row>
    <row r="17" spans="1:5">
      <c r="A17" s="180">
        <f t="shared" si="0"/>
        <v>8</v>
      </c>
      <c r="B17" s="214"/>
      <c r="C17" s="233"/>
      <c r="D17" s="116"/>
      <c r="E17" s="276"/>
    </row>
    <row r="18" spans="1:5" ht="15.75" thickBot="1">
      <c r="A18" s="187">
        <f t="shared" si="0"/>
        <v>9</v>
      </c>
      <c r="B18" s="243"/>
      <c r="C18" s="244"/>
      <c r="D18" s="121"/>
      <c r="E18" s="288"/>
    </row>
    <row r="19" spans="1:5" ht="15.75" thickBot="1">
      <c r="A19" s="303"/>
      <c r="C19" s="242"/>
      <c r="D19" s="140" t="str">
        <f>"Total "&amp;LEFT(A7,3)</f>
        <v>Total I19</v>
      </c>
      <c r="E19" s="141">
        <f>SUM(E10:E18)</f>
        <v>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7"/>
  <sheetViews>
    <sheetView topLeftCell="A3" workbookViewId="0">
      <selection activeCell="B14" sqref="B14"/>
    </sheetView>
  </sheetViews>
  <sheetFormatPr defaultRowHeight="1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8" ht="15.75">
      <c r="A1" s="226" t="str">
        <f>'Date initiale'!C3</f>
        <v>Universitatea de Arhitectură și Urbanism "Ion Mincu" București</v>
      </c>
      <c r="B1" s="226"/>
      <c r="C1" s="226"/>
      <c r="D1" s="226"/>
      <c r="E1" s="16"/>
    </row>
    <row r="2" spans="1:8" ht="15.75">
      <c r="A2" s="226" t="str">
        <f>'Date initiale'!B4&amp;" "&amp;'Date initiale'!C4</f>
        <v>Facultatea ARHITECTURA</v>
      </c>
      <c r="B2" s="226"/>
      <c r="C2" s="226"/>
      <c r="D2" s="226"/>
      <c r="E2" s="16"/>
    </row>
    <row r="3" spans="1:8" ht="15.75">
      <c r="A3" s="226" t="str">
        <f>'Date initiale'!B5&amp;" "&amp;'Date initiale'!C5</f>
        <v>Departamentul Sinteza proiectării de arhitectură</v>
      </c>
      <c r="B3" s="226"/>
      <c r="C3" s="226"/>
      <c r="D3" s="226"/>
      <c r="E3" s="16"/>
    </row>
    <row r="4" spans="1:8">
      <c r="A4" s="108" t="str">
        <f>'Date initiale'!C6&amp;", "&amp;'Date initiale'!C7</f>
        <v>Solon Marius Mihai, 24</v>
      </c>
      <c r="B4" s="108"/>
      <c r="C4" s="108"/>
      <c r="D4" s="108"/>
    </row>
    <row r="5" spans="1:8">
      <c r="A5" s="108"/>
      <c r="B5" s="108"/>
      <c r="C5" s="108"/>
      <c r="D5" s="108"/>
    </row>
    <row r="6" spans="1:8" ht="15.75">
      <c r="A6" s="468" t="s">
        <v>110</v>
      </c>
      <c r="B6" s="469"/>
      <c r="C6" s="469"/>
      <c r="D6" s="469"/>
      <c r="E6" s="470"/>
    </row>
    <row r="7" spans="1:8" ht="15.75">
      <c r="A7" s="461" t="str">
        <f>'Descriere indicatori'!B27&amp;". "&amp;'Descriere indicatori'!C27</f>
        <v xml:space="preserve">I20. Expoziţii profesionale în domeniu organizate la nivel internaţional / naţional sau local în calitate de autor, coautor, curator </v>
      </c>
      <c r="B7" s="461"/>
      <c r="C7" s="461"/>
      <c r="D7" s="461"/>
      <c r="E7" s="461"/>
      <c r="F7" s="163"/>
    </row>
    <row r="8" spans="1:8" ht="32.25" customHeight="1" thickBot="1">
      <c r="A8" s="45"/>
      <c r="B8" s="45"/>
      <c r="C8" s="45"/>
      <c r="D8" s="45"/>
      <c r="E8" s="45"/>
    </row>
    <row r="9" spans="1:8" ht="30.75" thickBot="1">
      <c r="A9" s="136" t="s">
        <v>55</v>
      </c>
      <c r="B9" s="245" t="s">
        <v>152</v>
      </c>
      <c r="C9" s="137" t="s">
        <v>151</v>
      </c>
      <c r="D9" s="137" t="s">
        <v>87</v>
      </c>
      <c r="E9" s="246" t="s">
        <v>147</v>
      </c>
      <c r="G9" s="229" t="s">
        <v>108</v>
      </c>
    </row>
    <row r="10" spans="1:8" s="17" customFormat="1" ht="45">
      <c r="A10" s="396">
        <v>1</v>
      </c>
      <c r="B10" s="343" t="s">
        <v>340</v>
      </c>
      <c r="C10" s="401" t="s">
        <v>279</v>
      </c>
      <c r="D10" s="355">
        <v>1991</v>
      </c>
      <c r="E10" s="397">
        <v>10</v>
      </c>
      <c r="G10" s="370" t="s">
        <v>168</v>
      </c>
      <c r="H10" s="371" t="s">
        <v>258</v>
      </c>
    </row>
    <row r="11" spans="1:8" ht="30">
      <c r="A11" s="251">
        <f>A10+1</f>
        <v>2</v>
      </c>
      <c r="B11" s="354" t="s">
        <v>341</v>
      </c>
      <c r="C11" s="402" t="s">
        <v>279</v>
      </c>
      <c r="D11" s="60">
        <v>1991</v>
      </c>
      <c r="E11" s="356">
        <v>10</v>
      </c>
      <c r="G11" s="230" t="s">
        <v>169</v>
      </c>
    </row>
    <row r="12" spans="1:8">
      <c r="A12" s="251">
        <f t="shared" ref="A12:A22" si="0">A11+1</f>
        <v>3</v>
      </c>
      <c r="B12" s="247" t="s">
        <v>349</v>
      </c>
      <c r="C12" s="36" t="s">
        <v>279</v>
      </c>
      <c r="D12" s="36">
        <v>1998</v>
      </c>
      <c r="E12" s="293">
        <v>10</v>
      </c>
      <c r="G12" s="230" t="s">
        <v>170</v>
      </c>
    </row>
    <row r="13" spans="1:8">
      <c r="A13" s="251">
        <v>4</v>
      </c>
      <c r="B13" s="400" t="s">
        <v>350</v>
      </c>
      <c r="C13" s="398" t="s">
        <v>279</v>
      </c>
      <c r="D13" s="398">
        <v>2000</v>
      </c>
      <c r="E13" s="399">
        <v>10</v>
      </c>
      <c r="G13" s="392"/>
    </row>
    <row r="14" spans="1:8">
      <c r="A14" s="251">
        <v>5</v>
      </c>
      <c r="B14" s="354" t="s">
        <v>351</v>
      </c>
      <c r="C14" s="402" t="s">
        <v>279</v>
      </c>
      <c r="D14" s="355">
        <v>2002</v>
      </c>
      <c r="E14" s="356">
        <v>10</v>
      </c>
    </row>
    <row r="15" spans="1:8">
      <c r="A15" s="251">
        <v>5</v>
      </c>
      <c r="B15" s="354" t="s">
        <v>348</v>
      </c>
      <c r="C15" s="402" t="s">
        <v>279</v>
      </c>
      <c r="D15" s="355">
        <v>2003</v>
      </c>
      <c r="E15" s="356">
        <v>10</v>
      </c>
    </row>
    <row r="16" spans="1:8">
      <c r="A16" s="251">
        <v>6</v>
      </c>
      <c r="B16" s="253" t="s">
        <v>342</v>
      </c>
      <c r="C16" s="36" t="s">
        <v>279</v>
      </c>
      <c r="D16" s="36">
        <v>2004</v>
      </c>
      <c r="E16" s="294">
        <v>10</v>
      </c>
    </row>
    <row r="17" spans="1:5">
      <c r="A17" s="251">
        <v>7</v>
      </c>
      <c r="B17" s="253" t="s">
        <v>343</v>
      </c>
      <c r="C17" s="36" t="s">
        <v>279</v>
      </c>
      <c r="D17" s="36">
        <v>2008</v>
      </c>
      <c r="E17" s="294">
        <v>10</v>
      </c>
    </row>
    <row r="18" spans="1:5">
      <c r="A18" s="251">
        <f t="shared" si="0"/>
        <v>8</v>
      </c>
      <c r="B18" s="253" t="s">
        <v>344</v>
      </c>
      <c r="C18" s="36" t="s">
        <v>279</v>
      </c>
      <c r="D18" s="36">
        <v>2008</v>
      </c>
      <c r="E18" s="294">
        <v>10</v>
      </c>
    </row>
    <row r="19" spans="1:5">
      <c r="A19" s="251">
        <f t="shared" si="0"/>
        <v>9</v>
      </c>
      <c r="B19" s="253" t="s">
        <v>345</v>
      </c>
      <c r="C19" s="36" t="s">
        <v>279</v>
      </c>
      <c r="D19" s="36">
        <v>2010</v>
      </c>
      <c r="E19" s="276">
        <v>10</v>
      </c>
    </row>
    <row r="20" spans="1:5">
      <c r="A20" s="251">
        <f t="shared" si="0"/>
        <v>10</v>
      </c>
      <c r="B20" s="253" t="s">
        <v>346</v>
      </c>
      <c r="C20" s="36" t="s">
        <v>279</v>
      </c>
      <c r="D20" s="36">
        <v>2016</v>
      </c>
      <c r="E20" s="294">
        <v>10</v>
      </c>
    </row>
    <row r="21" spans="1:5" ht="15.75" thickBot="1">
      <c r="A21" s="251">
        <f t="shared" si="0"/>
        <v>11</v>
      </c>
      <c r="B21" s="256" t="s">
        <v>347</v>
      </c>
      <c r="C21" s="133" t="s">
        <v>279</v>
      </c>
      <c r="D21" s="133">
        <v>2020</v>
      </c>
      <c r="E21" s="295">
        <v>10</v>
      </c>
    </row>
    <row r="22" spans="1:5" ht="15.75" thickBot="1">
      <c r="A22" s="255">
        <f t="shared" si="0"/>
        <v>12</v>
      </c>
      <c r="B22" s="248"/>
      <c r="C22" s="249"/>
      <c r="D22" s="140" t="str">
        <f>"Total "&amp;LEFT(A7,3)</f>
        <v>Total I20</v>
      </c>
      <c r="E22" s="111">
        <f>SUM(E10:E21)</f>
        <v>120</v>
      </c>
    </row>
    <row r="23" spans="1:5">
      <c r="A23" s="302"/>
      <c r="B23" s="17"/>
    </row>
    <row r="27" spans="1:5">
      <c r="B27"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D47"/>
  <sheetViews>
    <sheetView showGridLines="0" showRowColHeaders="0" zoomScale="130" zoomScaleNormal="130" workbookViewId="0">
      <selection activeCell="C54" sqref="C54"/>
    </sheetView>
  </sheetViews>
  <sheetFormatPr defaultRowHeight="15"/>
  <cols>
    <col min="1" max="1" width="4.28515625" customWidth="1"/>
    <col min="2" max="2" width="8.7109375" customWidth="1"/>
    <col min="3" max="3" width="72" customWidth="1"/>
    <col min="4" max="4" width="7.7109375" customWidth="1"/>
  </cols>
  <sheetData>
    <row r="1" spans="2:4">
      <c r="B1" s="447" t="s">
        <v>102</v>
      </c>
      <c r="C1" s="447"/>
      <c r="D1" s="447"/>
    </row>
    <row r="2" spans="2:4">
      <c r="B2" s="316" t="str">
        <f>"Facultatea de "&amp;'Date initiale'!C4</f>
        <v>Facultatea de ARHITECTURA</v>
      </c>
      <c r="C2" s="316"/>
      <c r="D2" s="316"/>
    </row>
    <row r="3" spans="2:4">
      <c r="B3" s="447" t="str">
        <f>"Departamentul "&amp;'Date initiale'!C5</f>
        <v>Departamentul Sinteza proiectării de arhitectură</v>
      </c>
      <c r="C3" s="447"/>
      <c r="D3" s="447"/>
    </row>
    <row r="4" spans="2:4">
      <c r="B4" s="316" t="str">
        <f>"Nume și prenume: "&amp;'Date initiale'!C6</f>
        <v>Nume și prenume: Solon Marius Mihai</v>
      </c>
      <c r="C4" s="316"/>
      <c r="D4" s="316"/>
    </row>
    <row r="5" spans="2:4">
      <c r="B5" s="316" t="str">
        <f>"Post: "&amp;'Date initiale'!C7</f>
        <v>Post: 24</v>
      </c>
      <c r="C5" s="316"/>
      <c r="D5" s="316"/>
    </row>
    <row r="6" spans="2:4">
      <c r="B6" s="316" t="str">
        <f>"Standard de referință: "&amp;'Date initiale'!C8</f>
        <v>Standard de referință: conferențiar universitar</v>
      </c>
      <c r="C6" s="316"/>
      <c r="D6" s="316"/>
    </row>
    <row r="8" spans="2:4" ht="15.75">
      <c r="B8" s="450" t="s">
        <v>174</v>
      </c>
      <c r="C8" s="450"/>
      <c r="D8" s="450"/>
    </row>
    <row r="9" spans="2:4" ht="34.5" customHeight="1">
      <c r="B9" s="448" t="s">
        <v>182</v>
      </c>
      <c r="C9" s="449"/>
      <c r="D9" s="449"/>
    </row>
    <row r="10" spans="2:4" ht="30">
      <c r="B10" s="78" t="s">
        <v>63</v>
      </c>
      <c r="C10" s="78" t="s">
        <v>173</v>
      </c>
      <c r="D10" s="78" t="s">
        <v>147</v>
      </c>
    </row>
    <row r="11" spans="2:4">
      <c r="B11" s="79" t="s">
        <v>19</v>
      </c>
      <c r="C11" s="10" t="s">
        <v>20</v>
      </c>
      <c r="D11" s="88">
        <f>'I1'!I20</f>
        <v>0</v>
      </c>
    </row>
    <row r="12" spans="2:4" ht="15" customHeight="1">
      <c r="B12" s="80" t="s">
        <v>21</v>
      </c>
      <c r="C12" s="10" t="s">
        <v>22</v>
      </c>
      <c r="D12" s="89">
        <f>'I2'!I19</f>
        <v>15</v>
      </c>
    </row>
    <row r="13" spans="2:4">
      <c r="B13" s="80" t="s">
        <v>23</v>
      </c>
      <c r="C13" s="28" t="s">
        <v>24</v>
      </c>
      <c r="D13" s="89">
        <f>'I3'!I11</f>
        <v>0</v>
      </c>
    </row>
    <row r="14" spans="2:4">
      <c r="B14" s="80" t="s">
        <v>26</v>
      </c>
      <c r="C14" s="10" t="s">
        <v>195</v>
      </c>
      <c r="D14" s="89">
        <f>'I4'!I19</f>
        <v>0</v>
      </c>
    </row>
    <row r="15" spans="2:4" ht="45">
      <c r="B15" s="80" t="s">
        <v>28</v>
      </c>
      <c r="C15" s="62" t="s">
        <v>196</v>
      </c>
      <c r="D15" s="89">
        <f>'I5'!I22</f>
        <v>37</v>
      </c>
    </row>
    <row r="16" spans="2:4" ht="15" customHeight="1">
      <c r="B16" s="80" t="s">
        <v>29</v>
      </c>
      <c r="C16" s="14" t="s">
        <v>197</v>
      </c>
      <c r="D16" s="89">
        <f>'I6'!I20</f>
        <v>0</v>
      </c>
    </row>
    <row r="17" spans="2:4" ht="15" customHeight="1">
      <c r="B17" s="80" t="s">
        <v>30</v>
      </c>
      <c r="C17" s="14" t="s">
        <v>199</v>
      </c>
      <c r="D17" s="89">
        <f>'I7'!I20</f>
        <v>5</v>
      </c>
    </row>
    <row r="18" spans="2:4" ht="30">
      <c r="B18" s="80" t="s">
        <v>31</v>
      </c>
      <c r="C18" s="14" t="s">
        <v>200</v>
      </c>
      <c r="D18" s="89">
        <f>'I8'!I20</f>
        <v>0</v>
      </c>
    </row>
    <row r="19" spans="2:4" ht="30">
      <c r="B19" s="80" t="s">
        <v>33</v>
      </c>
      <c r="C19" s="10" t="s">
        <v>201</v>
      </c>
      <c r="D19" s="89">
        <f>'I9'!I20</f>
        <v>0</v>
      </c>
    </row>
    <row r="20" spans="2:4" ht="30">
      <c r="B20" s="80" t="s">
        <v>34</v>
      </c>
      <c r="C20" s="61" t="s">
        <v>203</v>
      </c>
      <c r="D20" s="89">
        <f>'I10'!I20</f>
        <v>0</v>
      </c>
    </row>
    <row r="21" spans="2:4" ht="45">
      <c r="B21" s="81" t="s">
        <v>36</v>
      </c>
      <c r="C21" s="14" t="s">
        <v>205</v>
      </c>
      <c r="D21" s="89">
        <f>I11a!I18</f>
        <v>5</v>
      </c>
    </row>
    <row r="22" spans="2:4" ht="60" customHeight="1">
      <c r="B22" s="82"/>
      <c r="C22" s="14" t="s">
        <v>207</v>
      </c>
      <c r="D22" s="89">
        <f>I11b!H20</f>
        <v>0</v>
      </c>
    </row>
    <row r="23" spans="2:4" ht="30">
      <c r="B23" s="79"/>
      <c r="C23" s="31" t="s">
        <v>209</v>
      </c>
      <c r="D23" s="89">
        <f>I11c!G27</f>
        <v>53</v>
      </c>
    </row>
    <row r="24" spans="2:4" ht="75">
      <c r="B24" s="80" t="s">
        <v>40</v>
      </c>
      <c r="C24" s="14" t="s">
        <v>211</v>
      </c>
      <c r="D24" s="89">
        <f>'I12'!H16</f>
        <v>10</v>
      </c>
    </row>
    <row r="25" spans="2:4" ht="48" customHeight="1">
      <c r="B25" s="80" t="s">
        <v>60</v>
      </c>
      <c r="C25" s="14" t="s">
        <v>213</v>
      </c>
      <c r="D25" s="89">
        <f>'I13'!H22</f>
        <v>180</v>
      </c>
    </row>
    <row r="26" spans="2:4" ht="60">
      <c r="B26" s="81" t="s">
        <v>61</v>
      </c>
      <c r="C26" s="10" t="s">
        <v>215</v>
      </c>
      <c r="D26" s="89">
        <f>I14a!H20</f>
        <v>0</v>
      </c>
    </row>
    <row r="27" spans="2:4" ht="30" customHeight="1">
      <c r="B27" s="79"/>
      <c r="C27" s="10" t="s">
        <v>217</v>
      </c>
      <c r="D27" s="89">
        <f>I14b!H21</f>
        <v>22.5</v>
      </c>
    </row>
    <row r="28" spans="2:4" ht="45">
      <c r="B28" s="80" t="s">
        <v>61</v>
      </c>
      <c r="C28" s="10" t="s">
        <v>62</v>
      </c>
      <c r="D28" s="89">
        <f>I14c!H20</f>
        <v>0</v>
      </c>
    </row>
    <row r="29" spans="2:4" ht="60">
      <c r="B29" s="320" t="s">
        <v>0</v>
      </c>
      <c r="C29" s="10" t="s">
        <v>220</v>
      </c>
      <c r="D29" s="90">
        <f>'I15'!H20</f>
        <v>0</v>
      </c>
    </row>
    <row r="30" spans="2:4" ht="105">
      <c r="B30" s="83" t="s">
        <v>64</v>
      </c>
      <c r="C30" s="69" t="s">
        <v>222</v>
      </c>
      <c r="D30" s="90">
        <f>'I16'!D20</f>
        <v>30</v>
      </c>
    </row>
    <row r="31" spans="2:4" ht="45">
      <c r="B31" s="83" t="s">
        <v>66</v>
      </c>
      <c r="C31" s="55" t="s">
        <v>225</v>
      </c>
      <c r="D31" s="89">
        <f>'I17'!D26</f>
        <v>210</v>
      </c>
    </row>
    <row r="32" spans="2:4" ht="45" customHeight="1">
      <c r="B32" s="79" t="s">
        <v>68</v>
      </c>
      <c r="C32" s="14" t="s">
        <v>227</v>
      </c>
      <c r="D32" s="88">
        <f>'I18'!D20</f>
        <v>0</v>
      </c>
    </row>
    <row r="33" spans="2:4" ht="75" customHeight="1">
      <c r="B33" s="80" t="s">
        <v>42</v>
      </c>
      <c r="C33" s="73" t="s">
        <v>229</v>
      </c>
      <c r="D33" s="89">
        <f>'I19'!E19</f>
        <v>0</v>
      </c>
    </row>
    <row r="34" spans="2:4" ht="30">
      <c r="B34" s="84" t="s">
        <v>44</v>
      </c>
      <c r="C34" s="72" t="s">
        <v>230</v>
      </c>
      <c r="D34" s="89">
        <f>'I20'!E22</f>
        <v>120</v>
      </c>
    </row>
    <row r="35" spans="2:4">
      <c r="B35" s="80" t="s">
        <v>45</v>
      </c>
      <c r="C35" s="64" t="s">
        <v>232</v>
      </c>
      <c r="D35" s="89">
        <f>'I21'!D23</f>
        <v>15</v>
      </c>
    </row>
    <row r="36" spans="2:4" ht="90">
      <c r="B36" s="80" t="s">
        <v>47</v>
      </c>
      <c r="C36" s="63" t="s">
        <v>265</v>
      </c>
      <c r="D36" s="89">
        <f>'I22'!D14</f>
        <v>10</v>
      </c>
    </row>
    <row r="37" spans="2:4" ht="45">
      <c r="B37" s="80" t="s">
        <v>48</v>
      </c>
      <c r="C37" s="62" t="s">
        <v>233</v>
      </c>
      <c r="D37" s="89">
        <f>'I23'!D20</f>
        <v>0</v>
      </c>
    </row>
    <row r="38" spans="2:4">
      <c r="B38" s="80" t="s">
        <v>235</v>
      </c>
      <c r="C38" s="62" t="s">
        <v>49</v>
      </c>
      <c r="D38" s="89">
        <f>'I24'!F20</f>
        <v>0</v>
      </c>
    </row>
    <row r="40" spans="2:4">
      <c r="B40" s="239" t="s">
        <v>2</v>
      </c>
      <c r="C40" s="1" t="s">
        <v>104</v>
      </c>
    </row>
    <row r="41" spans="2:4">
      <c r="B41" s="18" t="s">
        <v>5</v>
      </c>
      <c r="C41" s="12" t="s">
        <v>238</v>
      </c>
      <c r="D41" s="91">
        <f>SUM(D11:D20)+SUM(D33:D38)</f>
        <v>202</v>
      </c>
    </row>
    <row r="42" spans="2:4">
      <c r="B42" s="18" t="s">
        <v>6</v>
      </c>
      <c r="C42" s="12" t="s">
        <v>239</v>
      </c>
      <c r="D42" s="91">
        <f>SUM(D24:D33)</f>
        <v>452.5</v>
      </c>
    </row>
    <row r="43" spans="2:4" ht="15.75" thickBot="1">
      <c r="B43" s="85" t="s">
        <v>7</v>
      </c>
      <c r="C43" s="13" t="s">
        <v>9</v>
      </c>
      <c r="D43" s="92">
        <f>SUM(D21:D23)</f>
        <v>58</v>
      </c>
    </row>
    <row r="44" spans="2:4" ht="16.5" thickTop="1" thickBot="1">
      <c r="B44" s="86" t="s">
        <v>8</v>
      </c>
      <c r="C44" s="87" t="s">
        <v>240</v>
      </c>
      <c r="D44" s="93">
        <f>D41+D42+D43</f>
        <v>712.5</v>
      </c>
    </row>
    <row r="45" spans="2:4" ht="15.75" thickTop="1"/>
    <row r="46" spans="2:4">
      <c r="B46" s="60" t="s">
        <v>148</v>
      </c>
      <c r="C46" t="s">
        <v>149</v>
      </c>
    </row>
    <row r="47" spans="2:4">
      <c r="B47" s="262" t="str">
        <f>'Date initiale'!C9</f>
        <v>24.06.2024</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horizontalDpi="360" verticalDpi="36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3"/>
  <sheetViews>
    <sheetView workbookViewId="0">
      <selection activeCell="G22" sqref="G21:G22"/>
    </sheetView>
  </sheetViews>
  <sheetFormatPr defaultRowHeight="15"/>
  <cols>
    <col min="1" max="1" width="5.140625" customWidth="1"/>
    <col min="2" max="2" width="104.28515625" customWidth="1"/>
    <col min="3" max="3" width="10.5703125" customWidth="1"/>
    <col min="4" max="4" width="9.7109375" customWidth="1"/>
  </cols>
  <sheetData>
    <row r="1" spans="1:10">
      <c r="A1" s="108" t="str">
        <f>'Date initiale'!C3</f>
        <v>Universitatea de Arhitectură și Urbanism "Ion Mincu" București</v>
      </c>
      <c r="B1" s="108"/>
    </row>
    <row r="2" spans="1:10">
      <c r="A2" s="108" t="str">
        <f>'Date initiale'!B4&amp;" "&amp;'Date initiale'!C4</f>
        <v>Facultatea ARHITECTURA</v>
      </c>
      <c r="B2" s="108"/>
    </row>
    <row r="3" spans="1:10">
      <c r="A3" s="108" t="str">
        <f>'Date initiale'!B5&amp;" "&amp;'Date initiale'!C5</f>
        <v>Departamentul Sinteza proiectării de arhitectură</v>
      </c>
      <c r="B3" s="108"/>
    </row>
    <row r="4" spans="1:10">
      <c r="A4" s="108" t="str">
        <f>'Date initiale'!C6&amp;", "&amp;'Date initiale'!C7</f>
        <v>Solon Marius Mihai, 24</v>
      </c>
      <c r="B4" s="108"/>
    </row>
    <row r="5" spans="1:10">
      <c r="A5" s="108"/>
      <c r="B5" s="108"/>
    </row>
    <row r="6" spans="1:10" ht="15.75">
      <c r="A6" s="464" t="s">
        <v>110</v>
      </c>
      <c r="B6" s="464"/>
      <c r="C6" s="464"/>
      <c r="D6" s="464"/>
    </row>
    <row r="7" spans="1:10" ht="24" customHeight="1">
      <c r="A7" s="461" t="str">
        <f>'Descriere indicatori'!B28&amp;". "&amp;'Descriere indicatori'!C28</f>
        <v xml:space="preserve">I21. Organizator / curator expoziţii la nivel internaţional/naţional </v>
      </c>
      <c r="B7" s="461"/>
      <c r="C7" s="461"/>
      <c r="D7" s="461"/>
    </row>
    <row r="8" spans="1:10" ht="15.75" thickBot="1"/>
    <row r="9" spans="1:10" ht="30.75" thickBot="1">
      <c r="A9" s="136" t="s">
        <v>55</v>
      </c>
      <c r="B9" s="245" t="s">
        <v>152</v>
      </c>
      <c r="C9" s="137" t="s">
        <v>87</v>
      </c>
      <c r="D9" s="246" t="s">
        <v>147</v>
      </c>
      <c r="F9" s="229" t="s">
        <v>108</v>
      </c>
      <c r="J9" s="13"/>
    </row>
    <row r="10" spans="1:10" ht="30.75" thickBot="1">
      <c r="A10" s="167">
        <v>1</v>
      </c>
      <c r="B10" s="409" t="s">
        <v>427</v>
      </c>
      <c r="C10" s="410">
        <v>2017</v>
      </c>
      <c r="D10" s="411">
        <v>5</v>
      </c>
      <c r="F10" s="230"/>
      <c r="J10" s="412"/>
    </row>
    <row r="11" spans="1:10" ht="30">
      <c r="A11" s="250">
        <v>2</v>
      </c>
      <c r="B11" s="253" t="s">
        <v>426</v>
      </c>
      <c r="C11" s="36">
        <v>2017</v>
      </c>
      <c r="D11" s="254">
        <v>5</v>
      </c>
      <c r="F11" s="230" t="s">
        <v>168</v>
      </c>
      <c r="G11" s="324" t="s">
        <v>258</v>
      </c>
      <c r="J11" s="231"/>
    </row>
    <row r="12" spans="1:10" ht="30">
      <c r="A12" s="251">
        <v>3</v>
      </c>
      <c r="B12" s="253" t="s">
        <v>428</v>
      </c>
      <c r="C12" s="36">
        <v>2021</v>
      </c>
      <c r="D12" s="254">
        <v>10</v>
      </c>
    </row>
    <row r="13" spans="1:10">
      <c r="A13" s="251"/>
      <c r="B13" s="247"/>
      <c r="C13" s="36"/>
      <c r="D13" s="252"/>
    </row>
    <row r="14" spans="1:10">
      <c r="A14" s="251"/>
      <c r="B14" s="247"/>
      <c r="C14" s="36"/>
      <c r="D14" s="252"/>
    </row>
    <row r="15" spans="1:10">
      <c r="A15" s="251"/>
      <c r="B15" s="344"/>
      <c r="C15" s="345"/>
      <c r="D15" s="346"/>
    </row>
    <row r="16" spans="1:10">
      <c r="A16" s="251"/>
      <c r="B16" s="347"/>
      <c r="C16" s="18"/>
      <c r="D16" s="348"/>
    </row>
    <row r="17" spans="1:4">
      <c r="A17" s="251"/>
      <c r="B17" s="253"/>
      <c r="C17" s="36"/>
      <c r="D17" s="254"/>
    </row>
    <row r="18" spans="1:4">
      <c r="A18" s="251"/>
      <c r="B18" s="253"/>
      <c r="C18" s="36"/>
      <c r="D18" s="254"/>
    </row>
    <row r="19" spans="1:4">
      <c r="A19" s="251"/>
      <c r="B19" s="253"/>
      <c r="C19" s="36"/>
      <c r="D19" s="254"/>
    </row>
    <row r="20" spans="1:4">
      <c r="A20" s="357"/>
      <c r="B20" s="358"/>
      <c r="C20" s="345"/>
      <c r="D20" s="359"/>
    </row>
    <row r="21" spans="1:4">
      <c r="A21" s="357"/>
      <c r="B21" s="358"/>
      <c r="C21" s="345"/>
      <c r="D21" s="359"/>
    </row>
    <row r="22" spans="1:4" ht="15.75" thickBot="1">
      <c r="A22" s="255"/>
      <c r="B22" s="256"/>
      <c r="C22" s="133"/>
      <c r="D22" s="257"/>
    </row>
    <row r="23" spans="1:4" ht="15.75" thickBot="1">
      <c r="A23" s="302"/>
      <c r="B23" s="248"/>
      <c r="C23" s="140" t="str">
        <f>"Total "&amp;LEFT(A7,3)</f>
        <v>Total I21</v>
      </c>
      <c r="D23" s="111">
        <f>SUM(D11:D22)</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F59"/>
  <sheetViews>
    <sheetView workbookViewId="0">
      <selection activeCell="C19" sqref="C19"/>
    </sheetView>
  </sheetViews>
  <sheetFormatPr defaultRowHeight="15"/>
  <cols>
    <col min="1" max="1" width="5.140625" customWidth="1"/>
    <col min="2" max="2" width="98.28515625" customWidth="1"/>
    <col min="3" max="3" width="15.7109375" customWidth="1"/>
    <col min="4" max="4" width="9.7109375" customWidth="1"/>
  </cols>
  <sheetData>
    <row r="1" spans="1:6" ht="15.75">
      <c r="A1" s="226" t="str">
        <f>'Date initiale'!C3</f>
        <v>Universitatea de Arhitectură și Urbanism "Ion Mincu" București</v>
      </c>
      <c r="B1" s="226"/>
      <c r="C1" s="226"/>
      <c r="D1" s="16"/>
    </row>
    <row r="2" spans="1:6" ht="15.75">
      <c r="A2" s="226" t="str">
        <f>'Date initiale'!B4&amp;" "&amp;'Date initiale'!C4</f>
        <v>Facultatea ARHITECTURA</v>
      </c>
      <c r="B2" s="226"/>
      <c r="C2" s="226"/>
      <c r="D2" s="16"/>
    </row>
    <row r="3" spans="1:6" ht="15.75">
      <c r="A3" s="226" t="str">
        <f>'Date initiale'!B5&amp;" "&amp;'Date initiale'!C5</f>
        <v>Departamentul Sinteza proiectării de arhitectură</v>
      </c>
      <c r="B3" s="226"/>
      <c r="C3" s="226"/>
      <c r="D3" s="16"/>
    </row>
    <row r="4" spans="1:6">
      <c r="A4" s="108" t="str">
        <f>'Date initiale'!C6&amp;", "&amp;'Date initiale'!C7</f>
        <v>Solon Marius Mihai, 24</v>
      </c>
      <c r="B4" s="108"/>
      <c r="C4" s="108"/>
    </row>
    <row r="5" spans="1:6">
      <c r="A5" s="108"/>
      <c r="B5" s="108"/>
      <c r="C5" s="108"/>
    </row>
    <row r="6" spans="1:6" ht="15.75">
      <c r="A6" s="463" t="s">
        <v>110</v>
      </c>
      <c r="B6" s="463"/>
      <c r="C6" s="463"/>
      <c r="D6" s="463"/>
    </row>
    <row r="7" spans="1:6" ht="66.75" customHeight="1">
      <c r="A7" s="461"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61"/>
      <c r="C7" s="461"/>
      <c r="D7" s="461"/>
    </row>
    <row r="8" spans="1:6" ht="16.5" thickBot="1">
      <c r="A8" s="47"/>
      <c r="B8" s="47"/>
      <c r="C8" s="47"/>
      <c r="D8" s="47"/>
    </row>
    <row r="9" spans="1:6" ht="30.75" thickBot="1">
      <c r="A9" s="136" t="s">
        <v>55</v>
      </c>
      <c r="B9" s="258" t="s">
        <v>158</v>
      </c>
      <c r="C9" s="258" t="s">
        <v>81</v>
      </c>
      <c r="D9" s="259" t="s">
        <v>147</v>
      </c>
      <c r="F9" s="229" t="s">
        <v>108</v>
      </c>
    </row>
    <row r="10" spans="1:6" ht="15.75">
      <c r="A10" s="144">
        <v>1</v>
      </c>
      <c r="B10" s="253" t="s">
        <v>307</v>
      </c>
      <c r="C10" s="36" t="s">
        <v>438</v>
      </c>
      <c r="D10" s="296">
        <v>10</v>
      </c>
      <c r="E10" s="29"/>
    </row>
    <row r="11" spans="1:6" ht="15.75">
      <c r="A11" s="144">
        <v>2</v>
      </c>
      <c r="B11" s="253"/>
      <c r="C11" s="36"/>
      <c r="D11" s="296"/>
      <c r="E11" s="29"/>
    </row>
    <row r="12" spans="1:6" ht="15.75">
      <c r="A12" s="144">
        <f t="shared" ref="A12:A13" si="0">A11+1</f>
        <v>3</v>
      </c>
      <c r="B12" s="253"/>
      <c r="C12" s="36"/>
      <c r="D12" s="296"/>
      <c r="E12" s="29"/>
    </row>
    <row r="13" spans="1:6" ht="16.5" thickBot="1">
      <c r="A13" s="212">
        <f t="shared" si="0"/>
        <v>4</v>
      </c>
      <c r="B13" s="256"/>
      <c r="C13" s="133"/>
      <c r="D13" s="297"/>
      <c r="E13" s="29"/>
    </row>
    <row r="14" spans="1:6" ht="16.5" thickBot="1">
      <c r="A14" s="302"/>
      <c r="B14" s="248"/>
      <c r="C14" s="110" t="str">
        <f>"Total "&amp;LEFT(A7,3)</f>
        <v>Total I22</v>
      </c>
      <c r="D14" s="111">
        <f>SUM(D10:D13)</f>
        <v>10</v>
      </c>
      <c r="E14" s="29"/>
    </row>
    <row r="15" spans="1:6" ht="15.75">
      <c r="A15" s="29"/>
      <c r="B15" s="40"/>
      <c r="C15" s="29"/>
      <c r="D15" s="29"/>
      <c r="E15" s="29"/>
    </row>
    <row r="16" spans="1:6" ht="15.75">
      <c r="A16" s="29"/>
      <c r="B16" s="40"/>
      <c r="C16" s="29"/>
      <c r="D16" s="29"/>
      <c r="E16" s="29"/>
    </row>
    <row r="17" spans="1:5" ht="15.75">
      <c r="A17" s="29"/>
      <c r="B17" s="40"/>
      <c r="C17" s="29"/>
      <c r="D17" s="29"/>
      <c r="E17" s="29"/>
    </row>
    <row r="18" spans="1:5" ht="15.75">
      <c r="A18" s="29"/>
      <c r="B18" s="40"/>
      <c r="C18" s="29"/>
      <c r="D18" s="29"/>
      <c r="E18" s="29"/>
    </row>
    <row r="19" spans="1:5" ht="15.75">
      <c r="A19" s="29"/>
      <c r="B19" s="40"/>
      <c r="C19" s="29"/>
      <c r="D19" s="29"/>
      <c r="E19" s="29"/>
    </row>
    <row r="20" spans="1:5" ht="15.75">
      <c r="A20" s="29"/>
      <c r="B20" s="40"/>
      <c r="C20" s="29"/>
      <c r="D20" s="29"/>
      <c r="E20" s="29"/>
    </row>
    <row r="21" spans="1:5" ht="15.75">
      <c r="A21" s="29"/>
      <c r="B21" s="41"/>
      <c r="C21" s="29"/>
      <c r="D21" s="29"/>
      <c r="E21" s="29"/>
    </row>
    <row r="22" spans="1:5" ht="15.75">
      <c r="A22" s="29"/>
      <c r="B22" s="40"/>
      <c r="C22" s="29"/>
      <c r="D22" s="29"/>
      <c r="E22" s="29"/>
    </row>
    <row r="23" spans="1:5" ht="15.75">
      <c r="A23" s="29"/>
      <c r="B23" s="40"/>
      <c r="C23" s="29"/>
      <c r="D23" s="29"/>
      <c r="E23" s="29"/>
    </row>
    <row r="24" spans="1:5" ht="15.75">
      <c r="A24" s="29"/>
      <c r="B24" s="40"/>
      <c r="C24" s="29"/>
      <c r="D24" s="29"/>
      <c r="E24" s="29"/>
    </row>
    <row r="25" spans="1:5" ht="15.75">
      <c r="A25" s="29"/>
      <c r="B25" s="29"/>
      <c r="C25" s="29"/>
      <c r="D25" s="29"/>
      <c r="E25" s="29"/>
    </row>
    <row r="26" spans="1:5" ht="15.75">
      <c r="A26" s="29"/>
      <c r="B26" s="29"/>
      <c r="C26" s="29"/>
      <c r="D26" s="29"/>
      <c r="E26" s="29"/>
    </row>
    <row r="27" spans="1:5" ht="15.75">
      <c r="A27" s="29"/>
      <c r="B27" s="29"/>
      <c r="C27" s="29"/>
      <c r="D27" s="29"/>
      <c r="E27" s="29"/>
    </row>
    <row r="28" spans="1:5" ht="15.75">
      <c r="A28" s="29"/>
      <c r="B28" s="29"/>
      <c r="C28" s="29"/>
      <c r="D28" s="29"/>
      <c r="E28" s="29"/>
    </row>
    <row r="29" spans="1:5" ht="15.75">
      <c r="A29" s="29"/>
      <c r="B29" s="29"/>
      <c r="C29" s="29"/>
      <c r="D29" s="29"/>
      <c r="E29" s="29"/>
    </row>
    <row r="30" spans="1:5" ht="15.75">
      <c r="A30" s="29"/>
      <c r="B30" s="29"/>
      <c r="C30" s="29"/>
      <c r="D30" s="29"/>
      <c r="E30" s="29"/>
    </row>
    <row r="31" spans="1:5" ht="15.75">
      <c r="A31" s="29"/>
      <c r="B31" s="29"/>
      <c r="C31" s="29"/>
      <c r="D31" s="29"/>
      <c r="E31" s="29"/>
    </row>
    <row r="32" spans="1:5" ht="15.75">
      <c r="A32" s="29"/>
      <c r="B32" s="29"/>
      <c r="C32" s="29"/>
      <c r="D32" s="29"/>
      <c r="E32" s="29"/>
    </row>
    <row r="33" spans="1:5" ht="15.75">
      <c r="A33" s="29"/>
      <c r="B33" s="29"/>
      <c r="C33" s="29"/>
      <c r="D33" s="29"/>
      <c r="E33" s="29"/>
    </row>
    <row r="34" spans="1:5" ht="15.75">
      <c r="A34" s="29"/>
      <c r="B34" s="29"/>
      <c r="C34" s="29"/>
      <c r="D34" s="29"/>
      <c r="E34" s="29"/>
    </row>
    <row r="35" spans="1:5" ht="15.75">
      <c r="A35" s="29"/>
      <c r="B35" s="29"/>
      <c r="C35" s="29"/>
      <c r="D35" s="29"/>
      <c r="E35" s="29"/>
    </row>
    <row r="36" spans="1:5" ht="15.75">
      <c r="A36" s="29"/>
      <c r="B36" s="29"/>
      <c r="C36" s="29"/>
      <c r="D36" s="29"/>
      <c r="E36" s="29"/>
    </row>
    <row r="37" spans="1:5" ht="15.75">
      <c r="A37" s="29"/>
      <c r="B37" s="29"/>
      <c r="C37" s="29"/>
      <c r="D37" s="29"/>
      <c r="E37" s="29"/>
    </row>
    <row r="38" spans="1:5" ht="15.75">
      <c r="A38" s="29"/>
      <c r="B38" s="29"/>
      <c r="C38" s="29"/>
      <c r="D38" s="29"/>
      <c r="E38" s="29"/>
    </row>
    <row r="39" spans="1:5" ht="15.75">
      <c r="A39" s="29"/>
      <c r="B39" s="29"/>
      <c r="C39" s="29"/>
      <c r="D39" s="29"/>
      <c r="E39" s="29"/>
    </row>
    <row r="40" spans="1:5" ht="15.75">
      <c r="A40" s="29"/>
      <c r="B40" s="29"/>
      <c r="C40" s="29"/>
      <c r="D40" s="29"/>
      <c r="E40" s="29"/>
    </row>
    <row r="41" spans="1:5" ht="15.75">
      <c r="A41" s="29"/>
      <c r="B41" s="29"/>
      <c r="C41" s="29"/>
      <c r="D41" s="29"/>
      <c r="E41" s="29"/>
    </row>
    <row r="42" spans="1:5" ht="15.75">
      <c r="A42" s="29"/>
      <c r="B42" s="29"/>
      <c r="C42" s="29"/>
      <c r="D42" s="29"/>
      <c r="E42" s="29"/>
    </row>
    <row r="43" spans="1:5" ht="15.75">
      <c r="A43" s="29"/>
      <c r="B43" s="29"/>
      <c r="C43" s="29"/>
      <c r="D43" s="29"/>
      <c r="E43" s="29"/>
    </row>
    <row r="44" spans="1:5" ht="15.75">
      <c r="A44" s="29"/>
      <c r="B44" s="29"/>
      <c r="C44" s="29"/>
      <c r="D44" s="29"/>
      <c r="E44" s="29"/>
    </row>
    <row r="45" spans="1:5" ht="15.75">
      <c r="A45" s="29"/>
      <c r="B45" s="29"/>
      <c r="C45" s="29"/>
      <c r="D45" s="29"/>
      <c r="E45" s="29"/>
    </row>
    <row r="46" spans="1:5" ht="15.75">
      <c r="A46" s="29"/>
      <c r="B46" s="29"/>
      <c r="C46" s="29"/>
      <c r="D46" s="29"/>
      <c r="E46" s="29"/>
    </row>
    <row r="47" spans="1:5" ht="15.75">
      <c r="A47" s="29"/>
      <c r="B47" s="29"/>
      <c r="C47" s="29"/>
      <c r="D47" s="29"/>
      <c r="E47" s="29"/>
    </row>
    <row r="48" spans="1:5" ht="15.75">
      <c r="A48" s="29"/>
      <c r="B48" s="29"/>
      <c r="C48" s="29"/>
      <c r="D48" s="29"/>
      <c r="E48" s="29"/>
    </row>
    <row r="49" spans="1:5" ht="15.75">
      <c r="A49" s="29"/>
      <c r="B49" s="29"/>
      <c r="C49" s="29"/>
      <c r="D49" s="29"/>
      <c r="E49" s="29"/>
    </row>
    <row r="50" spans="1:5" ht="15.75">
      <c r="A50" s="29"/>
      <c r="B50" s="29"/>
      <c r="C50" s="29"/>
      <c r="D50" s="29"/>
      <c r="E50" s="29"/>
    </row>
    <row r="51" spans="1:5" ht="15.75">
      <c r="A51" s="29"/>
      <c r="B51" s="29"/>
      <c r="C51" s="29"/>
      <c r="D51" s="29"/>
      <c r="E51" s="29"/>
    </row>
    <row r="52" spans="1:5" ht="15.75">
      <c r="A52" s="29"/>
      <c r="B52" s="29"/>
      <c r="C52" s="29"/>
      <c r="D52" s="29"/>
      <c r="E52" s="29"/>
    </row>
    <row r="53" spans="1:5" ht="15.75">
      <c r="A53" s="29"/>
      <c r="B53" s="29"/>
      <c r="C53" s="29"/>
      <c r="D53" s="29"/>
      <c r="E53" s="29"/>
    </row>
    <row r="54" spans="1:5" ht="15.75">
      <c r="A54" s="29"/>
      <c r="B54" s="29"/>
      <c r="C54" s="29"/>
      <c r="D54" s="29"/>
      <c r="E54" s="29"/>
    </row>
    <row r="55" spans="1:5" ht="15.75">
      <c r="A55" s="29"/>
      <c r="B55" s="29"/>
      <c r="C55" s="29"/>
      <c r="D55" s="29"/>
      <c r="E55" s="29"/>
    </row>
    <row r="56" spans="1:5" ht="15.75">
      <c r="A56" s="29"/>
      <c r="B56" s="29"/>
      <c r="C56" s="29"/>
      <c r="D56" s="29"/>
      <c r="E56" s="29"/>
    </row>
    <row r="57" spans="1:5" ht="15.75">
      <c r="A57" s="29"/>
      <c r="B57" s="29"/>
      <c r="C57" s="29"/>
      <c r="D57" s="29"/>
      <c r="E57" s="29"/>
    </row>
    <row r="58" spans="1:5" ht="15.75">
      <c r="A58" s="29"/>
      <c r="B58" s="29"/>
      <c r="C58" s="29"/>
      <c r="D58" s="29"/>
      <c r="E58" s="29"/>
    </row>
    <row r="59" spans="1:5" ht="15.75">
      <c r="A59" s="29"/>
      <c r="B59" s="29"/>
      <c r="C59" s="29"/>
      <c r="D59" s="29"/>
      <c r="E59"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workbookViewId="0">
      <selection activeCell="B29" sqref="B29"/>
    </sheetView>
  </sheetViews>
  <sheetFormatPr defaultRowHeight="15"/>
  <cols>
    <col min="1" max="1" width="5.140625" customWidth="1"/>
    <col min="2" max="2" width="98.28515625" customWidth="1"/>
    <col min="3" max="3" width="15.7109375" customWidth="1"/>
    <col min="4" max="4" width="9.7109375" customWidth="1"/>
  </cols>
  <sheetData>
    <row r="1" spans="1:7" ht="15.75">
      <c r="A1" s="226" t="str">
        <f>'Date initiale'!C3</f>
        <v>Universitatea de Arhitectură și Urbanism "Ion Mincu" București</v>
      </c>
      <c r="B1" s="226"/>
      <c r="C1" s="226"/>
      <c r="D1" s="37"/>
    </row>
    <row r="2" spans="1:7" ht="15.75">
      <c r="A2" s="226" t="str">
        <f>'Date initiale'!B4&amp;" "&amp;'Date initiale'!C4</f>
        <v>Facultatea ARHITECTURA</v>
      </c>
      <c r="B2" s="226"/>
      <c r="C2" s="226"/>
      <c r="D2" s="16"/>
    </row>
    <row r="3" spans="1:7" ht="15.75">
      <c r="A3" s="226" t="str">
        <f>'Date initiale'!B5&amp;" "&amp;'Date initiale'!C5</f>
        <v>Departamentul Sinteza proiectării de arhitectură</v>
      </c>
      <c r="B3" s="226"/>
      <c r="C3" s="226"/>
      <c r="D3" s="16"/>
    </row>
    <row r="4" spans="1:7">
      <c r="A4" s="108" t="str">
        <f>'Date initiale'!C6&amp;", "&amp;'Date initiale'!C7</f>
        <v>Solon Marius Mihai, 24</v>
      </c>
      <c r="B4" s="108"/>
      <c r="C4" s="108"/>
    </row>
    <row r="5" spans="1:7">
      <c r="A5" s="108"/>
      <c r="B5" s="108"/>
      <c r="C5" s="108"/>
    </row>
    <row r="6" spans="1:7" ht="15.75">
      <c r="A6" s="464" t="s">
        <v>110</v>
      </c>
      <c r="B6" s="464"/>
      <c r="C6" s="464"/>
      <c r="D6" s="464"/>
    </row>
    <row r="7" spans="1:7" ht="39.75" customHeight="1">
      <c r="A7" s="461"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61"/>
      <c r="C7" s="461"/>
      <c r="D7" s="461"/>
    </row>
    <row r="8" spans="1:7" ht="15.75" customHeight="1" thickBot="1">
      <c r="A8" s="47"/>
      <c r="B8" s="47"/>
      <c r="C8" s="47"/>
      <c r="D8" s="47"/>
    </row>
    <row r="9" spans="1:7" ht="30.75" thickBot="1">
      <c r="A9" s="136" t="s">
        <v>55</v>
      </c>
      <c r="B9" s="137" t="s">
        <v>159</v>
      </c>
      <c r="C9" s="137" t="s">
        <v>81</v>
      </c>
      <c r="D9" s="246" t="s">
        <v>147</v>
      </c>
      <c r="F9" s="229" t="s">
        <v>108</v>
      </c>
    </row>
    <row r="10" spans="1:7">
      <c r="A10" s="142">
        <v>1</v>
      </c>
      <c r="B10" s="260"/>
      <c r="C10" s="143"/>
      <c r="D10" s="298"/>
      <c r="F10" s="230" t="s">
        <v>168</v>
      </c>
      <c r="G10" s="324" t="s">
        <v>257</v>
      </c>
    </row>
    <row r="11" spans="1:7">
      <c r="A11" s="144">
        <f>A10+1</f>
        <v>2</v>
      </c>
      <c r="B11" s="253"/>
      <c r="C11" s="36"/>
      <c r="D11" s="299"/>
      <c r="F11" s="230" t="s">
        <v>169</v>
      </c>
    </row>
    <row r="12" spans="1:7">
      <c r="A12" s="144">
        <f t="shared" ref="A12:A19" si="0">A11+1</f>
        <v>3</v>
      </c>
      <c r="B12" s="253"/>
      <c r="C12" s="36"/>
      <c r="D12" s="299"/>
      <c r="F12" s="230" t="s">
        <v>170</v>
      </c>
    </row>
    <row r="13" spans="1:7">
      <c r="A13" s="144">
        <f t="shared" si="0"/>
        <v>4</v>
      </c>
      <c r="B13" s="253"/>
      <c r="C13" s="36"/>
      <c r="D13" s="299"/>
    </row>
    <row r="14" spans="1:7">
      <c r="A14" s="144">
        <f t="shared" si="0"/>
        <v>5</v>
      </c>
      <c r="B14" s="253"/>
      <c r="C14" s="36"/>
      <c r="D14" s="299"/>
    </row>
    <row r="15" spans="1:7">
      <c r="A15" s="144">
        <f t="shared" si="0"/>
        <v>6</v>
      </c>
      <c r="B15" s="253"/>
      <c r="C15" s="36"/>
      <c r="D15" s="299"/>
    </row>
    <row r="16" spans="1:7">
      <c r="A16" s="144">
        <f t="shared" si="0"/>
        <v>7</v>
      </c>
      <c r="B16" s="253"/>
      <c r="C16" s="36"/>
      <c r="D16" s="299"/>
    </row>
    <row r="17" spans="1:4">
      <c r="A17" s="144">
        <f t="shared" si="0"/>
        <v>8</v>
      </c>
      <c r="B17" s="253"/>
      <c r="C17" s="36"/>
      <c r="D17" s="299"/>
    </row>
    <row r="18" spans="1:4">
      <c r="A18" s="144">
        <f t="shared" si="0"/>
        <v>9</v>
      </c>
      <c r="B18" s="253"/>
      <c r="C18" s="36"/>
      <c r="D18" s="299"/>
    </row>
    <row r="19" spans="1:4" ht="15.75" thickBot="1">
      <c r="A19" s="212">
        <f t="shared" si="0"/>
        <v>10</v>
      </c>
      <c r="B19" s="256"/>
      <c r="C19" s="133"/>
      <c r="D19" s="300"/>
    </row>
    <row r="20" spans="1:4" ht="15.75" thickBot="1">
      <c r="A20" s="301"/>
      <c r="B20" s="108"/>
      <c r="C20" s="110" t="str">
        <f>"Total "&amp;LEFT(A7,3)</f>
        <v>Total I23</v>
      </c>
      <c r="D20" s="261">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tabSelected="1" workbookViewId="0">
      <selection activeCell="F31" sqref="F31"/>
    </sheetView>
  </sheetViews>
  <sheetFormatPr defaultRowHeight="15"/>
  <cols>
    <col min="1" max="1" width="5.140625" customWidth="1"/>
    <col min="2" max="2" width="27.5703125" customWidth="1"/>
    <col min="3" max="3" width="46.85546875" customWidth="1"/>
    <col min="4" max="4" width="30" customWidth="1"/>
    <col min="5" max="5" width="10.5703125" customWidth="1"/>
    <col min="6" max="6" width="9.7109375" customWidth="1"/>
  </cols>
  <sheetData>
    <row r="1" spans="1:9">
      <c r="A1" s="108" t="str">
        <f>'Date initiale'!C3</f>
        <v>Universitatea de Arhitectură și Urbanism "Ion Mincu" București</v>
      </c>
      <c r="B1" s="108"/>
      <c r="C1" s="108"/>
      <c r="D1" s="108"/>
      <c r="E1" s="108"/>
    </row>
    <row r="2" spans="1:9">
      <c r="A2" s="108" t="str">
        <f>'Date initiale'!B4&amp;" "&amp;'Date initiale'!C4</f>
        <v>Facultatea ARHITECTURA</v>
      </c>
      <c r="B2" s="108"/>
      <c r="C2" s="108"/>
      <c r="D2" s="108"/>
      <c r="E2" s="108"/>
    </row>
    <row r="3" spans="1:9">
      <c r="A3" s="108" t="str">
        <f>'Date initiale'!B5&amp;" "&amp;'Date initiale'!C5</f>
        <v>Departamentul Sinteza proiectării de arhitectură</v>
      </c>
      <c r="B3" s="108"/>
      <c r="C3" s="108"/>
      <c r="D3" s="108"/>
      <c r="E3" s="108"/>
    </row>
    <row r="4" spans="1:9">
      <c r="A4" s="108" t="str">
        <f>'Date initiale'!C6&amp;", "&amp;'Date initiale'!C7</f>
        <v>Solon Marius Mihai, 24</v>
      </c>
      <c r="B4" s="108"/>
      <c r="C4" s="108"/>
      <c r="D4" s="108"/>
      <c r="E4" s="108"/>
    </row>
    <row r="5" spans="1:9">
      <c r="A5" s="108"/>
      <c r="B5" s="108"/>
      <c r="C5" s="108"/>
      <c r="D5" s="108"/>
      <c r="E5" s="108"/>
    </row>
    <row r="6" spans="1:9" ht="15.75">
      <c r="A6" s="241" t="s">
        <v>110</v>
      </c>
    </row>
    <row r="7" spans="1:9" ht="15.75">
      <c r="A7" s="461" t="str">
        <f>'Descriere indicatori'!B31&amp;". "&amp;'Descriere indicatori'!C31</f>
        <v xml:space="preserve">I24. Îndrumare de doctorat sau în co-tutelă la nivel internaţional/naţional </v>
      </c>
      <c r="B7" s="461"/>
      <c r="C7" s="461"/>
      <c r="D7" s="461"/>
      <c r="E7" s="461"/>
      <c r="F7" s="461"/>
    </row>
    <row r="8" spans="1:9" ht="15.75" thickBot="1"/>
    <row r="9" spans="1:9" ht="30.75" thickBot="1">
      <c r="A9" s="136" t="s">
        <v>55</v>
      </c>
      <c r="B9" s="137" t="s">
        <v>153</v>
      </c>
      <c r="C9" s="137" t="s">
        <v>155</v>
      </c>
      <c r="D9" s="137" t="s">
        <v>154</v>
      </c>
      <c r="E9" s="137" t="s">
        <v>81</v>
      </c>
      <c r="F9" s="246" t="s">
        <v>147</v>
      </c>
      <c r="H9" s="229" t="s">
        <v>108</v>
      </c>
    </row>
    <row r="10" spans="1:9">
      <c r="A10" s="142">
        <v>1</v>
      </c>
      <c r="B10" s="260"/>
      <c r="C10" s="260"/>
      <c r="D10" s="260"/>
      <c r="E10" s="143"/>
      <c r="F10" s="298"/>
      <c r="H10" s="230" t="s">
        <v>260</v>
      </c>
      <c r="I10" s="324" t="s">
        <v>261</v>
      </c>
    </row>
    <row r="11" spans="1:9">
      <c r="A11" s="144">
        <f>A10+1</f>
        <v>2</v>
      </c>
      <c r="B11" s="253"/>
      <c r="C11" s="253"/>
      <c r="D11" s="253"/>
      <c r="E11" s="36"/>
      <c r="F11" s="299"/>
      <c r="I11" s="324" t="s">
        <v>262</v>
      </c>
    </row>
    <row r="12" spans="1:9">
      <c r="A12" s="144">
        <f t="shared" ref="A12:A19" si="0">A11+1</f>
        <v>3</v>
      </c>
      <c r="B12" s="253"/>
      <c r="C12" s="253"/>
      <c r="D12" s="253"/>
      <c r="E12" s="36"/>
      <c r="F12" s="299"/>
    </row>
    <row r="13" spans="1:9">
      <c r="A13" s="144">
        <f t="shared" si="0"/>
        <v>4</v>
      </c>
      <c r="B13" s="253"/>
      <c r="C13" s="253"/>
      <c r="D13" s="253"/>
      <c r="E13" s="36"/>
      <c r="F13" s="299"/>
    </row>
    <row r="14" spans="1:9">
      <c r="A14" s="144">
        <f t="shared" si="0"/>
        <v>5</v>
      </c>
      <c r="B14" s="253"/>
      <c r="C14" s="253"/>
      <c r="D14" s="253"/>
      <c r="E14" s="36"/>
      <c r="F14" s="299"/>
    </row>
    <row r="15" spans="1:9">
      <c r="A15" s="144">
        <f t="shared" si="0"/>
        <v>6</v>
      </c>
      <c r="B15" s="253"/>
      <c r="C15" s="253"/>
      <c r="D15" s="253"/>
      <c r="E15" s="36"/>
      <c r="F15" s="299"/>
    </row>
    <row r="16" spans="1:9">
      <c r="A16" s="144">
        <f t="shared" si="0"/>
        <v>7</v>
      </c>
      <c r="B16" s="253"/>
      <c r="C16" s="253"/>
      <c r="D16" s="253"/>
      <c r="E16" s="36"/>
      <c r="F16" s="299"/>
    </row>
    <row r="17" spans="1:6">
      <c r="A17" s="144">
        <f t="shared" si="0"/>
        <v>8</v>
      </c>
      <c r="B17" s="253"/>
      <c r="C17" s="253"/>
      <c r="D17" s="253"/>
      <c r="E17" s="36"/>
      <c r="F17" s="299"/>
    </row>
    <row r="18" spans="1:6">
      <c r="A18" s="144">
        <f t="shared" si="0"/>
        <v>9</v>
      </c>
      <c r="B18" s="253"/>
      <c r="C18" s="253"/>
      <c r="D18" s="253"/>
      <c r="E18" s="36"/>
      <c r="F18" s="299"/>
    </row>
    <row r="19" spans="1:6" ht="15.75" thickBot="1">
      <c r="A19" s="212">
        <f t="shared" si="0"/>
        <v>10</v>
      </c>
      <c r="B19" s="256"/>
      <c r="C19" s="256"/>
      <c r="D19" s="256"/>
      <c r="E19" s="133"/>
      <c r="F19" s="300"/>
    </row>
    <row r="20" spans="1:6" ht="15.75" thickBot="1">
      <c r="A20" s="301"/>
      <c r="B20" s="108"/>
      <c r="C20" s="108"/>
      <c r="D20" s="108"/>
      <c r="E20" s="110" t="str">
        <f>"Total "&amp;LEFT(A7,3)</f>
        <v>Total I24</v>
      </c>
      <c r="F20" s="261">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263"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178</v>
      </c>
    </row>
    <row r="15" spans="1:28">
      <c r="A15" t="s">
        <v>179</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E62"/>
  <sheetViews>
    <sheetView showGridLines="0" showRowColHeaders="0" topLeftCell="A4" zoomScale="115" zoomScaleNormal="115" workbookViewId="0">
      <selection activeCell="B33" sqref="B33:E40"/>
    </sheetView>
  </sheetViews>
  <sheetFormatPr defaultRowHeight="15"/>
  <cols>
    <col min="1" max="1" width="3.85546875" customWidth="1"/>
    <col min="2" max="2" width="9.140625" customWidth="1"/>
    <col min="3" max="3" width="55" customWidth="1"/>
    <col min="4" max="4" width="9.42578125" style="60" customWidth="1"/>
    <col min="5" max="5" width="14.28515625" customWidth="1"/>
  </cols>
  <sheetData>
    <row r="1" spans="2:5">
      <c r="B1" s="74" t="s">
        <v>183</v>
      </c>
      <c r="D1"/>
    </row>
    <row r="2" spans="2:5">
      <c r="B2" s="74"/>
      <c r="D2"/>
    </row>
    <row r="3" spans="2:5" ht="45">
      <c r="B3" s="59" t="s">
        <v>63</v>
      </c>
      <c r="C3" s="11" t="s">
        <v>17</v>
      </c>
      <c r="D3" s="59" t="s">
        <v>18</v>
      </c>
      <c r="E3" s="11" t="s">
        <v>97</v>
      </c>
    </row>
    <row r="4" spans="2:5" ht="30">
      <c r="B4" s="65" t="s">
        <v>112</v>
      </c>
      <c r="C4" s="10" t="s">
        <v>20</v>
      </c>
      <c r="D4" s="65" t="s">
        <v>192</v>
      </c>
      <c r="E4" s="62" t="s">
        <v>98</v>
      </c>
    </row>
    <row r="5" spans="2:5">
      <c r="B5" s="65" t="s">
        <v>113</v>
      </c>
      <c r="C5" s="10" t="s">
        <v>22</v>
      </c>
      <c r="D5" s="65" t="s">
        <v>193</v>
      </c>
      <c r="E5" s="62" t="s">
        <v>16</v>
      </c>
    </row>
    <row r="6" spans="2:5" ht="30">
      <c r="B6" s="65" t="s">
        <v>114</v>
      </c>
      <c r="C6" s="28" t="s">
        <v>24</v>
      </c>
      <c r="D6" s="65" t="s">
        <v>194</v>
      </c>
      <c r="E6" s="62" t="s">
        <v>25</v>
      </c>
    </row>
    <row r="7" spans="2:5">
      <c r="B7" s="65" t="s">
        <v>115</v>
      </c>
      <c r="C7" s="10" t="s">
        <v>195</v>
      </c>
      <c r="D7" s="65" t="s">
        <v>194</v>
      </c>
      <c r="E7" s="62" t="s">
        <v>27</v>
      </c>
    </row>
    <row r="8" spans="2:5" s="17" customFormat="1" ht="60">
      <c r="B8" s="65" t="s">
        <v>116</v>
      </c>
      <c r="C8" s="62" t="s">
        <v>196</v>
      </c>
      <c r="D8" s="65" t="s">
        <v>194</v>
      </c>
      <c r="E8" s="62" t="s">
        <v>27</v>
      </c>
    </row>
    <row r="9" spans="2:5" ht="30" customHeight="1">
      <c r="B9" s="65" t="s">
        <v>117</v>
      </c>
      <c r="C9" s="14" t="s">
        <v>197</v>
      </c>
      <c r="D9" s="65" t="s">
        <v>198</v>
      </c>
      <c r="E9" s="62" t="s">
        <v>27</v>
      </c>
    </row>
    <row r="10" spans="2:5" ht="30" customHeight="1">
      <c r="B10" s="65" t="s">
        <v>118</v>
      </c>
      <c r="C10" s="14" t="s">
        <v>199</v>
      </c>
      <c r="D10" s="65" t="s">
        <v>198</v>
      </c>
      <c r="E10" s="62" t="s">
        <v>27</v>
      </c>
    </row>
    <row r="11" spans="2:5" ht="30">
      <c r="B11" s="65" t="s">
        <v>119</v>
      </c>
      <c r="C11" s="14" t="s">
        <v>200</v>
      </c>
      <c r="D11" s="65" t="s">
        <v>194</v>
      </c>
      <c r="E11" s="62" t="s">
        <v>32</v>
      </c>
    </row>
    <row r="12" spans="2:5" ht="30">
      <c r="B12" s="65" t="s">
        <v>120</v>
      </c>
      <c r="C12" s="10" t="s">
        <v>201</v>
      </c>
      <c r="D12" s="65" t="s">
        <v>202</v>
      </c>
      <c r="E12" s="62" t="s">
        <v>32</v>
      </c>
    </row>
    <row r="13" spans="2:5" ht="62.25" customHeight="1">
      <c r="B13" s="65" t="s">
        <v>121</v>
      </c>
      <c r="C13" s="61" t="s">
        <v>203</v>
      </c>
      <c r="D13" s="65" t="s">
        <v>204</v>
      </c>
      <c r="E13" s="62" t="s">
        <v>35</v>
      </c>
    </row>
    <row r="14" spans="2:5" ht="60">
      <c r="B14" s="66" t="s">
        <v>122</v>
      </c>
      <c r="C14" s="14" t="s">
        <v>205</v>
      </c>
      <c r="D14" s="65" t="s">
        <v>206</v>
      </c>
      <c r="E14" s="62" t="s">
        <v>37</v>
      </c>
    </row>
    <row r="15" spans="2:5" ht="76.5" customHeight="1">
      <c r="B15" s="67"/>
      <c r="C15" s="14" t="s">
        <v>207</v>
      </c>
      <c r="D15" s="65" t="s">
        <v>208</v>
      </c>
      <c r="E15" s="62" t="s">
        <v>38</v>
      </c>
    </row>
    <row r="16" spans="2:5" ht="30">
      <c r="B16" s="68"/>
      <c r="C16" s="31" t="s">
        <v>209</v>
      </c>
      <c r="D16" s="65" t="s">
        <v>210</v>
      </c>
      <c r="E16" s="62" t="s">
        <v>39</v>
      </c>
    </row>
    <row r="17" spans="2:5" ht="90" customHeight="1">
      <c r="B17" s="65" t="s">
        <v>123</v>
      </c>
      <c r="C17" s="14" t="s">
        <v>211</v>
      </c>
      <c r="D17" s="65" t="s">
        <v>212</v>
      </c>
      <c r="E17" s="62" t="s">
        <v>59</v>
      </c>
    </row>
    <row r="18" spans="2:5" ht="61.5" customHeight="1">
      <c r="B18" s="65" t="s">
        <v>124</v>
      </c>
      <c r="C18" s="14" t="s">
        <v>213</v>
      </c>
      <c r="D18" s="65" t="s">
        <v>214</v>
      </c>
      <c r="E18" s="62" t="s">
        <v>59</v>
      </c>
    </row>
    <row r="19" spans="2:5" ht="75" customHeight="1">
      <c r="B19" s="451" t="s">
        <v>125</v>
      </c>
      <c r="C19" s="10" t="s">
        <v>215</v>
      </c>
      <c r="D19" s="65" t="s">
        <v>216</v>
      </c>
      <c r="E19" s="62" t="s">
        <v>59</v>
      </c>
    </row>
    <row r="20" spans="2:5" ht="45">
      <c r="B20" s="452"/>
      <c r="C20" s="10" t="s">
        <v>217</v>
      </c>
      <c r="D20" s="65" t="s">
        <v>218</v>
      </c>
      <c r="E20" s="62" t="s">
        <v>59</v>
      </c>
    </row>
    <row r="21" spans="2:5" ht="60">
      <c r="B21" s="68"/>
      <c r="C21" s="10" t="s">
        <v>62</v>
      </c>
      <c r="D21" s="65" t="s">
        <v>219</v>
      </c>
      <c r="E21" s="62" t="s">
        <v>59</v>
      </c>
    </row>
    <row r="22" spans="2:5" ht="75">
      <c r="B22" s="65" t="s">
        <v>0</v>
      </c>
      <c r="C22" s="10" t="s">
        <v>220</v>
      </c>
      <c r="D22" s="65" t="s">
        <v>221</v>
      </c>
      <c r="E22" s="62" t="s">
        <v>59</v>
      </c>
    </row>
    <row r="23" spans="2:5" ht="135.75" customHeight="1">
      <c r="B23" s="71" t="s">
        <v>126</v>
      </c>
      <c r="C23" s="69" t="s">
        <v>222</v>
      </c>
      <c r="D23" s="70" t="s">
        <v>223</v>
      </c>
      <c r="E23" s="69" t="s">
        <v>224</v>
      </c>
    </row>
    <row r="24" spans="2:5" ht="60">
      <c r="B24" s="68" t="s">
        <v>127</v>
      </c>
      <c r="C24" s="55" t="s">
        <v>225</v>
      </c>
      <c r="D24" s="68" t="s">
        <v>226</v>
      </c>
      <c r="E24" s="64" t="s">
        <v>65</v>
      </c>
    </row>
    <row r="25" spans="2:5" ht="75">
      <c r="B25" s="65" t="s">
        <v>128</v>
      </c>
      <c r="C25" s="14" t="s">
        <v>227</v>
      </c>
      <c r="D25" s="65" t="s">
        <v>228</v>
      </c>
      <c r="E25" s="62" t="s">
        <v>67</v>
      </c>
    </row>
    <row r="26" spans="2:5" ht="106.5" customHeight="1">
      <c r="B26" s="65" t="s">
        <v>129</v>
      </c>
      <c r="C26" s="73" t="s">
        <v>229</v>
      </c>
      <c r="D26" s="65" t="s">
        <v>99</v>
      </c>
      <c r="E26" s="62" t="s">
        <v>41</v>
      </c>
    </row>
    <row r="27" spans="2:5" ht="45">
      <c r="B27" s="65" t="s">
        <v>130</v>
      </c>
      <c r="C27" s="72" t="s">
        <v>230</v>
      </c>
      <c r="D27" s="65" t="s">
        <v>231</v>
      </c>
      <c r="E27" s="62" t="s">
        <v>43</v>
      </c>
    </row>
    <row r="28" spans="2:5" ht="30">
      <c r="B28" s="65" t="s">
        <v>131</v>
      </c>
      <c r="C28" s="64" t="s">
        <v>232</v>
      </c>
      <c r="D28" s="65" t="s">
        <v>228</v>
      </c>
      <c r="E28" s="62" t="s">
        <v>43</v>
      </c>
    </row>
    <row r="29" spans="2:5" ht="107.25" customHeight="1">
      <c r="B29" s="65" t="s">
        <v>132</v>
      </c>
      <c r="C29" s="63" t="s">
        <v>259</v>
      </c>
      <c r="D29" s="65" t="s">
        <v>100</v>
      </c>
      <c r="E29" s="62" t="s">
        <v>46</v>
      </c>
    </row>
    <row r="30" spans="2:5" ht="75">
      <c r="B30" s="65" t="s">
        <v>133</v>
      </c>
      <c r="C30" s="62" t="s">
        <v>233</v>
      </c>
      <c r="D30" s="65" t="s">
        <v>234</v>
      </c>
      <c r="E30" s="62" t="s">
        <v>41</v>
      </c>
    </row>
    <row r="31" spans="2:5" ht="75">
      <c r="B31" s="65" t="s">
        <v>235</v>
      </c>
      <c r="C31" s="62" t="s">
        <v>49</v>
      </c>
      <c r="D31" s="65" t="s">
        <v>236</v>
      </c>
      <c r="E31" s="62" t="s">
        <v>237</v>
      </c>
    </row>
    <row r="33" spans="2:5">
      <c r="B33" s="455" t="s">
        <v>189</v>
      </c>
      <c r="C33" s="453"/>
      <c r="D33" s="453"/>
      <c r="E33" s="453"/>
    </row>
    <row r="34" spans="2:5">
      <c r="B34" s="453"/>
      <c r="C34" s="453"/>
      <c r="D34" s="453"/>
      <c r="E34" s="453"/>
    </row>
    <row r="35" spans="2:5">
      <c r="B35" s="453"/>
      <c r="C35" s="453"/>
      <c r="D35" s="453"/>
      <c r="E35" s="453"/>
    </row>
    <row r="36" spans="2:5">
      <c r="B36" s="453"/>
      <c r="C36" s="453"/>
      <c r="D36" s="453"/>
      <c r="E36" s="453"/>
    </row>
    <row r="37" spans="2:5">
      <c r="B37" s="453"/>
      <c r="C37" s="453"/>
      <c r="D37" s="453"/>
      <c r="E37" s="453"/>
    </row>
    <row r="38" spans="2:5">
      <c r="B38" s="453"/>
      <c r="C38" s="453"/>
      <c r="D38" s="453"/>
      <c r="E38" s="453"/>
    </row>
    <row r="39" spans="2:5">
      <c r="B39" s="453"/>
      <c r="C39" s="453"/>
      <c r="D39" s="453"/>
      <c r="E39" s="453"/>
    </row>
    <row r="40" spans="2:5" ht="128.25" customHeight="1">
      <c r="B40" s="453"/>
      <c r="C40" s="453"/>
      <c r="D40" s="453"/>
      <c r="E40" s="453"/>
    </row>
    <row r="41" spans="2:5">
      <c r="B41" s="454" t="s">
        <v>187</v>
      </c>
      <c r="C41" s="454"/>
      <c r="D41" s="454"/>
      <c r="E41" s="454"/>
    </row>
    <row r="42" spans="2:5" ht="48.75" customHeight="1">
      <c r="B42" s="453" t="s">
        <v>50</v>
      </c>
      <c r="C42" s="453"/>
      <c r="D42" s="453"/>
      <c r="E42" s="453"/>
    </row>
    <row r="43" spans="2:5" ht="64.5" customHeight="1">
      <c r="B43" s="453" t="s">
        <v>184</v>
      </c>
      <c r="C43" s="453"/>
      <c r="D43" s="453"/>
      <c r="E43" s="453"/>
    </row>
    <row r="44" spans="2:5" ht="59.25" customHeight="1">
      <c r="B44" s="453" t="s">
        <v>185</v>
      </c>
      <c r="C44" s="453"/>
      <c r="D44" s="453"/>
      <c r="E44" s="453"/>
    </row>
    <row r="45" spans="2:5" ht="46.5" customHeight="1">
      <c r="B45" s="453" t="s">
        <v>186</v>
      </c>
      <c r="C45" s="453"/>
      <c r="D45" s="453"/>
      <c r="E45" s="453"/>
    </row>
    <row r="46" spans="2:5" ht="32.25" customHeight="1">
      <c r="B46" s="453" t="s">
        <v>188</v>
      </c>
      <c r="C46" s="453"/>
      <c r="D46" s="453"/>
      <c r="E46" s="453"/>
    </row>
    <row r="47" spans="2:5">
      <c r="B47" s="457" t="s">
        <v>175</v>
      </c>
      <c r="C47" s="453"/>
      <c r="D47" s="453"/>
      <c r="E47" s="453"/>
    </row>
    <row r="48" spans="2:5">
      <c r="B48" s="453"/>
      <c r="C48" s="453"/>
      <c r="D48" s="453"/>
      <c r="E48" s="453"/>
    </row>
    <row r="49" spans="2:5">
      <c r="B49" s="453"/>
      <c r="C49" s="453"/>
      <c r="D49" s="453"/>
      <c r="E49" s="453"/>
    </row>
    <row r="50" spans="2:5">
      <c r="B50" s="453"/>
      <c r="C50" s="453"/>
      <c r="D50" s="453"/>
      <c r="E50" s="453"/>
    </row>
    <row r="51" spans="2:5">
      <c r="B51" s="453"/>
      <c r="C51" s="453"/>
      <c r="D51" s="453"/>
      <c r="E51" s="453"/>
    </row>
    <row r="52" spans="2:5">
      <c r="B52" s="453"/>
      <c r="C52" s="453"/>
      <c r="D52" s="453"/>
      <c r="E52" s="453"/>
    </row>
    <row r="53" spans="2:5">
      <c r="B53" s="453"/>
      <c r="C53" s="453"/>
      <c r="D53" s="453"/>
      <c r="E53" s="453"/>
    </row>
    <row r="54" spans="2:5" ht="114" customHeight="1">
      <c r="B54" s="453"/>
      <c r="C54" s="453"/>
      <c r="D54" s="453"/>
      <c r="E54" s="453"/>
    </row>
    <row r="56" spans="2:5">
      <c r="B56" s="324" t="s">
        <v>190</v>
      </c>
    </row>
    <row r="57" spans="2:5" ht="63" customHeight="1">
      <c r="B57" s="456" t="s">
        <v>191</v>
      </c>
      <c r="C57" s="453"/>
      <c r="D57" s="453"/>
      <c r="E57" s="45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B29" sqref="B29"/>
    </sheetView>
  </sheetViews>
  <sheetFormatPr defaultRowHeight="15"/>
  <cols>
    <col min="2" max="2" width="46.5703125" customWidth="1"/>
    <col min="3" max="4" width="14.28515625" customWidth="1"/>
  </cols>
  <sheetData>
    <row r="1" spans="1:8">
      <c r="A1" s="74" t="s">
        <v>103</v>
      </c>
    </row>
    <row r="3" spans="1:8" ht="64.5" customHeight="1">
      <c r="A3" s="76" t="s">
        <v>2</v>
      </c>
      <c r="B3" s="75" t="s">
        <v>1</v>
      </c>
      <c r="C3" s="77" t="s">
        <v>3</v>
      </c>
      <c r="D3" s="77" t="s">
        <v>4</v>
      </c>
      <c r="E3" s="1"/>
      <c r="F3" s="1"/>
      <c r="G3" s="1"/>
      <c r="H3" s="1"/>
    </row>
    <row r="4" spans="1:8">
      <c r="A4" s="18" t="s">
        <v>5</v>
      </c>
      <c r="B4" s="12" t="s">
        <v>238</v>
      </c>
      <c r="C4" s="18" t="s">
        <v>10</v>
      </c>
      <c r="D4" s="18" t="s">
        <v>13</v>
      </c>
    </row>
    <row r="5" spans="1:8">
      <c r="A5" s="18" t="s">
        <v>6</v>
      </c>
      <c r="B5" s="12" t="s">
        <v>239</v>
      </c>
      <c r="C5" s="18" t="s">
        <v>10</v>
      </c>
      <c r="D5" s="18" t="s">
        <v>13</v>
      </c>
    </row>
    <row r="6" spans="1:8">
      <c r="A6" s="18" t="s">
        <v>7</v>
      </c>
      <c r="B6" s="12" t="s">
        <v>9</v>
      </c>
      <c r="C6" s="18" t="s">
        <v>11</v>
      </c>
      <c r="D6" s="18" t="s">
        <v>14</v>
      </c>
    </row>
    <row r="7" spans="1:8">
      <c r="A7" s="326" t="s">
        <v>8</v>
      </c>
      <c r="B7" s="325" t="s">
        <v>240</v>
      </c>
      <c r="C7" s="326" t="s">
        <v>12</v>
      </c>
      <c r="D7" s="326"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B10" sqref="B10:I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26" t="str">
        <f>'Date initiale'!C3</f>
        <v>Universitatea de Arhitectură și Urbanism "Ion Mincu" București</v>
      </c>
      <c r="B1" s="226"/>
      <c r="C1" s="226"/>
      <c r="D1" s="2"/>
      <c r="E1" s="2"/>
      <c r="F1" s="3"/>
      <c r="G1" s="3"/>
      <c r="H1" s="3"/>
      <c r="I1" s="3"/>
    </row>
    <row r="2" spans="1:31" ht="15.75">
      <c r="A2" s="226" t="str">
        <f>'Date initiale'!B4&amp;" "&amp;'Date initiale'!C4</f>
        <v>Facultatea ARHITECTURA</v>
      </c>
      <c r="B2" s="226"/>
      <c r="C2" s="226"/>
      <c r="D2" s="2"/>
      <c r="E2" s="2"/>
      <c r="F2" s="3"/>
      <c r="G2" s="3"/>
      <c r="H2" s="3"/>
      <c r="I2" s="3"/>
    </row>
    <row r="3" spans="1:31" ht="15.75">
      <c r="A3" s="226" t="str">
        <f>'Date initiale'!B5&amp;" "&amp;'Date initiale'!C5</f>
        <v>Departamentul Sinteza proiectării de arhitectură</v>
      </c>
      <c r="B3" s="226"/>
      <c r="C3" s="226"/>
      <c r="D3" s="2"/>
      <c r="E3" s="2"/>
      <c r="F3" s="2"/>
      <c r="G3" s="2"/>
      <c r="H3" s="2"/>
      <c r="I3" s="2"/>
    </row>
    <row r="4" spans="1:31" ht="15.75">
      <c r="A4" s="459" t="str">
        <f>'Date initiale'!C6&amp;", "&amp;'Date initiale'!C7</f>
        <v>Solon Marius Mihai, 24</v>
      </c>
      <c r="B4" s="459"/>
      <c r="C4" s="459"/>
      <c r="D4" s="2"/>
      <c r="E4" s="2"/>
      <c r="F4" s="3"/>
      <c r="G4" s="3"/>
      <c r="H4" s="3"/>
      <c r="I4" s="3"/>
    </row>
    <row r="5" spans="1:31" ht="15.75">
      <c r="A5" s="227"/>
      <c r="B5" s="227"/>
      <c r="C5" s="227"/>
      <c r="D5" s="2"/>
      <c r="E5" s="2"/>
      <c r="F5" s="3"/>
      <c r="G5" s="3"/>
      <c r="H5" s="3"/>
      <c r="I5" s="3"/>
    </row>
    <row r="6" spans="1:31" ht="15.75">
      <c r="A6" s="458" t="s">
        <v>110</v>
      </c>
      <c r="B6" s="458"/>
      <c r="C6" s="458"/>
      <c r="D6" s="458"/>
      <c r="E6" s="458"/>
      <c r="F6" s="458"/>
      <c r="G6" s="458"/>
      <c r="H6" s="458"/>
      <c r="I6" s="458"/>
    </row>
    <row r="7" spans="1:31" ht="15.75">
      <c r="A7" s="458" t="str">
        <f>'Descriere indicatori'!B4&amp;". "&amp;'Descriere indicatori'!C4</f>
        <v xml:space="preserve">I1. Cărţi de autor/capitole publicate la edituri cu prestigiu internaţional* </v>
      </c>
      <c r="B7" s="458"/>
      <c r="C7" s="458"/>
      <c r="D7" s="458"/>
      <c r="E7" s="458"/>
      <c r="F7" s="458"/>
      <c r="G7" s="458"/>
      <c r="H7" s="458"/>
      <c r="I7" s="458"/>
    </row>
    <row r="8" spans="1:31" ht="16.5" thickBot="1">
      <c r="A8" s="33"/>
      <c r="B8" s="33"/>
      <c r="C8" s="33"/>
      <c r="D8" s="33"/>
      <c r="E8" s="33"/>
      <c r="F8" s="33"/>
      <c r="G8" s="33"/>
      <c r="H8" s="33"/>
      <c r="I8" s="33"/>
    </row>
    <row r="9" spans="1:31" s="6" customFormat="1" ht="60.75" thickBot="1">
      <c r="A9" s="167" t="s">
        <v>55</v>
      </c>
      <c r="B9" s="168" t="s">
        <v>83</v>
      </c>
      <c r="C9" s="168" t="s">
        <v>171</v>
      </c>
      <c r="D9" s="168" t="s">
        <v>85</v>
      </c>
      <c r="E9" s="168" t="s">
        <v>86</v>
      </c>
      <c r="F9" s="169" t="s">
        <v>87</v>
      </c>
      <c r="G9" s="168" t="s">
        <v>88</v>
      </c>
      <c r="H9" s="168" t="s">
        <v>89</v>
      </c>
      <c r="I9" s="170" t="s">
        <v>90</v>
      </c>
      <c r="J9" s="4"/>
      <c r="K9" s="229" t="s">
        <v>108</v>
      </c>
      <c r="L9" s="5"/>
      <c r="M9" s="5"/>
      <c r="N9" s="5"/>
      <c r="O9" s="5"/>
      <c r="P9" s="5"/>
      <c r="Q9" s="5"/>
      <c r="R9" s="5"/>
      <c r="S9" s="5"/>
      <c r="T9" s="5"/>
      <c r="U9" s="5"/>
      <c r="V9" s="5"/>
      <c r="W9" s="5"/>
      <c r="X9" s="5"/>
      <c r="Y9" s="5"/>
      <c r="Z9" s="5"/>
      <c r="AA9" s="5"/>
      <c r="AB9" s="5"/>
      <c r="AC9" s="5"/>
      <c r="AD9" s="5"/>
      <c r="AE9" s="5"/>
    </row>
    <row r="10" spans="1:31" s="6" customFormat="1" ht="15.75">
      <c r="A10" s="94">
        <v>1</v>
      </c>
      <c r="J10" s="8"/>
      <c r="K10" s="230" t="s">
        <v>109</v>
      </c>
      <c r="L10" s="327" t="s">
        <v>241</v>
      </c>
      <c r="M10" s="9"/>
      <c r="N10" s="9"/>
      <c r="O10" s="9"/>
      <c r="P10" s="9"/>
      <c r="Q10" s="9"/>
      <c r="R10" s="9"/>
      <c r="S10" s="9"/>
      <c r="T10" s="9"/>
      <c r="U10" s="5"/>
      <c r="V10" s="5"/>
      <c r="W10" s="5"/>
      <c r="X10" s="5"/>
      <c r="Y10" s="5"/>
      <c r="Z10" s="5"/>
      <c r="AA10" s="5"/>
      <c r="AB10" s="5"/>
      <c r="AC10" s="5"/>
      <c r="AD10" s="5"/>
      <c r="AE10" s="5"/>
    </row>
    <row r="11" spans="1:31" s="6" customFormat="1" ht="15.75">
      <c r="A11" s="98">
        <f>A10+1</f>
        <v>2</v>
      </c>
      <c r="B11" s="99"/>
      <c r="C11" s="100"/>
      <c r="D11" s="99"/>
      <c r="E11" s="101"/>
      <c r="F11" s="102"/>
      <c r="G11" s="103"/>
      <c r="H11" s="103"/>
      <c r="I11" s="271"/>
      <c r="J11" s="8"/>
      <c r="K11" s="60"/>
      <c r="L11" s="9"/>
      <c r="M11" s="9"/>
      <c r="N11" s="9"/>
      <c r="O11" s="9"/>
      <c r="P11" s="9"/>
      <c r="Q11" s="9"/>
      <c r="R11" s="9"/>
      <c r="S11" s="9"/>
      <c r="T11" s="9"/>
      <c r="U11" s="5"/>
      <c r="V11" s="5"/>
      <c r="W11" s="5"/>
      <c r="X11" s="5"/>
      <c r="Y11" s="5"/>
      <c r="Z11" s="5"/>
      <c r="AA11" s="5"/>
      <c r="AB11" s="5"/>
      <c r="AC11" s="5"/>
      <c r="AD11" s="5"/>
      <c r="AE11" s="5"/>
    </row>
    <row r="12" spans="1:31" s="6" customFormat="1" ht="15.75">
      <c r="A12" s="98">
        <f t="shared" ref="A12:A19" si="0">A11+1</f>
        <v>3</v>
      </c>
      <c r="B12" s="100"/>
      <c r="C12" s="100"/>
      <c r="D12" s="100"/>
      <c r="E12" s="101"/>
      <c r="F12" s="102"/>
      <c r="G12" s="103"/>
      <c r="H12" s="103"/>
      <c r="I12" s="271"/>
      <c r="J12" s="8"/>
      <c r="K12" s="9"/>
      <c r="L12" s="9"/>
      <c r="M12" s="9"/>
      <c r="N12" s="9"/>
      <c r="O12" s="9"/>
      <c r="P12" s="9"/>
      <c r="Q12" s="9"/>
      <c r="R12" s="9"/>
      <c r="S12" s="9"/>
      <c r="T12" s="9"/>
      <c r="U12" s="5"/>
      <c r="V12" s="5"/>
      <c r="W12" s="5"/>
      <c r="X12" s="5"/>
      <c r="Y12" s="5"/>
      <c r="Z12" s="5"/>
      <c r="AA12" s="5"/>
      <c r="AB12" s="5"/>
      <c r="AC12" s="5"/>
      <c r="AD12" s="5"/>
      <c r="AE12" s="5"/>
    </row>
    <row r="13" spans="1:31" s="6" customFormat="1" ht="15.75">
      <c r="A13" s="98">
        <f t="shared" si="0"/>
        <v>4</v>
      </c>
      <c r="B13" s="99"/>
      <c r="C13" s="100"/>
      <c r="D13" s="99"/>
      <c r="E13" s="101"/>
      <c r="F13" s="102"/>
      <c r="G13" s="103"/>
      <c r="H13" s="103"/>
      <c r="I13" s="271"/>
      <c r="J13" s="8"/>
      <c r="K13" s="9"/>
      <c r="L13" s="9"/>
      <c r="M13" s="9"/>
      <c r="N13" s="9"/>
      <c r="O13" s="9"/>
      <c r="P13" s="9"/>
      <c r="Q13" s="9"/>
      <c r="R13" s="9"/>
      <c r="S13" s="9"/>
      <c r="T13" s="9"/>
      <c r="U13" s="5"/>
      <c r="V13" s="5"/>
      <c r="W13" s="5"/>
      <c r="X13" s="5"/>
      <c r="Y13" s="5"/>
      <c r="Z13" s="5"/>
      <c r="AA13" s="5"/>
      <c r="AB13" s="5"/>
      <c r="AC13" s="5"/>
      <c r="AD13" s="5"/>
      <c r="AE13" s="5"/>
    </row>
    <row r="14" spans="1:31" s="6" customFormat="1" ht="15.75">
      <c r="A14" s="98">
        <f t="shared" si="0"/>
        <v>5</v>
      </c>
      <c r="B14" s="100"/>
      <c r="C14" s="100"/>
      <c r="D14" s="100"/>
      <c r="E14" s="101"/>
      <c r="F14" s="102"/>
      <c r="G14" s="103"/>
      <c r="H14" s="103"/>
      <c r="I14" s="271"/>
      <c r="J14" s="8"/>
      <c r="K14" s="9"/>
      <c r="L14" s="9"/>
      <c r="M14" s="9"/>
      <c r="N14" s="9"/>
      <c r="O14" s="9"/>
      <c r="P14" s="9"/>
      <c r="Q14" s="9"/>
      <c r="R14" s="9"/>
      <c r="S14" s="9"/>
      <c r="T14" s="9"/>
      <c r="U14" s="5"/>
      <c r="V14" s="5"/>
      <c r="W14" s="5"/>
      <c r="X14" s="5"/>
      <c r="Y14" s="5"/>
      <c r="Z14" s="5"/>
      <c r="AA14" s="5"/>
      <c r="AB14" s="5"/>
      <c r="AC14" s="5"/>
      <c r="AD14" s="5"/>
      <c r="AE14" s="5"/>
    </row>
    <row r="15" spans="1:31" s="6" customFormat="1" ht="15.75">
      <c r="A15" s="98">
        <f t="shared" si="0"/>
        <v>6</v>
      </c>
      <c r="B15" s="100"/>
      <c r="C15" s="100"/>
      <c r="D15" s="100"/>
      <c r="E15" s="101"/>
      <c r="F15" s="102"/>
      <c r="G15" s="103"/>
      <c r="H15" s="103"/>
      <c r="I15" s="271"/>
      <c r="J15" s="8"/>
      <c r="K15" s="9"/>
      <c r="L15" s="9"/>
      <c r="M15" s="9"/>
      <c r="N15" s="9"/>
      <c r="O15" s="9"/>
      <c r="P15" s="9"/>
      <c r="Q15" s="9"/>
      <c r="R15" s="9"/>
      <c r="S15" s="9"/>
      <c r="T15" s="9"/>
      <c r="U15" s="5"/>
      <c r="V15" s="5"/>
      <c r="W15" s="5"/>
      <c r="X15" s="5"/>
      <c r="Y15" s="5"/>
      <c r="Z15" s="5"/>
      <c r="AA15" s="5"/>
      <c r="AB15" s="5"/>
      <c r="AC15" s="5"/>
      <c r="AD15" s="5"/>
      <c r="AE15" s="5"/>
    </row>
    <row r="16" spans="1:31" s="6" customFormat="1" ht="15.75">
      <c r="A16" s="98">
        <f t="shared" si="0"/>
        <v>7</v>
      </c>
      <c r="B16" s="99"/>
      <c r="C16" s="100"/>
      <c r="D16" s="99"/>
      <c r="E16" s="101"/>
      <c r="F16" s="102"/>
      <c r="G16" s="103"/>
      <c r="H16" s="103"/>
      <c r="I16" s="271"/>
      <c r="J16" s="8"/>
      <c r="K16" s="9"/>
      <c r="L16" s="9"/>
      <c r="M16" s="9"/>
      <c r="N16" s="9"/>
      <c r="O16" s="9"/>
      <c r="P16" s="9"/>
      <c r="Q16" s="9"/>
      <c r="R16" s="9"/>
      <c r="S16" s="9"/>
      <c r="T16" s="9"/>
      <c r="U16" s="5"/>
      <c r="V16" s="5"/>
      <c r="W16" s="5"/>
      <c r="X16" s="5"/>
      <c r="Y16" s="5"/>
      <c r="Z16" s="5"/>
      <c r="AA16" s="5"/>
      <c r="AB16" s="5"/>
      <c r="AC16" s="5"/>
      <c r="AD16" s="5"/>
      <c r="AE16" s="5"/>
    </row>
    <row r="17" spans="1:31" s="6" customFormat="1" ht="15.75">
      <c r="A17" s="98">
        <f t="shared" si="0"/>
        <v>8</v>
      </c>
      <c r="B17" s="100"/>
      <c r="C17" s="100"/>
      <c r="D17" s="100"/>
      <c r="E17" s="101"/>
      <c r="F17" s="102"/>
      <c r="G17" s="103"/>
      <c r="H17" s="103"/>
      <c r="I17" s="271"/>
      <c r="J17" s="8"/>
      <c r="K17" s="9"/>
      <c r="L17" s="9"/>
      <c r="M17" s="9"/>
      <c r="N17" s="9"/>
      <c r="O17" s="9"/>
      <c r="P17" s="9"/>
      <c r="Q17" s="9"/>
      <c r="R17" s="9"/>
      <c r="S17" s="9"/>
      <c r="T17" s="9"/>
      <c r="U17" s="5"/>
      <c r="V17" s="5"/>
      <c r="W17" s="5"/>
      <c r="X17" s="5"/>
      <c r="Y17" s="5"/>
      <c r="Z17" s="5"/>
      <c r="AA17" s="5"/>
      <c r="AB17" s="5"/>
      <c r="AC17" s="5"/>
      <c r="AD17" s="5"/>
      <c r="AE17" s="5"/>
    </row>
    <row r="18" spans="1:31" s="6" customFormat="1" ht="15.75">
      <c r="A18" s="98">
        <f t="shared" si="0"/>
        <v>9</v>
      </c>
      <c r="B18" s="99"/>
      <c r="C18" s="100"/>
      <c r="D18" s="99"/>
      <c r="E18" s="101"/>
      <c r="F18" s="102"/>
      <c r="G18" s="103"/>
      <c r="H18" s="103"/>
      <c r="I18" s="271"/>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c r="A19" s="109">
        <f t="shared" si="0"/>
        <v>10</v>
      </c>
      <c r="B19" s="104"/>
      <c r="C19" s="104"/>
      <c r="D19" s="104"/>
      <c r="E19" s="105"/>
      <c r="F19" s="106"/>
      <c r="G19" s="107"/>
      <c r="H19" s="107"/>
      <c r="I19" s="272"/>
      <c r="J19" s="8"/>
      <c r="K19" s="9"/>
      <c r="L19" s="9"/>
      <c r="M19" s="9"/>
      <c r="N19" s="9"/>
      <c r="O19" s="9"/>
      <c r="P19" s="9"/>
      <c r="Q19" s="9"/>
      <c r="R19" s="9"/>
      <c r="S19" s="9"/>
      <c r="T19" s="9"/>
      <c r="U19" s="5"/>
      <c r="V19" s="5"/>
      <c r="W19" s="5"/>
      <c r="X19" s="5"/>
      <c r="Y19" s="5"/>
      <c r="Z19" s="5"/>
      <c r="AA19" s="5"/>
      <c r="AB19" s="5"/>
      <c r="AC19" s="5"/>
      <c r="AD19" s="5"/>
      <c r="AE19" s="5"/>
    </row>
    <row r="20" spans="1:31" ht="15.75" thickBot="1">
      <c r="A20" s="301"/>
      <c r="B20" s="108"/>
      <c r="C20" s="108"/>
      <c r="D20" s="108"/>
      <c r="E20" s="108"/>
      <c r="F20" s="108"/>
      <c r="G20" s="108"/>
      <c r="H20" s="110" t="str">
        <f>"Total "&amp;LEFT(A7,2)</f>
        <v>Total I1</v>
      </c>
      <c r="I20" s="111">
        <f>SUM(I11:I19)</f>
        <v>0</v>
      </c>
    </row>
    <row r="22" spans="1:31" ht="33.75" customHeight="1">
      <c r="A22" s="46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0"/>
      <c r="C22" s="460"/>
      <c r="D22" s="460"/>
      <c r="E22" s="460"/>
      <c r="F22" s="460"/>
      <c r="G22" s="460"/>
      <c r="H22" s="460"/>
      <c r="I22" s="460"/>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4"/>
  <sheetViews>
    <sheetView topLeftCell="A3" zoomScale="85" zoomScaleNormal="85" workbookViewId="0">
      <selection activeCell="D14" sqref="D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26" t="str">
        <f>'Date initiale'!C3</f>
        <v>Universitatea de Arhitectură și Urbanism "Ion Mincu" București</v>
      </c>
      <c r="B1" s="226"/>
      <c r="C1" s="226"/>
      <c r="D1" s="2"/>
      <c r="E1" s="2"/>
      <c r="F1" s="3"/>
      <c r="G1" s="3"/>
      <c r="H1" s="3"/>
      <c r="I1" s="3"/>
    </row>
    <row r="2" spans="1:31" ht="15.75">
      <c r="A2" s="226" t="str">
        <f>'Date initiale'!B4&amp;" "&amp;'Date initiale'!C4</f>
        <v>Facultatea ARHITECTURA</v>
      </c>
      <c r="B2" s="226"/>
      <c r="C2" s="226"/>
      <c r="D2" s="2"/>
      <c r="E2" s="2"/>
      <c r="F2" s="3"/>
      <c r="G2" s="3"/>
      <c r="H2" s="3"/>
      <c r="I2" s="3"/>
    </row>
    <row r="3" spans="1:31" ht="15.75">
      <c r="A3" s="226" t="str">
        <f>'Date initiale'!B5&amp;" "&amp;'Date initiale'!C5</f>
        <v>Departamentul Sinteza proiectării de arhitectură</v>
      </c>
      <c r="B3" s="226"/>
      <c r="C3" s="226"/>
      <c r="D3" s="2"/>
      <c r="E3" s="2"/>
      <c r="F3" s="2"/>
      <c r="G3" s="2"/>
      <c r="H3" s="2"/>
      <c r="I3" s="2"/>
    </row>
    <row r="4" spans="1:31" ht="15.75">
      <c r="A4" s="459" t="str">
        <f>'Date initiale'!C6&amp;", "&amp;'Date initiale'!C7</f>
        <v>Solon Marius Mihai, 24</v>
      </c>
      <c r="B4" s="459"/>
      <c r="C4" s="459"/>
      <c r="D4" s="2"/>
      <c r="E4" s="2"/>
      <c r="F4" s="3"/>
      <c r="G4" s="3"/>
      <c r="H4" s="3"/>
      <c r="I4" s="3"/>
    </row>
    <row r="5" spans="1:31" ht="15.75">
      <c r="A5" s="227"/>
      <c r="B5" s="227"/>
      <c r="C5" s="227"/>
      <c r="D5" s="2"/>
      <c r="E5" s="2"/>
      <c r="F5" s="3"/>
      <c r="G5" s="3"/>
      <c r="H5" s="3"/>
      <c r="I5" s="3"/>
    </row>
    <row r="6" spans="1:31" ht="15.75">
      <c r="A6" s="458" t="s">
        <v>110</v>
      </c>
      <c r="B6" s="458"/>
      <c r="C6" s="458"/>
      <c r="D6" s="458"/>
      <c r="E6" s="458"/>
      <c r="F6" s="458"/>
      <c r="G6" s="458"/>
      <c r="H6" s="458"/>
      <c r="I6" s="458"/>
    </row>
    <row r="7" spans="1:31" ht="15.75">
      <c r="A7" s="458" t="str">
        <f>'Descriere indicatori'!B5&amp;". "&amp;'Descriere indicatori'!C5</f>
        <v xml:space="preserve">I2. Cărţi de autor publicate la edituri cu prestigiu naţional* </v>
      </c>
      <c r="B7" s="458"/>
      <c r="C7" s="458"/>
      <c r="D7" s="458"/>
      <c r="E7" s="458"/>
      <c r="F7" s="458"/>
      <c r="G7" s="458"/>
      <c r="H7" s="458"/>
      <c r="I7" s="458"/>
    </row>
    <row r="8" spans="1:31" ht="16.5" thickBot="1">
      <c r="A8" s="33"/>
      <c r="B8" s="33"/>
      <c r="C8" s="33"/>
      <c r="D8" s="33"/>
      <c r="E8" s="33"/>
      <c r="F8" s="33"/>
      <c r="G8" s="33"/>
      <c r="H8" s="33"/>
      <c r="I8" s="33"/>
    </row>
    <row r="9" spans="1:31" s="6" customFormat="1" ht="60.75" thickBot="1">
      <c r="A9" s="171" t="s">
        <v>55</v>
      </c>
      <c r="B9" s="172" t="s">
        <v>83</v>
      </c>
      <c r="C9" s="172" t="s">
        <v>84</v>
      </c>
      <c r="D9" s="172" t="s">
        <v>85</v>
      </c>
      <c r="E9" s="172" t="s">
        <v>86</v>
      </c>
      <c r="F9" s="173" t="s">
        <v>87</v>
      </c>
      <c r="G9" s="172" t="s">
        <v>88</v>
      </c>
      <c r="H9" s="172" t="s">
        <v>89</v>
      </c>
      <c r="I9" s="174" t="s">
        <v>90</v>
      </c>
      <c r="J9" s="4"/>
      <c r="K9" s="229" t="s">
        <v>108</v>
      </c>
      <c r="L9" s="5"/>
      <c r="M9" s="5"/>
      <c r="N9" s="5"/>
      <c r="O9" s="5"/>
      <c r="P9" s="5"/>
      <c r="Q9" s="5"/>
      <c r="R9" s="5"/>
      <c r="S9" s="5"/>
      <c r="T9" s="5"/>
      <c r="U9" s="5"/>
      <c r="V9" s="5"/>
      <c r="W9" s="5"/>
      <c r="X9" s="5"/>
      <c r="Y9" s="5"/>
      <c r="Z9" s="5"/>
      <c r="AA9" s="5"/>
      <c r="AB9" s="5"/>
      <c r="AC9" s="5"/>
      <c r="AD9" s="5"/>
      <c r="AE9" s="5"/>
    </row>
    <row r="10" spans="1:31" s="6" customFormat="1" ht="30">
      <c r="A10" s="112">
        <v>1</v>
      </c>
      <c r="B10" s="95" t="s">
        <v>281</v>
      </c>
      <c r="C10" s="95" t="s">
        <v>282</v>
      </c>
      <c r="D10" s="95" t="s">
        <v>267</v>
      </c>
      <c r="E10" s="96" t="s">
        <v>283</v>
      </c>
      <c r="F10" s="97">
        <v>2021</v>
      </c>
      <c r="G10" s="97">
        <v>80</v>
      </c>
      <c r="H10" s="97" t="s">
        <v>268</v>
      </c>
      <c r="I10" s="270">
        <v>15</v>
      </c>
      <c r="J10" s="7"/>
      <c r="K10" s="230">
        <v>15</v>
      </c>
      <c r="L10" s="7" t="s">
        <v>242</v>
      </c>
      <c r="M10" s="7"/>
      <c r="N10" s="7"/>
      <c r="O10" s="7"/>
      <c r="P10" s="7"/>
      <c r="Q10" s="7"/>
      <c r="R10" s="7"/>
      <c r="S10" s="7"/>
      <c r="T10" s="7"/>
      <c r="U10" s="7"/>
      <c r="V10" s="7"/>
      <c r="W10" s="7"/>
      <c r="X10" s="7"/>
      <c r="Y10" s="7"/>
      <c r="Z10" s="7"/>
      <c r="AA10" s="7"/>
      <c r="AB10" s="7"/>
      <c r="AC10" s="7"/>
      <c r="AD10" s="7"/>
      <c r="AE10" s="7"/>
    </row>
    <row r="11" spans="1:31" s="6" customFormat="1" ht="15.75">
      <c r="A11" s="114">
        <f>A10+1</f>
        <v>2</v>
      </c>
      <c r="B11" s="115"/>
      <c r="C11" s="116"/>
      <c r="D11" s="115"/>
      <c r="E11" s="116"/>
      <c r="F11" s="117"/>
      <c r="G11" s="115"/>
      <c r="H11" s="115"/>
      <c r="I11" s="273"/>
      <c r="J11" s="7"/>
      <c r="K11"/>
      <c r="L11" s="7"/>
      <c r="M11" s="7"/>
      <c r="N11" s="7"/>
      <c r="O11" s="7"/>
      <c r="P11" s="7"/>
      <c r="Q11" s="7"/>
      <c r="R11" s="7"/>
      <c r="S11" s="7"/>
      <c r="T11" s="7"/>
      <c r="U11" s="7"/>
      <c r="V11" s="7"/>
      <c r="W11" s="7"/>
      <c r="X11" s="7"/>
      <c r="Y11" s="7"/>
      <c r="Z11" s="7"/>
      <c r="AA11" s="7"/>
      <c r="AB11" s="7"/>
      <c r="AC11" s="7"/>
      <c r="AD11" s="7"/>
      <c r="AE11" s="7"/>
    </row>
    <row r="12" spans="1:31" s="6" customFormat="1" ht="15.75">
      <c r="A12" s="114">
        <f t="shared" ref="A12:A18" si="0">A11+1</f>
        <v>3</v>
      </c>
      <c r="B12" s="116"/>
      <c r="C12" s="116"/>
      <c r="D12" s="115"/>
      <c r="E12" s="116"/>
      <c r="F12" s="117"/>
      <c r="G12" s="116"/>
      <c r="H12" s="115"/>
      <c r="I12" s="273"/>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14">
        <f t="shared" si="0"/>
        <v>4</v>
      </c>
      <c r="B13" s="116"/>
      <c r="C13" s="116"/>
      <c r="D13" s="115"/>
      <c r="E13" s="116"/>
      <c r="F13" s="117"/>
      <c r="G13" s="116"/>
      <c r="H13" s="116"/>
      <c r="I13" s="273"/>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14">
        <f t="shared" si="0"/>
        <v>5</v>
      </c>
      <c r="B14" s="115"/>
      <c r="C14" s="116"/>
      <c r="D14" s="115"/>
      <c r="E14" s="116"/>
      <c r="F14" s="117"/>
      <c r="G14" s="115"/>
      <c r="H14" s="115"/>
      <c r="I14" s="273"/>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14">
        <f t="shared" si="0"/>
        <v>6</v>
      </c>
      <c r="B15" s="116"/>
      <c r="C15" s="116"/>
      <c r="D15" s="115"/>
      <c r="E15" s="116"/>
      <c r="F15" s="117"/>
      <c r="G15" s="116"/>
      <c r="H15" s="115"/>
      <c r="I15" s="273"/>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14">
        <f t="shared" si="0"/>
        <v>7</v>
      </c>
      <c r="B16" s="118"/>
      <c r="C16" s="116"/>
      <c r="D16" s="118"/>
      <c r="E16" s="119"/>
      <c r="F16" s="117"/>
      <c r="G16" s="116"/>
      <c r="H16" s="116"/>
      <c r="I16" s="273"/>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14">
        <f t="shared" si="0"/>
        <v>8</v>
      </c>
      <c r="B17" s="118"/>
      <c r="C17" s="116"/>
      <c r="D17" s="118"/>
      <c r="E17" s="119"/>
      <c r="F17" s="117"/>
      <c r="G17" s="116"/>
      <c r="H17" s="116"/>
      <c r="I17" s="273"/>
      <c r="J17" s="7"/>
      <c r="K17" s="7"/>
      <c r="L17" s="7"/>
      <c r="M17" s="7"/>
      <c r="N17" s="7"/>
      <c r="O17" s="7"/>
      <c r="P17" s="7"/>
      <c r="Q17" s="7"/>
      <c r="R17" s="7"/>
      <c r="S17" s="7"/>
      <c r="T17" s="7"/>
      <c r="U17" s="7"/>
      <c r="V17" s="7"/>
      <c r="W17" s="7"/>
      <c r="X17" s="7"/>
      <c r="Y17" s="7"/>
      <c r="Z17" s="7"/>
      <c r="AA17" s="7"/>
      <c r="AB17" s="7"/>
      <c r="AC17" s="7"/>
      <c r="AD17" s="7"/>
      <c r="AE17" s="7"/>
    </row>
    <row r="18" spans="1:31" s="6" customFormat="1" ht="16.5" thickBot="1">
      <c r="A18" s="114">
        <f t="shared" si="0"/>
        <v>9</v>
      </c>
      <c r="B18" s="120"/>
      <c r="C18" s="121"/>
      <c r="D18" s="120"/>
      <c r="E18" s="121"/>
      <c r="F18" s="122"/>
      <c r="G18" s="122"/>
      <c r="H18" s="122"/>
      <c r="I18" s="274"/>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c r="A19" s="312"/>
      <c r="B19" s="123"/>
      <c r="C19" s="123"/>
      <c r="D19" s="123"/>
      <c r="E19" s="123"/>
      <c r="F19" s="123"/>
      <c r="G19" s="123"/>
      <c r="H19" s="110" t="str">
        <f>"Total "&amp;LEFT(A7,2)</f>
        <v>Total I2</v>
      </c>
      <c r="I19" s="126">
        <f>SUM(I10:I18)</f>
        <v>15</v>
      </c>
      <c r="J19" s="9"/>
      <c r="K19" s="9"/>
      <c r="L19" s="5"/>
      <c r="M19" s="5"/>
      <c r="N19" s="5"/>
      <c r="O19" s="5"/>
      <c r="P19" s="5"/>
      <c r="Q19" s="5"/>
      <c r="R19" s="5"/>
      <c r="S19" s="5"/>
      <c r="T19" s="5"/>
      <c r="U19" s="5"/>
      <c r="V19" s="5"/>
    </row>
    <row r="20" spans="1:31" s="6" customFormat="1" ht="15.75">
      <c r="A20" s="8"/>
      <c r="B20" s="9"/>
      <c r="C20" s="9"/>
      <c r="D20" s="9"/>
      <c r="E20" s="9"/>
      <c r="F20" s="9"/>
      <c r="G20" s="9"/>
      <c r="H20" s="9"/>
      <c r="I20" s="9"/>
      <c r="J20" s="9"/>
      <c r="K20" s="9"/>
      <c r="L20" s="5"/>
      <c r="M20" s="5"/>
      <c r="N20" s="5"/>
      <c r="O20" s="5"/>
      <c r="P20" s="5"/>
      <c r="Q20" s="5"/>
      <c r="R20" s="5"/>
      <c r="S20" s="5"/>
      <c r="T20" s="5"/>
      <c r="U20" s="5"/>
      <c r="V20" s="5"/>
    </row>
    <row r="21" spans="1:31" s="6" customFormat="1" ht="33.75" customHeight="1">
      <c r="A21" s="46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460"/>
      <c r="C21" s="460"/>
      <c r="D21" s="460"/>
      <c r="E21" s="460"/>
      <c r="F21" s="460"/>
      <c r="G21" s="460"/>
      <c r="H21" s="460"/>
      <c r="I21" s="460"/>
      <c r="J21" s="9"/>
      <c r="K21" s="9"/>
      <c r="L21" s="5"/>
      <c r="M21" s="5"/>
      <c r="N21" s="5"/>
      <c r="O21" s="5"/>
      <c r="P21" s="5"/>
      <c r="Q21" s="5"/>
      <c r="R21" s="5"/>
      <c r="S21" s="5"/>
      <c r="T21" s="5"/>
      <c r="U21" s="5"/>
      <c r="V21" s="5"/>
    </row>
    <row r="22" spans="1:31" s="6" customFormat="1" ht="15.75">
      <c r="A22" s="8"/>
      <c r="B22" s="9"/>
      <c r="C22" s="9"/>
      <c r="D22" s="9"/>
      <c r="E22" s="9"/>
      <c r="F22" s="9"/>
      <c r="G22" s="9"/>
      <c r="H22" s="9"/>
      <c r="I22" s="9"/>
      <c r="J22" s="9"/>
      <c r="K22" s="9"/>
      <c r="L22" s="5"/>
      <c r="M22" s="5"/>
      <c r="N22" s="5"/>
      <c r="O22" s="5"/>
      <c r="P22" s="5"/>
      <c r="Q22" s="5"/>
      <c r="R22" s="5"/>
      <c r="S22" s="5"/>
      <c r="T22" s="5"/>
      <c r="U22" s="5"/>
      <c r="V22" s="5"/>
    </row>
    <row r="23" spans="1:31" s="6" customFormat="1" ht="15.75">
      <c r="A23" s="8"/>
      <c r="B23" s="9"/>
      <c r="C23" s="9"/>
      <c r="D23" s="9"/>
      <c r="E23" s="9"/>
      <c r="F23" s="9"/>
      <c r="G23" s="9"/>
      <c r="H23" s="9"/>
      <c r="I23" s="9"/>
      <c r="J23" s="9"/>
      <c r="K23" s="9"/>
      <c r="L23" s="5"/>
      <c r="M23" s="5"/>
      <c r="N23" s="5"/>
      <c r="O23" s="5"/>
      <c r="P23" s="5"/>
      <c r="Q23" s="5"/>
      <c r="R23" s="5"/>
      <c r="S23" s="5"/>
      <c r="T23" s="5"/>
      <c r="U23" s="5"/>
      <c r="V23" s="5"/>
    </row>
    <row r="24" spans="1:31" s="6" customFormat="1" ht="15.75">
      <c r="A24" s="8"/>
      <c r="B24" s="9"/>
      <c r="C24" s="9"/>
      <c r="D24" s="9"/>
      <c r="E24" s="9"/>
      <c r="F24" s="9"/>
      <c r="G24" s="9"/>
      <c r="H24" s="9"/>
      <c r="I24" s="9"/>
      <c r="J24" s="9"/>
      <c r="K24" s="9"/>
      <c r="L24" s="5"/>
      <c r="M24" s="5"/>
      <c r="N24" s="5"/>
      <c r="O24" s="5"/>
      <c r="P24" s="5"/>
      <c r="Q24" s="5"/>
      <c r="R24" s="5"/>
      <c r="S24" s="5"/>
      <c r="T24" s="5"/>
      <c r="U24" s="5"/>
      <c r="V24" s="5"/>
    </row>
  </sheetData>
  <mergeCells count="4">
    <mergeCell ref="A4:C4"/>
    <mergeCell ref="A6:I6"/>
    <mergeCell ref="A7:I7"/>
    <mergeCell ref="A21:I2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3"/>
  <sheetViews>
    <sheetView zoomScale="85" zoomScaleNormal="85" workbookViewId="0">
      <selection activeCell="D22" sqref="D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c r="A1" s="226" t="str">
        <f>'Date initiale'!C3</f>
        <v>Universitatea de Arhitectură și Urbanism "Ion Mincu" București</v>
      </c>
      <c r="B1" s="226"/>
      <c r="C1" s="226"/>
    </row>
    <row r="2" spans="1:11">
      <c r="A2" s="226" t="str">
        <f>'Date initiale'!B4&amp;" "&amp;'Date initiale'!C4</f>
        <v>Facultatea ARHITECTURA</v>
      </c>
      <c r="B2" s="226"/>
      <c r="C2" s="226"/>
    </row>
    <row r="3" spans="1:11">
      <c r="A3" s="226" t="str">
        <f>'Date initiale'!B5&amp;" "&amp;'Date initiale'!C5</f>
        <v>Departamentul Sinteza proiectării de arhitectură</v>
      </c>
      <c r="B3" s="226"/>
      <c r="C3" s="226"/>
    </row>
    <row r="4" spans="1:11">
      <c r="A4" s="108" t="str">
        <f>'Date initiale'!C6&amp;", "&amp;'Date initiale'!C7</f>
        <v>Solon Marius Mihai, 24</v>
      </c>
      <c r="B4" s="108"/>
      <c r="C4" s="108"/>
    </row>
    <row r="5" spans="1:11">
      <c r="A5" s="108"/>
      <c r="B5" s="108"/>
      <c r="C5" s="108"/>
    </row>
    <row r="6" spans="1:11" ht="15.75">
      <c r="A6" s="458" t="s">
        <v>110</v>
      </c>
      <c r="B6" s="458"/>
      <c r="C6" s="458"/>
      <c r="D6" s="458"/>
      <c r="E6" s="458"/>
      <c r="F6" s="458"/>
      <c r="G6" s="458"/>
      <c r="H6" s="458"/>
      <c r="I6" s="458"/>
    </row>
    <row r="7" spans="1:11" ht="15.75">
      <c r="A7" s="458" t="str">
        <f>'Descriere indicatori'!B6&amp;". "&amp;'Descriere indicatori'!C6</f>
        <v xml:space="preserve">I3. Capitole de autor cuprinse în cărţi publicate la edituri cu prestigiu naţional* </v>
      </c>
      <c r="B7" s="458"/>
      <c r="C7" s="458"/>
      <c r="D7" s="458"/>
      <c r="E7" s="458"/>
      <c r="F7" s="458"/>
      <c r="G7" s="458"/>
      <c r="H7" s="458"/>
      <c r="I7" s="458"/>
    </row>
    <row r="8" spans="1:11" ht="16.5" thickBot="1">
      <c r="A8" s="33"/>
      <c r="B8" s="33"/>
      <c r="C8" s="33"/>
      <c r="D8" s="33"/>
      <c r="E8" s="33"/>
      <c r="F8" s="33"/>
      <c r="G8" s="33"/>
      <c r="H8" s="33"/>
      <c r="I8" s="33"/>
    </row>
    <row r="9" spans="1:11" ht="60.75" thickBot="1">
      <c r="A9" s="329" t="s">
        <v>55</v>
      </c>
      <c r="B9" s="136" t="s">
        <v>83</v>
      </c>
      <c r="C9" s="137" t="s">
        <v>171</v>
      </c>
      <c r="D9" s="137" t="s">
        <v>85</v>
      </c>
      <c r="E9" s="137" t="s">
        <v>86</v>
      </c>
      <c r="F9" s="138" t="s">
        <v>87</v>
      </c>
      <c r="G9" s="137" t="s">
        <v>88</v>
      </c>
      <c r="H9" s="137" t="s">
        <v>89</v>
      </c>
      <c r="I9" s="139" t="s">
        <v>90</v>
      </c>
      <c r="K9" s="229" t="s">
        <v>108</v>
      </c>
    </row>
    <row r="10" spans="1:11" s="419" customFormat="1" ht="15.75" thickBot="1">
      <c r="A10" s="413" t="e">
        <f>#REF!+1</f>
        <v>#REF!</v>
      </c>
      <c r="B10" s="414"/>
      <c r="C10" s="415"/>
      <c r="D10" s="416"/>
      <c r="E10" s="415"/>
      <c r="F10" s="417"/>
      <c r="G10" s="417"/>
      <c r="H10" s="417"/>
      <c r="I10" s="418"/>
    </row>
    <row r="11" spans="1:11" ht="15.75" thickBot="1">
      <c r="A11" s="301"/>
      <c r="B11" s="108"/>
      <c r="C11" s="108"/>
      <c r="D11" s="108"/>
      <c r="E11" s="108"/>
      <c r="F11" s="108"/>
      <c r="G11" s="108"/>
      <c r="H11" s="110" t="str">
        <f>"Total "&amp;LEFT(A7,2)</f>
        <v>Total I3</v>
      </c>
      <c r="I11" s="111">
        <f>SUM(I10:I10)</f>
        <v>0</v>
      </c>
    </row>
    <row r="13" spans="1:11" ht="33.75" customHeight="1">
      <c r="A13" s="46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3" s="460"/>
      <c r="C13" s="460"/>
      <c r="D13" s="460"/>
      <c r="E13" s="460"/>
      <c r="F13" s="460"/>
      <c r="G13" s="460"/>
      <c r="H13" s="460"/>
      <c r="I13" s="460"/>
    </row>
  </sheetData>
  <mergeCells count="3">
    <mergeCell ref="A6:I6"/>
    <mergeCell ref="A7:I7"/>
    <mergeCell ref="A13:I1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1"/>
  <sheetViews>
    <sheetView topLeftCell="A4" zoomScale="95" zoomScaleNormal="95" workbookViewId="0">
      <selection activeCell="A16" sqref="A1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26" t="str">
        <f>'Date initiale'!C3</f>
        <v>Universitatea de Arhitectură și Urbanism "Ion Mincu" București</v>
      </c>
      <c r="B1" s="226"/>
      <c r="C1" s="226"/>
    </row>
    <row r="2" spans="1:12">
      <c r="A2" s="226" t="str">
        <f>'Date initiale'!B4&amp;" "&amp;'Date initiale'!C4</f>
        <v>Facultatea ARHITECTURA</v>
      </c>
      <c r="B2" s="226"/>
      <c r="C2" s="226"/>
    </row>
    <row r="3" spans="1:12">
      <c r="A3" s="226" t="str">
        <f>'Date initiale'!B5&amp;" "&amp;'Date initiale'!C5</f>
        <v>Departamentul Sinteza proiectării de arhitectură</v>
      </c>
      <c r="B3" s="226"/>
      <c r="C3" s="226"/>
    </row>
    <row r="4" spans="1:12">
      <c r="A4" s="108" t="str">
        <f>'Date initiale'!C6&amp;", "&amp;'Date initiale'!C7</f>
        <v>Solon Marius Mihai, 24</v>
      </c>
      <c r="B4" s="108"/>
      <c r="C4" s="108"/>
    </row>
    <row r="5" spans="1:12">
      <c r="A5" s="108"/>
      <c r="B5" s="108"/>
      <c r="C5" s="108"/>
    </row>
    <row r="6" spans="1:12" ht="15.75">
      <c r="A6" s="458" t="s">
        <v>110</v>
      </c>
      <c r="B6" s="458"/>
      <c r="C6" s="458"/>
      <c r="D6" s="458"/>
      <c r="E6" s="458"/>
      <c r="F6" s="458"/>
      <c r="G6" s="458"/>
      <c r="H6" s="458"/>
      <c r="I6" s="458"/>
    </row>
    <row r="7" spans="1:12" ht="15.75">
      <c r="A7" s="458" t="str">
        <f>'Descriere indicatori'!B7&amp;". "&amp;'Descriere indicatori'!C7</f>
        <v xml:space="preserve">I4. Articole in extenso în reviste ştiinţifice de specialitate* </v>
      </c>
      <c r="B7" s="458"/>
      <c r="C7" s="458"/>
      <c r="D7" s="458"/>
      <c r="E7" s="458"/>
      <c r="F7" s="458"/>
      <c r="G7" s="458"/>
      <c r="H7" s="458"/>
      <c r="I7" s="458"/>
    </row>
    <row r="8" spans="1:12" ht="15.75" thickBot="1">
      <c r="A8" s="134"/>
      <c r="B8" s="134"/>
      <c r="C8" s="134"/>
      <c r="D8" s="134"/>
      <c r="E8" s="134"/>
      <c r="F8" s="134"/>
      <c r="G8" s="134"/>
      <c r="H8" s="134"/>
      <c r="I8" s="134"/>
    </row>
    <row r="9" spans="1:12" ht="30.75" thickBot="1">
      <c r="A9" s="167" t="s">
        <v>55</v>
      </c>
      <c r="B9" s="137" t="s">
        <v>83</v>
      </c>
      <c r="C9" s="137" t="s">
        <v>56</v>
      </c>
      <c r="D9" s="137" t="s">
        <v>57</v>
      </c>
      <c r="E9" s="137" t="s">
        <v>80</v>
      </c>
      <c r="F9" s="138" t="s">
        <v>87</v>
      </c>
      <c r="G9" s="137" t="s">
        <v>58</v>
      </c>
      <c r="H9" s="137" t="s">
        <v>111</v>
      </c>
      <c r="I9" s="139" t="s">
        <v>90</v>
      </c>
      <c r="K9" s="229" t="s">
        <v>108</v>
      </c>
    </row>
    <row r="10" spans="1:12">
      <c r="A10" s="94">
        <v>1</v>
      </c>
      <c r="B10" s="100"/>
      <c r="C10" s="100"/>
      <c r="D10" s="100"/>
      <c r="E10" s="101"/>
      <c r="F10" s="102"/>
      <c r="G10" s="102"/>
      <c r="H10" s="102"/>
      <c r="I10" s="273"/>
      <c r="K10" s="230">
        <v>10</v>
      </c>
      <c r="L10" s="324" t="s">
        <v>243</v>
      </c>
    </row>
    <row r="11" spans="1:12">
      <c r="A11" s="98">
        <v>2</v>
      </c>
      <c r="B11" s="100"/>
      <c r="C11" s="100"/>
      <c r="D11" s="100"/>
      <c r="E11" s="101"/>
      <c r="F11" s="102"/>
      <c r="G11" s="102"/>
      <c r="H11" s="102"/>
      <c r="I11" s="273"/>
    </row>
    <row r="12" spans="1:12">
      <c r="A12" s="98">
        <f>A11+1</f>
        <v>3</v>
      </c>
      <c r="B12" s="100"/>
      <c r="C12" s="330"/>
      <c r="D12" s="100"/>
      <c r="E12" s="101"/>
      <c r="F12" s="102"/>
      <c r="G12" s="103"/>
      <c r="H12" s="103"/>
      <c r="I12" s="273"/>
    </row>
    <row r="13" spans="1:12">
      <c r="A13" s="98">
        <f t="shared" ref="A13:A15" si="0">A12+1</f>
        <v>4</v>
      </c>
      <c r="B13" s="331"/>
      <c r="C13" s="332"/>
      <c r="D13" s="331"/>
      <c r="E13" s="333"/>
      <c r="F13" s="334"/>
      <c r="G13" s="335"/>
      <c r="H13" s="335"/>
      <c r="I13" s="336"/>
    </row>
    <row r="14" spans="1:12">
      <c r="A14" s="98">
        <f t="shared" si="0"/>
        <v>5</v>
      </c>
      <c r="B14" s="146"/>
      <c r="C14" s="146"/>
      <c r="D14" s="146"/>
      <c r="E14" s="125"/>
      <c r="F14" s="102"/>
      <c r="G14" s="102"/>
      <c r="H14" s="102"/>
      <c r="I14" s="273"/>
    </row>
    <row r="15" spans="1:12">
      <c r="A15" s="98">
        <f t="shared" si="0"/>
        <v>6</v>
      </c>
      <c r="B15" s="146"/>
      <c r="C15" s="100"/>
      <c r="D15" s="100"/>
      <c r="E15" s="101"/>
      <c r="F15" s="102"/>
      <c r="G15" s="102"/>
      <c r="H15" s="102"/>
      <c r="I15" s="273"/>
    </row>
    <row r="16" spans="1:12" ht="43.5" customHeight="1">
      <c r="A16" s="98">
        <v>7</v>
      </c>
      <c r="B16" s="146"/>
      <c r="C16" s="100"/>
      <c r="D16" s="100"/>
      <c r="E16" s="125"/>
      <c r="F16" s="102"/>
      <c r="G16" s="102"/>
      <c r="H16" s="102"/>
      <c r="I16" s="273"/>
    </row>
    <row r="17" spans="1:9" ht="43.5" customHeight="1">
      <c r="A17" s="98">
        <v>8</v>
      </c>
      <c r="B17" s="146"/>
      <c r="C17" s="332"/>
      <c r="D17" s="100"/>
      <c r="E17" s="125"/>
      <c r="F17" s="102"/>
      <c r="G17" s="102"/>
      <c r="H17" s="334"/>
      <c r="I17" s="336"/>
    </row>
    <row r="18" spans="1:9" ht="48.75" customHeight="1" thickBot="1">
      <c r="A18" s="109">
        <v>9</v>
      </c>
      <c r="B18" s="363"/>
      <c r="C18" s="104"/>
      <c r="D18" s="104"/>
      <c r="E18" s="132"/>
      <c r="F18" s="106"/>
      <c r="G18" s="106"/>
      <c r="H18" s="106"/>
      <c r="I18" s="274"/>
    </row>
    <row r="19" spans="1:9" ht="15.75" thickBot="1">
      <c r="A19" s="360"/>
      <c r="B19" s="108"/>
      <c r="C19" s="108"/>
      <c r="D19" s="108"/>
      <c r="E19" s="108"/>
      <c r="F19" s="108"/>
      <c r="G19" s="108"/>
      <c r="H19" s="361"/>
      <c r="I19" s="362">
        <f>SUM(I10:I18)</f>
        <v>0</v>
      </c>
    </row>
    <row r="21" spans="1:9" ht="33.75" customHeight="1">
      <c r="A21" s="46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460"/>
      <c r="C21" s="460"/>
      <c r="D21" s="460"/>
      <c r="E21" s="460"/>
      <c r="F21" s="460"/>
      <c r="G21" s="460"/>
      <c r="H21" s="460"/>
      <c r="I21" s="460"/>
    </row>
  </sheetData>
  <mergeCells count="3">
    <mergeCell ref="A7:I7"/>
    <mergeCell ref="A6:I6"/>
    <mergeCell ref="A21:I2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Marius</cp:lastModifiedBy>
  <cp:lastPrinted>2023-06-04T14:20:02Z</cp:lastPrinted>
  <dcterms:created xsi:type="dcterms:W3CDTF">2013-01-10T17:13:12Z</dcterms:created>
  <dcterms:modified xsi:type="dcterms:W3CDTF">2024-06-26T09:20:12Z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