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D:\HP_11nov\UAUIM\2024_concurs\07_G_Anexa_1\"/>
    </mc:Choice>
  </mc:AlternateContent>
  <xr:revisionPtr revIDLastSave="0" documentId="13_ncr:1_{C1A81C2C-6936-4151-A7B3-2E91C3C88960}" xr6:coauthVersionLast="47" xr6:coauthVersionMax="47" xr10:uidLastSave="{00000000-0000-0000-0000-000000000000}"/>
  <bookViews>
    <workbookView xWindow="-108" yWindow="-108" windowWidth="23256" windowHeight="13896" tabRatio="928" firstSheet="2" activeTab="26" xr2:uid="{00000000-000D-0000-FFFF-FFFF00000000}"/>
  </bookViews>
  <sheets>
    <sheet name="INSTRUCTIUNI" sheetId="35" r:id="rId1"/>
    <sheet name="Date initiale" sheetId="31" r:id="rId2"/>
    <sheet name="Fisa verificare" sheetId="36" r:id="rId3"/>
    <sheet name="Descriere indicatori" sheetId="1" r:id="rId4"/>
    <sheet name="Punctaj necesar" sheetId="3" r:id="rId5"/>
    <sheet name="I1" sheetId="4" r:id="rId6"/>
    <sheet name="I2" sheetId="5" r:id="rId7"/>
    <sheet name="I3" sheetId="6" r:id="rId8"/>
    <sheet name="I4" sheetId="7" r:id="rId9"/>
    <sheet name="I5" sheetId="8" r:id="rId10"/>
    <sheet name="I6" sheetId="9" r:id="rId11"/>
    <sheet name="I7" sheetId="10" r:id="rId12"/>
    <sheet name="I8" sheetId="11" r:id="rId13"/>
    <sheet name="I9" sheetId="12" r:id="rId14"/>
    <sheet name="I10" sheetId="13" r:id="rId15"/>
    <sheet name="I11a" sheetId="14" r:id="rId16"/>
    <sheet name="I11b" sheetId="29" r:id="rId17"/>
    <sheet name="I11c" sheetId="28" r:id="rId18"/>
    <sheet name="I12" sheetId="15" r:id="rId19"/>
    <sheet name="I13" sheetId="16" r:id="rId20"/>
    <sheet name="I14a" sheetId="17" r:id="rId21"/>
    <sheet name="I14b" sheetId="30" r:id="rId22"/>
    <sheet name="I14c" sheetId="34" r:id="rId23"/>
    <sheet name="I15" sheetId="37" r:id="rId24"/>
    <sheet name="I16" sheetId="18" r:id="rId25"/>
    <sheet name="I17" sheetId="19" r:id="rId26"/>
    <sheet name="I18" sheetId="20" r:id="rId27"/>
    <sheet name="I19" sheetId="21" r:id="rId28"/>
    <sheet name="I20" sheetId="22" r:id="rId29"/>
    <sheet name="I21" sheetId="23" r:id="rId30"/>
    <sheet name="I22" sheetId="24" r:id="rId31"/>
    <sheet name="I23" sheetId="25" r:id="rId32"/>
    <sheet name="I24" sheetId="26" r:id="rId33"/>
    <sheet name="liste" sheetId="33" state="hidden" r:id="rId34"/>
  </sheets>
  <externalReferences>
    <externalReference r:id="rId35"/>
    <externalReference r:id="rId36"/>
  </externalReferences>
  <definedNames>
    <definedName name="_Hlk134702600" localSheetId="5">'I1'!$C$11</definedName>
    <definedName name="NUME">'[1]Date initiale'!$B$6</definedName>
    <definedName name="PER_EVAL">'[2]Date initiale'!$B$18</definedName>
    <definedName name="_xlnm.Print_Area" localSheetId="1">'Date initiale'!$B$1:$C$10</definedName>
    <definedName name="_xlnm.Print_Area" localSheetId="3">'Descriere indicatori'!$B$1:$E$57</definedName>
    <definedName name="_xlnm.Print_Area" localSheetId="2">'Fisa verificare'!$B$1:$D$48</definedName>
    <definedName name="_xlnm.Print_Area" localSheetId="5">'I1'!$A$1:$I$22</definedName>
    <definedName name="_xlnm.Print_Area" localSheetId="14">'I10'!$A$1:$I$22</definedName>
    <definedName name="_xlnm.Print_Area" localSheetId="15">I11a!$A$1:$I$20</definedName>
    <definedName name="_xlnm.Print_Area" localSheetId="16">I11b!$A$1:$H$20</definedName>
    <definedName name="_xlnm.Print_Area" localSheetId="17">I11c!$A$1:$G$31</definedName>
    <definedName name="_xlnm.Print_Area" localSheetId="18">'I12'!$A$1:$H$22</definedName>
    <definedName name="_xlnm.Print_Area" localSheetId="19">'I13'!$A$1:$H$23</definedName>
    <definedName name="_xlnm.Print_Area" localSheetId="20">I14a!$A$1:$H$22</definedName>
    <definedName name="_xlnm.Print_Area" localSheetId="21">I14b!$A$1:$H$22</definedName>
    <definedName name="_xlnm.Print_Area" localSheetId="22">I14c!$A$1:$H$22</definedName>
    <definedName name="_xlnm.Print_Area" localSheetId="23">'I15'!$A$1:$H$22</definedName>
    <definedName name="_xlnm.Print_Area" localSheetId="24">'I16'!$A$1:$D$20</definedName>
    <definedName name="_xlnm.Print_Area" localSheetId="25">'I17'!$A$1:$D$20</definedName>
    <definedName name="_xlnm.Print_Area" localSheetId="26">'I18'!$A$1:$D$20</definedName>
    <definedName name="_xlnm.Print_Area" localSheetId="27">'I19'!$A$1:$E$20</definedName>
    <definedName name="_xlnm.Print_Area" localSheetId="6">'I2'!$A$1:$I$22</definedName>
    <definedName name="_xlnm.Print_Area" localSheetId="28">'I20'!$A$1:$E$23</definedName>
    <definedName name="_xlnm.Print_Area" localSheetId="29">'I21'!$A$1:$D$21</definedName>
    <definedName name="_xlnm.Print_Area" localSheetId="30">'I22'!$A$1:$D$20</definedName>
    <definedName name="_xlnm.Print_Area" localSheetId="31">'I23'!$A$1:$D$30</definedName>
    <definedName name="_xlnm.Print_Area" localSheetId="32">'I24'!$A$1:$F$20</definedName>
    <definedName name="_xlnm.Print_Area" localSheetId="7">'I3'!$A$1:$I$22</definedName>
    <definedName name="_xlnm.Print_Area" localSheetId="8">'I4'!$A$1:$I$22</definedName>
    <definedName name="_xlnm.Print_Area" localSheetId="9">'I5'!$A$1:$I$22</definedName>
    <definedName name="_xlnm.Print_Area" localSheetId="10">'I6'!$A$1:$I$20</definedName>
    <definedName name="_xlnm.Print_Area" localSheetId="11">'I7'!$A$1:$I$22</definedName>
    <definedName name="_xlnm.Print_Area" localSheetId="12">'I8'!$A$1:$I$22</definedName>
    <definedName name="_xlnm.Print_Area" localSheetId="13">'I9'!$A$1:$I$22</definedName>
    <definedName name="_xlnm.Print_Area" localSheetId="4">'Punctaj necesar'!$A$1:$D$7</definedName>
    <definedName name="_xlnm.Print_Titles" localSheetId="3">'Descriere indicatori'!$3:$3</definedName>
    <definedName name="_xlnm.Print_Titles" localSheetId="2">'Fisa verificare'!$10:$10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1" i="23" l="1"/>
  <c r="A13" i="23"/>
  <c r="A7" i="28"/>
  <c r="A19" i="25"/>
  <c r="D30" i="25"/>
  <c r="G31" i="28"/>
  <c r="A11" i="12"/>
  <c r="A23" i="13"/>
  <c r="A22" i="37"/>
  <c r="A7" i="37"/>
  <c r="G20" i="37" s="1"/>
  <c r="H20" i="37"/>
  <c r="D29" i="36" s="1"/>
  <c r="A12" i="37"/>
  <c r="A13" i="37" s="1"/>
  <c r="A14" i="37" s="1"/>
  <c r="A15" i="37" s="1"/>
  <c r="A16" i="37" s="1"/>
  <c r="A17" i="37" s="1"/>
  <c r="A18" i="37" s="1"/>
  <c r="A19" i="37" s="1"/>
  <c r="A11" i="37"/>
  <c r="A4" i="37"/>
  <c r="A3" i="37"/>
  <c r="A2" i="37"/>
  <c r="A1" i="37"/>
  <c r="B2" i="36" l="1"/>
  <c r="B4" i="36"/>
  <c r="B6" i="36"/>
  <c r="B5" i="36" l="1"/>
  <c r="B3" i="36"/>
  <c r="B47" i="36"/>
  <c r="D13" i="36"/>
  <c r="E23" i="22"/>
  <c r="D34" i="36" s="1"/>
  <c r="F20" i="26"/>
  <c r="D38" i="36" s="1"/>
  <c r="A11" i="26"/>
  <c r="A12" i="26" s="1"/>
  <c r="A13" i="26" s="1"/>
  <c r="A14" i="26" s="1"/>
  <c r="A15" i="26" s="1"/>
  <c r="A16" i="26" s="1"/>
  <c r="A17" i="26" s="1"/>
  <c r="A18" i="26" s="1"/>
  <c r="A19" i="26" s="1"/>
  <c r="A7" i="26"/>
  <c r="E20" i="26" s="1"/>
  <c r="D37" i="36"/>
  <c r="A20" i="25"/>
  <c r="A21" i="25" s="1"/>
  <c r="A22" i="25" s="1"/>
  <c r="A23" i="25" s="1"/>
  <c r="A24" i="25" s="1"/>
  <c r="A25" i="25" s="1"/>
  <c r="A26" i="25" s="1"/>
  <c r="A7" i="25"/>
  <c r="C30" i="25" s="1"/>
  <c r="A11" i="24"/>
  <c r="A12" i="24" s="1"/>
  <c r="A13" i="24" s="1"/>
  <c r="A14" i="24" s="1"/>
  <c r="A15" i="24" s="1"/>
  <c r="A16" i="24" s="1"/>
  <c r="A17" i="24" s="1"/>
  <c r="A18" i="24" s="1"/>
  <c r="A19" i="24" s="1"/>
  <c r="A7" i="24"/>
  <c r="C20" i="24" s="1"/>
  <c r="A14" i="23"/>
  <c r="A15" i="23" s="1"/>
  <c r="A16" i="23" s="1"/>
  <c r="A17" i="23" s="1"/>
  <c r="A18" i="23" s="1"/>
  <c r="A19" i="23" s="1"/>
  <c r="A20" i="23" s="1"/>
  <c r="A7" i="23"/>
  <c r="C21" i="23" s="1"/>
  <c r="A15" i="22"/>
  <c r="A16" i="22" s="1"/>
  <c r="A17" i="22" s="1"/>
  <c r="A18" i="22" s="1"/>
  <c r="A19" i="22" s="1"/>
  <c r="A20" i="22" s="1"/>
  <c r="A21" i="22" s="1"/>
  <c r="A22" i="22" s="1"/>
  <c r="A7" i="22"/>
  <c r="D23" i="22" s="1"/>
  <c r="E20" i="21"/>
  <c r="D33" i="36" s="1"/>
  <c r="A11" i="21"/>
  <c r="A13" i="21" s="1"/>
  <c r="A14" i="21" s="1"/>
  <c r="A15" i="21" s="1"/>
  <c r="A16" i="21" s="1"/>
  <c r="A17" i="21" s="1"/>
  <c r="A18" i="21" s="1"/>
  <c r="A19" i="21" s="1"/>
  <c r="A7" i="21"/>
  <c r="D20" i="21" s="1"/>
  <c r="A20" i="20"/>
  <c r="A11" i="20"/>
  <c r="A12" i="20" s="1"/>
  <c r="A13" i="20" s="1"/>
  <c r="A14" i="20" s="1"/>
  <c r="A15" i="20" s="1"/>
  <c r="A16" i="20" s="1"/>
  <c r="A17" i="20" s="1"/>
  <c r="A7" i="20"/>
  <c r="C18" i="20" s="1"/>
  <c r="A11" i="19"/>
  <c r="A12" i="19" s="1"/>
  <c r="A13" i="19" s="1"/>
  <c r="A14" i="19" s="1"/>
  <c r="A15" i="19" s="1"/>
  <c r="A16" i="19" s="1"/>
  <c r="A17" i="19" s="1"/>
  <c r="A18" i="19" s="1"/>
  <c r="A19" i="19" s="1"/>
  <c r="A7" i="19"/>
  <c r="C20" i="19" s="1"/>
  <c r="A11" i="18"/>
  <c r="A12" i="18" s="1"/>
  <c r="A13" i="18" s="1"/>
  <c r="A14" i="18" s="1"/>
  <c r="A15" i="18" s="1"/>
  <c r="A16" i="18" s="1"/>
  <c r="A17" i="18" s="1"/>
  <c r="A18" i="18" s="1"/>
  <c r="A19" i="18" s="1"/>
  <c r="I20" i="9"/>
  <c r="D16" i="36" s="1"/>
  <c r="I20" i="7"/>
  <c r="D14" i="36" s="1"/>
  <c r="I20" i="8"/>
  <c r="D15" i="36" s="1"/>
  <c r="A22" i="13"/>
  <c r="A22" i="12"/>
  <c r="A22" i="11"/>
  <c r="A22" i="10"/>
  <c r="A22" i="8"/>
  <c r="A22" i="7"/>
  <c r="A22" i="6"/>
  <c r="A22" i="5"/>
  <c r="A22" i="4"/>
  <c r="A4" i="5"/>
  <c r="A4" i="6"/>
  <c r="A4" i="7"/>
  <c r="A4" i="8"/>
  <c r="A4" i="9"/>
  <c r="A4" i="10"/>
  <c r="A4" i="11"/>
  <c r="A4" i="12"/>
  <c r="A4" i="13"/>
  <c r="A4" i="14"/>
  <c r="A4" i="29"/>
  <c r="A4" i="28"/>
  <c r="A4" i="15"/>
  <c r="A4" i="16"/>
  <c r="A4" i="17"/>
  <c r="A4" i="30"/>
  <c r="A4" i="34"/>
  <c r="A4" i="18"/>
  <c r="A4" i="19"/>
  <c r="A4" i="20"/>
  <c r="A4" i="21"/>
  <c r="A4" i="22"/>
  <c r="A4" i="23"/>
  <c r="A4" i="24"/>
  <c r="A4" i="25"/>
  <c r="A4" i="26"/>
  <c r="A4" i="4"/>
  <c r="A7" i="18"/>
  <c r="C20" i="18" s="1"/>
  <c r="A7" i="34"/>
  <c r="G20" i="34" s="1"/>
  <c r="A22" i="34"/>
  <c r="H20" i="34"/>
  <c r="D28" i="36" s="1"/>
  <c r="A11" i="34"/>
  <c r="A12" i="34" s="1"/>
  <c r="A13" i="34" s="1"/>
  <c r="A14" i="34" s="1"/>
  <c r="A15" i="34" s="1"/>
  <c r="A16" i="34" s="1"/>
  <c r="A17" i="34" s="1"/>
  <c r="A18" i="34" s="1"/>
  <c r="A19" i="34" s="1"/>
  <c r="A3" i="34"/>
  <c r="A2" i="34"/>
  <c r="A1" i="34"/>
  <c r="A22" i="30"/>
  <c r="A11" i="30"/>
  <c r="A12" i="30" s="1"/>
  <c r="A13" i="30" s="1"/>
  <c r="A14" i="30" s="1"/>
  <c r="A15" i="30" s="1"/>
  <c r="A16" i="30" s="1"/>
  <c r="A17" i="30" s="1"/>
  <c r="A18" i="30" s="1"/>
  <c r="A19" i="30" s="1"/>
  <c r="A7" i="30"/>
  <c r="G20" i="30" s="1"/>
  <c r="A7" i="17"/>
  <c r="G20" i="17" s="1"/>
  <c r="A22" i="17"/>
  <c r="H20" i="17"/>
  <c r="D26" i="36" s="1"/>
  <c r="A11" i="17"/>
  <c r="A12" i="17" s="1"/>
  <c r="A13" i="17" s="1"/>
  <c r="A14" i="17" s="1"/>
  <c r="A15" i="17" s="1"/>
  <c r="A16" i="17" s="1"/>
  <c r="A17" i="17" s="1"/>
  <c r="A18" i="17" s="1"/>
  <c r="A19" i="17" s="1"/>
  <c r="A23" i="16"/>
  <c r="A7" i="16"/>
  <c r="G21" i="16" s="1"/>
  <c r="A12" i="16"/>
  <c r="A13" i="16" s="1"/>
  <c r="A14" i="16" s="1"/>
  <c r="A15" i="16" s="1"/>
  <c r="A16" i="16" s="1"/>
  <c r="A17" i="16" s="1"/>
  <c r="A18" i="16" s="1"/>
  <c r="A19" i="16" s="1"/>
  <c r="A20" i="16" s="1"/>
  <c r="A22" i="15"/>
  <c r="A11" i="15"/>
  <c r="A12" i="15" s="1"/>
  <c r="A13" i="15" s="1"/>
  <c r="A14" i="15" s="1"/>
  <c r="A15" i="15" s="1"/>
  <c r="A16" i="15" s="1"/>
  <c r="A17" i="15" s="1"/>
  <c r="A18" i="15" s="1"/>
  <c r="A19" i="15" s="1"/>
  <c r="A7" i="15"/>
  <c r="G20" i="15" s="1"/>
  <c r="A12" i="28"/>
  <c r="A13" i="28" s="1"/>
  <c r="A14" i="28" s="1"/>
  <c r="A15" i="28" s="1"/>
  <c r="A16" i="28" s="1"/>
  <c r="A17" i="28" s="1"/>
  <c r="A18" i="28" s="1"/>
  <c r="F31" i="28"/>
  <c r="A11" i="29"/>
  <c r="A12" i="29" s="1"/>
  <c r="A13" i="29" s="1"/>
  <c r="A14" i="29" s="1"/>
  <c r="A15" i="29" s="1"/>
  <c r="A16" i="29" s="1"/>
  <c r="A17" i="29" s="1"/>
  <c r="A18" i="29" s="1"/>
  <c r="A19" i="29" s="1"/>
  <c r="A7" i="29"/>
  <c r="G20" i="29" s="1"/>
  <c r="A11" i="14"/>
  <c r="A7" i="14"/>
  <c r="H20" i="14" s="1"/>
  <c r="A11" i="13"/>
  <c r="A12" i="13"/>
  <c r="A13" i="13" s="1"/>
  <c r="A14" i="13" s="1"/>
  <c r="A15" i="13" s="1"/>
  <c r="A16" i="13" s="1"/>
  <c r="A17" i="13" s="1"/>
  <c r="A18" i="13" s="1"/>
  <c r="A19" i="13" s="1"/>
  <c r="A7" i="13"/>
  <c r="H20" i="13" s="1"/>
  <c r="A11" i="6"/>
  <c r="A12" i="6" s="1"/>
  <c r="A13" i="6" s="1"/>
  <c r="A14" i="6" s="1"/>
  <c r="A15" i="6" s="1"/>
  <c r="A16" i="6" s="1"/>
  <c r="A17" i="6" s="1"/>
  <c r="A18" i="6" s="1"/>
  <c r="A19" i="6" s="1"/>
  <c r="I20" i="12"/>
  <c r="D19" i="36" s="1"/>
  <c r="A12" i="12"/>
  <c r="A13" i="12" s="1"/>
  <c r="A14" i="12" s="1"/>
  <c r="A15" i="12" s="1"/>
  <c r="A16" i="12" s="1"/>
  <c r="A17" i="12" s="1"/>
  <c r="A18" i="12" s="1"/>
  <c r="A19" i="12" s="1"/>
  <c r="A7" i="12"/>
  <c r="H20" i="12" s="1"/>
  <c r="A7" i="11"/>
  <c r="H20" i="11" s="1"/>
  <c r="A7" i="10"/>
  <c r="H20" i="10" s="1"/>
  <c r="A7" i="9"/>
  <c r="H20" i="9" s="1"/>
  <c r="A7" i="8"/>
  <c r="H20" i="8" s="1"/>
  <c r="A7" i="7"/>
  <c r="H20" i="7" s="1"/>
  <c r="A7" i="6"/>
  <c r="H20" i="6" s="1"/>
  <c r="A7" i="5"/>
  <c r="H20" i="5" s="1"/>
  <c r="A7" i="4"/>
  <c r="H20" i="4" s="1"/>
  <c r="I20" i="11"/>
  <c r="D18" i="36" s="1"/>
  <c r="A11" i="11"/>
  <c r="A12" i="11" s="1"/>
  <c r="A13" i="11" s="1"/>
  <c r="A14" i="11" s="1"/>
  <c r="A15" i="11" s="1"/>
  <c r="A16" i="11" s="1"/>
  <c r="A17" i="11" s="1"/>
  <c r="A18" i="11" s="1"/>
  <c r="A19" i="11" s="1"/>
  <c r="A11" i="10"/>
  <c r="A12" i="10" s="1"/>
  <c r="A13" i="10" s="1"/>
  <c r="A14" i="10" s="1"/>
  <c r="A15" i="10" s="1"/>
  <c r="A16" i="10" s="1"/>
  <c r="A17" i="10" s="1"/>
  <c r="A18" i="10" s="1"/>
  <c r="A19" i="10" s="1"/>
  <c r="A11" i="9"/>
  <c r="A12" i="9" s="1"/>
  <c r="A13" i="9" s="1"/>
  <c r="A14" i="9" s="1"/>
  <c r="A15" i="9" s="1"/>
  <c r="A16" i="9" s="1"/>
  <c r="A17" i="9" s="1"/>
  <c r="A18" i="9" s="1"/>
  <c r="A19" i="9" s="1"/>
  <c r="A11" i="8"/>
  <c r="A12" i="8"/>
  <c r="A13" i="8" s="1"/>
  <c r="A14" i="8" s="1"/>
  <c r="A15" i="8" s="1"/>
  <c r="A16" i="8" s="1"/>
  <c r="A17" i="8" s="1"/>
  <c r="A18" i="8" s="1"/>
  <c r="A19" i="8" s="1"/>
  <c r="A11" i="7"/>
  <c r="A12" i="7"/>
  <c r="A13" i="7" s="1"/>
  <c r="A14" i="7" s="1"/>
  <c r="A15" i="7" s="1"/>
  <c r="A16" i="7" s="1"/>
  <c r="A17" i="7" s="1"/>
  <c r="A18" i="7" s="1"/>
  <c r="A19" i="7" s="1"/>
  <c r="A11" i="5"/>
  <c r="A12" i="5" s="1"/>
  <c r="A13" i="5" s="1"/>
  <c r="A14" i="5" s="1"/>
  <c r="A15" i="5" s="1"/>
  <c r="A16" i="5" s="1"/>
  <c r="A17" i="5" s="1"/>
  <c r="A18" i="5" s="1"/>
  <c r="A19" i="5" s="1"/>
  <c r="A11" i="4"/>
  <c r="A12" i="4" s="1"/>
  <c r="A13" i="4" s="1"/>
  <c r="A14" i="4" s="1"/>
  <c r="A15" i="4" s="1"/>
  <c r="A16" i="4" s="1"/>
  <c r="A17" i="4" s="1"/>
  <c r="A18" i="4" s="1"/>
  <c r="A19" i="4" s="1"/>
  <c r="A2" i="5"/>
  <c r="A2" i="6"/>
  <c r="A2" i="7"/>
  <c r="A2" i="8"/>
  <c r="A2" i="9"/>
  <c r="A2" i="10"/>
  <c r="A2" i="11"/>
  <c r="A2" i="12"/>
  <c r="A2" i="13"/>
  <c r="A2" i="14"/>
  <c r="A2" i="28"/>
  <c r="A2" i="29"/>
  <c r="A2" i="15"/>
  <c r="A2" i="16"/>
  <c r="A2" i="17"/>
  <c r="A2" i="30"/>
  <c r="A2" i="18"/>
  <c r="A2" i="19"/>
  <c r="A2" i="20"/>
  <c r="A2" i="21"/>
  <c r="A2" i="22"/>
  <c r="A2" i="23"/>
  <c r="A2" i="24"/>
  <c r="A2" i="25"/>
  <c r="A2" i="26"/>
  <c r="A2" i="4"/>
  <c r="A3" i="5"/>
  <c r="A3" i="6"/>
  <c r="A3" i="7"/>
  <c r="A3" i="8"/>
  <c r="A3" i="9"/>
  <c r="A3" i="10"/>
  <c r="A3" i="11"/>
  <c r="A3" i="12"/>
  <c r="A3" i="13"/>
  <c r="A3" i="14"/>
  <c r="A3" i="28"/>
  <c r="A3" i="29"/>
  <c r="A3" i="15"/>
  <c r="A3" i="16"/>
  <c r="A3" i="17"/>
  <c r="A3" i="30"/>
  <c r="A3" i="18"/>
  <c r="A3" i="19"/>
  <c r="A3" i="20"/>
  <c r="A3" i="21"/>
  <c r="A3" i="22"/>
  <c r="A3" i="23"/>
  <c r="A3" i="24"/>
  <c r="A3" i="25"/>
  <c r="A3" i="26"/>
  <c r="A3" i="4"/>
  <c r="A1" i="5"/>
  <c r="A1" i="6"/>
  <c r="A1" i="7"/>
  <c r="A1" i="8"/>
  <c r="A1" i="9"/>
  <c r="A1" i="10"/>
  <c r="A1" i="11"/>
  <c r="A1" i="12"/>
  <c r="A1" i="13"/>
  <c r="A1" i="14"/>
  <c r="A1" i="28"/>
  <c r="A1" i="29"/>
  <c r="A1" i="15"/>
  <c r="A1" i="16"/>
  <c r="A1" i="17"/>
  <c r="A1" i="30"/>
  <c r="A1" i="18"/>
  <c r="A1" i="19"/>
  <c r="A1" i="20"/>
  <c r="A1" i="21"/>
  <c r="A1" i="22"/>
  <c r="A1" i="23"/>
  <c r="A1" i="24"/>
  <c r="A1" i="25"/>
  <c r="A1" i="26"/>
  <c r="A1" i="4"/>
  <c r="I20" i="13"/>
  <c r="D20" i="36" s="1"/>
  <c r="D23" i="36"/>
  <c r="H21" i="16"/>
  <c r="D25" i="36" s="1"/>
  <c r="D20" i="24"/>
  <c r="D36" i="36" s="1"/>
  <c r="D18" i="20"/>
  <c r="D32" i="36" s="1"/>
  <c r="D20" i="18"/>
  <c r="D30" i="36" s="1"/>
  <c r="H20" i="30"/>
  <c r="D27" i="36" s="1"/>
  <c r="H20" i="15"/>
  <c r="D24" i="36" s="1"/>
  <c r="H20" i="29"/>
  <c r="D22" i="36" s="1"/>
  <c r="I20" i="14"/>
  <c r="D21" i="36" s="1"/>
  <c r="I20" i="5"/>
  <c r="D12" i="36" s="1"/>
  <c r="D20" i="19"/>
  <c r="I20" i="10"/>
  <c r="D17" i="36" s="1"/>
  <c r="I20" i="6"/>
  <c r="I20" i="4"/>
  <c r="A12" i="14" l="1"/>
  <c r="A13" i="14" s="1"/>
  <c r="A14" i="14" s="1"/>
  <c r="A15" i="14" s="1"/>
  <c r="A16" i="14" s="1"/>
  <c r="A17" i="14" s="1"/>
  <c r="A18" i="14" s="1"/>
  <c r="A19" i="14" s="1"/>
  <c r="D43" i="36"/>
  <c r="D31" i="36"/>
  <c r="D42" i="36" s="1"/>
  <c r="D11" i="36"/>
  <c r="D35" i="36"/>
  <c r="D41" i="36" l="1"/>
  <c r="D44" i="36" s="1"/>
</calcChain>
</file>

<file path=xl/sharedStrings.xml><?xml version="1.0" encoding="utf-8"?>
<sst xmlns="http://schemas.openxmlformats.org/spreadsheetml/2006/main" count="919" uniqueCount="536">
  <si>
    <t>I15</t>
  </si>
  <si>
    <t>DENUMIRE CRITERIU</t>
  </si>
  <si>
    <t>CRITERIU</t>
  </si>
  <si>
    <t>STANDARD PENTRU PROFESOR UNIVERSITAR</t>
  </si>
  <si>
    <t>STANDARD PENTRU CONFERENTIAR UNIVERSITAR</t>
  </si>
  <si>
    <t>C1</t>
  </si>
  <si>
    <t>C2</t>
  </si>
  <si>
    <t>C3</t>
  </si>
  <si>
    <t>C4</t>
  </si>
  <si>
    <t>suma punctajului pentru indicatorul I11</t>
  </si>
  <si>
    <t>&gt;80</t>
  </si>
  <si>
    <t>&gt;40</t>
  </si>
  <si>
    <t>&gt;200</t>
  </si>
  <si>
    <t>&gt;60</t>
  </si>
  <si>
    <t>&gt;30</t>
  </si>
  <si>
    <t>&gt;150</t>
  </si>
  <si>
    <t xml:space="preserve">pe carte </t>
  </si>
  <si>
    <t xml:space="preserve">Tipul activităţilor </t>
  </si>
  <si>
    <t xml:space="preserve">Punctaj indicat </t>
  </si>
  <si>
    <t xml:space="preserve">I1 </t>
  </si>
  <si>
    <t xml:space="preserve">Cărţi de autor/capitole publicate la edituri cu prestigiu internaţional* </t>
  </si>
  <si>
    <t xml:space="preserve">I2 </t>
  </si>
  <si>
    <t xml:space="preserve">Cărţi de autor publicate la edituri cu prestigiu naţional* </t>
  </si>
  <si>
    <t xml:space="preserve">I3 </t>
  </si>
  <si>
    <t xml:space="preserve">Capitole de autor cuprinse în cărţi publicate la edituri cu prestigiu naţional* </t>
  </si>
  <si>
    <t xml:space="preserve">pe capitol </t>
  </si>
  <si>
    <t xml:space="preserve">I4 </t>
  </si>
  <si>
    <t xml:space="preserve">pe articol </t>
  </si>
  <si>
    <t xml:space="preserve">I5 </t>
  </si>
  <si>
    <t xml:space="preserve">I6 </t>
  </si>
  <si>
    <t xml:space="preserve">I7 </t>
  </si>
  <si>
    <t xml:space="preserve">I8 </t>
  </si>
  <si>
    <t xml:space="preserve">pe studiu </t>
  </si>
  <si>
    <t xml:space="preserve">I9 </t>
  </si>
  <si>
    <t xml:space="preserve">I10 </t>
  </si>
  <si>
    <t xml:space="preserve">pe studiu de cercetare prin proiect/studiu aferent proiect </t>
  </si>
  <si>
    <t xml:space="preserve">I11 </t>
  </si>
  <si>
    <t xml:space="preserve">pe publicaţie </t>
  </si>
  <si>
    <t xml:space="preserve">pe publicaţie/ eveniment </t>
  </si>
  <si>
    <t xml:space="preserve">pe susţinere </t>
  </si>
  <si>
    <t xml:space="preserve">I12 </t>
  </si>
  <si>
    <t xml:space="preserve">pe tip de activitate </t>
  </si>
  <si>
    <t xml:space="preserve">I19 </t>
  </si>
  <si>
    <t xml:space="preserve">pe expoziţie </t>
  </si>
  <si>
    <t xml:space="preserve">I20 </t>
  </si>
  <si>
    <t xml:space="preserve">I21 </t>
  </si>
  <si>
    <t xml:space="preserve">pe comisie </t>
  </si>
  <si>
    <t xml:space="preserve">I22 </t>
  </si>
  <si>
    <t xml:space="preserve">I23 </t>
  </si>
  <si>
    <t xml:space="preserve">Îndrumare de doctorat sau în co-tutelă la nivel internaţional/naţional </t>
  </si>
  <si>
    <t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t>
  </si>
  <si>
    <t>ARHITECTURA</t>
  </si>
  <si>
    <t>Titlul lucrării</t>
  </si>
  <si>
    <t>Ziua, luna</t>
  </si>
  <si>
    <t>Pag.</t>
  </si>
  <si>
    <t>Nr. crt.</t>
  </si>
  <si>
    <t>Titlul lucrarii</t>
  </si>
  <si>
    <t>Revista</t>
  </si>
  <si>
    <t>Vol (Nr)</t>
  </si>
  <si>
    <t xml:space="preserve">pe proiect </t>
  </si>
  <si>
    <t xml:space="preserve">I13 </t>
  </si>
  <si>
    <t xml:space="preserve">I14 </t>
  </si>
  <si>
    <t xml:space="preserve">Studii de cercetare, granturi şi proiecte de cercetare internaţionale/ naţionale/locale (MEN, CNCS, CEEX, MDRL), realizate prin centrele de cercetare ale universităţii/alte centre universitare şi/academice)** </t>
  </si>
  <si>
    <t xml:space="preserve">Indicator </t>
  </si>
  <si>
    <t xml:space="preserve">I16 </t>
  </si>
  <si>
    <t xml:space="preserve">pe premiu/ nominalizări/ selecţionări </t>
  </si>
  <si>
    <t xml:space="preserve">I17 </t>
  </si>
  <si>
    <t xml:space="preserve">pe premiu/ pe nominalizare </t>
  </si>
  <si>
    <t xml:space="preserve">I18 </t>
  </si>
  <si>
    <t>Nr. crt</t>
  </si>
  <si>
    <t>Denumire proiect</t>
  </si>
  <si>
    <t>Beneficiar</t>
  </si>
  <si>
    <t>Nr. proiect</t>
  </si>
  <si>
    <t>Denumire conferinta</t>
  </si>
  <si>
    <t>Denumire eveniment</t>
  </si>
  <si>
    <t>An</t>
  </si>
  <si>
    <t>Ziua, Luna</t>
  </si>
  <si>
    <t>Titlul Premiu/Nominalizare/ Selectionare</t>
  </si>
  <si>
    <t>Punctaj obtinut</t>
  </si>
  <si>
    <t>ISBN/ si/ sau ISSN</t>
  </si>
  <si>
    <t>ISBN / ISSN</t>
  </si>
  <si>
    <t>Perioada</t>
  </si>
  <si>
    <t>Program</t>
  </si>
  <si>
    <t>Autori</t>
  </si>
  <si>
    <t>Titlul cărţii</t>
  </si>
  <si>
    <t>Editura</t>
  </si>
  <si>
    <t>ISBN</t>
  </si>
  <si>
    <t>Anul</t>
  </si>
  <si>
    <t>Număr total de pagini</t>
  </si>
  <si>
    <t>Număr de pagini contribuţie proprie</t>
  </si>
  <si>
    <t>Punctaj obţinut</t>
  </si>
  <si>
    <t>Universitatea</t>
  </si>
  <si>
    <t>Facultatea</t>
  </si>
  <si>
    <t>Departamentul</t>
  </si>
  <si>
    <t>Perioada de evaluare (ani)</t>
  </si>
  <si>
    <t>Data (luna/an)</t>
  </si>
  <si>
    <t>Nume şi prenume</t>
  </si>
  <si>
    <t xml:space="preserve">Elementul pt. care se acordă punctajul </t>
  </si>
  <si>
    <t xml:space="preserve">pe carte/ capitol </t>
  </si>
  <si>
    <t xml:space="preserve">5
5
10
20 </t>
  </si>
  <si>
    <t xml:space="preserve">15/10
10/5
10/5
20 </t>
  </si>
  <si>
    <t>INFORMATII GENERALE</t>
  </si>
  <si>
    <t>Universitatea de Arhitectură și Urbanism "Ion Mincu" București</t>
  </si>
  <si>
    <t>PUNCTAJE MINIME NECESARE</t>
  </si>
  <si>
    <t>DENUMIREA CRITERIULUI</t>
  </si>
  <si>
    <t>Standard</t>
  </si>
  <si>
    <t>profesor</t>
  </si>
  <si>
    <t>conferențiar</t>
  </si>
  <si>
    <t>Punctaj</t>
  </si>
  <si>
    <t>20 | 10</t>
  </si>
  <si>
    <t>LISTA DE LUCRĂRI - STANDARDE NAȚIONALE</t>
  </si>
  <si>
    <t>Număr de pagini</t>
  </si>
  <si>
    <t>I1</t>
  </si>
  <si>
    <t>I2</t>
  </si>
  <si>
    <t>I3</t>
  </si>
  <si>
    <t>I4</t>
  </si>
  <si>
    <t>I5</t>
  </si>
  <si>
    <t>I6</t>
  </si>
  <si>
    <t>I7</t>
  </si>
  <si>
    <t>I8</t>
  </si>
  <si>
    <t>I9</t>
  </si>
  <si>
    <t>I10</t>
  </si>
  <si>
    <t>I11</t>
  </si>
  <si>
    <t>I12</t>
  </si>
  <si>
    <t>I13</t>
  </si>
  <si>
    <t>I14</t>
  </si>
  <si>
    <t>I16</t>
  </si>
  <si>
    <t>I17</t>
  </si>
  <si>
    <t>I18</t>
  </si>
  <si>
    <t>I19</t>
  </si>
  <si>
    <t>I20</t>
  </si>
  <si>
    <t>I21</t>
  </si>
  <si>
    <t>I22</t>
  </si>
  <si>
    <t>I23</t>
  </si>
  <si>
    <t>Conferinţa, Simpozionul, Denumirea volumului, Localitatea etc.</t>
  </si>
  <si>
    <t>ISBN/ ISSN</t>
  </si>
  <si>
    <t>Denumire publicație / conferință</t>
  </si>
  <si>
    <t>Editura / 
Denumire eveniment, oraș</t>
  </si>
  <si>
    <t>Calitatea (autor, coautor etc.)</t>
  </si>
  <si>
    <t>Observații (autorizat, executat etc.)</t>
  </si>
  <si>
    <t>Observații (avizat / faza etc.)</t>
  </si>
  <si>
    <t>Denumire proiect / studiu</t>
  </si>
  <si>
    <t>profesor universitar</t>
  </si>
  <si>
    <t>conferențiar universitar</t>
  </si>
  <si>
    <t>lector universitar</t>
  </si>
  <si>
    <t>asistent universitar</t>
  </si>
  <si>
    <t>preparator universitar</t>
  </si>
  <si>
    <t>Punctaj obținut</t>
  </si>
  <si>
    <t>Data</t>
  </si>
  <si>
    <t>Semnătura</t>
  </si>
  <si>
    <t>Instituția</t>
  </si>
  <si>
    <t>Calitate (autor, coautor, curator)</t>
  </si>
  <si>
    <t>Denumire expoziție</t>
  </si>
  <si>
    <t>Tip activitate</t>
  </si>
  <si>
    <t>Student îndrumat</t>
  </si>
  <si>
    <t>Instituție</t>
  </si>
  <si>
    <t>parola este: cercetare</t>
  </si>
  <si>
    <t xml:space="preserve">   </t>
  </si>
  <si>
    <t>Nominalizare comitete/ structuri de conducere, comisii de specialitate, jurii, academii</t>
  </si>
  <si>
    <t>Manifestare</t>
  </si>
  <si>
    <t>7 | 5</t>
  </si>
  <si>
    <t>15 |10 | 5</t>
  </si>
  <si>
    <t>15 |10</t>
  </si>
  <si>
    <t>5 |3</t>
  </si>
  <si>
    <t>30 |20</t>
  </si>
  <si>
    <t>30 |15 | 10</t>
  </si>
  <si>
    <t>20 |15</t>
  </si>
  <si>
    <t>20 |15 | 10</t>
  </si>
  <si>
    <t>50 |30 | 10</t>
  </si>
  <si>
    <t>30 |20 | 10</t>
  </si>
  <si>
    <t>10 | 5</t>
  </si>
  <si>
    <t>5 | 5 | 10 | 20</t>
  </si>
  <si>
    <t>5 | 3</t>
  </si>
  <si>
    <t>3 | 1</t>
  </si>
  <si>
    <t>15 | 10</t>
  </si>
  <si>
    <t>Titlul cărţii / Titlul capitolului</t>
  </si>
  <si>
    <t>Post concurs</t>
  </si>
  <si>
    <t xml:space="preserve">Tipul activităților </t>
  </si>
  <si>
    <t xml:space="preserve">FISA VERIFICARE PRIVIND INDEPLINIREA STANDARDELOR MINIMALE NATIONALE </t>
  </si>
  <si>
    <r>
      <rPr>
        <b/>
        <sz val="11"/>
        <color theme="1"/>
        <rFont val="Calibri"/>
        <family val="2"/>
        <charset val="238"/>
        <scheme val="minor"/>
      </rPr>
      <t>Definiţii şi condiţii</t>
    </r>
    <r>
      <rPr>
        <sz val="11"/>
        <color theme="1"/>
        <rFont val="Calibri"/>
        <family val="2"/>
        <scheme val="minor"/>
      </rPr>
      <t xml:space="preserve">
n reprezintă:
  - numărul de publicaţii - carte/articol/studiu/proiect la care candidatul este autor sau coautor 
  - numărul de activităţi/evenimente
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Lista conferinţelor la nivel mondial sau european de Arhitectură şi Urbanism recunoscute de comisia de specialitate a CNATDCU se stabileşte prin decizie a biroului acestei comisii de specialitate şi se publică pe site-ul web al CNATDCU.
Lista publicaţiilor de prestigiu internaţional şi naţional în domeniile de specialitate şi în cele conexe, recunoscute de comisia de specialitate a CNATDCU se stabileşte prin decizie a acestei comisii de specialitate şi se publică pe site-ul web al CNATDCU.</t>
    </r>
  </si>
  <si>
    <t>Instrucțiuni de completare a Fișei de verificare a punctajului pentru îndeplinirea standardelor naționale</t>
  </si>
  <si>
    <t>Pagina "Punctaj necesar" prezintă informativ punctajele necesare, pe grupe de indicatori și total, pentru îndeplinirea standardelor minimale naționale de conferențiar și profesor universitar.</t>
  </si>
  <si>
    <t>URBANISM</t>
  </si>
  <si>
    <t>ARHITECTURA DE INTERIOR</t>
  </si>
  <si>
    <t>Pagina "Date inițiale" conține câteva informații despre persoana vizată. Acestea trebuie completate în căsuțele corespunzătoare. Nu se completează decât în căsuțele pe fond verde. Pentru Facultate și Standard este disponibilă, după un click în căsuța respectivă, o listă cu opțiuni care se activează din săgeata din dreapta.
Informațiile sunt preluate automat în Fișa de verificare.</t>
  </si>
  <si>
    <t>In pagina "Fișa verificare" nu se completează nimic direct; toate informațiile din această pagină sunt preluate automat din celelalte pagini. Această pagină trebuie printată (format A4, 2 pagini).</t>
  </si>
  <si>
    <t>aprobate prin Ordinul nr. 6129 din 20 decembrie 2016 potrivit art.219 alin. (1) lit. a din  Legea educației naționale nr.1/2011 , pentru ocuparea posturilor de conferențiar/profesor universitar</t>
  </si>
  <si>
    <t>DESCRIERE INDICATORI conform Anexei OM 6129/2016</t>
  </si>
  <si>
    <t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t>
  </si>
  <si>
    <t>***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t>
  </si>
  <si>
    <t>**** Valoarea punctajului variază între 30-50pct/n în funcție de complexitate, importanța la nivel local/național/internațional a proiectului precum și de valoarea sa contractuală. Punctajul obținut este independent de punctajele obținute la rubricile I12-I14</t>
  </si>
  <si>
    <t>Notă explicativă:</t>
  </si>
  <si>
    <t>***** O lucrare: proiect, studiu, publicație etc. - va fi luată în considerație o singură dată, la criteriul corespunzător, cu punctaj maxim (ex. în cazul premiilor la un concurs)</t>
  </si>
  <si>
    <r>
      <rPr>
        <b/>
        <sz val="11"/>
        <color theme="1"/>
        <rFont val="Calibri"/>
        <family val="2"/>
        <charset val="238"/>
        <scheme val="minor"/>
      </rPr>
      <t>Definiţii şi condiţii</t>
    </r>
    <r>
      <rPr>
        <sz val="11"/>
        <color theme="1"/>
        <rFont val="Calibri"/>
        <family val="2"/>
        <scheme val="minor"/>
      </rPr>
      <t xml:space="preserve">
</t>
    </r>
    <r>
      <rPr>
        <b/>
        <sz val="11"/>
        <color theme="1"/>
        <rFont val="Calibri"/>
        <family val="2"/>
        <charset val="238"/>
        <scheme val="minor"/>
      </rPr>
      <t>n</t>
    </r>
    <r>
      <rPr>
        <sz val="11"/>
        <color theme="1"/>
        <rFont val="Calibri"/>
        <family val="2"/>
        <scheme val="minor"/>
      </rPr>
      <t xml:space="preserve"> reprezintă:
  - numărul de publicaţii - carte/articol/studiu/proiect la care candidatul este autor, coautor sau membru în colectiv 
  - numărul de activităţi/evenimente
</t>
    </r>
    <r>
      <rPr>
        <sz val="11"/>
        <color theme="1"/>
        <rFont val="Symbol"/>
        <family val="1"/>
        <charset val="2"/>
      </rPr>
      <t>·</t>
    </r>
    <r>
      <rPr>
        <sz val="12.65"/>
        <color theme="1"/>
        <rFont val="Calibri"/>
        <family val="2"/>
      </rPr>
      <t xml:space="preserve"> </t>
    </r>
    <r>
      <rPr>
        <sz val="11"/>
        <color theme="1"/>
        <rFont val="Calibri"/>
        <family val="2"/>
        <scheme val="minor"/>
      </rPr>
      <t xml:space="preserve">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 xml:space="preserve">Lista conferinţelor la nivel mondial sau european de Arhitectură şi Urbanism recunoscute de comisia de specialitate a CNATDCU se stabileşte prin decizie a biroului acestei comisii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Lista publicaţiilor de prestigiu internaţional şi naţional în domeniile de specialitate şi în cele conexe, recunoscute de comisia de specialitate a CNATDCU se stabileşte prin decizie a acestei comisii de specialitate şi se publică pe site-ul web al CNATDCU.</t>
    </r>
  </si>
  <si>
    <t>ASUMARE ȘI RESPONSABILITATE:</t>
  </si>
  <si>
    <r>
      <rPr>
        <sz val="11"/>
        <color theme="1"/>
        <rFont val="Symbol"/>
        <family val="1"/>
        <charset val="2"/>
      </rPr>
      <t>·</t>
    </r>
    <r>
      <rPr>
        <sz val="11"/>
        <color theme="1"/>
        <rFont val="Calibri"/>
        <family val="2"/>
      </rPr>
      <t xml:space="preserve"> Veridicitatea informațiilor privind valorile standardelor minimale necesare și obligatorii pentru conferirea titlurilor didactice în învățământul superior și gradelor profesionale de cercetare-dezvoltare este asumată prin propria răspundere a autorului.
</t>
    </r>
    <r>
      <rPr>
        <sz val="11"/>
        <color theme="1"/>
        <rFont val="Symbol"/>
        <family val="1"/>
        <charset val="2"/>
      </rPr>
      <t>·</t>
    </r>
    <r>
      <rPr>
        <sz val="11"/>
        <color theme="1"/>
        <rFont val="Calibri"/>
        <family val="2"/>
      </rPr>
      <t xml:space="preserve"> </t>
    </r>
    <r>
      <rPr>
        <sz val="11"/>
        <color theme="1"/>
        <rFont val="Calibri"/>
        <family val="2"/>
        <charset val="238"/>
      </rPr>
      <t>Verificarea autenticității celor declarate intră în competența comisiei de examinare.</t>
    </r>
  </si>
  <si>
    <t xml:space="preserve">20 x n
10 x n </t>
  </si>
  <si>
    <t xml:space="preserve">15 x n </t>
  </si>
  <si>
    <t xml:space="preserve">10 x n </t>
  </si>
  <si>
    <r>
      <t xml:space="preserve">Articole </t>
    </r>
    <r>
      <rPr>
        <i/>
        <sz val="11"/>
        <color theme="1"/>
        <rFont val="Calibri"/>
        <family val="2"/>
        <charset val="238"/>
        <scheme val="minor"/>
      </rPr>
      <t>in extenso</t>
    </r>
    <r>
      <rPr>
        <sz val="11"/>
        <color theme="1"/>
        <rFont val="Calibri"/>
        <family val="2"/>
        <scheme val="minor"/>
      </rPr>
      <t xml:space="preserve"> în reviste ştiinţifice de specialitate* </t>
    </r>
  </si>
  <si>
    <r>
      <t xml:space="preserve">Articole </t>
    </r>
    <r>
      <rPr>
        <i/>
        <sz val="11"/>
        <color theme="1"/>
        <rFont val="Calibri"/>
        <family val="2"/>
        <charset val="238"/>
        <scheme val="minor"/>
      </rPr>
      <t>in extenso</t>
    </r>
    <r>
      <rPr>
        <sz val="11"/>
        <color theme="1"/>
        <rFont val="Calibri"/>
        <family val="2"/>
        <scheme val="minor"/>
      </rPr>
      <t xml:space="preserve"> în reviste ştiinţifice indexate ISI Arts &amp; Humanities </t>
    </r>
    <r>
      <rPr>
        <i/>
        <sz val="11"/>
        <color theme="1"/>
        <rFont val="Calibri"/>
        <family val="2"/>
        <charset val="238"/>
        <scheme val="minor"/>
      </rPr>
      <t>Citation Index</t>
    </r>
    <r>
      <rPr>
        <sz val="11"/>
        <color theme="1"/>
        <rFont val="Calibri"/>
        <family val="2"/>
        <scheme val="minor"/>
      </rPr>
      <t xml:space="preserve">, Scopus-Copernicus, ERIH şi clasificate în categoria INT1 sau INT2 în acest index, sau echivalente în domeniu* </t>
    </r>
  </si>
  <si>
    <r>
      <t xml:space="preserve">Articole </t>
    </r>
    <r>
      <rPr>
        <i/>
        <sz val="11"/>
        <color indexed="8"/>
        <rFont val="Calibri"/>
        <family val="2"/>
        <charset val="238"/>
      </rPr>
      <t xml:space="preserve">in extenso </t>
    </r>
    <r>
      <rPr>
        <sz val="11"/>
        <color indexed="8"/>
        <rFont val="Calibri"/>
        <family val="2"/>
      </rPr>
      <t xml:space="preserve">în reviste ştiinţifice indexate ERIH şi clasificate în categoria NAT </t>
    </r>
  </si>
  <si>
    <t xml:space="preserve">5 x n </t>
  </si>
  <si>
    <r>
      <t xml:space="preserve">Articole </t>
    </r>
    <r>
      <rPr>
        <i/>
        <sz val="11"/>
        <color indexed="8"/>
        <rFont val="Calibri"/>
        <family val="2"/>
        <charset val="238"/>
      </rPr>
      <t>in extenso</t>
    </r>
    <r>
      <rPr>
        <sz val="11"/>
        <color indexed="8"/>
        <rFont val="Calibri"/>
        <family val="2"/>
      </rPr>
      <t xml:space="preserve"> în reviste ştiinţifice recunoscute în domenii conexe* </t>
    </r>
  </si>
  <si>
    <r>
      <t xml:space="preserve">Studii </t>
    </r>
    <r>
      <rPr>
        <i/>
        <sz val="11"/>
        <color indexed="8"/>
        <rFont val="Calibri"/>
        <family val="2"/>
        <charset val="238"/>
      </rPr>
      <t>in extenso</t>
    </r>
    <r>
      <rPr>
        <sz val="11"/>
        <color indexed="8"/>
        <rFont val="Calibri"/>
        <family val="2"/>
      </rPr>
      <t xml:space="preserve"> apărute în volume colective publicate la edituri de prestigiu internaţional* </t>
    </r>
  </si>
  <si>
    <r>
      <t xml:space="preserve">Studii </t>
    </r>
    <r>
      <rPr>
        <i/>
        <sz val="11"/>
        <color theme="1"/>
        <rFont val="Calibri"/>
        <family val="2"/>
        <charset val="238"/>
        <scheme val="minor"/>
      </rPr>
      <t>in extenso</t>
    </r>
    <r>
      <rPr>
        <sz val="11"/>
        <color theme="1"/>
        <rFont val="Calibri"/>
        <family val="2"/>
        <scheme val="minor"/>
      </rPr>
      <t xml:space="preserve"> apărute în volume colective publicate la edituri de prestigiu naţional* </t>
    </r>
  </si>
  <si>
    <t xml:space="preserve">7 x n </t>
  </si>
  <si>
    <r>
      <t xml:space="preserve">Studii </t>
    </r>
    <r>
      <rPr>
        <i/>
        <sz val="11"/>
        <color indexed="8"/>
        <rFont val="Calibri"/>
        <family val="2"/>
        <charset val="238"/>
      </rPr>
      <t xml:space="preserve">in extenso </t>
    </r>
    <r>
      <rPr>
        <sz val="11"/>
        <color indexed="8"/>
        <rFont val="Calibri"/>
        <family val="2"/>
      </rPr>
      <t xml:space="preserve">apărute în volume colective publicate la edituri recunoscute în domeniu*, precum şi studiile aferente proiectelor* </t>
    </r>
  </si>
  <si>
    <t xml:space="preserve">7 x n 
5 x n </t>
  </si>
  <si>
    <r>
      <t xml:space="preserve">Publicaţii </t>
    </r>
    <r>
      <rPr>
        <i/>
        <sz val="11"/>
        <color indexed="8"/>
        <rFont val="Calibri"/>
        <family val="2"/>
        <charset val="238"/>
      </rPr>
      <t>in</t>
    </r>
    <r>
      <rPr>
        <sz val="11"/>
        <color indexed="8"/>
        <rFont val="Calibri"/>
        <family val="2"/>
      </rPr>
      <t xml:space="preserve"> extenso în lucrări ale conferinţelor ştiinţifice de arhitectură, urbanism, peisagistică, design şi restaurare, precum şi ale ştiinţelor conexe - pentru specializări transdisciplinare, la nivel internaţional / naţional / local </t>
    </r>
  </si>
  <si>
    <t xml:space="preserve">15 x n
10 x n
5 x n </t>
  </si>
  <si>
    <t>Coordonator publicaţie/coordonator de ediţie la publicaţii şi edituri internaţionale/naţionale;
keynote speaker la conferinţe şi comunicări ştiinţifice internaţionale/naţionale, review-er la conferințe și comunicări științifice internaționale / naționale</t>
  </si>
  <si>
    <t xml:space="preserve">15/10 x n
10/8 x n
6/3 x n </t>
  </si>
  <si>
    <t>Susţinere comunicare publică în cadrul conferinţelor, colocviilor, seminariilor internaţionale/naţionale</t>
  </si>
  <si>
    <t xml:space="preserve">5 x n
3 x n </t>
  </si>
  <si>
    <t>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t>
  </si>
  <si>
    <t xml:space="preserve">30 x n
20 x n </t>
  </si>
  <si>
    <t>Proiect de arhitectură, restaurare, design, de specialitate, de mare complexitate, la nivel zonal sau local, edificat / autorizat** Cu un grad de complexitate în consecință la nivelul rezolvării arhitecturale tehnice, de amplasament.</t>
  </si>
  <si>
    <t xml:space="preserve">15 x n
10 x n </t>
  </si>
  <si>
    <r>
      <t xml:space="preserve">Proiect de amenajarea teritoriului şi peisaj la nivel macro-teritorial: </t>
    </r>
    <r>
      <rPr>
        <i/>
        <sz val="11"/>
        <color theme="1"/>
        <rFont val="Calibri"/>
        <family val="2"/>
        <charset val="238"/>
        <scheme val="minor"/>
      </rPr>
      <t>naţional, transfrontalier, interjudeţean</t>
    </r>
    <r>
      <rPr>
        <sz val="11"/>
        <color theme="1"/>
        <rFont val="Calibri"/>
        <family val="2"/>
        <scheme val="minor"/>
      </rPr>
      <t xml:space="preserve">/ la nivel mezzo-teritorial: </t>
    </r>
    <r>
      <rPr>
        <i/>
        <sz val="11"/>
        <color theme="1"/>
        <rFont val="Calibri"/>
        <family val="2"/>
        <charset val="238"/>
        <scheme val="minor"/>
      </rPr>
      <t>judeţean, periurban, metropolitan</t>
    </r>
    <r>
      <rPr>
        <sz val="11"/>
        <color theme="1"/>
        <rFont val="Calibri"/>
        <family val="2"/>
        <scheme val="minor"/>
      </rPr>
      <t xml:space="preserve">/ strategii de dezvoltare, studii de fundamentare, planuri de management şi mobilitate) avizate** </t>
    </r>
  </si>
  <si>
    <t xml:space="preserve">30 x n
15 x n
10 x n </t>
  </si>
  <si>
    <t xml:space="preserve">Proiect urbanistic şi peisagistic la nivelul Planurilor Generale / Zonale ale Localităţilor (inclusiv studii de fundamentare, de inserţie, de oportunitate) avizate** </t>
  </si>
  <si>
    <t xml:space="preserve">20 x n
15 x n </t>
  </si>
  <si>
    <t xml:space="preserve">20 x n
15 x n
10 x n </t>
  </si>
  <si>
    <t>Contribuții la activitatea Centrului de cercetare - proiectare al Universității prin atragerea și realizarea de proiecte de urbanism, arhitectură, restaurare, design, proiecte de specialitate, studii cu componentă notabilă de cercetare și complexitate****</t>
  </si>
  <si>
    <t>20 x n</t>
  </si>
  <si>
    <t>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t>
  </si>
  <si>
    <t>50 x n
30 x n
10 x n</t>
  </si>
  <si>
    <t>pe premiu /
nominalizare /
selectionare</t>
  </si>
  <si>
    <t xml:space="preserve">Premii / mențiuni / nominalizări / selecţionări obţinute pentru concursuri naţionale de proiecte (organizate potrivit regulamentului UNESCO-UIA, girate de OAR/UAR/RUR, concursuri RUR - Registrul Urbaniştilor din România) </t>
  </si>
  <si>
    <t xml:space="preserve">30 x n
20 x n
10 x n </t>
  </si>
  <si>
    <t xml:space="preserve">Premii / mențiuni / nominalizări la Bienala, Anuală de Arhitectură Bucureşti ori premii / nominalizări la alte concursuri şi licitaţii publice câştigate la nivel naţional, regional şi/sau local de arhitectură, urbanism, peisagistică şi design*** </t>
  </si>
  <si>
    <t xml:space="preserve">10 x n
5 x n </t>
  </si>
  <si>
    <r>
      <t xml:space="preserve">Profesor asociat, </t>
    </r>
    <r>
      <rPr>
        <i/>
        <sz val="11"/>
        <color indexed="8"/>
        <rFont val="Calibri"/>
        <family val="2"/>
        <charset val="238"/>
      </rPr>
      <t>visiting</t>
    </r>
    <r>
      <rPr>
        <sz val="11"/>
        <color indexed="8"/>
        <rFont val="Calibri"/>
        <family val="2"/>
      </rPr>
      <t xml:space="preserve">/cadru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t>
    </r>
  </si>
  <si>
    <t xml:space="preserve">Expoziţii profesionale în domeniu organizate la nivel internaţional / naţional sau local în calitate de autor, coautor, curator </t>
  </si>
  <si>
    <t xml:space="preserve">10/5 x n
5/3 x n
3/1 x n </t>
  </si>
  <si>
    <t xml:space="preserve">Organizator / curator expoziţii la nivel internaţional/naţional </t>
  </si>
  <si>
    <t xml:space="preserve">Organizator sau coordonator, congrese internaţionale / naţionale, manifestări profesionale cu caracter extracurricular, concursuri de proiecte studenţeşti în străinătate şi / în ţară, workshop-uri şi masterclass, în străinătate / în ţară </t>
  </si>
  <si>
    <t xml:space="preserve">10xn-5xn
5xn-3xn
3xn-1xn </t>
  </si>
  <si>
    <t>I24</t>
  </si>
  <si>
    <t xml:space="preserve">5 x n1
5 x n1
7 x n1 </t>
  </si>
  <si>
    <t>n1 - nr. studenți care au susținut teza în ultimul an univ.</t>
  </si>
  <si>
    <t>suma punctajului pentru indicatorii I1-I10; I19 –I24</t>
  </si>
  <si>
    <t>suma punctajului pentru indicatorii I12-I18</t>
  </si>
  <si>
    <t>suma punctajului pentru indicatorii I1 - I24</t>
  </si>
  <si>
    <t>pe carte / capitol</t>
  </si>
  <si>
    <t>pe carte</t>
  </si>
  <si>
    <t>pe capitol</t>
  </si>
  <si>
    <t>pe articol</t>
  </si>
  <si>
    <t>pe studiu</t>
  </si>
  <si>
    <t>pe studiu de cercetare prin proiect /</t>
  </si>
  <si>
    <t>studiu aferent proiect</t>
  </si>
  <si>
    <t>pe publicație</t>
  </si>
  <si>
    <t xml:space="preserve">15 |10 </t>
  </si>
  <si>
    <t xml:space="preserve">10 |8 </t>
  </si>
  <si>
    <t xml:space="preserve">6 |3 </t>
  </si>
  <si>
    <t>pe publicație / eveniment</t>
  </si>
  <si>
    <t>pe susținere</t>
  </si>
  <si>
    <t>pe proiect</t>
  </si>
  <si>
    <t>pe premiu / nominalizare / selecționare</t>
  </si>
  <si>
    <t>pe premiu / nominalizări / selecționări</t>
  </si>
  <si>
    <t>pe tip de activitate</t>
  </si>
  <si>
    <t>pe expoziție</t>
  </si>
  <si>
    <t xml:space="preserve">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t>
  </si>
  <si>
    <t>pe comisie</t>
  </si>
  <si>
    <t>5| 5 | 7</t>
  </si>
  <si>
    <t>x n1 - nr. studenți care au susținut teza</t>
  </si>
  <si>
    <t>în ultimul an univ.</t>
  </si>
  <si>
    <t>In paginile I1...I24 trebuie introduse informațiile corespunzătoare indicatorilor din standarde. Fiecare pagină conține un tabel cu 10 linii; la nevoie pot fi introduse linii noi, însă acestea trebuie să fie introduse între linia 1 și linia 10, pentru a păstra corect totalul din ultima linie. Punctajul pentru fiecare indicator este trecut în scop informativ în partea dreaptă (se va alege valoarea corectă în funcție de categoria activității - internațional/ național etc.).
Punctajul total de la fiecare indicator este preluat automat în Fișa de verificare.
Paginile I1...I24 se vor printa ca anexă a Fișei de verificare.</t>
  </si>
  <si>
    <t>Pagina "Descriere indicatori" este informativă. Aceasta conține informațiile preluate direct din Ordinul nr. 6129, prezentate sintetic. Pentru fiecare indicator informațiile se regăsesc în paginile I1...I24.</t>
  </si>
  <si>
    <t xml:space="preserve">Membru în structuri de conducere ale unor asociaţii şi organizaţii profesionale, internaţionale / naţionale (OAR, UAR, RUR)/membru în comisii de specialitate internaţionale / naţionale (MDRAP, MEN, CNCS, ARACIS) / membru în jurii internaţionale, naţionale, locale de arhitectură, urbanism, teorie și istorie a arhitecturii, peisagistică, design, expert internaţional/naţional, membru al academiilor </t>
  </si>
  <si>
    <t>Conferenţiar universitar</t>
  </si>
  <si>
    <t>BAZELE PROIECTĂRII DE ARHITECTURĂ</t>
  </si>
  <si>
    <t>LASCU TANA - NICOLETA</t>
  </si>
  <si>
    <r>
      <t>Curator expoziţie internaţională "Ada -Kaleh, un viitor pentru un peisaj scufundat", 1 -14 iulie 2021, în parteneriat cu Institutul Român de Ceracetare şi Cultură Umanistică din Veneţia, Universit</t>
    </r>
    <r>
      <rPr>
        <sz val="11"/>
        <color theme="1"/>
        <rFont val="Calibri"/>
        <family val="2"/>
        <charset val="238"/>
      </rPr>
      <t>à</t>
    </r>
    <r>
      <rPr>
        <sz val="11"/>
        <color theme="1"/>
        <rFont val="Calibri"/>
        <family val="2"/>
        <charset val="238"/>
        <scheme val="minor"/>
      </rPr>
      <t xml:space="preserve"> Iuav di Venezia, UNISCAPE -Reţeaua Universităţilor Europene pentru Implementarea Convenţiei Europene a Peisajului, eveniment conex Atelierului "Water. Architecture. Venice" - W.A.Ve, organizat de IUAV şi UNISCAPE, 28 iunie-16 iulie 2021</t>
    </r>
  </si>
  <si>
    <t xml:space="preserve">Organizarea mediului construit", program postuniversitar de conversie profesionala pentru cadrele didactice din mediul rural ,cofinantat de Guvernul Romaniei, Banca Mondiala si comunitatile rurale          </t>
  </si>
  <si>
    <t xml:space="preserve">ISBN 978-973-0-04817-9      </t>
  </si>
  <si>
    <t>Tana Nicoleta Lascu, Cristina- Victoria Ochinciuc</t>
  </si>
  <si>
    <t>Sustainable Mediterranean Construction Journal, Special Issue: landscape at Risk, SCOPUS indexed</t>
  </si>
  <si>
    <t>ISSN: 240-8213</t>
  </si>
  <si>
    <t>Post-Communist Urban Landscapes at Risk, Challenge and Innovation",   Sustainable Mediteranean Construction,  lucrare prezentată la International UNISCAPE En-Route seminar "Landscape at Risk", organizat de UNISCAPE si Universitatea FEDERICO II din Napoli, Italia</t>
  </si>
  <si>
    <t>Lascu Tana Nicoleta</t>
  </si>
  <si>
    <t>"Aspecte ale dinamicii peisajului rural olandez"</t>
  </si>
  <si>
    <t xml:space="preserve">Revista Argument nr.6/2014, -Studii si cercetari stiintifice de arhitectura si urbanism,  </t>
  </si>
  <si>
    <t>ISSN 2067-4252,</t>
  </si>
  <si>
    <t>Dana Chirvai, Tana Lascu, Vlad Balosin</t>
  </si>
  <si>
    <t>ISSN 2067-4252</t>
  </si>
  <si>
    <t>„Thinking about Sarno”</t>
  </si>
  <si>
    <t xml:space="preserve">Recovering River Landscapes, Riappropriasi dei paesaggi fluviali”, editor Elvira Petroncelli, Liguore Editore, 2016 </t>
  </si>
  <si>
    <t>ISBN 9788820766962</t>
  </si>
  <si>
    <t>Lascu Tana Nicoleta, Marius Solon</t>
  </si>
  <si>
    <t>2. „Chorography Approach as Strategy in Architectural Design”, in volumul editat de Centre for landscape Studies, NUI Galway</t>
  </si>
  <si>
    <t xml:space="preserve">Landscape Values, Place and Praxis, </t>
  </si>
  <si>
    <t xml:space="preserve">Lascu Tana Nicoleta </t>
  </si>
  <si>
    <t xml:space="preserve">Transdisciplinarity in Relation between Spatial Policy and Historical-Cultural Policy" </t>
  </si>
  <si>
    <t>Newman C, Nussaume Y, Pedroli B (Editors)2013,Landscape and Imagination, - Towards a New Baseline for Education in a Changing world, UNISCAPE, Florence, Bandecchi e Vivaldi Editori e Stampatori,</t>
  </si>
  <si>
    <t>978-88-8341-548-7</t>
  </si>
  <si>
    <t xml:space="preserve">"Landscape as a Resource for a Sustainable Tourism Strategy",  </t>
  </si>
  <si>
    <t xml:space="preserve">WESEAS World Scientific and Engineering Academy and Society, Proceedings of the International Conference, 2nd International Conference on Sustainable Tourism and Cultural Heritage STACH 2013 </t>
  </si>
  <si>
    <t>3-5 iunie</t>
  </si>
  <si>
    <t xml:space="preserve">ISBN 978-1-61804-196-8 </t>
  </si>
  <si>
    <t>Cristina Ochinciuc and Tana Lascu</t>
  </si>
  <si>
    <t>7.   "Transdisciplinarity- research method for the landscape as an integrated concept in the sustainable development" ,</t>
  </si>
  <si>
    <t xml:space="preserve">ICAR 2012, (RE)writing History </t>
  </si>
  <si>
    <t>ISBN 978-606-638-023-2</t>
  </si>
  <si>
    <t xml:space="preserve"> "Aspecte ale dinamicii peisajului rural olandez"  </t>
  </si>
  <si>
    <t xml:space="preserve">Revista Argument nr.6/2014, -Studii si cercetari stiintifice de arhitectura si urbanism, </t>
  </si>
  <si>
    <t>Tana Nicoleta Lascu</t>
  </si>
  <si>
    <t xml:space="preserve"> Tana Nicoleta Lascu, Marius Solon</t>
  </si>
  <si>
    <t>ISSN 2420-8213</t>
  </si>
  <si>
    <t>Seminarul International Seminar UNISCAPE En-Route “Landscape at Risk”, Napole</t>
  </si>
  <si>
    <t>8 nov.2021</t>
  </si>
  <si>
    <t>Masterclass - Giner de los Rios</t>
  </si>
  <si>
    <t>Atelier W.A.Ve, 2021, The Never Never Island</t>
  </si>
  <si>
    <t>Tana Nicoleta Lascu, Codina Duşoiu</t>
  </si>
  <si>
    <t xml:space="preserve"> Elena Codina Dusoiu, Tana Lascu</t>
  </si>
  <si>
    <t xml:space="preserve">„Vernacular Architecture as Resource for Resilient Communities”   </t>
  </si>
  <si>
    <t xml:space="preserve">4-5 iulie </t>
  </si>
  <si>
    <t xml:space="preserve">„Landscape and Bionics”, </t>
  </si>
  <si>
    <t>Universitatea Alcala de Henares, Master Universitario En Proyecto Avanzado de Arquitectura Y Ciudad , Taller de Arquitectura</t>
  </si>
  <si>
    <t>1-3 aprilie 2019</t>
  </si>
  <si>
    <t xml:space="preserve"> „Innovative Landscape Systems for Public Spaces”
</t>
  </si>
  <si>
    <t xml:space="preserve">Arquitectura Bionica Taller – Mobiliario y Arquitectura Bionica,  Universitatea din Alcala de Henares, Master Universitario En Proyecto Avanzado de Arquitectura Y Ciudad </t>
  </si>
  <si>
    <t xml:space="preserve">22-24 Mai </t>
  </si>
  <si>
    <t>„Landscape and Perception – an Integrated Approach” Campulung oct.2018</t>
  </si>
  <si>
    <t>„Interviniendo con el Paysage”</t>
  </si>
  <si>
    <t>1-3 aprilie 2017</t>
  </si>
  <si>
    <t xml:space="preserve"> „Cateva aspecte despre percepere ca o calitate a peisajului’, Bucuresti si Campulung, </t>
  </si>
  <si>
    <t xml:space="preserve">Reconexiuni in Peisaj, Al 6-lea Seminar UNISCAPE  En- Route, </t>
  </si>
  <si>
    <t>12-14 oct.2016</t>
  </si>
  <si>
    <t xml:space="preserve">  “Chorography Approach as Strategy in the Architectural Design”</t>
  </si>
  <si>
    <t>29 iunie -2 iulie 2</t>
  </si>
  <si>
    <t xml:space="preserve"> „The Potential of Historical Monuments in the (Re)-Considering Process of  the  Residual Landscape“, </t>
  </si>
  <si>
    <t>Resilient Landscapes for Cities of the Future, Seminar International UNISCAPE En - Route , School of Architecture and Design of University of Camerino, Ascoli Piceno, Italia</t>
  </si>
  <si>
    <t>13-14 aprilie</t>
  </si>
  <si>
    <t xml:space="preserve">Workshop International Campulung Muscel Nature. History. Architecture. Tradition. / Aniversarea a 15 ani a Facultatii de Arhitectura de Interior – </t>
  </si>
  <si>
    <t xml:space="preserve">2-4 mai </t>
  </si>
  <si>
    <t xml:space="preserve">„Landscape, an Approach Related to Time and Context”,   7 </t>
  </si>
  <si>
    <t>7- 9 Aprilie</t>
  </si>
  <si>
    <t>Reabilitare locuinte Urk, Olanda</t>
  </si>
  <si>
    <t>Primaria Sighisoara</t>
  </si>
  <si>
    <t>Primaria Urk</t>
  </si>
  <si>
    <t>Primaria De Rijp, Olanda</t>
  </si>
  <si>
    <t>particular</t>
  </si>
  <si>
    <t>executat</t>
  </si>
  <si>
    <t>colaborator</t>
  </si>
  <si>
    <t>coautor</t>
  </si>
  <si>
    <t>S</t>
  </si>
  <si>
    <t>Studiu de prefezabilitate - Amenajarea Complexa a Raului Targului, Campulung</t>
  </si>
  <si>
    <t>avizat</t>
  </si>
  <si>
    <t>autor</t>
  </si>
  <si>
    <t>Universitatea de Arhitectură şi Urbanism "Ion Mincu", Bucureşti</t>
  </si>
  <si>
    <t>GARA EUROPEANĂ SIGHIŞOARA</t>
  </si>
  <si>
    <t>realizat</t>
  </si>
  <si>
    <t>Stagiu postdoctoral Giner de los Rios</t>
  </si>
  <si>
    <t>1 -14 nov.2021</t>
  </si>
  <si>
    <t>Universitatea IUAV din Veneţia</t>
  </si>
  <si>
    <t>Universitatea din Liege</t>
  </si>
  <si>
    <t>Golden Cube Award - premiul III OAR</t>
  </si>
  <si>
    <t>Visiting Professor la Facultatea de Architectura a Universitatatii din Liege, Belgia, 3-8 octombrie 2014, in cadrul Programului ERASMUS +</t>
  </si>
  <si>
    <t>3-8 octombrie</t>
  </si>
  <si>
    <t>1-16 iulie 2021</t>
  </si>
  <si>
    <t xml:space="preserve">membru in juriul concursului international UNISCAPE "People'Landscapes", editia a 5-a </t>
  </si>
  <si>
    <t>membru Comisie Evaluare COST</t>
  </si>
  <si>
    <t>membru Comisie evaluare COST</t>
  </si>
  <si>
    <t>13/06/2013</t>
  </si>
  <si>
    <t>20/06/2014</t>
  </si>
  <si>
    <t>14-16 oct.2016</t>
  </si>
  <si>
    <t>20oct.2016</t>
  </si>
  <si>
    <t>7-9 dec. 2017</t>
  </si>
  <si>
    <t>9-18 iulie 2012</t>
  </si>
  <si>
    <t>iulie 2014</t>
  </si>
  <si>
    <t>5-11 august 2013</t>
  </si>
  <si>
    <t>3-12 sept.2013</t>
  </si>
  <si>
    <t>20-25 ianuarie 2011</t>
  </si>
  <si>
    <t>oct.2012</t>
  </si>
  <si>
    <t>28 iunie 2021 - 16 iulie 2021</t>
  </si>
  <si>
    <t>Editura Pedagogică</t>
  </si>
  <si>
    <t>Codina Duşoiu, Tana Lascu</t>
  </si>
  <si>
    <t>Expoziţie Proiecte Primăria Giurgiu</t>
  </si>
  <si>
    <t xml:space="preserve"> "The Forest Heritage System as Integrated Identity in the Urban Landscape of Câmpulung", "Governance and Restoration of Forest Heritage System" Session;
</t>
  </si>
  <si>
    <t xml:space="preserve">”Câmpulung Muscel - A Complex Model Of Heritage System for Interdisciplinary Research” </t>
  </si>
  <si>
    <t>sept.</t>
  </si>
  <si>
    <t xml:space="preserve"> EURAU / Multiple Identities. Reflections on the European City, 8-12 septembrie 2021, Conferința Internațională organizată de Birmingham School of Architecture and Design, UK</t>
  </si>
  <si>
    <t>Primăria Lehliu</t>
  </si>
  <si>
    <t>avizat, executat</t>
  </si>
  <si>
    <t>Plan Urbanistic Zonal</t>
  </si>
  <si>
    <t>2009-2020</t>
  </si>
  <si>
    <t>membru în Grupul de lucru pentru Planul cadru pentru învăţământ preuniversitar de arhitectură, MEN</t>
  </si>
  <si>
    <t>membru Comisia Naţională pentru Curriculum, MEN</t>
  </si>
  <si>
    <t>2006 - 2009</t>
  </si>
  <si>
    <t>2006, 2020</t>
  </si>
  <si>
    <t>membru în comisia elaborare subiecte pentru Bacalaureat Istoria Arhitecturii - 4 comisii, MEN</t>
  </si>
  <si>
    <t>membru Comisia de specialitate elaborare programă examen definitivat şi titularizare, MEN</t>
  </si>
  <si>
    <t>membru Grupul de lucru pentru elaborare subiecte examen naţioanl de definitivat şi titularizare, Centrul Naţional pentru Politici în Educaţie şi Evaluare, 12 comisii, MEN</t>
  </si>
  <si>
    <t>Expoziţie Primăria Sarmisegetusa reacreditarea Geoparcului Dinozaurilor din Ţara Haţegului de către Reţeaua Europeana a Geoparcurilor</t>
  </si>
  <si>
    <t>1 - 4 nov. 2018</t>
  </si>
  <si>
    <t xml:space="preserve">Workshop şi seminar internaţional Câmpulung Muscel. Nature. History. Architecture. Tradition.  </t>
  </si>
  <si>
    <t>26-28 sept.2021</t>
  </si>
  <si>
    <t>01.08.2009 - 12.08.2009</t>
  </si>
  <si>
    <t xml:space="preserve">RoCAD Romanian Convention for Architecture and Design, 2013, membru în echipa de organizare   </t>
  </si>
  <si>
    <t xml:space="preserve">Al 7-lea Atelier Romano-Italiano-Spaniol, 9-18 iulie 2012, Tara Hategului - workshop internaţional                                                                                                                                                                                                                                                                                                                                                                                                                                                                                                                                                                                                                                                                           </t>
  </si>
  <si>
    <t xml:space="preserve">Al 9-lea Atelier Romano-Spaniol  - Giurgiu, iulie 2014   - workshop international      </t>
  </si>
  <si>
    <t>participare masă rotundă UNISCAPE, Seminar Internaţional "Cultivating Continuity of European Landscapes", Florenţa</t>
  </si>
  <si>
    <t xml:space="preserve">Bienala Internaţională de Arhitectură - Bucureşti - octombrie 2012,  membru în echipa de organizare  </t>
  </si>
  <si>
    <t>Coordonator Ziua Invăţământului Preuniversitar de Arhitectură, Bienala Naţională de Arhitectură</t>
  </si>
  <si>
    <t>A6-lea Seminar International UNISCAPE En Route, "Re-Conexiuni în Peisaj", Bucuresti şi Câmpulung</t>
  </si>
  <si>
    <t>28-31 mai 2019</t>
  </si>
  <si>
    <t>14.10.2021 - 18.10. 2021</t>
  </si>
  <si>
    <t>Seminar Internaţional "Context for Humanity - Bionics as a Solution for Sustainable Living", Şcoala Doctorală a UAUIM, invitat prof. Rosa Cervera, Universitatea din Alcala de Henares, Bucureşti şi Delta Dunării</t>
  </si>
  <si>
    <t xml:space="preserve">Workshop "Reconversia Taberei Stejarul", Pădurea Bălănoaia, Giurgiu, 5-11 august 2013 </t>
  </si>
  <si>
    <t xml:space="preserve">Workshop "Revitalizarea patrimoniului arhitectural din cadrul Geoparcului Dinozaurilor - Tara Haţegului", Sarmisegetusa, 3-12 septembrie 2013, UAUIM,  organizator şi coordonator                                                  </t>
  </si>
  <si>
    <t>workshop internaţional "Be Bionic ", Sarmisegetusa, Haţeg</t>
  </si>
  <si>
    <t>Workshop Internaţional "Ada Kaleh - A Waterscape for Future", în cadrul proiectului de cercetare Strategii pentru Arhitectura Peisajelor Insulare - Cercetarea prin proiectul de Arhitectură şi Peisaj - STARINS, FFCSU, UAUIM, 2021</t>
  </si>
  <si>
    <t>"Re-Naturing the City", Seminar international - Şcoala Doctorală a UAUIM</t>
  </si>
  <si>
    <t>25 aug-7 sept.2018</t>
  </si>
  <si>
    <t>International Film and Visual Anthropology Summer Academy CINEIMPACT, Masterclass „Landscape and Perception”</t>
  </si>
  <si>
    <t xml:space="preserve">workshop international "Bionic Architecture" cu prof.dr.arh. Rosa Cervera -Universitatea din Alcala si prof.dr.arh.Javier Pioz  - ETSAM - Madrid, Spania, 20-25 ianuarie 2011 </t>
  </si>
  <si>
    <t>„De la locuinta la locuire”</t>
  </si>
  <si>
    <t>Simpozion UAUIM – Arhitecturi contemporane – de la obiect  la teritoriu</t>
  </si>
  <si>
    <t xml:space="preserve">prof.dr.arh. Dana Chirvai, lect.dr.arh.Tana Lascu , asist.dr.arh.Marius Solon </t>
  </si>
  <si>
    <t>978-1-85721-441-3</t>
  </si>
  <si>
    <t>Vernacular Architecture as Resource for Resilient Communities</t>
  </si>
  <si>
    <t>Proceedings of the International Conference on Energising of the SDGs through appropriate technology and governance, Institute of Energy and Sustainable Development, De montfort University, Leicester, Marea Britanie</t>
  </si>
  <si>
    <t>4-5 iulie 2019</t>
  </si>
  <si>
    <t>Premiul Revistei "Arhitext" pentru proiectul de restaurare al Bisericii Mănăstirii Plătăreşti</t>
  </si>
  <si>
    <t>Expoziţie în cadrul workshop-ului "Ada - Kaleh - A Waterscape for Future", UAUIM</t>
  </si>
  <si>
    <t xml:space="preserve">membru in juriul concursului international organizat de UNISCAPE - Reteaua Universitatilor Europene pentru Implementarea Conventiei Europene a Peisajului de la Florenta, "People's Landscapes", editia a 4-a                                                                                                                                  </t>
  </si>
  <si>
    <t>Promotor Workshop "Ada - Kaleh, The Never Never Island" în cadrul Atelierelor, WATER. ARCHITECTURE. VENICE", W.A.Ve, ediţia 2021, organizator Universitatea IUAV din Veneţia şi UNISCAPE, https://www.iuavwave.it/2021/promoters/</t>
  </si>
  <si>
    <t>171</t>
  </si>
  <si>
    <t>120</t>
  </si>
  <si>
    <t>978-1-908358-43-1</t>
  </si>
  <si>
    <t>"Evoluţia Conceptului de ruină"</t>
  </si>
  <si>
    <t>"Monastries Pilgrim Routes - Significances and Opportunities"</t>
  </si>
  <si>
    <t>26-29 martie</t>
  </si>
  <si>
    <t>Conferinţa In Between Scales - EURAU</t>
  </si>
  <si>
    <t>The Interpretative Reading from Chorographic Perspective as Project Strategy</t>
  </si>
  <si>
    <t>Transdisciplinarity as Rsearch Method for the Landscape as an Integrated Concept in the Sustainability</t>
  </si>
  <si>
    <t>(Re)writing History - ICAR, UAUIM</t>
  </si>
  <si>
    <t>Atelierul Româno-Spaniol, Giurgiu</t>
  </si>
  <si>
    <t>14-21 iulie</t>
  </si>
  <si>
    <t>28-30sept.</t>
  </si>
  <si>
    <t>Gara Europeană Sighişoara</t>
  </si>
  <si>
    <t>Hotel pentru persoane cu dizabilităţi, De Rijp</t>
  </si>
  <si>
    <t>Clădire de birouri Str. Mihai Eminescu</t>
  </si>
  <si>
    <t>Restaurare locuinţe muzeu Zaanse Schans, Olanda</t>
  </si>
  <si>
    <t>Muzeul Zaanse Schans</t>
  </si>
  <si>
    <t>Restaurare Biserica mânăstirii Plătăreşti, Ilfov, 1994, sef proiect conf.dr.arh. Mihai Opreanu, LUMS srl Birou de arhitectură, Premiul Revistei “Arhitext” în 1996</t>
  </si>
  <si>
    <t>Restaurare turn clopotnita si biserica mănăstirii Floresti – Vaslui, sef proiect conf.dr.arh. Mihai Opreanu, LUMS srl Birou de arhitectură</t>
  </si>
  <si>
    <t>Extindere si reabilitare cafenea - Lunchroom De Walvis, Jan Boonplein 6, De Rijp, Olanda, 1997</t>
  </si>
  <si>
    <t>Imobil cu 5 apartamente de lux şi două magazine, Koemarkt nr.36-38, Purmerend, Olanda, 2001</t>
  </si>
  <si>
    <t>coautoe</t>
  </si>
  <si>
    <t>Restaurare stolpboerderij – locuinţa traditională olandeză – pentru familia Knipp, Middenweg 187, Middenbeemster</t>
  </si>
  <si>
    <t>Extindere stolpboerderij familia Zevenbergen, Zuiderweg 28, Wijdenes</t>
  </si>
  <si>
    <t>Catedrala Troyes, releveu proiect restaurare, Franţa</t>
  </si>
  <si>
    <t>Locuinta Bellefleur, ansamblu Uilen Hoeve, amenajare interioară, Middenbeemster</t>
  </si>
  <si>
    <t>Restaurare Stolpboerderij pentru familia Buijnk, Spanbroekerweg 220, Spanbroek</t>
  </si>
  <si>
    <t>Restaurare stolpboerderij fam. S.W.van Dijk, dr. Nuyenstraat 21, Westwoud</t>
  </si>
  <si>
    <t xml:space="preserve">Restaurare stolpboerderij Tijdverblijf, Middenweg 161, Middenbeemster
</t>
  </si>
  <si>
    <t>membru echipă</t>
  </si>
  <si>
    <t>Primaria Câmpulung</t>
  </si>
  <si>
    <t>Expoziţie Ambasada Olandei şi Nederlandse Architectuur Instituut</t>
  </si>
  <si>
    <t>“The Landscapes of Heterotopias”</t>
  </si>
  <si>
    <t xml:space="preserve">“Ada Kaleh – A Future for a Submerged Landscape” </t>
  </si>
  <si>
    <t>Universitatea din Alcala de Henares</t>
  </si>
  <si>
    <t>Atelierul Water.Architecture. Venice</t>
  </si>
  <si>
    <t>Renovarev Locuinţă Drumul Sării nr.53, Bucureşti</t>
  </si>
  <si>
    <t>Co-Housing Principles as Strategy for Sustainable Communities</t>
  </si>
  <si>
    <t>Universitatea Alcala de Henares, Master Universitario En Proyecto Avanzado de Arquitectura Y Ciudad , VI Taller de Arquitectura</t>
  </si>
  <si>
    <t>V Arquitectura Bionica Taller –  Universitatea din Alcala de Henares, Master Universitario En Proyecto Avanzado de Arquitectura Y Ciudad ,</t>
  </si>
  <si>
    <t>Landscape Values – Place and Praxis, Conferinţa Internaţională organizată de Centre for Landscape Studies, NUI Galway,</t>
  </si>
  <si>
    <t>Re(search) through Architecture - ICAR, UAUIM</t>
  </si>
  <si>
    <t xml:space="preserve">Conference Landscape and Imagination Paris, 2013, Universitatea Naţională de Arhitectură La Vilette, Paris, ENSAPLV  </t>
  </si>
  <si>
    <t>17-lea Seminar internaţional Bionic Architecture - Innovation and Sustenabile Urban Development, organizat la Cuenca,  Spania</t>
  </si>
  <si>
    <t xml:space="preserve">" Transdisciplinarity in Relation between Spatial Policy and Historical-Cultural Policy" , </t>
  </si>
  <si>
    <r>
      <t xml:space="preserve">Conferinţa Internatională, </t>
    </r>
    <r>
      <rPr>
        <i/>
        <sz val="11"/>
        <color rgb="FF000000"/>
        <rFont val="Calibri"/>
        <family val="2"/>
        <charset val="238"/>
      </rPr>
      <t>Energising the Sustainable Development Goals through Appropriate Technology and Goverment</t>
    </r>
    <r>
      <rPr>
        <sz val="11"/>
        <color indexed="8"/>
        <rFont val="Calibri"/>
        <family val="2"/>
      </rPr>
      <t>, De Montfort University, Leicester, Marea Britanie</t>
    </r>
  </si>
  <si>
    <r>
      <rPr>
        <i/>
        <sz val="11"/>
        <color rgb="FF000000"/>
        <rFont val="Calibri"/>
        <family val="2"/>
        <charset val="238"/>
      </rPr>
      <t>Cultivating Continuity of the European Landscapes - New Challenges, Innovative Perspectives</t>
    </r>
    <r>
      <rPr>
        <sz val="11"/>
        <color indexed="8"/>
        <rFont val="Calibri"/>
        <family val="2"/>
      </rPr>
      <t>, Florența, 16-17 octombrie 2020, Conferința Internațională aniversară a 20 de ani de la semnarea Convenției Europene a Peisajului, organizată de UNISCAPE - Rețeaua Universităților Europene pentru Implementarea Convenției Europene a Peisajului</t>
    </r>
  </si>
  <si>
    <t>”Integrating Nature in Urban Design – Biophilia and Bionics for Resilient Cities Strategy”</t>
  </si>
  <si>
    <t>Tana Lascu</t>
  </si>
  <si>
    <t>Editura Universitară „Ion Mincu”</t>
  </si>
  <si>
    <t>978-606-638-272-4</t>
  </si>
  <si>
    <t>Tana Nicoleta Lascu, Ion Dan Teodorescu</t>
  </si>
  <si>
    <t xml:space="preserve"> Editura Universitară „Ion Mincu”</t>
  </si>
  <si>
    <t xml:space="preserve"> 978-606-638-238-0</t>
  </si>
  <si>
    <r>
      <rPr>
        <b/>
        <sz val="11"/>
        <color rgb="FF000000"/>
        <rFont val="Calibri"/>
        <family val="2"/>
        <charset val="238"/>
      </rPr>
      <t>Landscape as Process</t>
    </r>
    <r>
      <rPr>
        <sz val="11"/>
        <color indexed="8"/>
        <rFont val="Calibri"/>
        <family val="2"/>
        <charset val="238"/>
      </rPr>
      <t>, an Integrated Transdisciplinary Approach în volumul Architecture Inspired by Nature: Experimenting Bionics, Editori: Rosa Cervera, Codina Dușoiu, Tana Lascu</t>
    </r>
  </si>
  <si>
    <r>
      <rPr>
        <b/>
        <sz val="11"/>
        <color rgb="FF000000"/>
        <rFont val="Calibri"/>
        <family val="2"/>
        <charset val="238"/>
      </rPr>
      <t>Peisajul, concept şi proces în sustenabilitatea integrată</t>
    </r>
    <r>
      <rPr>
        <sz val="11"/>
        <color indexed="8"/>
        <rFont val="Calibri"/>
        <family val="2"/>
        <charset val="238"/>
      </rPr>
      <t xml:space="preserve">, reprezentând conţinutul tezei de doctorat, Proiect CULTADISER, finanţat prin Consiliul Naţional pentru Finanţarea Învăţământului Superior – FDI 2022, Domeniul Strategic de Finanţare D6 – „Dezvoltarea capacităţii instituţionale pentru cercetare în universităţi” </t>
    </r>
  </si>
  <si>
    <r>
      <rPr>
        <b/>
        <sz val="11"/>
        <color rgb="FF000000"/>
        <rFont val="Calibri"/>
        <family val="2"/>
        <charset val="238"/>
      </rPr>
      <t>Un viitor pentru un peisaj scufundat</t>
    </r>
    <r>
      <rPr>
        <sz val="11"/>
        <color indexed="8"/>
        <rFont val="Calibri"/>
        <family val="2"/>
        <charset val="238"/>
      </rPr>
      <t>, în cartea "The Never Never  Island - Ada Kaleh - Cyraunis", Editori coordonatori: Tana Lascu, Claudia Cosentino, Dario Felice, Antonio Rizzo / Analogique</t>
    </r>
  </si>
  <si>
    <t xml:space="preserve">Bogdan-Andrei Fezi şi Tana-Nicoleta Lascu </t>
  </si>
  <si>
    <t>De la Zoom la Poiana Stânei – coordonate pentru o strategie a proiectului de arhitectură,</t>
  </si>
  <si>
    <t>Arhive de Atelier, Studii şi Cercetări în proiectarea de arhitectură – 2020 – 2022,  Mihaela Pelteacu (Editor), Mihai Duţescu (Editor), Alexandra Afrăsinei (Editor), Editura Universitară „Ion Mincu”, 2022, Proiect CULTADISER (indexat ERIH+)</t>
  </si>
  <si>
    <t xml:space="preserve">978-606-638-251-9 </t>
  </si>
  <si>
    <t>1220-3254</t>
  </si>
  <si>
    <t>nr.1-2 / 2023</t>
  </si>
  <si>
    <t xml:space="preserve">Viitor pentru peisaj scufundat  </t>
  </si>
  <si>
    <t xml:space="preserve"> </t>
  </si>
  <si>
    <t xml:space="preserve">
</t>
  </si>
  <si>
    <t>UAUIM-FFCSU-2021-23/2021</t>
  </si>
  <si>
    <t>Director proiect</t>
  </si>
  <si>
    <t xml:space="preserve">”Strategii pentru Arhitectura peisajelor insulare – cercetarea prin proiectul de arhitectură si peisaj”, acronim proiect STARINS, -  – Fondul pentru Finanţarea Cercetării Ştiinţifice Universitare, Domeniu vizat H – Cercetarea strategică şi dezvoltarea cercetării în UAUIM. </t>
  </si>
  <si>
    <t>FFCSU–2022-013</t>
  </si>
  <si>
    <t>Membru în echipa de implementare a proiectului Comunitatea academică a Școlii de Arhitectură (CASA) - 130 de ani de existență – Dascăli și discipoli, opinii, reflecții, mărturii – CASA, director proiect: Prof.emerit dr.arh. Cristina Olga GOCIMAN</t>
  </si>
  <si>
    <t>UAUIM</t>
  </si>
  <si>
    <t>membru în echipă</t>
  </si>
  <si>
    <t>curator</t>
  </si>
  <si>
    <t>Expoziţia pentru reacreditarea Geoparcului Ţara Haţegului, în Reţeaua Europeană de Geoparcuri, Primăria Sarmisegetusa, iulie 2010</t>
  </si>
  <si>
    <t xml:space="preserve">Expozitie Invatamant Preuniversitar de Arhitectura in Romania, Bienala Nationala de Arhitectura, comisar bienală Prof.dr.arh. Georgică Mitrache </t>
  </si>
  <si>
    <t xml:space="preserve">Sulina – Întâlnirea Dunării cu Pontul Euxin – Perspective istorice şi vizionare- Expoziţie Institutul Român de Cultură şi Cercetare Umanistică Veneţia, 14-21 iulie 2022, curator expoziţie </t>
  </si>
  <si>
    <t>Comunitatea Academică a Şcolii de Arhitectură, CASA –  Galeriei „In Honoris” la etajul 1 al Școlii vechi a Universității de Arhitectură și Urbanism „Ion Mincu”</t>
  </si>
  <si>
    <t xml:space="preserve">Comunitatea Academică a Şcolii de Arhitectură, CASA - Expohup sediul OAR - Bucureşti, 21-28 febr.2023, coord. prof.emerit dr.arh. Cristina Olga GOCIMAN, autor două panouri în cadrul expoziţiei </t>
  </si>
  <si>
    <t>Interferente si inedit in Peisajul Dalmatiei, Centrul de Cultură Arhitecturală UAR, cu participare internaţională</t>
  </si>
  <si>
    <t>Ateliere Deschise – expoziţie de proiecte şi machete, Grupa 10, anul I, 15 iunie 2022, UAUIM</t>
  </si>
  <si>
    <t>17-18 noiembrie 2022</t>
  </si>
  <si>
    <t>Sustainable Thinking - Learning from Nature, seminar şi workshop internaţional, invitat special: prof. Maria Rosa Cervera, , Workshop internaţional, UAUIM</t>
  </si>
  <si>
    <t xml:space="preserve">Masterclass "Repere și simboluri între peisajul Dunării și al Veneției", Institutul Român de Cultură şi Cercetare Umanistică, Veneţia </t>
  </si>
  <si>
    <t>2022 - Arhitectură şi gândire ecologică, conferinţă online invitat: prof.dr.arh. Rosa Cervera, UAUIM, Departamentul Bazele Proiectării de Arhitectură, 22 martie 2022, Departamentul Bazele Proiectării de Arhitectură, UAUIM</t>
  </si>
  <si>
    <t xml:space="preserve">Premiu Gara Europeană Sighişoara- nominalizare Bienala Naţională de Arhitectură </t>
  </si>
  <si>
    <t>Revista Arhitectura, DUNĂREA -1075, Editor coordonator: arh. Ileana Tureanu, Master Print, 2023</t>
  </si>
  <si>
    <t>Stilul neoromânesc în arhitectură, Expoziție Muzeul Școlii de Arhitectură, Noaptea Muzeelor, 21 mai 2018  realizat cu elevii Colegiului Tehnic de Arhitectură și Lucrări Publice ”Ioan N. Socolescu”, în cadrul concursului ”Ion Socolescu”, ediția 2018</t>
  </si>
  <si>
    <t>Architecture Inspired by Nature: Experimenting Bionics</t>
  </si>
  <si>
    <t xml:space="preserve"> 978-3031331435</t>
  </si>
  <si>
    <t>978-3031331435</t>
  </si>
  <si>
    <t xml:space="preserve">The Never Never Island – Ada Kaleh – Cyraunis </t>
  </si>
  <si>
    <t>Tana Nicoleta Lascu, Claudia Cosentino, Dario Felice, Antonio Rizzo / Analogique (Editori coordonatori)</t>
  </si>
  <si>
    <t>Membru în comitetul științific al Seminarului Internaţional UNISCAPE En Route, "Landscape at Risk", organizat de Universitatea din Napole, Italia - peer reviewer Special Issue Landscape at Risk, Sustainable Mediterranean Construction Journal</t>
  </si>
  <si>
    <t>978-606-638-238-0</t>
  </si>
  <si>
    <t>Rosa Cervera, Codina Dușoiu, Tana Lascu (Editori coordonatori)</t>
  </si>
  <si>
    <t xml:space="preserve">	</t>
  </si>
  <si>
    <t xml:space="preserve"> Tana Nicoleta Lascu</t>
  </si>
  <si>
    <t>Arhitectura recentă intre realitate şi configurare capricioasă</t>
  </si>
  <si>
    <t xml:space="preserve">Revista Argument, Studii si cercetari stiintifice de arhitectură si urbanism nr.9/2017 </t>
  </si>
  <si>
    <t xml:space="preserve">iunie 2024  </t>
  </si>
  <si>
    <t>1995-2024</t>
  </si>
  <si>
    <t>Springer Nature, Switzerland</t>
  </si>
  <si>
    <t>23-26 mai 2024</t>
  </si>
  <si>
    <t>Membru in comitetul stiintific al Seminarului International En Route "Bridging the Limkits. Borderscapes as Continuities and Contexts".</t>
  </si>
  <si>
    <t>www.borderscapes.ro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</si>
</sst>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_l_e_i"/>
    <numFmt numFmtId="165" formatCode="0.0"/>
    <numFmt numFmtId="166" formatCode="#,##0.0"/>
  </numFmts>
  <fonts count="43">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indexed="8"/>
      <name val="Calibri"/>
      <family val="2"/>
    </font>
    <font>
      <sz val="12"/>
      <color indexed="8"/>
      <name val="Calibri"/>
      <family val="2"/>
      <charset val="238"/>
    </font>
    <font>
      <b/>
      <sz val="12"/>
      <color indexed="8"/>
      <name val="Calibri"/>
      <family val="2"/>
      <charset val="238"/>
    </font>
    <font>
      <b/>
      <sz val="11"/>
      <color indexed="8"/>
      <name val="Calibri"/>
      <family val="2"/>
    </font>
    <font>
      <sz val="11"/>
      <color indexed="10"/>
      <name val="Calibri"/>
      <family val="2"/>
    </font>
    <font>
      <sz val="11"/>
      <name val="Calibri"/>
      <family val="2"/>
    </font>
    <font>
      <sz val="11"/>
      <color indexed="8"/>
      <name val="Calibri"/>
      <family val="2"/>
    </font>
    <font>
      <b/>
      <sz val="12"/>
      <color indexed="8"/>
      <name val="Calibri"/>
      <family val="2"/>
    </font>
    <font>
      <sz val="12"/>
      <color indexed="8"/>
      <name val="Calibri"/>
      <family val="2"/>
    </font>
    <font>
      <sz val="12"/>
      <name val="Calibri"/>
      <family val="2"/>
    </font>
    <font>
      <sz val="8"/>
      <name val="Calibri"/>
      <family val="2"/>
    </font>
    <font>
      <sz val="11"/>
      <color indexed="8"/>
      <name val="Calibri"/>
      <family val="2"/>
      <charset val="238"/>
    </font>
    <font>
      <u/>
      <sz val="11"/>
      <color indexed="12"/>
      <name val="Calibri"/>
      <family val="2"/>
    </font>
    <font>
      <sz val="11"/>
      <name val="Calibri"/>
      <family val="2"/>
      <charset val="238"/>
    </font>
    <font>
      <b/>
      <sz val="11"/>
      <color indexed="8"/>
      <name val="Calibri"/>
      <family val="2"/>
      <charset val="238"/>
    </font>
    <font>
      <b/>
      <sz val="11"/>
      <color theme="1"/>
      <name val="Calibri"/>
      <family val="2"/>
      <scheme val="minor"/>
    </font>
    <font>
      <sz val="11"/>
      <color rgb="FFFF0000"/>
      <name val="Calibri"/>
      <family val="2"/>
      <scheme val="minor"/>
    </font>
    <font>
      <sz val="11"/>
      <color theme="1"/>
      <name val="Calibri"/>
      <family val="2"/>
      <charset val="238"/>
      <scheme val="minor"/>
    </font>
    <font>
      <b/>
      <sz val="12"/>
      <color theme="1"/>
      <name val="Calibri"/>
      <family val="2"/>
      <scheme val="minor"/>
    </font>
    <font>
      <b/>
      <sz val="11"/>
      <color theme="1"/>
      <name val="Calibri"/>
      <family val="2"/>
      <charset val="238"/>
      <scheme val="minor"/>
    </font>
    <font>
      <b/>
      <sz val="12"/>
      <color theme="1"/>
      <name val="Calibri"/>
      <family val="2"/>
      <charset val="238"/>
      <scheme val="minor"/>
    </font>
    <font>
      <sz val="10"/>
      <color indexed="8"/>
      <name val="Calibri"/>
      <family val="2"/>
      <charset val="238"/>
    </font>
    <font>
      <b/>
      <sz val="12"/>
      <color theme="1"/>
      <name val="Calibri"/>
      <family val="2"/>
      <charset val="238"/>
      <scheme val="minor"/>
    </font>
    <font>
      <sz val="12"/>
      <color theme="1"/>
      <name val="Calibri"/>
      <family val="2"/>
      <charset val="238"/>
      <scheme val="minor"/>
    </font>
    <font>
      <sz val="11"/>
      <color theme="1"/>
      <name val="Calibri"/>
      <family val="2"/>
      <scheme val="minor"/>
    </font>
    <font>
      <sz val="11"/>
      <color theme="1"/>
      <name val="Calibri"/>
      <family val="2"/>
      <charset val="238"/>
    </font>
    <font>
      <sz val="11"/>
      <color theme="1"/>
      <name val="Symbol"/>
      <family val="1"/>
      <charset val="2"/>
    </font>
    <font>
      <sz val="12.65"/>
      <color theme="1"/>
      <name val="Calibri"/>
      <family val="2"/>
    </font>
    <font>
      <sz val="11"/>
      <color theme="1"/>
      <name val="Calibri"/>
      <family val="1"/>
      <charset val="2"/>
    </font>
    <font>
      <sz val="11"/>
      <color theme="1"/>
      <name val="Calibri"/>
      <family val="2"/>
    </font>
    <font>
      <i/>
      <sz val="11"/>
      <color theme="1"/>
      <name val="Calibri"/>
      <family val="2"/>
      <charset val="238"/>
      <scheme val="minor"/>
    </font>
    <font>
      <i/>
      <sz val="11"/>
      <color indexed="8"/>
      <name val="Calibri"/>
      <family val="2"/>
      <charset val="238"/>
    </font>
    <font>
      <sz val="10"/>
      <color theme="1"/>
      <name val="Arial"/>
      <family val="2"/>
      <charset val="238"/>
    </font>
    <font>
      <i/>
      <sz val="11"/>
      <color rgb="FF000000"/>
      <name val="Calibri"/>
      <family val="2"/>
      <charset val="238"/>
    </font>
    <font>
      <b/>
      <sz val="11"/>
      <color rgb="FF000000"/>
      <name val="Calibri"/>
      <family val="2"/>
      <charset val="238"/>
    </font>
  </fonts>
  <fills count="9">
    <fill>
      <patternFill patternType="none"/>
    </fill>
    <fill>
      <patternFill patternType="gray125"/>
    </fill>
    <fill>
      <patternFill patternType="solid">
        <fgColor theme="4" tint="0.59999389629810485"/>
        <bgColor indexed="64"/>
      </patternFill>
    </fill>
    <fill>
      <patternFill patternType="solid">
        <fgColor theme="0" tint="-0.249977111117893"/>
        <bgColor indexed="64"/>
      </patternFill>
    </fill>
    <fill>
      <patternFill patternType="solid">
        <fgColor theme="6" tint="0.39997558519241921"/>
        <bgColor indexed="64"/>
      </patternFill>
    </fill>
    <fill>
      <patternFill patternType="solid">
        <fgColor rgb="FFC8EBB7"/>
        <bgColor indexed="64"/>
      </patternFill>
    </fill>
    <fill>
      <patternFill patternType="solid">
        <fgColor theme="6"/>
        <bgColor indexed="64"/>
      </patternFill>
    </fill>
    <fill>
      <patternFill patternType="solid">
        <fgColor theme="5"/>
        <bgColor indexed="64"/>
      </patternFill>
    </fill>
    <fill>
      <patternFill patternType="solid">
        <fgColor theme="3" tint="0.59999389629810485"/>
        <bgColor indexed="64"/>
      </patternFill>
    </fill>
  </fills>
  <borders count="51">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bottom style="thin">
        <color indexed="8"/>
      </bottom>
      <diagonal/>
    </border>
    <border>
      <left/>
      <right/>
      <top/>
      <bottom style="thin">
        <color indexed="64"/>
      </bottom>
      <diagonal/>
    </border>
    <border>
      <left style="thin">
        <color indexed="8"/>
      </left>
      <right style="thin">
        <color indexed="8"/>
      </right>
      <top/>
      <bottom/>
      <diagonal/>
    </border>
    <border>
      <left style="thin">
        <color indexed="64"/>
      </left>
      <right style="thin">
        <color indexed="64"/>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8"/>
      </left>
      <right/>
      <top style="thin">
        <color indexed="8"/>
      </top>
      <bottom style="thin">
        <color indexed="8"/>
      </bottom>
      <diagonal/>
    </border>
    <border>
      <left style="thin">
        <color indexed="64"/>
      </left>
      <right style="thin">
        <color indexed="64"/>
      </right>
      <top style="double">
        <color indexed="64"/>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right/>
      <top style="medium">
        <color indexed="64"/>
      </top>
      <bottom style="thin">
        <color indexed="64"/>
      </bottom>
      <diagonal/>
    </border>
    <border>
      <left style="thin">
        <color indexed="64"/>
      </left>
      <right style="medium">
        <color indexed="64"/>
      </right>
      <top/>
      <bottom style="thin">
        <color indexed="64"/>
      </bottom>
      <diagonal/>
    </border>
    <border>
      <left/>
      <right/>
      <top style="medium">
        <color indexed="64"/>
      </top>
      <bottom/>
      <diagonal/>
    </border>
    <border>
      <left/>
      <right/>
      <top/>
      <bottom style="thin">
        <color indexed="8"/>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diagonal/>
    </border>
  </borders>
  <cellStyleXfs count="2">
    <xf numFmtId="0" fontId="0" fillId="0" borderId="0"/>
    <xf numFmtId="0" fontId="20" fillId="0" borderId="0" applyNumberFormat="0" applyFill="0" applyBorder="0" applyAlignment="0" applyProtection="0">
      <alignment vertical="top"/>
      <protection locked="0"/>
    </xf>
  </cellStyleXfs>
  <cellXfs count="428">
    <xf numFmtId="0" fontId="0" fillId="0" borderId="0" xfId="0"/>
    <xf numFmtId="0" fontId="11" fillId="0" borderId="0" xfId="0" applyFont="1"/>
    <xf numFmtId="0" fontId="9" fillId="0" borderId="0" xfId="0" applyFont="1" applyAlignment="1" applyProtection="1">
      <alignment horizontal="center" vertical="center"/>
      <protection hidden="1"/>
    </xf>
    <xf numFmtId="1" fontId="9" fillId="0" borderId="0" xfId="0" applyNumberFormat="1" applyFont="1" applyAlignment="1" applyProtection="1">
      <alignment horizontal="center" vertical="center"/>
      <protection hidden="1"/>
    </xf>
    <xf numFmtId="0" fontId="9" fillId="0" borderId="0" xfId="0" applyFont="1" applyAlignment="1" applyProtection="1">
      <alignment horizontal="center" vertical="center" wrapText="1"/>
      <protection hidden="1"/>
    </xf>
    <xf numFmtId="0" fontId="9" fillId="0" borderId="0" xfId="0" applyFont="1" applyProtection="1">
      <protection hidden="1"/>
    </xf>
    <xf numFmtId="0" fontId="9" fillId="0" borderId="0" xfId="0" applyFont="1"/>
    <xf numFmtId="2" fontId="10" fillId="0" borderId="0" xfId="0" applyNumberFormat="1" applyFont="1" applyAlignment="1" applyProtection="1">
      <alignment horizontal="center" vertical="center" wrapText="1"/>
      <protection hidden="1"/>
    </xf>
    <xf numFmtId="2" fontId="9" fillId="0" borderId="0" xfId="0" applyNumberFormat="1" applyFont="1" applyAlignment="1" applyProtection="1">
      <alignment horizontal="center" vertical="center" wrapText="1"/>
      <protection hidden="1"/>
    </xf>
    <xf numFmtId="0" fontId="9" fillId="0" borderId="0" xfId="0" quotePrefix="1" applyFont="1" applyProtection="1">
      <protection hidden="1"/>
    </xf>
    <xf numFmtId="0" fontId="0" fillId="0" borderId="1" xfId="0" applyBorder="1" applyAlignment="1">
      <alignment wrapText="1"/>
    </xf>
    <xf numFmtId="0" fontId="11" fillId="0" borderId="1" xfId="0" applyFont="1" applyBorder="1" applyAlignment="1">
      <alignment wrapText="1"/>
    </xf>
    <xf numFmtId="0" fontId="0" fillId="0" borderId="2" xfId="0" applyBorder="1"/>
    <xf numFmtId="0" fontId="0" fillId="0" borderId="3" xfId="0" applyBorder="1"/>
    <xf numFmtId="0" fontId="8" fillId="0" borderId="1" xfId="0" applyFont="1" applyBorder="1" applyAlignment="1">
      <alignment wrapText="1"/>
    </xf>
    <xf numFmtId="0" fontId="8" fillId="0" borderId="0" xfId="0" applyFont="1" applyAlignment="1">
      <alignment wrapText="1"/>
    </xf>
    <xf numFmtId="0" fontId="9" fillId="0" borderId="0" xfId="0" applyFont="1" applyAlignment="1" applyProtection="1">
      <alignment horizontal="left" vertical="center"/>
      <protection hidden="1"/>
    </xf>
    <xf numFmtId="0" fontId="0" fillId="0" borderId="0" xfId="0" applyAlignment="1">
      <alignment wrapText="1"/>
    </xf>
    <xf numFmtId="0" fontId="0" fillId="0" borderId="2" xfId="0" applyBorder="1" applyAlignment="1">
      <alignment horizontal="center"/>
    </xf>
    <xf numFmtId="0" fontId="16" fillId="0" borderId="2" xfId="0" applyFont="1" applyBorder="1" applyAlignment="1">
      <alignment horizontal="center" vertical="center"/>
    </xf>
    <xf numFmtId="0" fontId="16" fillId="0" borderId="2" xfId="0" applyFont="1" applyBorder="1" applyAlignment="1">
      <alignment horizontal="center" vertical="center" wrapText="1"/>
    </xf>
    <xf numFmtId="0" fontId="16" fillId="0" borderId="2" xfId="0" applyFont="1" applyBorder="1" applyAlignment="1">
      <alignment wrapText="1"/>
    </xf>
    <xf numFmtId="0" fontId="16" fillId="0" borderId="2" xfId="0" quotePrefix="1" applyFont="1" applyBorder="1" applyAlignment="1">
      <alignment horizontal="center" vertical="center"/>
    </xf>
    <xf numFmtId="0" fontId="16" fillId="0" borderId="0" xfId="0" applyFont="1" applyAlignment="1">
      <alignment horizontal="center" vertical="center" wrapText="1"/>
    </xf>
    <xf numFmtId="0" fontId="13" fillId="0" borderId="0" xfId="0" applyFont="1" applyAlignment="1">
      <alignment wrapText="1"/>
    </xf>
    <xf numFmtId="0" fontId="14" fillId="0" borderId="0" xfId="0" applyFont="1" applyAlignment="1">
      <alignment wrapText="1"/>
    </xf>
    <xf numFmtId="0" fontId="16" fillId="0" borderId="2" xfId="0" quotePrefix="1" applyFont="1" applyBorder="1" applyAlignment="1">
      <alignment horizontal="center" vertical="center" wrapText="1"/>
    </xf>
    <xf numFmtId="0" fontId="16" fillId="0" borderId="4" xfId="0" applyFont="1" applyBorder="1" applyAlignment="1">
      <alignment horizontal="center" vertical="center" wrapText="1"/>
    </xf>
    <xf numFmtId="0" fontId="13" fillId="0" borderId="1" xfId="0" applyFont="1" applyBorder="1" applyAlignment="1">
      <alignment wrapText="1"/>
    </xf>
    <xf numFmtId="0" fontId="16" fillId="0" borderId="0" xfId="0" applyFont="1"/>
    <xf numFmtId="0" fontId="0" fillId="0" borderId="0" xfId="0" applyAlignment="1">
      <alignment horizontal="center" vertical="center" wrapText="1"/>
    </xf>
    <xf numFmtId="0" fontId="8" fillId="0" borderId="5" xfId="0" applyFont="1" applyBorder="1" applyAlignment="1">
      <alignment wrapText="1"/>
    </xf>
    <xf numFmtId="0" fontId="0" fillId="0" borderId="0" xfId="0" applyAlignment="1">
      <alignment horizontal="left"/>
    </xf>
    <xf numFmtId="0" fontId="15" fillId="0" borderId="0" xfId="0" applyFont="1" applyAlignment="1" applyProtection="1">
      <alignment horizontal="center" vertical="center"/>
      <protection hidden="1"/>
    </xf>
    <xf numFmtId="0" fontId="15" fillId="0" borderId="0" xfId="0" applyFont="1" applyAlignment="1" applyProtection="1">
      <alignment vertical="center"/>
      <protection hidden="1"/>
    </xf>
    <xf numFmtId="0" fontId="15" fillId="0" borderId="0" xfId="0" applyFont="1" applyAlignment="1">
      <alignment wrapText="1"/>
    </xf>
    <xf numFmtId="0" fontId="19" fillId="0" borderId="2" xfId="0" applyFont="1" applyBorder="1" applyAlignment="1">
      <alignment horizontal="center" vertical="center" wrapText="1"/>
    </xf>
    <xf numFmtId="0" fontId="9" fillId="0" borderId="0" xfId="0" applyFont="1" applyAlignment="1" applyProtection="1">
      <alignment vertical="center"/>
      <protection hidden="1"/>
    </xf>
    <xf numFmtId="0" fontId="0" fillId="0" borderId="0" xfId="0" applyAlignment="1">
      <alignment horizontal="center" vertical="center"/>
    </xf>
    <xf numFmtId="2" fontId="11" fillId="0" borderId="0" xfId="0" applyNumberFormat="1" applyFont="1" applyAlignment="1">
      <alignment horizontal="center" vertical="center"/>
    </xf>
    <xf numFmtId="0" fontId="16" fillId="0" borderId="0" xfId="0" applyFont="1" applyAlignment="1">
      <alignment wrapText="1"/>
    </xf>
    <xf numFmtId="0" fontId="17" fillId="0" borderId="0" xfId="0" applyFont="1" applyAlignment="1">
      <alignment wrapText="1"/>
    </xf>
    <xf numFmtId="0" fontId="9" fillId="0" borderId="0" xfId="0" applyFont="1" applyAlignment="1">
      <alignment horizontal="center"/>
    </xf>
    <xf numFmtId="0" fontId="16" fillId="0" borderId="6" xfId="0" applyFont="1" applyBorder="1" applyAlignment="1">
      <alignment horizontal="center" vertical="center" wrapText="1"/>
    </xf>
    <xf numFmtId="0" fontId="16" fillId="0" borderId="4" xfId="0" applyFont="1" applyBorder="1" applyAlignment="1">
      <alignment horizontal="center" wrapText="1"/>
    </xf>
    <xf numFmtId="0" fontId="9" fillId="0" borderId="0" xfId="0" applyFont="1" applyAlignment="1" applyProtection="1">
      <alignment horizontal="center" vertical="center" wrapText="1"/>
      <protection locked="0"/>
    </xf>
    <xf numFmtId="0" fontId="15" fillId="0" borderId="0" xfId="0" applyFont="1" applyAlignment="1">
      <alignment horizontal="center" vertical="center" wrapText="1"/>
    </xf>
    <xf numFmtId="0" fontId="16" fillId="0" borderId="0" xfId="0" applyFont="1" applyAlignment="1">
      <alignment horizontal="center" vertical="center"/>
    </xf>
    <xf numFmtId="0" fontId="15" fillId="0" borderId="0" xfId="0" applyFont="1" applyAlignment="1">
      <alignment horizontal="center" wrapText="1"/>
    </xf>
    <xf numFmtId="0" fontId="11" fillId="0" borderId="0" xfId="0" applyFont="1" applyAlignment="1">
      <alignment horizontal="center" vertical="center" wrapText="1"/>
    </xf>
    <xf numFmtId="0" fontId="12" fillId="0" borderId="0" xfId="0" applyFont="1"/>
    <xf numFmtId="0" fontId="15" fillId="0" borderId="0" xfId="0" applyFont="1" applyAlignment="1" applyProtection="1">
      <alignment horizontal="center" vertical="center" wrapText="1"/>
      <protection hidden="1"/>
    </xf>
    <xf numFmtId="0" fontId="16" fillId="0" borderId="4" xfId="0" applyFont="1" applyBorder="1" applyAlignment="1">
      <alignment horizontal="center" vertical="center"/>
    </xf>
    <xf numFmtId="0" fontId="16" fillId="0" borderId="4" xfId="0" quotePrefix="1" applyFont="1" applyBorder="1" applyAlignment="1">
      <alignment horizontal="center" vertical="center"/>
    </xf>
    <xf numFmtId="0" fontId="16" fillId="0" borderId="7" xfId="0" applyFont="1" applyBorder="1" applyAlignment="1">
      <alignment horizontal="center" vertical="center"/>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6" xfId="0" applyFont="1" applyBorder="1" applyAlignment="1">
      <alignment horizontal="center" vertical="center"/>
    </xf>
    <xf numFmtId="0" fontId="13" fillId="0" borderId="6" xfId="0" applyFont="1" applyBorder="1"/>
    <xf numFmtId="0" fontId="0" fillId="0" borderId="10" xfId="0" applyBorder="1" applyAlignment="1">
      <alignment wrapText="1"/>
    </xf>
    <xf numFmtId="0" fontId="11" fillId="0" borderId="0" xfId="0" applyFont="1" applyAlignment="1">
      <alignment horizontal="center" wrapText="1"/>
    </xf>
    <xf numFmtId="0" fontId="9" fillId="0" borderId="2" xfId="0" applyFont="1" applyBorder="1" applyAlignment="1">
      <alignment horizontal="left" vertical="center" wrapText="1"/>
    </xf>
    <xf numFmtId="0" fontId="15" fillId="0" borderId="11" xfId="0" applyFont="1" applyBorder="1" applyAlignment="1">
      <alignment horizontal="center" vertical="center" wrapText="1"/>
    </xf>
    <xf numFmtId="0" fontId="11" fillId="0" borderId="1" xfId="0" applyFont="1" applyBorder="1" applyAlignment="1">
      <alignment horizontal="center" wrapText="1"/>
    </xf>
    <xf numFmtId="0" fontId="0" fillId="0" borderId="0" xfId="0" applyAlignment="1">
      <alignment horizontal="center"/>
    </xf>
    <xf numFmtId="0" fontId="8" fillId="0" borderId="1" xfId="0" applyFont="1" applyBorder="1" applyAlignment="1">
      <alignment vertical="top" wrapText="1"/>
    </xf>
    <xf numFmtId="0" fontId="0" fillId="0" borderId="1" xfId="0" applyBorder="1" applyAlignment="1">
      <alignment vertical="top" wrapText="1"/>
    </xf>
    <xf numFmtId="0" fontId="0" fillId="0" borderId="5" xfId="0" applyBorder="1" applyAlignment="1">
      <alignment vertical="top" wrapText="1"/>
    </xf>
    <xf numFmtId="0" fontId="0" fillId="0" borderId="10" xfId="0" applyBorder="1" applyAlignment="1">
      <alignment vertical="top" wrapText="1"/>
    </xf>
    <xf numFmtId="0" fontId="0" fillId="0" borderId="1" xfId="0" applyBorder="1" applyAlignment="1">
      <alignment horizontal="center" vertical="top"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10" xfId="0" applyBorder="1" applyAlignment="1">
      <alignment horizontal="center" vertical="top" wrapText="1"/>
    </xf>
    <xf numFmtId="0" fontId="0" fillId="0" borderId="13" xfId="0" applyBorder="1" applyAlignment="1">
      <alignment vertical="top" wrapText="1"/>
    </xf>
    <xf numFmtId="0" fontId="0" fillId="0" borderId="13" xfId="0" applyBorder="1" applyAlignment="1">
      <alignment horizontal="center" vertical="top" wrapText="1"/>
    </xf>
    <xf numFmtId="0" fontId="0" fillId="0" borderId="13" xfId="0" applyBorder="1" applyAlignment="1">
      <alignment horizontal="center" vertical="top"/>
    </xf>
    <xf numFmtId="0" fontId="8" fillId="0" borderId="14" xfId="0" applyFont="1" applyBorder="1" applyAlignment="1">
      <alignment vertical="top" wrapText="1"/>
    </xf>
    <xf numFmtId="0" fontId="8" fillId="0" borderId="10" xfId="0" applyFont="1" applyBorder="1" applyAlignment="1">
      <alignment vertical="top" wrapText="1"/>
    </xf>
    <xf numFmtId="0" fontId="23" fillId="0" borderId="0" xfId="0" applyFont="1"/>
    <xf numFmtId="0" fontId="11" fillId="0" borderId="2" xfId="0" applyFont="1" applyBorder="1"/>
    <xf numFmtId="0" fontId="11" fillId="0" borderId="2" xfId="0" applyFont="1" applyBorder="1" applyAlignment="1">
      <alignment horizontal="center"/>
    </xf>
    <xf numFmtId="0" fontId="11" fillId="0" borderId="2" xfId="0" applyFont="1" applyBorder="1" applyAlignment="1">
      <alignment horizontal="center" wrapText="1"/>
    </xf>
    <xf numFmtId="0" fontId="11" fillId="0" borderId="1" xfId="0" applyFont="1" applyBorder="1" applyAlignment="1">
      <alignment horizontal="center" vertical="top" wrapText="1"/>
    </xf>
    <xf numFmtId="0" fontId="8" fillId="0" borderId="10" xfId="0" applyFont="1" applyBorder="1" applyAlignment="1">
      <alignment horizontal="center" vertical="top" wrapText="1"/>
    </xf>
    <xf numFmtId="0" fontId="8" fillId="0" borderId="1" xfId="0" applyFont="1" applyBorder="1" applyAlignment="1">
      <alignment horizontal="center" vertical="top" wrapText="1"/>
    </xf>
    <xf numFmtId="0" fontId="8" fillId="0" borderId="5" xfId="0" applyFont="1" applyBorder="1" applyAlignment="1">
      <alignment horizontal="center" vertical="top" wrapText="1"/>
    </xf>
    <xf numFmtId="0" fontId="8" fillId="0" borderId="12" xfId="0" applyFont="1" applyBorder="1" applyAlignment="1">
      <alignment horizontal="center" vertical="top" wrapText="1"/>
    </xf>
    <xf numFmtId="0" fontId="8" fillId="0" borderId="2" xfId="0" applyFont="1" applyBorder="1" applyAlignment="1">
      <alignment horizontal="center" vertical="top" wrapText="1"/>
    </xf>
    <xf numFmtId="0" fontId="8" fillId="0" borderId="15" xfId="0" applyFont="1" applyBorder="1" applyAlignment="1">
      <alignment horizontal="center" vertical="top" wrapText="1"/>
    </xf>
    <xf numFmtId="0" fontId="0" fillId="0" borderId="3" xfId="0" applyBorder="1" applyAlignment="1">
      <alignment horizontal="center"/>
    </xf>
    <xf numFmtId="0" fontId="0" fillId="0" borderId="16" xfId="0" applyBorder="1" applyAlignment="1">
      <alignment horizontal="center"/>
    </xf>
    <xf numFmtId="0" fontId="0" fillId="0" borderId="16" xfId="0" applyBorder="1"/>
    <xf numFmtId="165" fontId="0" fillId="0" borderId="4" xfId="0" applyNumberFormat="1" applyBorder="1" applyAlignment="1">
      <alignment horizontal="center" vertical="top"/>
    </xf>
    <xf numFmtId="165" fontId="0" fillId="0" borderId="2" xfId="0" applyNumberFormat="1" applyBorder="1" applyAlignment="1">
      <alignment horizontal="center" vertical="top"/>
    </xf>
    <xf numFmtId="165" fontId="0" fillId="0" borderId="3" xfId="0" applyNumberFormat="1" applyBorder="1" applyAlignment="1">
      <alignment horizontal="center" vertical="top"/>
    </xf>
    <xf numFmtId="165" fontId="0" fillId="0" borderId="2" xfId="0" applyNumberFormat="1" applyBorder="1" applyAlignment="1">
      <alignment horizontal="center"/>
    </xf>
    <xf numFmtId="165" fontId="0" fillId="0" borderId="3" xfId="0" applyNumberFormat="1" applyBorder="1" applyAlignment="1">
      <alignment horizontal="center"/>
    </xf>
    <xf numFmtId="165" fontId="23" fillId="0" borderId="16" xfId="0" applyNumberFormat="1" applyFont="1" applyBorder="1" applyAlignment="1">
      <alignment horizontal="center"/>
    </xf>
    <xf numFmtId="0" fontId="19" fillId="0" borderId="17" xfId="0" applyFont="1" applyBorder="1" applyAlignment="1" applyProtection="1">
      <alignment horizontal="center" vertical="center" wrapText="1"/>
      <protection locked="0"/>
    </xf>
    <xf numFmtId="49" fontId="19" fillId="0" borderId="18" xfId="0" applyNumberFormat="1" applyFont="1" applyBorder="1" applyAlignment="1" applyProtection="1">
      <alignment horizontal="left" vertical="center" wrapText="1"/>
      <protection locked="0"/>
    </xf>
    <xf numFmtId="49" fontId="19" fillId="0" borderId="18" xfId="0" applyNumberFormat="1" applyFont="1" applyBorder="1" applyAlignment="1" applyProtection="1">
      <alignment horizontal="center" vertical="center" wrapText="1"/>
      <protection locked="0"/>
    </xf>
    <xf numFmtId="1" fontId="19" fillId="0" borderId="18" xfId="0" applyNumberFormat="1" applyFont="1" applyBorder="1" applyAlignment="1" applyProtection="1">
      <alignment horizontal="center" vertical="center" wrapText="1"/>
      <protection locked="0"/>
    </xf>
    <xf numFmtId="0" fontId="19" fillId="0" borderId="7" xfId="0" applyFont="1" applyBorder="1" applyAlignment="1" applyProtection="1">
      <alignment horizontal="center" vertical="center" wrapText="1"/>
      <protection locked="0"/>
    </xf>
    <xf numFmtId="49" fontId="19" fillId="0" borderId="4" xfId="0" applyNumberFormat="1" applyFont="1" applyBorder="1" applyAlignment="1" applyProtection="1">
      <alignment horizontal="left" vertical="center" wrapText="1"/>
      <protection locked="0"/>
    </xf>
    <xf numFmtId="0" fontId="19" fillId="0" borderId="2" xfId="0" applyFont="1" applyBorder="1" applyAlignment="1" applyProtection="1">
      <alignment horizontal="left" vertical="center" wrapText="1"/>
      <protection locked="0"/>
    </xf>
    <xf numFmtId="0" fontId="19" fillId="0" borderId="2" xfId="0" applyFont="1" applyBorder="1" applyAlignment="1" applyProtection="1">
      <alignment horizontal="center" vertical="center" wrapText="1"/>
      <protection locked="0"/>
    </xf>
    <xf numFmtId="1" fontId="19" fillId="0" borderId="2" xfId="0" applyNumberFormat="1" applyFont="1" applyBorder="1" applyAlignment="1" applyProtection="1">
      <alignment horizontal="center" vertical="center" wrapText="1"/>
      <protection locked="0"/>
    </xf>
    <xf numFmtId="1" fontId="19" fillId="0" borderId="4" xfId="0" applyNumberFormat="1" applyFont="1" applyBorder="1" applyAlignment="1" applyProtection="1">
      <alignment horizontal="center" vertical="center" wrapText="1"/>
      <protection locked="0"/>
    </xf>
    <xf numFmtId="0" fontId="19" fillId="0" borderId="19" xfId="0" applyFont="1" applyBorder="1" applyAlignment="1" applyProtection="1">
      <alignment horizontal="center" vertical="center" wrapText="1"/>
      <protection locked="0"/>
    </xf>
    <xf numFmtId="0" fontId="19" fillId="0" borderId="6" xfId="0" applyFont="1" applyBorder="1" applyAlignment="1" applyProtection="1">
      <alignment horizontal="left" vertical="center" wrapText="1"/>
      <protection locked="0"/>
    </xf>
    <xf numFmtId="0" fontId="19" fillId="0" borderId="6" xfId="0" applyFont="1" applyBorder="1" applyAlignment="1" applyProtection="1">
      <alignment horizontal="center" vertical="center" wrapText="1"/>
      <protection locked="0"/>
    </xf>
    <xf numFmtId="1" fontId="19" fillId="0" borderId="6" xfId="0" applyNumberFormat="1" applyFont="1" applyBorder="1" applyAlignment="1" applyProtection="1">
      <alignment horizontal="center" vertical="center" wrapText="1"/>
      <protection locked="0"/>
    </xf>
    <xf numFmtId="1" fontId="19" fillId="0" borderId="20" xfId="0" applyNumberFormat="1" applyFont="1" applyBorder="1" applyAlignment="1" applyProtection="1">
      <alignment horizontal="center" vertical="center" wrapText="1"/>
      <protection locked="0"/>
    </xf>
    <xf numFmtId="0" fontId="25" fillId="0" borderId="0" xfId="0" applyFont="1"/>
    <xf numFmtId="0" fontId="19" fillId="0" borderId="4" xfId="0" applyFont="1" applyBorder="1" applyAlignment="1" applyProtection="1">
      <alignment horizontal="left" vertical="center" wrapText="1"/>
      <protection locked="0"/>
    </xf>
    <xf numFmtId="0" fontId="19" fillId="0" borderId="9" xfId="0" applyFont="1" applyBorder="1" applyAlignment="1" applyProtection="1">
      <alignment horizontal="center" vertical="center" wrapText="1"/>
      <protection locked="0"/>
    </xf>
    <xf numFmtId="0" fontId="22" fillId="0" borderId="21" xfId="0" applyFont="1" applyBorder="1"/>
    <xf numFmtId="165" fontId="22" fillId="0" borderId="22" xfId="0" applyNumberFormat="1" applyFont="1" applyBorder="1" applyAlignment="1">
      <alignment horizontal="center"/>
    </xf>
    <xf numFmtId="0" fontId="8" fillId="0" borderId="7" xfId="0" applyFont="1" applyBorder="1" applyAlignment="1" applyProtection="1">
      <alignment horizontal="center" vertical="center" wrapText="1"/>
      <protection locked="0"/>
    </xf>
    <xf numFmtId="49" fontId="8" fillId="0" borderId="4" xfId="0" applyNumberFormat="1" applyFont="1" applyBorder="1" applyAlignment="1">
      <alignment horizontal="center" vertical="center" wrapText="1"/>
    </xf>
    <xf numFmtId="0" fontId="8" fillId="0" borderId="4" xfId="0" applyFont="1" applyBorder="1" applyAlignment="1">
      <alignment horizontal="center" vertical="center" wrapText="1"/>
    </xf>
    <xf numFmtId="0" fontId="8" fillId="0" borderId="4" xfId="0" applyFont="1" applyBorder="1"/>
    <xf numFmtId="1" fontId="8" fillId="0" borderId="4" xfId="0" applyNumberFormat="1" applyFont="1" applyBorder="1" applyAlignment="1">
      <alignment horizontal="center" vertical="center" wrapText="1"/>
    </xf>
    <xf numFmtId="0" fontId="8" fillId="0" borderId="8" xfId="0" applyFont="1" applyBorder="1" applyAlignment="1" applyProtection="1">
      <alignment horizontal="center" vertical="center" wrapText="1"/>
      <protection locked="0"/>
    </xf>
    <xf numFmtId="49" fontId="8" fillId="0" borderId="2" xfId="0" applyNumberFormat="1" applyFont="1" applyBorder="1" applyAlignment="1">
      <alignment horizontal="center" vertical="center" wrapText="1"/>
    </xf>
    <xf numFmtId="0" fontId="8" fillId="0" borderId="2" xfId="0" applyFont="1" applyBorder="1" applyAlignment="1">
      <alignment horizontal="center" vertical="center" wrapText="1"/>
    </xf>
    <xf numFmtId="1" fontId="8" fillId="0" borderId="2" xfId="0" applyNumberFormat="1" applyFont="1" applyBorder="1" applyAlignment="1">
      <alignment horizontal="center" vertical="center" wrapText="1"/>
    </xf>
    <xf numFmtId="49" fontId="8" fillId="0" borderId="2" xfId="0" applyNumberFormat="1" applyFont="1" applyBorder="1" applyAlignment="1" applyProtection="1">
      <alignment horizontal="center" vertical="center" wrapText="1"/>
      <protection locked="0"/>
    </xf>
    <xf numFmtId="0" fontId="8" fillId="0" borderId="2" xfId="0" applyFont="1" applyBorder="1" applyAlignment="1">
      <alignment horizontal="center" vertical="center"/>
    </xf>
    <xf numFmtId="0" fontId="8" fillId="0" borderId="9" xfId="0" applyFont="1" applyBorder="1" applyAlignment="1" applyProtection="1">
      <alignment horizontal="center" vertical="center" wrapText="1"/>
      <protection locked="0"/>
    </xf>
    <xf numFmtId="49" fontId="8" fillId="0" borderId="6" xfId="0" applyNumberFormat="1" applyFont="1" applyBorder="1" applyAlignment="1" applyProtection="1">
      <alignment horizontal="center" vertical="center" wrapText="1"/>
      <protection locked="0"/>
    </xf>
    <xf numFmtId="0" fontId="8" fillId="0" borderId="6" xfId="0" applyFont="1" applyBorder="1" applyAlignment="1">
      <alignment horizontal="center" vertical="center" wrapText="1"/>
    </xf>
    <xf numFmtId="1" fontId="8" fillId="0" borderId="6" xfId="0" applyNumberFormat="1" applyFont="1" applyBorder="1" applyAlignment="1" applyProtection="1">
      <alignment horizontal="center" vertical="center" wrapText="1"/>
      <protection locked="0"/>
    </xf>
    <xf numFmtId="0" fontId="8" fillId="0" borderId="0" xfId="0" quotePrefix="1" applyFont="1" applyProtection="1">
      <protection hidden="1"/>
    </xf>
    <xf numFmtId="0" fontId="19" fillId="0" borderId="4" xfId="0" applyFont="1" applyBorder="1" applyAlignment="1">
      <alignment horizontal="center" vertical="center" wrapText="1"/>
    </xf>
    <xf numFmtId="49" fontId="19" fillId="0" borderId="4" xfId="0" applyNumberFormat="1" applyFont="1" applyBorder="1" applyAlignment="1" applyProtection="1">
      <alignment horizontal="center" vertical="center" wrapText="1"/>
      <protection locked="0"/>
    </xf>
    <xf numFmtId="0" fontId="19" fillId="0" borderId="4" xfId="0" applyFont="1" applyBorder="1" applyAlignment="1">
      <alignment horizontal="center" wrapText="1"/>
    </xf>
    <xf numFmtId="49" fontId="19" fillId="0" borderId="2" xfId="0" applyNumberFormat="1" applyFont="1" applyBorder="1" applyAlignment="1" applyProtection="1">
      <alignment horizontal="center" vertical="center" wrapText="1"/>
      <protection locked="0"/>
    </xf>
    <xf numFmtId="165" fontId="11" fillId="0" borderId="22" xfId="0" quotePrefix="1" applyNumberFormat="1" applyFont="1" applyBorder="1" applyAlignment="1" applyProtection="1">
      <alignment horizontal="center"/>
      <protection hidden="1"/>
    </xf>
    <xf numFmtId="0" fontId="21" fillId="0" borderId="2" xfId="1" applyFont="1" applyBorder="1" applyAlignment="1" applyProtection="1">
      <alignment horizontal="center" vertical="center" wrapText="1"/>
    </xf>
    <xf numFmtId="49" fontId="19" fillId="0" borderId="18" xfId="0" applyNumberFormat="1" applyFont="1" applyBorder="1" applyAlignment="1">
      <alignment horizontal="center" vertical="center" wrapText="1"/>
    </xf>
    <xf numFmtId="1" fontId="19" fillId="0" borderId="18" xfId="0" applyNumberFormat="1" applyFont="1" applyBorder="1" applyAlignment="1">
      <alignment horizontal="center" vertical="center" wrapText="1"/>
    </xf>
    <xf numFmtId="0" fontId="19" fillId="0" borderId="18" xfId="0" applyFont="1" applyBorder="1" applyAlignment="1">
      <alignment horizontal="center" vertical="center" wrapText="1"/>
    </xf>
    <xf numFmtId="2" fontId="22" fillId="0" borderId="23" xfId="0" applyNumberFormat="1" applyFont="1" applyBorder="1" applyAlignment="1">
      <alignment horizontal="center" vertical="center" wrapText="1"/>
    </xf>
    <xf numFmtId="49" fontId="19" fillId="0" borderId="7" xfId="0" applyNumberFormat="1" applyFont="1" applyBorder="1" applyAlignment="1" applyProtection="1">
      <alignment horizontal="center" vertical="center" wrapText="1"/>
      <protection locked="0"/>
    </xf>
    <xf numFmtId="0" fontId="19" fillId="0" borderId="0" xfId="0" applyFont="1" applyAlignment="1">
      <alignment horizontal="center" vertical="center" wrapText="1"/>
    </xf>
    <xf numFmtId="49" fontId="19" fillId="0" borderId="9" xfId="0" applyNumberFormat="1" applyFont="1" applyBorder="1" applyAlignment="1" applyProtection="1">
      <alignment horizontal="center" vertical="center" wrapText="1"/>
      <protection locked="0"/>
    </xf>
    <xf numFmtId="49" fontId="19" fillId="0" borderId="6" xfId="0" applyNumberFormat="1" applyFont="1" applyBorder="1" applyAlignment="1" applyProtection="1">
      <alignment horizontal="center" vertical="center" wrapText="1"/>
      <protection locked="0"/>
    </xf>
    <xf numFmtId="0" fontId="19" fillId="0" borderId="6" xfId="0" applyFont="1" applyBorder="1" applyAlignment="1">
      <alignment horizontal="center" vertical="center" wrapText="1"/>
    </xf>
    <xf numFmtId="0" fontId="11" fillId="0" borderId="0" xfId="0" applyFont="1" applyAlignment="1">
      <alignment horizontal="center"/>
    </xf>
    <xf numFmtId="1" fontId="19" fillId="0" borderId="2" xfId="0" applyNumberFormat="1" applyFont="1" applyBorder="1" applyAlignment="1">
      <alignment horizontal="center" vertical="center" wrapText="1"/>
    </xf>
    <xf numFmtId="0" fontId="19" fillId="0" borderId="24" xfId="0" applyFont="1" applyBorder="1" applyAlignment="1">
      <alignment horizontal="center" vertical="center" wrapText="1"/>
    </xf>
    <xf numFmtId="0" fontId="19" fillId="0" borderId="25" xfId="0" applyFont="1" applyBorder="1" applyAlignment="1">
      <alignment horizontal="center" vertical="center" wrapText="1"/>
    </xf>
    <xf numFmtId="1" fontId="19" fillId="0" borderId="25" xfId="0" applyNumberFormat="1" applyFont="1" applyBorder="1" applyAlignment="1">
      <alignment horizontal="center" vertical="center" wrapText="1"/>
    </xf>
    <xf numFmtId="0" fontId="19" fillId="0" borderId="26" xfId="0" applyFont="1" applyBorder="1" applyAlignment="1" applyProtection="1">
      <alignment horizontal="center" vertical="center" wrapText="1"/>
      <protection hidden="1"/>
    </xf>
    <xf numFmtId="0" fontId="11" fillId="0" borderId="21" xfId="0" applyFont="1" applyBorder="1"/>
    <xf numFmtId="165" fontId="11" fillId="0" borderId="22" xfId="0" applyNumberFormat="1" applyFont="1" applyBorder="1" applyAlignment="1">
      <alignment horizontal="center"/>
    </xf>
    <xf numFmtId="0" fontId="19" fillId="0" borderId="17" xfId="0" applyFont="1" applyBorder="1" applyAlignment="1">
      <alignment horizontal="center" vertical="center" wrapText="1"/>
    </xf>
    <xf numFmtId="0" fontId="19" fillId="0" borderId="8" xfId="0" applyFont="1" applyBorder="1" applyAlignment="1">
      <alignment horizontal="center" vertical="center" wrapText="1"/>
    </xf>
    <xf numFmtId="49" fontId="19" fillId="0" borderId="8" xfId="0" applyNumberFormat="1" applyFont="1" applyBorder="1" applyAlignment="1">
      <alignment horizontal="center" vertical="center" wrapText="1"/>
    </xf>
    <xf numFmtId="49" fontId="19" fillId="0" borderId="2" xfId="0" applyNumberFormat="1" applyFont="1" applyBorder="1" applyAlignment="1" applyProtection="1">
      <alignment horizontal="left" vertical="center" wrapText="1"/>
      <protection locked="0"/>
    </xf>
    <xf numFmtId="49" fontId="19" fillId="0" borderId="2" xfId="0" applyNumberFormat="1" applyFont="1" applyBorder="1" applyAlignment="1">
      <alignment horizontal="center" vertical="center" wrapText="1"/>
    </xf>
    <xf numFmtId="0" fontId="19" fillId="0" borderId="8" xfId="0" applyFont="1" applyBorder="1" applyAlignment="1" applyProtection="1">
      <alignment horizontal="center" vertical="center" wrapText="1"/>
      <protection locked="0"/>
    </xf>
    <xf numFmtId="0" fontId="19" fillId="0" borderId="6" xfId="0" applyFont="1" applyBorder="1"/>
    <xf numFmtId="0" fontId="19" fillId="0" borderId="6" xfId="0" applyFont="1" applyBorder="1" applyAlignment="1">
      <alignment horizontal="center"/>
    </xf>
    <xf numFmtId="2" fontId="19" fillId="0" borderId="27" xfId="0" applyNumberFormat="1" applyFont="1" applyBorder="1" applyAlignment="1" applyProtection="1">
      <alignment horizontal="center" vertical="center" wrapText="1"/>
      <protection hidden="1"/>
    </xf>
    <xf numFmtId="0" fontId="10" fillId="0" borderId="0" xfId="0" applyFont="1" applyAlignment="1">
      <alignment horizontal="center"/>
    </xf>
    <xf numFmtId="1" fontId="19" fillId="0" borderId="17" xfId="0" applyNumberFormat="1" applyFont="1" applyBorder="1" applyAlignment="1" applyProtection="1">
      <alignment horizontal="center" vertical="center" wrapText="1"/>
      <protection locked="0"/>
    </xf>
    <xf numFmtId="1" fontId="19" fillId="0" borderId="7" xfId="0" applyNumberFormat="1" applyFont="1" applyBorder="1" applyAlignment="1" applyProtection="1">
      <alignment horizontal="center" vertical="center" wrapText="1"/>
      <protection locked="0"/>
    </xf>
    <xf numFmtId="1" fontId="19" fillId="0" borderId="19" xfId="0" applyNumberFormat="1" applyFont="1" applyBorder="1" applyAlignment="1" applyProtection="1">
      <alignment horizontal="center" vertical="center" wrapText="1"/>
      <protection locked="0"/>
    </xf>
    <xf numFmtId="49" fontId="19" fillId="0" borderId="19" xfId="0" applyNumberFormat="1" applyFont="1" applyBorder="1" applyAlignment="1" applyProtection="1">
      <alignment horizontal="center" vertical="center" wrapText="1"/>
      <protection locked="0"/>
    </xf>
    <xf numFmtId="0" fontId="19" fillId="0" borderId="28" xfId="0" applyFont="1" applyBorder="1" applyAlignment="1">
      <alignment horizontal="center" vertical="center" wrapText="1"/>
    </xf>
    <xf numFmtId="49" fontId="19" fillId="0" borderId="18" xfId="0" applyNumberFormat="1" applyFont="1" applyBorder="1" applyAlignment="1">
      <alignment horizontal="left" vertical="center" wrapText="1"/>
    </xf>
    <xf numFmtId="1" fontId="19" fillId="0" borderId="29" xfId="0" applyNumberFormat="1" applyFont="1" applyBorder="1" applyAlignment="1">
      <alignment horizontal="center" vertical="center" wrapText="1"/>
    </xf>
    <xf numFmtId="0" fontId="19" fillId="0" borderId="2" xfId="0" applyFont="1" applyBorder="1" applyAlignment="1">
      <alignment horizontal="center" vertical="center"/>
    </xf>
    <xf numFmtId="2" fontId="19" fillId="0" borderId="2" xfId="0" applyNumberFormat="1" applyFont="1" applyBorder="1" applyAlignment="1">
      <alignment horizontal="center" vertical="center" wrapText="1"/>
    </xf>
    <xf numFmtId="0" fontId="19" fillId="0" borderId="6" xfId="0" applyFont="1" applyBorder="1" applyAlignment="1">
      <alignment horizontal="center" vertical="center"/>
    </xf>
    <xf numFmtId="0" fontId="19" fillId="0" borderId="0" xfId="0" applyFont="1" applyAlignment="1">
      <alignment horizontal="center" vertical="center"/>
    </xf>
    <xf numFmtId="0" fontId="15" fillId="0" borderId="0" xfId="0" applyFont="1" applyAlignment="1" applyProtection="1">
      <alignment vertical="center" wrapText="1"/>
      <protection hidden="1"/>
    </xf>
    <xf numFmtId="49" fontId="19" fillId="0" borderId="8" xfId="0" applyNumberFormat="1" applyFont="1" applyBorder="1" applyAlignment="1" applyProtection="1">
      <alignment horizontal="center" vertical="center" wrapText="1"/>
      <protection locked="0"/>
    </xf>
    <xf numFmtId="0" fontId="25" fillId="0" borderId="2" xfId="0" applyFont="1" applyBorder="1"/>
    <xf numFmtId="0" fontId="25" fillId="0" borderId="6" xfId="0" applyFont="1" applyBorder="1"/>
    <xf numFmtId="0" fontId="19" fillId="0" borderId="30" xfId="0" applyFont="1" applyBorder="1" applyAlignment="1">
      <alignment horizontal="center" vertical="center" wrapText="1"/>
    </xf>
    <xf numFmtId="0" fontId="19" fillId="0" borderId="31" xfId="0" applyFont="1" applyBorder="1" applyAlignment="1">
      <alignment horizontal="center" vertical="center" wrapText="1"/>
    </xf>
    <xf numFmtId="1" fontId="19" fillId="0" borderId="31" xfId="0" applyNumberFormat="1" applyFont="1" applyBorder="1" applyAlignment="1">
      <alignment horizontal="center" vertical="center" wrapText="1"/>
    </xf>
    <xf numFmtId="0" fontId="19" fillId="0" borderId="32" xfId="0" applyFont="1" applyBorder="1" applyAlignment="1" applyProtection="1">
      <alignment horizontal="center" vertical="center" wrapText="1"/>
      <protection hidden="1"/>
    </xf>
    <xf numFmtId="0" fontId="13" fillId="0" borderId="24" xfId="0" applyFont="1" applyBorder="1" applyAlignment="1">
      <alignment horizontal="center" vertical="center" wrapText="1"/>
    </xf>
    <xf numFmtId="0" fontId="13" fillId="0" borderId="25" xfId="0" applyFont="1" applyBorder="1" applyAlignment="1">
      <alignment horizontal="center" vertical="center" wrapText="1"/>
    </xf>
    <xf numFmtId="1" fontId="13" fillId="0" borderId="25" xfId="0" applyNumberFormat="1" applyFont="1" applyBorder="1" applyAlignment="1">
      <alignment horizontal="center" vertical="center" wrapText="1"/>
    </xf>
    <xf numFmtId="0" fontId="13" fillId="0" borderId="26" xfId="0" applyFont="1" applyBorder="1" applyAlignment="1" applyProtection="1">
      <alignment horizontal="center" vertical="center" wrapText="1"/>
      <protection hidden="1"/>
    </xf>
    <xf numFmtId="49" fontId="9" fillId="0" borderId="0" xfId="0" applyNumberFormat="1" applyFont="1" applyAlignment="1">
      <alignment horizontal="center" vertical="center" wrapText="1"/>
    </xf>
    <xf numFmtId="0" fontId="8" fillId="0" borderId="7" xfId="0" applyFont="1" applyBorder="1" applyAlignment="1">
      <alignment horizontal="center"/>
    </xf>
    <xf numFmtId="0" fontId="8" fillId="0" borderId="4" xfId="0" applyFont="1" applyBorder="1" applyAlignment="1">
      <alignment horizontal="center" vertical="center"/>
    </xf>
    <xf numFmtId="0" fontId="8" fillId="0" borderId="4" xfId="0" applyFont="1" applyBorder="1" applyAlignment="1">
      <alignment horizontal="center" wrapText="1"/>
    </xf>
    <xf numFmtId="0" fontId="8" fillId="0" borderId="4" xfId="0" applyFont="1" applyBorder="1" applyAlignment="1">
      <alignment horizontal="center"/>
    </xf>
    <xf numFmtId="16" fontId="8" fillId="0" borderId="4" xfId="0" quotePrefix="1" applyNumberFormat="1" applyFont="1" applyBorder="1" applyAlignment="1">
      <alignment horizontal="center"/>
    </xf>
    <xf numFmtId="0" fontId="8" fillId="0" borderId="8" xfId="0" applyFont="1" applyBorder="1" applyAlignment="1">
      <alignment horizontal="center" vertical="center" wrapText="1"/>
    </xf>
    <xf numFmtId="0" fontId="8" fillId="0" borderId="2" xfId="0" quotePrefix="1" applyFont="1" applyBorder="1" applyAlignment="1">
      <alignment horizontal="center" vertical="center" wrapText="1"/>
    </xf>
    <xf numFmtId="0" fontId="8" fillId="0" borderId="33" xfId="0" quotePrefix="1" applyFont="1" applyBorder="1" applyAlignment="1">
      <alignment horizontal="center" vertical="center" wrapText="1"/>
    </xf>
    <xf numFmtId="2" fontId="11" fillId="0" borderId="23" xfId="0" applyNumberFormat="1" applyFont="1" applyBorder="1" applyAlignment="1">
      <alignment horizontal="center" vertical="center" wrapText="1"/>
    </xf>
    <xf numFmtId="0" fontId="13" fillId="0" borderId="2" xfId="0" applyFont="1" applyBorder="1" applyAlignment="1">
      <alignment horizontal="center" vertical="center" wrapText="1"/>
    </xf>
    <xf numFmtId="0" fontId="13" fillId="0" borderId="2" xfId="0" quotePrefix="1" applyFont="1" applyBorder="1" applyAlignment="1">
      <alignment horizontal="center" vertical="center" wrapText="1"/>
    </xf>
    <xf numFmtId="0" fontId="13" fillId="0" borderId="33" xfId="0" quotePrefix="1" applyFont="1" applyBorder="1" applyAlignment="1">
      <alignment horizontal="center" vertical="center" wrapText="1"/>
    </xf>
    <xf numFmtId="0" fontId="8" fillId="0" borderId="9" xfId="0" applyFont="1" applyBorder="1" applyAlignment="1">
      <alignment horizontal="center" vertical="center" wrapText="1"/>
    </xf>
    <xf numFmtId="16" fontId="8" fillId="0" borderId="6" xfId="0" applyNumberFormat="1" applyFont="1" applyBorder="1" applyAlignment="1">
      <alignment horizontal="center" vertical="center" wrapText="1"/>
    </xf>
    <xf numFmtId="16" fontId="8" fillId="0" borderId="34" xfId="0" applyNumberFormat="1" applyFont="1" applyBorder="1" applyAlignment="1">
      <alignment horizontal="center" vertical="center" wrapText="1"/>
    </xf>
    <xf numFmtId="2" fontId="11" fillId="0" borderId="35" xfId="0" applyNumberFormat="1" applyFont="1" applyBorder="1" applyAlignment="1">
      <alignment horizontal="center" vertical="center" wrapText="1"/>
    </xf>
    <xf numFmtId="0" fontId="8" fillId="0" borderId="0" xfId="0" applyFont="1" applyAlignment="1">
      <alignment horizontal="center" vertical="center" wrapText="1"/>
    </xf>
    <xf numFmtId="0" fontId="8" fillId="0" borderId="24" xfId="0" applyFont="1" applyBorder="1" applyAlignment="1">
      <alignment horizontal="center" vertical="center" wrapText="1"/>
    </xf>
    <xf numFmtId="0" fontId="8" fillId="0" borderId="25" xfId="0" applyFont="1" applyBorder="1" applyAlignment="1">
      <alignment horizontal="center" vertical="center" wrapText="1"/>
    </xf>
    <xf numFmtId="0" fontId="8" fillId="0" borderId="26" xfId="0" applyFont="1" applyBorder="1" applyAlignment="1">
      <alignment horizontal="center" vertical="center" wrapText="1"/>
    </xf>
    <xf numFmtId="0" fontId="8" fillId="0" borderId="7" xfId="0" applyFont="1" applyBorder="1" applyAlignment="1">
      <alignment horizontal="center" vertical="center"/>
    </xf>
    <xf numFmtId="0" fontId="0" fillId="0" borderId="4" xfId="0" applyBorder="1" applyAlignment="1">
      <alignment horizontal="center" wrapText="1"/>
    </xf>
    <xf numFmtId="0" fontId="8" fillId="0" borderId="0" xfId="0" applyFont="1" applyAlignment="1">
      <alignment horizontal="center" vertical="center"/>
    </xf>
    <xf numFmtId="0" fontId="8" fillId="0" borderId="8" xfId="0" applyFont="1" applyBorder="1" applyAlignment="1">
      <alignment horizontal="center" vertical="center"/>
    </xf>
    <xf numFmtId="0" fontId="8" fillId="0" borderId="2" xfId="0" applyFont="1" applyBorder="1" applyAlignment="1">
      <alignment horizontal="center" wrapText="1"/>
    </xf>
    <xf numFmtId="0" fontId="8" fillId="0" borderId="2" xfId="0" applyFont="1" applyBorder="1" applyAlignment="1">
      <alignment horizontal="center"/>
    </xf>
    <xf numFmtId="16" fontId="8" fillId="0" borderId="2" xfId="0" applyNumberFormat="1" applyFont="1" applyBorder="1" applyAlignment="1">
      <alignment horizontal="center"/>
    </xf>
    <xf numFmtId="0" fontId="0" fillId="0" borderId="2" xfId="0" applyBorder="1" applyAlignment="1">
      <alignment horizontal="center" wrapText="1"/>
    </xf>
    <xf numFmtId="16" fontId="8" fillId="0" borderId="2" xfId="0" quotePrefix="1" applyNumberFormat="1" applyFont="1" applyBorder="1" applyAlignment="1">
      <alignment horizontal="center" vertical="center" wrapText="1"/>
    </xf>
    <xf numFmtId="0" fontId="8" fillId="0" borderId="9" xfId="0" applyFont="1" applyBorder="1" applyAlignment="1">
      <alignment horizontal="center" vertical="center"/>
    </xf>
    <xf numFmtId="0" fontId="13" fillId="0" borderId="6" xfId="0" applyFont="1" applyBorder="1" applyAlignment="1">
      <alignment horizontal="center" vertical="center" wrapText="1"/>
    </xf>
    <xf numFmtId="0" fontId="8" fillId="0" borderId="6" xfId="0" quotePrefix="1" applyFont="1" applyBorder="1" applyAlignment="1">
      <alignment horizontal="center" vertical="center" wrapText="1"/>
    </xf>
    <xf numFmtId="0" fontId="16" fillId="0" borderId="24" xfId="0" applyFont="1" applyBorder="1" applyAlignment="1" applyProtection="1">
      <alignment horizontal="center" vertical="center" wrapText="1"/>
      <protection hidden="1"/>
    </xf>
    <xf numFmtId="0" fontId="16" fillId="0" borderId="25" xfId="0" applyFont="1" applyBorder="1" applyAlignment="1" applyProtection="1">
      <alignment horizontal="center" vertical="center"/>
      <protection hidden="1"/>
    </xf>
    <xf numFmtId="0" fontId="16" fillId="0" borderId="25" xfId="0" applyFont="1" applyBorder="1" applyAlignment="1" applyProtection="1">
      <alignment horizontal="center" vertical="center" wrapText="1"/>
      <protection hidden="1"/>
    </xf>
    <xf numFmtId="0" fontId="8" fillId="0" borderId="25" xfId="0" applyFont="1" applyBorder="1" applyAlignment="1" applyProtection="1">
      <alignment horizontal="center" vertical="center" wrapText="1"/>
      <protection hidden="1"/>
    </xf>
    <xf numFmtId="0" fontId="8" fillId="0" borderId="8" xfId="0" applyFont="1" applyBorder="1" applyAlignment="1">
      <alignment horizontal="center"/>
    </xf>
    <xf numFmtId="0" fontId="0" fillId="0" borderId="8" xfId="0" applyBorder="1" applyAlignment="1">
      <alignment horizontal="center" vertical="center" wrapText="1"/>
    </xf>
    <xf numFmtId="0" fontId="8" fillId="0" borderId="25" xfId="0" applyFont="1" applyBorder="1" applyAlignment="1">
      <alignment horizontal="center" vertical="center"/>
    </xf>
    <xf numFmtId="0" fontId="19" fillId="0" borderId="18" xfId="0" applyFont="1" applyBorder="1" applyAlignment="1" applyProtection="1">
      <alignment horizontal="center" vertical="center" wrapText="1"/>
      <protection locked="0"/>
    </xf>
    <xf numFmtId="0" fontId="19" fillId="0" borderId="18" xfId="0" applyFont="1" applyBorder="1" applyAlignment="1">
      <alignment horizontal="center" vertical="center"/>
    </xf>
    <xf numFmtId="0" fontId="19" fillId="0" borderId="9" xfId="0" applyFont="1" applyBorder="1" applyAlignment="1">
      <alignment horizontal="center" vertical="center" wrapText="1"/>
    </xf>
    <xf numFmtId="165" fontId="22" fillId="0" borderId="22" xfId="0" applyNumberFormat="1" applyFont="1" applyBorder="1" applyAlignment="1">
      <alignment horizontal="center" vertical="center"/>
    </xf>
    <xf numFmtId="0" fontId="8" fillId="0" borderId="2" xfId="0" applyFont="1" applyBorder="1" applyAlignment="1">
      <alignment horizontal="left" vertical="center" wrapText="1"/>
    </xf>
    <xf numFmtId="0" fontId="13" fillId="0" borderId="6" xfId="0" applyFont="1" applyBorder="1" applyAlignment="1">
      <alignment horizontal="left" vertical="center" wrapText="1"/>
    </xf>
    <xf numFmtId="0" fontId="13" fillId="0" borderId="9" xfId="0" applyFont="1" applyBorder="1" applyAlignment="1">
      <alignment horizontal="center"/>
    </xf>
    <xf numFmtId="0" fontId="0" fillId="0" borderId="17" xfId="0" applyBorder="1" applyAlignment="1">
      <alignment horizontal="center" vertical="center" wrapText="1"/>
    </xf>
    <xf numFmtId="0" fontId="8" fillId="0" borderId="18" xfId="0" applyFont="1" applyBorder="1" applyAlignment="1">
      <alignment horizontal="center" vertical="center" wrapText="1"/>
    </xf>
    <xf numFmtId="0" fontId="8" fillId="0" borderId="2" xfId="0" quotePrefix="1" applyFont="1" applyBorder="1" applyAlignment="1">
      <alignment horizontal="center"/>
    </xf>
    <xf numFmtId="0" fontId="8" fillId="0" borderId="2" xfId="0" applyFont="1" applyBorder="1"/>
    <xf numFmtId="0" fontId="8" fillId="0" borderId="17" xfId="0" applyFont="1" applyBorder="1" applyAlignment="1">
      <alignment horizontal="center"/>
    </xf>
    <xf numFmtId="0" fontId="8" fillId="0" borderId="18" xfId="0" applyFont="1" applyBorder="1"/>
    <xf numFmtId="0" fontId="8" fillId="0" borderId="27" xfId="0" applyFont="1" applyBorder="1"/>
    <xf numFmtId="0" fontId="8" fillId="0" borderId="9" xfId="0" applyFont="1" applyBorder="1" applyAlignment="1">
      <alignment horizontal="center"/>
    </xf>
    <xf numFmtId="0" fontId="8" fillId="0" borderId="7" xfId="0" applyFont="1" applyBorder="1" applyAlignment="1">
      <alignment horizontal="center" vertical="center" wrapText="1"/>
    </xf>
    <xf numFmtId="0" fontId="8" fillId="0" borderId="4" xfId="0" quotePrefix="1" applyFont="1" applyBorder="1" applyAlignment="1">
      <alignment horizontal="center"/>
    </xf>
    <xf numFmtId="0" fontId="8" fillId="0" borderId="4" xfId="0" applyFont="1" applyBorder="1" applyAlignment="1">
      <alignment horizontal="left"/>
    </xf>
    <xf numFmtId="0" fontId="8" fillId="0" borderId="2" xfId="0" applyFont="1" applyBorder="1" applyAlignment="1">
      <alignment horizontal="left"/>
    </xf>
    <xf numFmtId="0" fontId="8" fillId="0" borderId="36" xfId="0" applyFont="1" applyBorder="1" applyAlignment="1">
      <alignment horizontal="center" vertical="center" wrapText="1"/>
    </xf>
    <xf numFmtId="0" fontId="8" fillId="0" borderId="6" xfId="0" applyFont="1" applyBorder="1" applyAlignment="1">
      <alignment horizontal="left" vertical="center"/>
    </xf>
    <xf numFmtId="0" fontId="19" fillId="0" borderId="0" xfId="0" applyFont="1" applyAlignment="1" applyProtection="1">
      <alignment vertical="center"/>
      <protection hidden="1"/>
    </xf>
    <xf numFmtId="0" fontId="19" fillId="0" borderId="0" xfId="0" applyFont="1" applyAlignment="1" applyProtection="1">
      <alignment horizontal="left" vertical="center"/>
      <protection hidden="1"/>
    </xf>
    <xf numFmtId="0" fontId="19" fillId="0" borderId="0" xfId="0" applyFont="1"/>
    <xf numFmtId="0" fontId="0" fillId="2" borderId="2" xfId="0" applyFill="1" applyBorder="1" applyAlignment="1">
      <alignment horizontal="center"/>
    </xf>
    <xf numFmtId="0" fontId="0" fillId="2" borderId="4" xfId="0" applyFill="1" applyBorder="1" applyAlignment="1">
      <alignment horizontal="center"/>
    </xf>
    <xf numFmtId="0" fontId="0" fillId="0" borderId="4" xfId="0" applyBorder="1"/>
    <xf numFmtId="0" fontId="0" fillId="0" borderId="0" xfId="0" applyAlignment="1">
      <alignment vertical="top" wrapText="1"/>
    </xf>
    <xf numFmtId="0" fontId="8" fillId="0" borderId="2" xfId="0" applyFont="1" applyBorder="1" applyAlignment="1">
      <alignment wrapText="1"/>
    </xf>
    <xf numFmtId="0" fontId="0" fillId="0" borderId="2" xfId="0" applyBorder="1" applyAlignment="1">
      <alignment wrapText="1"/>
    </xf>
    <xf numFmtId="0" fontId="8" fillId="0" borderId="18" xfId="0" applyFont="1" applyBorder="1" applyAlignment="1">
      <alignment wrapText="1"/>
    </xf>
    <xf numFmtId="0" fontId="8" fillId="0" borderId="18" xfId="0" applyFont="1" applyBorder="1" applyAlignment="1">
      <alignment horizontal="center"/>
    </xf>
    <xf numFmtId="0" fontId="0" fillId="0" borderId="6" xfId="0" applyBorder="1" applyAlignment="1">
      <alignment wrapText="1"/>
    </xf>
    <xf numFmtId="165" fontId="11" fillId="0" borderId="22" xfId="0" applyNumberFormat="1" applyFont="1" applyBorder="1" applyAlignment="1">
      <alignment horizontal="center" vertical="center" wrapText="1"/>
    </xf>
    <xf numFmtId="0" fontId="11" fillId="0" borderId="37" xfId="0" applyFont="1" applyBorder="1" applyAlignment="1">
      <alignment horizontal="center"/>
    </xf>
    <xf numFmtId="165" fontId="15" fillId="0" borderId="22" xfId="0" applyNumberFormat="1" applyFont="1" applyBorder="1" applyAlignment="1">
      <alignment horizontal="center"/>
    </xf>
    <xf numFmtId="0" fontId="26" fillId="0" borderId="0" xfId="0" applyFont="1"/>
    <xf numFmtId="0" fontId="0" fillId="0" borderId="0" xfId="0" applyAlignment="1">
      <alignment horizontal="right"/>
    </xf>
    <xf numFmtId="0" fontId="8" fillId="0" borderId="17" xfId="0" applyFont="1" applyBorder="1" applyAlignment="1">
      <alignment horizontal="center" vertical="center" wrapText="1"/>
    </xf>
    <xf numFmtId="0" fontId="8" fillId="0" borderId="18" xfId="0" applyFont="1" applyBorder="1" applyAlignment="1">
      <alignment horizontal="left" vertical="center" wrapText="1"/>
    </xf>
    <xf numFmtId="0" fontId="8" fillId="0" borderId="6" xfId="0" applyFont="1" applyBorder="1" applyAlignment="1">
      <alignment horizontal="left" vertical="center" wrapText="1"/>
    </xf>
    <xf numFmtId="0" fontId="8" fillId="0" borderId="6" xfId="0" applyFont="1" applyBorder="1" applyAlignment="1">
      <alignment wrapText="1"/>
    </xf>
    <xf numFmtId="0" fontId="19" fillId="0" borderId="38" xfId="0" applyFont="1" applyBorder="1" applyAlignment="1">
      <alignment horizontal="center" vertical="center" wrapText="1"/>
    </xf>
    <xf numFmtId="0" fontId="19" fillId="0" borderId="26" xfId="0" applyFont="1" applyBorder="1" applyAlignment="1">
      <alignment horizontal="center" vertical="center" wrapText="1"/>
    </xf>
    <xf numFmtId="0" fontId="19" fillId="0" borderId="2" xfId="0" applyFont="1" applyBorder="1"/>
    <xf numFmtId="0" fontId="19" fillId="0" borderId="0" xfId="0" applyFont="1" applyAlignment="1">
      <alignment wrapText="1"/>
    </xf>
    <xf numFmtId="0" fontId="22" fillId="0" borderId="0" xfId="0" applyFont="1"/>
    <xf numFmtId="0" fontId="25" fillId="0" borderId="17" xfId="0" applyFont="1" applyBorder="1" applyAlignment="1">
      <alignment horizontal="center"/>
    </xf>
    <xf numFmtId="0" fontId="25" fillId="0" borderId="18" xfId="0" applyFont="1" applyBorder="1"/>
    <xf numFmtId="0" fontId="25" fillId="0" borderId="27" xfId="0" applyFont="1" applyBorder="1"/>
    <xf numFmtId="0" fontId="25" fillId="0" borderId="8" xfId="0" applyFont="1" applyBorder="1" applyAlignment="1">
      <alignment horizontal="center"/>
    </xf>
    <xf numFmtId="0" fontId="22" fillId="0" borderId="23" xfId="0" applyFont="1" applyBorder="1" applyAlignment="1">
      <alignment horizontal="center"/>
    </xf>
    <xf numFmtId="0" fontId="19" fillId="0" borderId="2" xfId="0" applyFont="1" applyBorder="1" applyAlignment="1">
      <alignment horizontal="left" vertical="center" wrapText="1"/>
    </xf>
    <xf numFmtId="0" fontId="22" fillId="0" borderId="23" xfId="0" applyFont="1" applyBorder="1" applyAlignment="1">
      <alignment horizontal="center" vertical="center" wrapText="1"/>
    </xf>
    <xf numFmtId="0" fontId="25" fillId="0" borderId="9" xfId="0" applyFont="1" applyBorder="1" applyAlignment="1">
      <alignment horizontal="center"/>
    </xf>
    <xf numFmtId="0" fontId="19" fillId="0" borderId="6" xfId="0" applyFont="1" applyBorder="1" applyAlignment="1">
      <alignment horizontal="left" vertical="center" wrapText="1"/>
    </xf>
    <xf numFmtId="0" fontId="22" fillId="0" borderId="35" xfId="0" applyFont="1" applyBorder="1" applyAlignment="1">
      <alignment horizontal="center" vertical="center" wrapText="1"/>
    </xf>
    <xf numFmtId="17" fontId="19" fillId="0" borderId="2" xfId="0" quotePrefix="1" applyNumberFormat="1" applyFont="1" applyBorder="1" applyAlignment="1">
      <alignment horizontal="center" vertical="center" wrapText="1"/>
    </xf>
    <xf numFmtId="0" fontId="25" fillId="0" borderId="26" xfId="0" applyFont="1" applyBorder="1" applyAlignment="1">
      <alignment horizontal="center" vertical="center" wrapText="1"/>
    </xf>
    <xf numFmtId="0" fontId="19" fillId="0" borderId="18" xfId="0" applyFont="1" applyBorder="1" applyAlignment="1">
      <alignment horizontal="left" vertical="center" wrapText="1"/>
    </xf>
    <xf numFmtId="14" fontId="19" fillId="0" borderId="18" xfId="0" applyNumberFormat="1" applyFont="1" applyBorder="1" applyAlignment="1">
      <alignment horizontal="center" vertical="center" wrapText="1"/>
    </xf>
    <xf numFmtId="166" fontId="22" fillId="0" borderId="22" xfId="0" applyNumberFormat="1" applyFont="1" applyBorder="1" applyAlignment="1">
      <alignment horizontal="center"/>
    </xf>
    <xf numFmtId="49" fontId="0" fillId="0" borderId="0" xfId="0" applyNumberFormat="1"/>
    <xf numFmtId="0" fontId="24" fillId="0" borderId="0" xfId="0" applyFont="1"/>
    <xf numFmtId="0" fontId="25" fillId="0" borderId="8" xfId="0" applyFont="1" applyBorder="1" applyAlignment="1">
      <alignment horizontal="center" vertical="center"/>
    </xf>
    <xf numFmtId="0" fontId="25" fillId="0" borderId="9" xfId="0" applyFont="1" applyBorder="1" applyAlignment="1">
      <alignment horizontal="center" vertical="center"/>
    </xf>
    <xf numFmtId="0" fontId="19" fillId="0" borderId="39" xfId="0" applyFont="1" applyBorder="1" applyAlignment="1">
      <alignment horizontal="left" vertical="center" wrapText="1"/>
    </xf>
    <xf numFmtId="0" fontId="25" fillId="0" borderId="0" xfId="0" applyFont="1" applyAlignment="1">
      <alignment horizontal="left" vertical="center" wrapText="1"/>
    </xf>
    <xf numFmtId="165" fontId="22" fillId="0" borderId="22" xfId="0" applyNumberFormat="1" applyFont="1" applyBorder="1" applyAlignment="1">
      <alignment horizontal="center" vertical="center" wrapText="1"/>
    </xf>
    <xf numFmtId="2" fontId="13" fillId="0" borderId="27" xfId="0" applyNumberFormat="1" applyFont="1" applyBorder="1" applyAlignment="1" applyProtection="1">
      <alignment horizontal="center" vertical="center" wrapText="1"/>
      <protection hidden="1"/>
    </xf>
    <xf numFmtId="2" fontId="8" fillId="0" borderId="23" xfId="0" applyNumberFormat="1" applyFont="1" applyBorder="1" applyAlignment="1" applyProtection="1">
      <alignment horizontal="center" vertical="center" wrapText="1"/>
      <protection hidden="1"/>
    </xf>
    <xf numFmtId="2" fontId="8" fillId="0" borderId="35" xfId="0" applyNumberFormat="1" applyFont="1" applyBorder="1" applyAlignment="1" applyProtection="1">
      <alignment horizontal="center" vertical="center" wrapText="1"/>
      <protection hidden="1"/>
    </xf>
    <xf numFmtId="2" fontId="8" fillId="0" borderId="40" xfId="0" applyNumberFormat="1" applyFont="1" applyBorder="1" applyAlignment="1" applyProtection="1">
      <alignment horizontal="center" vertical="center"/>
      <protection hidden="1"/>
    </xf>
    <xf numFmtId="2" fontId="8" fillId="0" borderId="23" xfId="0" applyNumberFormat="1" applyFont="1" applyBorder="1" applyAlignment="1" applyProtection="1">
      <alignment horizontal="center" vertical="center"/>
      <protection hidden="1"/>
    </xf>
    <xf numFmtId="2" fontId="8" fillId="0" borderId="35" xfId="0" applyNumberFormat="1" applyFont="1" applyBorder="1" applyAlignment="1" applyProtection="1">
      <alignment horizontal="center" vertical="center"/>
      <protection hidden="1"/>
    </xf>
    <xf numFmtId="2" fontId="8" fillId="0" borderId="27" xfId="0" applyNumberFormat="1" applyFont="1" applyBorder="1" applyAlignment="1" applyProtection="1">
      <alignment horizontal="center" vertical="center" wrapText="1"/>
      <protection hidden="1"/>
    </xf>
    <xf numFmtId="2" fontId="8" fillId="0" borderId="23" xfId="0" applyNumberFormat="1" applyFont="1" applyBorder="1" applyAlignment="1">
      <alignment horizontal="center" vertical="center" wrapText="1"/>
    </xf>
    <xf numFmtId="2" fontId="13" fillId="0" borderId="40" xfId="0" applyNumberFormat="1" applyFont="1" applyBorder="1" applyAlignment="1" applyProtection="1">
      <alignment horizontal="center" vertical="center" wrapText="1"/>
      <protection hidden="1"/>
    </xf>
    <xf numFmtId="2" fontId="13" fillId="0" borderId="23" xfId="0" applyNumberFormat="1" applyFont="1" applyBorder="1" applyAlignment="1" applyProtection="1">
      <alignment horizontal="center" vertical="center" wrapText="1"/>
      <protection hidden="1"/>
    </xf>
    <xf numFmtId="2" fontId="8" fillId="0" borderId="35" xfId="0" applyNumberFormat="1" applyFont="1" applyBorder="1" applyAlignment="1">
      <alignment horizontal="center"/>
    </xf>
    <xf numFmtId="2" fontId="8" fillId="0" borderId="23" xfId="0" applyNumberFormat="1" applyFont="1" applyBorder="1" applyAlignment="1">
      <alignment horizontal="center" vertical="center"/>
    </xf>
    <xf numFmtId="0" fontId="0" fillId="0" borderId="23" xfId="0" applyBorder="1"/>
    <xf numFmtId="0" fontId="0" fillId="0" borderId="35" xfId="0" applyBorder="1"/>
    <xf numFmtId="2" fontId="8" fillId="0" borderId="27" xfId="0" applyNumberFormat="1" applyFont="1" applyBorder="1" applyAlignment="1">
      <alignment horizontal="center" vertical="center" wrapText="1"/>
    </xf>
    <xf numFmtId="2" fontId="16" fillId="0" borderId="40" xfId="0" applyNumberFormat="1" applyFont="1" applyBorder="1" applyAlignment="1">
      <alignment horizontal="center" vertical="center"/>
    </xf>
    <xf numFmtId="2" fontId="16" fillId="0" borderId="23" xfId="0" applyNumberFormat="1" applyFont="1" applyBorder="1" applyAlignment="1">
      <alignment horizontal="center" vertical="center"/>
    </xf>
    <xf numFmtId="2" fontId="16" fillId="0" borderId="23" xfId="0" applyNumberFormat="1" applyFont="1" applyBorder="1" applyAlignment="1">
      <alignment horizontal="center" vertical="center" wrapText="1"/>
    </xf>
    <xf numFmtId="2" fontId="16" fillId="0" borderId="35" xfId="0" applyNumberFormat="1" applyFont="1" applyBorder="1" applyAlignment="1">
      <alignment horizontal="center" vertical="center"/>
    </xf>
    <xf numFmtId="2" fontId="8" fillId="0" borderId="40" xfId="0" applyNumberFormat="1" applyFont="1" applyBorder="1" applyAlignment="1">
      <alignment horizontal="center"/>
    </xf>
    <xf numFmtId="2" fontId="13" fillId="0" borderId="23" xfId="0" applyNumberFormat="1" applyFont="1" applyBorder="1" applyAlignment="1">
      <alignment horizontal="center" vertical="center" wrapText="1"/>
    </xf>
    <xf numFmtId="2" fontId="8" fillId="0" borderId="35" xfId="0" applyNumberFormat="1" applyFont="1" applyBorder="1" applyAlignment="1">
      <alignment horizontal="center" vertical="center" wrapText="1"/>
    </xf>
    <xf numFmtId="2" fontId="8" fillId="0" borderId="23" xfId="0" applyNumberFormat="1" applyFont="1" applyBorder="1" applyAlignment="1">
      <alignment horizontal="center"/>
    </xf>
    <xf numFmtId="2" fontId="8" fillId="0" borderId="40" xfId="0" applyNumberFormat="1" applyFont="1" applyBorder="1" applyAlignment="1">
      <alignment horizontal="center" vertical="center" wrapText="1"/>
    </xf>
    <xf numFmtId="2" fontId="8" fillId="0" borderId="27" xfId="0" applyNumberFormat="1" applyFont="1" applyBorder="1" applyAlignment="1">
      <alignment horizontal="center" vertical="center"/>
    </xf>
    <xf numFmtId="2" fontId="13" fillId="0" borderId="35" xfId="0" applyNumberFormat="1" applyFont="1" applyBorder="1" applyAlignment="1">
      <alignment horizontal="center" vertical="center" wrapText="1"/>
    </xf>
    <xf numFmtId="2" fontId="8" fillId="0" borderId="27" xfId="0" applyNumberFormat="1" applyFont="1" applyBorder="1" applyAlignment="1">
      <alignment horizontal="center"/>
    </xf>
    <xf numFmtId="2" fontId="13" fillId="0" borderId="27" xfId="0" applyNumberFormat="1" applyFont="1" applyBorder="1" applyAlignment="1">
      <alignment horizontal="center" vertical="center" wrapText="1"/>
    </xf>
    <xf numFmtId="0" fontId="0" fillId="0" borderId="27" xfId="0" applyBorder="1"/>
    <xf numFmtId="0" fontId="8" fillId="0" borderId="23" xfId="0" applyFont="1" applyBorder="1" applyAlignment="1">
      <alignment horizontal="center"/>
    </xf>
    <xf numFmtId="0" fontId="8" fillId="0" borderId="23" xfId="0" applyFont="1" applyBorder="1" applyAlignment="1">
      <alignment horizontal="center" vertical="center" wrapText="1"/>
    </xf>
    <xf numFmtId="0" fontId="8" fillId="0" borderId="35" xfId="0" applyFont="1" applyBorder="1" applyAlignment="1">
      <alignment horizontal="center" vertical="center" wrapText="1"/>
    </xf>
    <xf numFmtId="164" fontId="8" fillId="0" borderId="23" xfId="0" applyNumberFormat="1" applyFont="1" applyBorder="1" applyAlignment="1">
      <alignment horizontal="center" vertical="center" wrapText="1"/>
    </xf>
    <xf numFmtId="164" fontId="8" fillId="0" borderId="35" xfId="0" applyNumberFormat="1" applyFont="1" applyBorder="1" applyAlignment="1">
      <alignment horizontal="center" vertical="center" wrapText="1"/>
    </xf>
    <xf numFmtId="4" fontId="8" fillId="0" borderId="27" xfId="0" applyNumberFormat="1" applyFont="1" applyBorder="1" applyAlignment="1">
      <alignment horizontal="center" vertical="center" wrapText="1"/>
    </xf>
    <xf numFmtId="4" fontId="8" fillId="0" borderId="23" xfId="0" applyNumberFormat="1" applyFont="1" applyBorder="1" applyAlignment="1">
      <alignment horizontal="center" vertical="center" wrapText="1"/>
    </xf>
    <xf numFmtId="4" fontId="8" fillId="0" borderId="35" xfId="0" applyNumberFormat="1" applyFont="1" applyBorder="1" applyAlignment="1">
      <alignment horizontal="center" vertical="center" wrapText="1"/>
    </xf>
    <xf numFmtId="0" fontId="25" fillId="0" borderId="41" xfId="0" applyFont="1" applyBorder="1"/>
    <xf numFmtId="0" fontId="19" fillId="0" borderId="41" xfId="0" applyFont="1" applyBorder="1"/>
    <xf numFmtId="0" fontId="0" fillId="0" borderId="41" xfId="0" applyBorder="1"/>
    <xf numFmtId="0" fontId="25" fillId="0" borderId="41" xfId="0" applyFont="1" applyBorder="1" applyAlignment="1">
      <alignment horizontal="center" vertical="center" wrapText="1"/>
    </xf>
    <xf numFmtId="0" fontId="8" fillId="0" borderId="41" xfId="0" applyFont="1" applyBorder="1"/>
    <xf numFmtId="0" fontId="0" fillId="0" borderId="41" xfId="0" applyBorder="1" applyAlignment="1">
      <alignment horizontal="center" vertical="center" wrapText="1"/>
    </xf>
    <xf numFmtId="0" fontId="8" fillId="0" borderId="41" xfId="0" applyFont="1" applyBorder="1" applyAlignment="1">
      <alignment horizontal="center" vertical="center" wrapText="1"/>
    </xf>
    <xf numFmtId="0" fontId="16" fillId="0" borderId="41" xfId="0" applyFont="1" applyBorder="1" applyAlignment="1">
      <alignment horizontal="center" vertical="center"/>
    </xf>
    <xf numFmtId="0" fontId="19" fillId="0" borderId="41" xfId="0" applyFont="1" applyBorder="1" applyAlignment="1">
      <alignment horizontal="center" vertical="center"/>
    </xf>
    <xf numFmtId="0" fontId="19" fillId="0" borderId="41" xfId="0" applyFont="1" applyBorder="1" applyAlignment="1" applyProtection="1">
      <alignment horizontal="center" vertical="center" wrapText="1"/>
      <protection locked="0"/>
    </xf>
    <xf numFmtId="0" fontId="9" fillId="0" borderId="41" xfId="0" applyFont="1" applyBorder="1" applyAlignment="1" applyProtection="1">
      <alignment horizontal="center" vertical="center" wrapText="1"/>
      <protection locked="0"/>
    </xf>
    <xf numFmtId="2" fontId="8" fillId="0" borderId="41" xfId="0" applyNumberFormat="1" applyFont="1" applyBorder="1" applyAlignment="1" applyProtection="1">
      <alignment horizontal="center" vertical="center" wrapText="1"/>
      <protection hidden="1"/>
    </xf>
    <xf numFmtId="0" fontId="9" fillId="3" borderId="2" xfId="0" applyFont="1" applyFill="1" applyBorder="1" applyAlignment="1" applyProtection="1">
      <alignment horizontal="left" vertical="top"/>
      <protection hidden="1"/>
    </xf>
    <xf numFmtId="0" fontId="9" fillId="3" borderId="2" xfId="0" applyFont="1" applyFill="1" applyBorder="1" applyAlignment="1" applyProtection="1">
      <alignment horizontal="left" vertical="center"/>
      <protection hidden="1"/>
    </xf>
    <xf numFmtId="0" fontId="9" fillId="3" borderId="2" xfId="0" applyFont="1" applyFill="1" applyBorder="1" applyAlignment="1" applyProtection="1">
      <alignment vertical="center"/>
      <protection hidden="1"/>
    </xf>
    <xf numFmtId="0" fontId="29" fillId="0" borderId="0" xfId="0" applyFont="1" applyAlignment="1" applyProtection="1">
      <alignment horizontal="left" vertical="center"/>
      <protection hidden="1"/>
    </xf>
    <xf numFmtId="0" fontId="9" fillId="5" borderId="2" xfId="0" applyFont="1" applyFill="1" applyBorder="1" applyAlignment="1" applyProtection="1">
      <alignment horizontal="left" vertical="center"/>
      <protection locked="0"/>
    </xf>
    <xf numFmtId="49" fontId="9" fillId="5" borderId="2" xfId="0" applyNumberFormat="1" applyFont="1" applyFill="1" applyBorder="1" applyAlignment="1" applyProtection="1">
      <alignment horizontal="left" vertical="center"/>
      <protection locked="0"/>
    </xf>
    <xf numFmtId="0" fontId="9" fillId="5" borderId="2" xfId="0" applyFont="1" applyFill="1" applyBorder="1" applyAlignment="1" applyProtection="1">
      <alignment vertical="center"/>
      <protection locked="0"/>
    </xf>
    <xf numFmtId="0" fontId="8" fillId="0" borderId="44" xfId="0" applyFont="1" applyBorder="1" applyAlignment="1">
      <alignment horizontal="center" vertical="top"/>
    </xf>
    <xf numFmtId="0" fontId="30" fillId="0" borderId="0" xfId="0" applyFont="1"/>
    <xf numFmtId="0" fontId="31" fillId="0" borderId="0" xfId="0" applyFont="1"/>
    <xf numFmtId="0" fontId="32" fillId="0" borderId="0" xfId="0" applyFont="1"/>
    <xf numFmtId="0" fontId="27" fillId="0" borderId="0" xfId="0" applyFont="1"/>
    <xf numFmtId="0" fontId="27" fillId="0" borderId="2" xfId="0" applyFont="1" applyBorder="1"/>
    <xf numFmtId="0" fontId="27" fillId="0" borderId="2" xfId="0" applyFont="1" applyBorder="1" applyAlignment="1">
      <alignment horizontal="center"/>
    </xf>
    <xf numFmtId="0" fontId="10" fillId="0" borderId="0" xfId="0" quotePrefix="1" applyFont="1" applyProtection="1">
      <protection hidden="1"/>
    </xf>
    <xf numFmtId="2" fontId="15" fillId="0" borderId="22" xfId="0" applyNumberFormat="1" applyFont="1" applyBorder="1" applyAlignment="1">
      <alignment horizontal="center"/>
    </xf>
    <xf numFmtId="0" fontId="5" fillId="0" borderId="18" xfId="0" applyFont="1" applyBorder="1"/>
    <xf numFmtId="16" fontId="0" fillId="2" borderId="4" xfId="0" applyNumberFormat="1" applyFill="1" applyBorder="1" applyAlignment="1">
      <alignment horizontal="center"/>
    </xf>
    <xf numFmtId="0" fontId="40" fillId="0" borderId="0" xfId="0" applyFont="1" applyAlignment="1">
      <alignment horizontal="justify" vertical="center"/>
    </xf>
    <xf numFmtId="15" fontId="8" fillId="0" borderId="2" xfId="0" quotePrefix="1" applyNumberFormat="1" applyFont="1" applyBorder="1" applyAlignment="1">
      <alignment horizontal="center" vertical="center" wrapText="1"/>
    </xf>
    <xf numFmtId="14" fontId="8" fillId="0" borderId="2" xfId="0" quotePrefix="1" applyNumberFormat="1" applyFont="1" applyBorder="1" applyAlignment="1">
      <alignment horizontal="center" vertical="center" wrapText="1"/>
    </xf>
    <xf numFmtId="0" fontId="0" fillId="0" borderId="2" xfId="0" applyBorder="1" applyAlignment="1">
      <alignment horizontal="center" vertical="center" wrapText="1"/>
    </xf>
    <xf numFmtId="0" fontId="0" fillId="0" borderId="0" xfId="0" applyAlignment="1">
      <alignment horizontal="center" wrapText="1"/>
    </xf>
    <xf numFmtId="0" fontId="0" fillId="2" borderId="0" xfId="0" applyFill="1" applyAlignment="1">
      <alignment horizontal="center"/>
    </xf>
    <xf numFmtId="0" fontId="5" fillId="0" borderId="17" xfId="0" applyFont="1" applyBorder="1" applyAlignment="1">
      <alignment horizontal="center" vertical="center"/>
    </xf>
    <xf numFmtId="0" fontId="5" fillId="0" borderId="17" xfId="0" applyFont="1" applyBorder="1" applyAlignment="1">
      <alignment horizontal="center"/>
    </xf>
    <xf numFmtId="0" fontId="5" fillId="0" borderId="27" xfId="0" applyFont="1" applyBorder="1"/>
    <xf numFmtId="0" fontId="5" fillId="0" borderId="25" xfId="0" applyFont="1" applyBorder="1" applyAlignment="1">
      <alignment horizontal="center" vertical="center" wrapText="1"/>
    </xf>
    <xf numFmtId="0" fontId="19" fillId="0" borderId="32" xfId="0" applyFont="1" applyBorder="1" applyAlignment="1">
      <alignment horizontal="center" vertical="center" wrapText="1"/>
    </xf>
    <xf numFmtId="0" fontId="8" fillId="0" borderId="32" xfId="0" applyFont="1" applyBorder="1" applyAlignment="1">
      <alignment horizontal="center" vertical="center" wrapText="1"/>
    </xf>
    <xf numFmtId="17" fontId="19" fillId="0" borderId="31" xfId="0" applyNumberFormat="1" applyFont="1" applyBorder="1" applyAlignment="1">
      <alignment horizontal="center" vertical="center" wrapText="1"/>
    </xf>
    <xf numFmtId="0" fontId="19" fillId="0" borderId="46" xfId="0" applyFont="1" applyBorder="1" applyAlignment="1">
      <alignment horizontal="center" vertical="center" wrapText="1"/>
    </xf>
    <xf numFmtId="0" fontId="19" fillId="0" borderId="3" xfId="0" applyFont="1" applyBorder="1" applyAlignment="1">
      <alignment horizontal="left" vertical="center" wrapText="1"/>
    </xf>
    <xf numFmtId="4" fontId="8" fillId="0" borderId="47" xfId="0" applyNumberFormat="1" applyFont="1" applyBorder="1" applyAlignment="1">
      <alignment horizontal="center" vertical="center" wrapText="1"/>
    </xf>
    <xf numFmtId="17" fontId="19" fillId="0" borderId="3" xfId="0" applyNumberFormat="1" applyFont="1" applyBorder="1" applyAlignment="1">
      <alignment horizontal="center" vertical="center" wrapText="1"/>
    </xf>
    <xf numFmtId="4" fontId="8" fillId="0" borderId="49" xfId="0" applyNumberFormat="1" applyFont="1" applyBorder="1" applyAlignment="1">
      <alignment horizontal="center" vertical="center" wrapText="1"/>
    </xf>
    <xf numFmtId="17" fontId="19" fillId="0" borderId="48" xfId="0" applyNumberFormat="1" applyFont="1" applyBorder="1" applyAlignment="1">
      <alignment horizontal="center" vertical="center" wrapText="1"/>
    </xf>
    <xf numFmtId="0" fontId="5" fillId="0" borderId="0" xfId="0" applyFont="1" applyAlignment="1">
      <alignment horizontal="left"/>
    </xf>
    <xf numFmtId="0" fontId="8" fillId="0" borderId="31" xfId="0" applyFont="1" applyBorder="1" applyAlignment="1">
      <alignment horizontal="center" vertical="center" wrapText="1"/>
    </xf>
    <xf numFmtId="0" fontId="8" fillId="0" borderId="31" xfId="0" applyFont="1" applyBorder="1" applyAlignment="1">
      <alignment horizontal="center" vertical="center"/>
    </xf>
    <xf numFmtId="15" fontId="8" fillId="0" borderId="4" xfId="0" applyNumberFormat="1" applyFont="1" applyBorder="1" applyAlignment="1">
      <alignment horizontal="center"/>
    </xf>
    <xf numFmtId="15" fontId="0" fillId="0" borderId="4" xfId="0" applyNumberFormat="1" applyBorder="1" applyAlignment="1">
      <alignment horizontal="center" wrapText="1"/>
    </xf>
    <xf numFmtId="14" fontId="8" fillId="0" borderId="4" xfId="0" applyNumberFormat="1" applyFont="1" applyBorder="1" applyAlignment="1">
      <alignment horizontal="center"/>
    </xf>
    <xf numFmtId="16" fontId="8" fillId="0" borderId="2" xfId="0" applyNumberFormat="1" applyFont="1" applyBorder="1" applyAlignment="1">
      <alignment horizontal="center" vertical="center" wrapText="1"/>
    </xf>
    <xf numFmtId="0" fontId="4" fillId="0" borderId="18" xfId="0" applyFont="1" applyBorder="1"/>
    <xf numFmtId="0" fontId="3" fillId="0" borderId="18" xfId="0" applyFont="1" applyBorder="1"/>
    <xf numFmtId="0" fontId="19" fillId="0" borderId="50" xfId="0" applyFont="1" applyBorder="1" applyAlignment="1">
      <alignment horizontal="center" vertical="center" wrapText="1"/>
    </xf>
    <xf numFmtId="0" fontId="0" fillId="0" borderId="44" xfId="0" applyBorder="1"/>
    <xf numFmtId="15" fontId="19" fillId="0" borderId="31" xfId="0" applyNumberFormat="1" applyFont="1" applyBorder="1" applyAlignment="1">
      <alignment horizontal="center" vertical="center" wrapText="1"/>
    </xf>
    <xf numFmtId="0" fontId="2" fillId="0" borderId="18" xfId="0" applyFont="1" applyBorder="1"/>
    <xf numFmtId="0" fontId="40" fillId="0" borderId="0" xfId="0" applyFont="1"/>
    <xf numFmtId="0" fontId="31" fillId="7" borderId="0" xfId="0" applyFont="1" applyFill="1" applyAlignment="1">
      <alignment horizontal="left" vertical="top" wrapText="1"/>
    </xf>
    <xf numFmtId="0" fontId="31" fillId="4" borderId="0" xfId="0" applyFont="1" applyFill="1" applyAlignment="1">
      <alignment horizontal="left" vertical="top" wrapText="1"/>
    </xf>
    <xf numFmtId="0" fontId="31" fillId="6" borderId="0" xfId="0" applyFont="1" applyFill="1" applyAlignment="1">
      <alignment horizontal="left" vertical="top" wrapText="1"/>
    </xf>
    <xf numFmtId="0" fontId="31" fillId="8" borderId="0" xfId="0" applyFont="1" applyFill="1" applyAlignment="1">
      <alignment horizontal="left" vertical="top" wrapText="1"/>
    </xf>
    <xf numFmtId="0" fontId="29" fillId="0" borderId="0" xfId="0" applyFont="1" applyAlignment="1" applyProtection="1">
      <alignment horizontal="left" vertical="center"/>
      <protection hidden="1"/>
    </xf>
    <xf numFmtId="0" fontId="6" fillId="0" borderId="42" xfId="0" applyFont="1" applyBorder="1" applyAlignment="1">
      <alignment horizontal="center" vertical="top" wrapText="1"/>
    </xf>
    <xf numFmtId="0" fontId="0" fillId="0" borderId="42" xfId="0" applyBorder="1" applyAlignment="1">
      <alignment horizontal="center" vertical="top" wrapText="1"/>
    </xf>
    <xf numFmtId="0" fontId="28" fillId="0" borderId="0" xfId="0" applyFont="1" applyAlignment="1">
      <alignment horizontal="center" vertical="center"/>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0" xfId="0" applyAlignment="1">
      <alignment horizontal="left" wrapText="1"/>
    </xf>
    <xf numFmtId="0" fontId="27" fillId="0" borderId="0" xfId="0" applyFont="1" applyAlignment="1">
      <alignment horizontal="left" vertical="top"/>
    </xf>
    <xf numFmtId="0" fontId="6" fillId="0" borderId="0" xfId="0" applyFont="1" applyAlignment="1">
      <alignment horizontal="left" wrapText="1"/>
    </xf>
    <xf numFmtId="0" fontId="36" fillId="0" borderId="0" xfId="0" applyFont="1" applyAlignment="1">
      <alignment horizontal="left" wrapText="1"/>
    </xf>
    <xf numFmtId="0" fontId="7" fillId="0" borderId="0" xfId="0" applyFont="1" applyAlignment="1">
      <alignment horizontal="left" wrapText="1"/>
    </xf>
    <xf numFmtId="0" fontId="15" fillId="0" borderId="0" xfId="0" applyFont="1" applyAlignment="1" applyProtection="1">
      <alignment horizontal="center" vertical="center"/>
      <protection hidden="1"/>
    </xf>
    <xf numFmtId="0" fontId="19" fillId="0" borderId="0" xfId="0" applyFont="1" applyAlignment="1" applyProtection="1">
      <alignment horizontal="left" vertical="center"/>
      <protection hidden="1"/>
    </xf>
    <xf numFmtId="0" fontId="0" fillId="0" borderId="0" xfId="0" applyAlignment="1">
      <alignment horizontal="left" vertical="top" wrapText="1"/>
    </xf>
    <xf numFmtId="0" fontId="15" fillId="0" borderId="0" xfId="0" applyFont="1" applyAlignment="1" applyProtection="1">
      <alignment horizontal="center" vertical="center" wrapText="1"/>
      <protection hidden="1"/>
    </xf>
    <xf numFmtId="0" fontId="10" fillId="0" borderId="0" xfId="0" applyFont="1" applyAlignment="1" applyProtection="1">
      <alignment horizontal="center" vertical="center"/>
      <protection hidden="1"/>
    </xf>
    <xf numFmtId="0" fontId="15" fillId="0" borderId="0" xfId="0" applyFont="1" applyAlignment="1">
      <alignment horizontal="center" wrapText="1"/>
    </xf>
    <xf numFmtId="0" fontId="26" fillId="0" borderId="0" xfId="0" applyFont="1" applyAlignment="1">
      <alignment horizontal="center"/>
    </xf>
    <xf numFmtId="0" fontId="15" fillId="0" borderId="0" xfId="0" applyFont="1" applyAlignment="1">
      <alignment horizontal="center"/>
    </xf>
    <xf numFmtId="0" fontId="11" fillId="0" borderId="0" xfId="0" applyFont="1" applyAlignment="1">
      <alignment horizontal="center" wrapText="1"/>
    </xf>
    <xf numFmtId="0" fontId="9" fillId="0" borderId="0" xfId="0" applyFont="1" applyAlignment="1" applyProtection="1">
      <alignment horizontal="left" vertical="center"/>
      <protection hidden="1"/>
    </xf>
    <xf numFmtId="0" fontId="15" fillId="0" borderId="43" xfId="0" applyFont="1" applyBorder="1" applyAlignment="1">
      <alignment horizontal="center" vertical="center" wrapText="1"/>
    </xf>
    <xf numFmtId="0" fontId="15" fillId="0" borderId="44" xfId="0" applyFont="1" applyBorder="1" applyAlignment="1">
      <alignment horizontal="center" vertical="center" wrapText="1"/>
    </xf>
    <xf numFmtId="0" fontId="15" fillId="0" borderId="45" xfId="0" applyFont="1" applyBorder="1" applyAlignment="1">
      <alignment horizontal="center" vertical="center" wrapText="1"/>
    </xf>
    <xf numFmtId="0" fontId="20" fillId="0" borderId="2" xfId="1" applyBorder="1" applyAlignment="1" applyProtection="1">
      <alignment horizontal="center" vertical="center" wrapText="1"/>
    </xf>
  </cellXfs>
  <cellStyles count="2">
    <cellStyle name="Hyperlink" xfId="1" builtinId="8"/>
    <cellStyle name="Normal" xfId="0" builtinId="0"/>
  </cellStyles>
  <dxfs count="0"/>
  <tableStyles count="0" defaultTableStyle="TableStyleMedium9" defaultPivotStyle="PivotStyleLight16"/>
  <colors>
    <mruColors>
      <color rgb="FFC8EBB7"/>
      <color rgb="FFB0E89C"/>
      <color rgb="FFB5F1AD"/>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1.xml"/><Relationship Id="rId8" Type="http://schemas.openxmlformats.org/officeDocument/2006/relationships/worksheet" Target="worksheets/sheet8.xml"/><Relationship Id="rId3" Type="http://schemas.openxmlformats.org/officeDocument/2006/relationships/worksheet" Target="worksheets/sheet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Administrator\My%20Documents\Desc&#259;rc&#259;ri\GM_SL_10.12.2012%20-%20Mosoarca%20Mariu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nd\date\Secretariat\GradatiiMerit\GradatiideMerit2013\GM_CONF_20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6">
          <cell r="B6" t="str">
            <v>Mosoarca Marius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18">
          <cell r="B18">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hyperlink" Target="http://www.borderscapes.ro/" TargetMode="External"/></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B1:L12"/>
  <sheetViews>
    <sheetView showGridLines="0" showRowColHeaders="0" topLeftCell="A3" zoomScale="120" zoomScaleNormal="120" workbookViewId="0">
      <selection activeCell="B7" sqref="B7:L7"/>
    </sheetView>
  </sheetViews>
  <sheetFormatPr defaultColWidth="9.109375" defaultRowHeight="14.4"/>
  <cols>
    <col min="1" max="16384" width="9.109375" style="358"/>
  </cols>
  <sheetData>
    <row r="1" spans="2:12" ht="15.6">
      <c r="B1" s="356" t="s">
        <v>180</v>
      </c>
      <c r="C1" s="357"/>
      <c r="D1" s="357"/>
      <c r="E1" s="357"/>
      <c r="F1" s="357"/>
      <c r="G1" s="357"/>
      <c r="H1" s="357"/>
      <c r="I1" s="357"/>
      <c r="J1" s="357"/>
      <c r="K1" s="357"/>
    </row>
    <row r="2" spans="2:12" ht="15.6">
      <c r="B2" s="357"/>
      <c r="C2" s="357"/>
      <c r="D2" s="357"/>
      <c r="E2" s="357"/>
      <c r="F2" s="357"/>
      <c r="G2" s="357"/>
      <c r="H2" s="357"/>
      <c r="I2" s="357"/>
      <c r="J2" s="357"/>
      <c r="K2" s="357"/>
    </row>
    <row r="3" spans="2:12" ht="90" customHeight="1">
      <c r="B3" s="400" t="s">
        <v>184</v>
      </c>
      <c r="C3" s="400"/>
      <c r="D3" s="400"/>
      <c r="E3" s="400"/>
      <c r="F3" s="400"/>
      <c r="G3" s="400"/>
      <c r="H3" s="400"/>
      <c r="I3" s="400"/>
      <c r="J3" s="400"/>
      <c r="K3" s="400"/>
      <c r="L3" s="400"/>
    </row>
    <row r="4" spans="2:12" ht="135" customHeight="1">
      <c r="B4" s="401" t="s">
        <v>268</v>
      </c>
      <c r="C4" s="401"/>
      <c r="D4" s="401"/>
      <c r="E4" s="401"/>
      <c r="F4" s="401"/>
      <c r="G4" s="401"/>
      <c r="H4" s="401"/>
      <c r="I4" s="401"/>
      <c r="J4" s="401"/>
      <c r="K4" s="401"/>
      <c r="L4" s="401"/>
    </row>
    <row r="5" spans="2:12" ht="60" customHeight="1">
      <c r="B5" s="402" t="s">
        <v>269</v>
      </c>
      <c r="C5" s="402"/>
      <c r="D5" s="402"/>
      <c r="E5" s="402"/>
      <c r="F5" s="402"/>
      <c r="G5" s="402"/>
      <c r="H5" s="402"/>
      <c r="I5" s="402"/>
      <c r="J5" s="402"/>
      <c r="K5" s="402"/>
      <c r="L5" s="402"/>
    </row>
    <row r="6" spans="2:12" ht="60" customHeight="1">
      <c r="B6" s="402" t="s">
        <v>181</v>
      </c>
      <c r="C6" s="402"/>
      <c r="D6" s="402"/>
      <c r="E6" s="402"/>
      <c r="F6" s="402"/>
      <c r="G6" s="402"/>
      <c r="H6" s="402"/>
      <c r="I6" s="402"/>
      <c r="J6" s="402"/>
      <c r="K6" s="402"/>
      <c r="L6" s="402"/>
    </row>
    <row r="7" spans="2:12" ht="60" customHeight="1">
      <c r="B7" s="399" t="s">
        <v>185</v>
      </c>
      <c r="C7" s="399"/>
      <c r="D7" s="399"/>
      <c r="E7" s="399"/>
      <c r="F7" s="399"/>
      <c r="G7" s="399"/>
      <c r="H7" s="399"/>
      <c r="I7" s="399"/>
      <c r="J7" s="399"/>
      <c r="K7" s="399"/>
      <c r="L7" s="399"/>
    </row>
    <row r="8" spans="2:12" ht="15.6">
      <c r="B8" s="357"/>
      <c r="C8" s="357"/>
      <c r="D8" s="357"/>
      <c r="E8" s="357"/>
      <c r="F8" s="357"/>
      <c r="G8" s="357"/>
      <c r="H8" s="357"/>
      <c r="I8" s="357"/>
      <c r="J8" s="357"/>
      <c r="K8" s="357"/>
    </row>
    <row r="9" spans="2:12" ht="15.6">
      <c r="B9" s="357"/>
      <c r="C9" s="357"/>
      <c r="D9" s="357"/>
      <c r="E9" s="357"/>
      <c r="F9" s="357"/>
      <c r="G9" s="357"/>
      <c r="H9" s="357"/>
      <c r="I9" s="357"/>
      <c r="J9" s="357"/>
      <c r="K9" s="357"/>
    </row>
    <row r="10" spans="2:12" ht="15.6">
      <c r="B10" s="357"/>
      <c r="C10" s="357"/>
      <c r="D10" s="357"/>
      <c r="E10" s="357"/>
      <c r="F10" s="357"/>
      <c r="G10" s="357"/>
      <c r="H10" s="357"/>
      <c r="I10" s="357"/>
      <c r="J10" s="357"/>
      <c r="K10" s="357"/>
    </row>
    <row r="11" spans="2:12" ht="15.6">
      <c r="B11" s="357"/>
      <c r="C11" s="357"/>
      <c r="D11" s="357"/>
      <c r="E11" s="357"/>
      <c r="F11" s="357"/>
      <c r="G11" s="357"/>
      <c r="H11" s="357"/>
      <c r="I11" s="357"/>
      <c r="J11" s="357"/>
      <c r="K11" s="357"/>
    </row>
    <row r="12" spans="2:12" ht="15.6">
      <c r="B12" s="357"/>
      <c r="C12" s="357"/>
      <c r="D12" s="357"/>
      <c r="E12" s="357"/>
      <c r="F12" s="357"/>
      <c r="G12" s="357"/>
      <c r="H12" s="357"/>
      <c r="I12" s="357"/>
      <c r="J12" s="357"/>
      <c r="K12" s="357"/>
    </row>
  </sheetData>
  <mergeCells count="5">
    <mergeCell ref="B7:L7"/>
    <mergeCell ref="B3:L3"/>
    <mergeCell ref="B4:L4"/>
    <mergeCell ref="B5:L5"/>
    <mergeCell ref="B6:L6"/>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6"/>
  </sheetPr>
  <dimension ref="A1:L22"/>
  <sheetViews>
    <sheetView topLeftCell="A4" workbookViewId="0">
      <selection activeCell="F10" sqref="F10"/>
    </sheetView>
  </sheetViews>
  <sheetFormatPr defaultRowHeight="14.4"/>
  <cols>
    <col min="1" max="1" width="5.109375" customWidth="1"/>
    <col min="2" max="2" width="22.109375" customWidth="1"/>
    <col min="3" max="3" width="27.109375" customWidth="1"/>
    <col min="4" max="4" width="21.44140625" customWidth="1"/>
    <col min="5" max="5" width="16" customWidth="1"/>
    <col min="6" max="6" width="6.88671875" customWidth="1"/>
    <col min="7" max="7" width="10.5546875" customWidth="1"/>
    <col min="8" max="8" width="10" customWidth="1"/>
    <col min="9" max="9" width="9.6640625" customWidth="1"/>
  </cols>
  <sheetData>
    <row r="1" spans="1:12">
      <c r="A1" s="251" t="str">
        <f>'Date initiale'!C3</f>
        <v>Universitatea de Arhitectură și Urbanism "Ion Mincu" București</v>
      </c>
      <c r="B1" s="251"/>
      <c r="C1" s="251"/>
    </row>
    <row r="2" spans="1:12">
      <c r="A2" s="251" t="str">
        <f>'Date initiale'!B4&amp;" "&amp;'Date initiale'!C4</f>
        <v>Facultatea ARHITECTURA</v>
      </c>
      <c r="B2" s="251"/>
      <c r="C2" s="251"/>
    </row>
    <row r="3" spans="1:12">
      <c r="A3" s="251" t="str">
        <f>'Date initiale'!B5&amp;" "&amp;'Date initiale'!C5</f>
        <v>Departamentul BAZELE PROIECTĂRII DE ARHITECTURĂ</v>
      </c>
      <c r="B3" s="251"/>
      <c r="C3" s="251"/>
    </row>
    <row r="4" spans="1:12">
      <c r="A4" s="113" t="str">
        <f>'Date initiale'!C6&amp;", "&amp;'Date initiale'!C7</f>
        <v>LASCU TANA - NICOLETA, 27</v>
      </c>
      <c r="B4" s="113"/>
      <c r="C4" s="113"/>
    </row>
    <row r="5" spans="1:12">
      <c r="A5" s="113"/>
      <c r="B5" s="113"/>
      <c r="C5" s="113"/>
    </row>
    <row r="6" spans="1:12" ht="15.6">
      <c r="A6" s="414" t="s">
        <v>110</v>
      </c>
      <c r="B6" s="414"/>
      <c r="C6" s="414"/>
      <c r="D6" s="414"/>
      <c r="E6" s="414"/>
      <c r="F6" s="414"/>
      <c r="G6" s="414"/>
      <c r="H6" s="414"/>
      <c r="I6" s="414"/>
    </row>
    <row r="7" spans="1:12" ht="35.25" customHeight="1">
      <c r="A7" s="417" t="str">
        <f>'Descriere indicatori'!B8&amp;". "&amp;'Descriere indicatori'!C8</f>
        <v xml:space="preserve">I5. Articole in extenso în reviste ştiinţifice indexate ISI Arts &amp; Humanities Citation Index, Scopus-Copernicus, ERIH şi clasificate în categoria INT1 sau INT2 în acest index, sau echivalente în domeniu* </v>
      </c>
      <c r="B7" s="417"/>
      <c r="C7" s="417"/>
      <c r="D7" s="417"/>
      <c r="E7" s="417"/>
      <c r="F7" s="417"/>
      <c r="G7" s="417"/>
      <c r="H7" s="417"/>
      <c r="I7" s="417"/>
    </row>
    <row r="8" spans="1:12" ht="15" thickBot="1">
      <c r="A8" s="60"/>
      <c r="B8" s="60"/>
      <c r="C8" s="60"/>
      <c r="D8" s="60"/>
      <c r="E8" s="60"/>
      <c r="F8" s="60"/>
      <c r="G8" s="60"/>
      <c r="H8" s="60"/>
      <c r="I8" s="60"/>
    </row>
    <row r="9" spans="1:12" ht="29.4" thickBot="1">
      <c r="A9" s="151" t="s">
        <v>55</v>
      </c>
      <c r="B9" s="152" t="s">
        <v>83</v>
      </c>
      <c r="C9" s="152" t="s">
        <v>52</v>
      </c>
      <c r="D9" s="152" t="s">
        <v>57</v>
      </c>
      <c r="E9" s="152" t="s">
        <v>80</v>
      </c>
      <c r="F9" s="153" t="s">
        <v>87</v>
      </c>
      <c r="G9" s="152" t="s">
        <v>58</v>
      </c>
      <c r="H9" s="152" t="s">
        <v>111</v>
      </c>
      <c r="I9" s="154" t="s">
        <v>90</v>
      </c>
      <c r="K9" s="254" t="s">
        <v>108</v>
      </c>
    </row>
    <row r="10" spans="1:12" ht="144">
      <c r="A10" s="157">
        <v>1</v>
      </c>
      <c r="B10" s="142" t="s">
        <v>277</v>
      </c>
      <c r="C10" s="142" t="s">
        <v>280</v>
      </c>
      <c r="D10" s="142" t="s">
        <v>278</v>
      </c>
      <c r="E10" s="142" t="s">
        <v>279</v>
      </c>
      <c r="F10" s="141">
        <v>2021</v>
      </c>
      <c r="G10" s="142"/>
      <c r="H10" s="142">
        <v>7</v>
      </c>
      <c r="I10" s="165">
        <v>10</v>
      </c>
      <c r="K10" s="255">
        <v>10</v>
      </c>
      <c r="L10" s="359" t="s">
        <v>248</v>
      </c>
    </row>
    <row r="11" spans="1:12">
      <c r="A11" s="158">
        <f>A10+1</f>
        <v>2</v>
      </c>
      <c r="B11" s="104"/>
      <c r="C11" s="36"/>
      <c r="D11" s="105"/>
      <c r="E11" s="36"/>
      <c r="F11" s="106"/>
      <c r="G11" s="106"/>
      <c r="H11" s="106"/>
      <c r="I11" s="300"/>
    </row>
    <row r="12" spans="1:12">
      <c r="A12" s="159">
        <f t="shared" ref="A12:A19" si="0">A11+1</f>
        <v>3</v>
      </c>
      <c r="B12" s="160"/>
      <c r="C12" s="161"/>
      <c r="D12" s="105"/>
      <c r="E12" s="161"/>
      <c r="F12" s="150"/>
      <c r="G12" s="161"/>
      <c r="H12" s="150"/>
      <c r="I12" s="300"/>
    </row>
    <row r="13" spans="1:12">
      <c r="A13" s="162">
        <f t="shared" si="0"/>
        <v>4</v>
      </c>
      <c r="B13" s="104"/>
      <c r="C13" s="105"/>
      <c r="D13" s="105"/>
      <c r="E13" s="105"/>
      <c r="F13" s="106"/>
      <c r="G13" s="106"/>
      <c r="H13" s="106"/>
      <c r="I13" s="300"/>
    </row>
    <row r="14" spans="1:12">
      <c r="A14" s="158">
        <f t="shared" si="0"/>
        <v>5</v>
      </c>
      <c r="B14" s="104"/>
      <c r="C14" s="36"/>
      <c r="D14" s="105"/>
      <c r="E14" s="36"/>
      <c r="F14" s="106"/>
      <c r="G14" s="106"/>
      <c r="H14" s="106"/>
      <c r="I14" s="300"/>
    </row>
    <row r="15" spans="1:12">
      <c r="A15" s="162">
        <f t="shared" si="0"/>
        <v>6</v>
      </c>
      <c r="B15" s="104"/>
      <c r="C15" s="105"/>
      <c r="D15" s="105"/>
      <c r="E15" s="105"/>
      <c r="F15" s="106"/>
      <c r="G15" s="106"/>
      <c r="H15" s="106"/>
      <c r="I15" s="300"/>
    </row>
    <row r="16" spans="1:12">
      <c r="A16" s="158">
        <f t="shared" si="0"/>
        <v>7</v>
      </c>
      <c r="B16" s="104"/>
      <c r="C16" s="36"/>
      <c r="D16" s="105"/>
      <c r="E16" s="36"/>
      <c r="F16" s="106"/>
      <c r="G16" s="106"/>
      <c r="H16" s="106"/>
      <c r="I16" s="300"/>
    </row>
    <row r="17" spans="1:9">
      <c r="A17" s="159">
        <f t="shared" si="0"/>
        <v>8</v>
      </c>
      <c r="B17" s="160"/>
      <c r="C17" s="161"/>
      <c r="D17" s="105"/>
      <c r="E17" s="161"/>
      <c r="F17" s="150"/>
      <c r="G17" s="161"/>
      <c r="H17" s="150"/>
      <c r="I17" s="300"/>
    </row>
    <row r="18" spans="1:9">
      <c r="A18" s="162">
        <f t="shared" si="0"/>
        <v>9</v>
      </c>
      <c r="B18" s="104"/>
      <c r="C18" s="105"/>
      <c r="D18" s="105"/>
      <c r="E18" s="105"/>
      <c r="F18" s="106"/>
      <c r="G18" s="106"/>
      <c r="H18" s="106"/>
      <c r="I18" s="300"/>
    </row>
    <row r="19" spans="1:9" ht="15" thickBot="1">
      <c r="A19" s="115">
        <f t="shared" si="0"/>
        <v>10</v>
      </c>
      <c r="B19" s="109"/>
      <c r="C19" s="110"/>
      <c r="D19" s="148"/>
      <c r="E19" s="163"/>
      <c r="F19" s="163"/>
      <c r="G19" s="164"/>
      <c r="H19" s="164"/>
      <c r="I19" s="309"/>
    </row>
    <row r="20" spans="1:9" ht="16.2" thickBot="1">
      <c r="A20" s="346"/>
      <c r="H20" s="116" t="str">
        <f>"Total "&amp;LEFT(A7,2)</f>
        <v>Total I5</v>
      </c>
      <c r="I20" s="156">
        <f>SUM(I10:I19)</f>
        <v>10</v>
      </c>
    </row>
    <row r="21" spans="1:9" ht="15.6">
      <c r="A21" s="45"/>
    </row>
    <row r="22" spans="1:9" ht="33.75" customHeight="1">
      <c r="A22" s="416"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16"/>
      <c r="C22" s="416"/>
      <c r="D22" s="416"/>
      <c r="E22" s="416"/>
      <c r="F22" s="416"/>
      <c r="G22" s="416"/>
      <c r="H22" s="416"/>
      <c r="I22" s="416"/>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6"/>
  </sheetPr>
  <dimension ref="A1:L20"/>
  <sheetViews>
    <sheetView topLeftCell="A5" workbookViewId="0">
      <selection activeCell="C10" sqref="C10:C11"/>
    </sheetView>
  </sheetViews>
  <sheetFormatPr defaultRowHeight="14.4"/>
  <cols>
    <col min="1" max="1" width="5.109375" customWidth="1"/>
    <col min="2" max="2" width="22.109375" customWidth="1"/>
    <col min="3" max="3" width="27.109375" customWidth="1"/>
    <col min="4" max="4" width="21.44140625" customWidth="1"/>
    <col min="5" max="5" width="16" customWidth="1"/>
    <col min="6" max="6" width="6.88671875" customWidth="1"/>
    <col min="7" max="7" width="10.5546875" customWidth="1"/>
    <col min="8" max="8" width="10" customWidth="1"/>
    <col min="9" max="9" width="9.6640625" customWidth="1"/>
  </cols>
  <sheetData>
    <row r="1" spans="1:12">
      <c r="A1" s="251" t="str">
        <f>'Date initiale'!C3</f>
        <v>Universitatea de Arhitectură și Urbanism "Ion Mincu" București</v>
      </c>
      <c r="B1" s="251"/>
      <c r="C1" s="251"/>
    </row>
    <row r="2" spans="1:12">
      <c r="A2" s="251" t="str">
        <f>'Date initiale'!B4&amp;" "&amp;'Date initiale'!C4</f>
        <v>Facultatea ARHITECTURA</v>
      </c>
      <c r="B2" s="251"/>
      <c r="C2" s="251"/>
    </row>
    <row r="3" spans="1:12">
      <c r="A3" s="251" t="str">
        <f>'Date initiale'!B5&amp;" "&amp;'Date initiale'!C5</f>
        <v>Departamentul BAZELE PROIECTĂRII DE ARHITECTURĂ</v>
      </c>
      <c r="B3" s="251"/>
      <c r="C3" s="251"/>
    </row>
    <row r="4" spans="1:12">
      <c r="A4" s="113" t="str">
        <f>'Date initiale'!C6&amp;", "&amp;'Date initiale'!C7</f>
        <v>LASCU TANA - NICOLETA, 27</v>
      </c>
      <c r="B4" s="113"/>
      <c r="C4" s="113"/>
    </row>
    <row r="5" spans="1:12">
      <c r="A5" s="113"/>
      <c r="B5" s="113"/>
      <c r="C5" s="113"/>
    </row>
    <row r="6" spans="1:12" ht="15.6">
      <c r="A6" s="414" t="s">
        <v>110</v>
      </c>
      <c r="B6" s="414"/>
      <c r="C6" s="414"/>
      <c r="D6" s="414"/>
      <c r="E6" s="414"/>
      <c r="F6" s="414"/>
      <c r="G6" s="414"/>
      <c r="H6" s="414"/>
      <c r="I6" s="414"/>
    </row>
    <row r="7" spans="1:12" ht="15.6">
      <c r="A7" s="417" t="str">
        <f>'Descriere indicatori'!B9&amp;". "&amp;'Descriere indicatori'!C9</f>
        <v xml:space="preserve">I6. Articole in extenso în reviste ştiinţifice indexate ERIH şi clasificate în categoria NAT </v>
      </c>
      <c r="B7" s="417"/>
      <c r="C7" s="417"/>
      <c r="D7" s="417"/>
      <c r="E7" s="417"/>
      <c r="F7" s="417"/>
      <c r="G7" s="417"/>
      <c r="H7" s="417"/>
      <c r="I7" s="417"/>
    </row>
    <row r="8" spans="1:12" ht="15" thickBot="1">
      <c r="A8" s="64"/>
      <c r="B8" s="64"/>
      <c r="C8" s="64"/>
      <c r="D8" s="64"/>
      <c r="E8" s="64"/>
      <c r="F8" s="64"/>
      <c r="G8" s="64"/>
      <c r="H8" s="64"/>
      <c r="I8" s="64"/>
    </row>
    <row r="9" spans="1:12" ht="29.4" thickBot="1">
      <c r="A9" s="151" t="s">
        <v>55</v>
      </c>
      <c r="B9" s="152" t="s">
        <v>83</v>
      </c>
      <c r="C9" s="152" t="s">
        <v>52</v>
      </c>
      <c r="D9" s="152" t="s">
        <v>57</v>
      </c>
      <c r="E9" s="152" t="s">
        <v>80</v>
      </c>
      <c r="F9" s="153" t="s">
        <v>87</v>
      </c>
      <c r="G9" s="152" t="s">
        <v>58</v>
      </c>
      <c r="H9" s="152" t="s">
        <v>111</v>
      </c>
      <c r="I9" s="154" t="s">
        <v>90</v>
      </c>
      <c r="K9" s="254" t="s">
        <v>108</v>
      </c>
    </row>
    <row r="10" spans="1:12">
      <c r="A10" s="167">
        <v>1</v>
      </c>
      <c r="B10" s="99"/>
      <c r="C10" s="99" t="s">
        <v>526</v>
      </c>
      <c r="D10" s="99"/>
      <c r="E10" s="100"/>
      <c r="F10" s="101"/>
      <c r="G10" s="101"/>
      <c r="H10" s="101"/>
      <c r="I10" s="305"/>
      <c r="K10" s="255">
        <v>5</v>
      </c>
      <c r="L10" s="359" t="s">
        <v>248</v>
      </c>
    </row>
    <row r="11" spans="1:12">
      <c r="A11" s="168">
        <f>A10+1</f>
        <v>2</v>
      </c>
      <c r="B11" s="103"/>
      <c r="C11" s="104"/>
      <c r="D11" s="103"/>
      <c r="E11" s="105"/>
      <c r="F11" s="106"/>
      <c r="G11" s="107"/>
      <c r="H11" s="107"/>
      <c r="I11" s="300"/>
    </row>
    <row r="12" spans="1:12">
      <c r="A12" s="168">
        <f t="shared" ref="A12:A19" si="0">A11+1</f>
        <v>3</v>
      </c>
      <c r="B12" s="104"/>
      <c r="C12" s="104"/>
      <c r="D12" s="104"/>
      <c r="E12" s="105"/>
      <c r="F12" s="106"/>
      <c r="G12" s="107"/>
      <c r="H12" s="107"/>
      <c r="I12" s="300"/>
    </row>
    <row r="13" spans="1:12">
      <c r="A13" s="168">
        <f t="shared" si="0"/>
        <v>4</v>
      </c>
      <c r="B13" s="104"/>
      <c r="C13" s="104"/>
      <c r="D13" s="104"/>
      <c r="E13" s="105"/>
      <c r="F13" s="106"/>
      <c r="G13" s="106"/>
      <c r="H13" s="106"/>
      <c r="I13" s="300"/>
    </row>
    <row r="14" spans="1:12">
      <c r="A14" s="168">
        <f t="shared" si="0"/>
        <v>5</v>
      </c>
      <c r="B14" s="104"/>
      <c r="C14" s="104"/>
      <c r="D14" s="104"/>
      <c r="E14" s="105"/>
      <c r="F14" s="106"/>
      <c r="G14" s="106"/>
      <c r="H14" s="106"/>
      <c r="I14" s="300"/>
    </row>
    <row r="15" spans="1:12">
      <c r="A15" s="168">
        <f t="shared" si="0"/>
        <v>6</v>
      </c>
      <c r="B15" s="104"/>
      <c r="C15" s="104"/>
      <c r="D15" s="104"/>
      <c r="E15" s="105"/>
      <c r="F15" s="106"/>
      <c r="G15" s="106"/>
      <c r="H15" s="106"/>
      <c r="I15" s="300"/>
    </row>
    <row r="16" spans="1:12">
      <c r="A16" s="168">
        <f t="shared" si="0"/>
        <v>7</v>
      </c>
      <c r="B16" s="104"/>
      <c r="C16" s="104"/>
      <c r="D16" s="104"/>
      <c r="E16" s="105"/>
      <c r="F16" s="106"/>
      <c r="G16" s="106"/>
      <c r="H16" s="106"/>
      <c r="I16" s="300"/>
    </row>
    <row r="17" spans="1:9">
      <c r="A17" s="168">
        <f t="shared" si="0"/>
        <v>8</v>
      </c>
      <c r="B17" s="104"/>
      <c r="C17" s="104"/>
      <c r="D17" s="104"/>
      <c r="E17" s="105"/>
      <c r="F17" s="106"/>
      <c r="G17" s="106"/>
      <c r="H17" s="106"/>
      <c r="I17" s="300"/>
    </row>
    <row r="18" spans="1:9">
      <c r="A18" s="168">
        <f t="shared" si="0"/>
        <v>9</v>
      </c>
      <c r="B18" s="104"/>
      <c r="C18" s="104"/>
      <c r="D18" s="104"/>
      <c r="E18" s="105"/>
      <c r="F18" s="106"/>
      <c r="G18" s="106"/>
      <c r="H18" s="106"/>
      <c r="I18" s="300"/>
    </row>
    <row r="19" spans="1:9" ht="15" thickBot="1">
      <c r="A19" s="169">
        <f t="shared" si="0"/>
        <v>10</v>
      </c>
      <c r="B19" s="109"/>
      <c r="C19" s="109"/>
      <c r="D19" s="109"/>
      <c r="E19" s="110"/>
      <c r="F19" s="111"/>
      <c r="G19" s="111"/>
      <c r="H19" s="111"/>
      <c r="I19" s="301"/>
    </row>
    <row r="20" spans="1:9" ht="15" thickBot="1">
      <c r="A20" s="345"/>
      <c r="B20" s="113"/>
      <c r="C20" s="113"/>
      <c r="D20" s="113"/>
      <c r="E20" s="113"/>
      <c r="F20" s="113"/>
      <c r="G20" s="113"/>
      <c r="H20" s="116" t="str">
        <f>"Total "&amp;LEFT(A7,2)</f>
        <v>Total I6</v>
      </c>
      <c r="I20" s="117">
        <f>SUM(I10:I19)</f>
        <v>0</v>
      </c>
    </row>
  </sheetData>
  <mergeCells count="2">
    <mergeCell ref="A6:I6"/>
    <mergeCell ref="A7:I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6"/>
  </sheetPr>
  <dimension ref="A1:L24"/>
  <sheetViews>
    <sheetView workbookViewId="0">
      <selection activeCell="D10" sqref="D10"/>
    </sheetView>
  </sheetViews>
  <sheetFormatPr defaultRowHeight="14.4"/>
  <cols>
    <col min="1" max="1" width="5.109375" customWidth="1"/>
    <col min="2" max="2" width="22.109375" customWidth="1"/>
    <col min="3" max="3" width="27.109375" customWidth="1"/>
    <col min="4" max="4" width="21.44140625" customWidth="1"/>
    <col min="5" max="5" width="16" customWidth="1"/>
    <col min="6" max="6" width="6.88671875" customWidth="1"/>
    <col min="7" max="7" width="10.5546875" customWidth="1"/>
    <col min="8" max="8" width="10" customWidth="1"/>
    <col min="9" max="9" width="9.6640625" customWidth="1"/>
  </cols>
  <sheetData>
    <row r="1" spans="1:12" ht="15.6">
      <c r="A1" s="251" t="str">
        <f>'Date initiale'!C3</f>
        <v>Universitatea de Arhitectură și Urbanism "Ion Mincu" București</v>
      </c>
      <c r="B1" s="251"/>
      <c r="C1" s="251"/>
      <c r="D1" s="6"/>
      <c r="E1" s="6"/>
      <c r="F1" s="6"/>
      <c r="G1" s="6"/>
      <c r="H1" s="6"/>
      <c r="I1" s="6"/>
      <c r="J1" s="6"/>
    </row>
    <row r="2" spans="1:12" ht="15.6">
      <c r="A2" s="251" t="str">
        <f>'Date initiale'!B4&amp;" "&amp;'Date initiale'!C4</f>
        <v>Facultatea ARHITECTURA</v>
      </c>
      <c r="B2" s="251"/>
      <c r="C2" s="251"/>
      <c r="D2" s="6"/>
      <c r="E2" s="6"/>
      <c r="F2" s="6"/>
      <c r="G2" s="6"/>
      <c r="H2" s="6"/>
      <c r="I2" s="6"/>
      <c r="J2" s="6"/>
    </row>
    <row r="3" spans="1:12" ht="15.6">
      <c r="A3" s="251" t="str">
        <f>'Date initiale'!B5&amp;" "&amp;'Date initiale'!C5</f>
        <v>Departamentul BAZELE PROIECTĂRII DE ARHITECTURĂ</v>
      </c>
      <c r="B3" s="251"/>
      <c r="C3" s="251"/>
      <c r="D3" s="6"/>
      <c r="E3" s="6"/>
      <c r="F3" s="6"/>
      <c r="G3" s="6"/>
      <c r="H3" s="6"/>
      <c r="I3" s="6"/>
      <c r="J3" s="6"/>
    </row>
    <row r="4" spans="1:12" ht="15.6">
      <c r="A4" s="253" t="str">
        <f>'Date initiale'!C6&amp;", "&amp;'Date initiale'!C7</f>
        <v>LASCU TANA - NICOLETA, 27</v>
      </c>
      <c r="B4" s="253"/>
      <c r="C4" s="253"/>
      <c r="D4" s="6"/>
      <c r="E4" s="6"/>
      <c r="F4" s="6"/>
      <c r="G4" s="6"/>
      <c r="H4" s="6"/>
      <c r="I4" s="6"/>
      <c r="J4" s="6"/>
    </row>
    <row r="5" spans="1:12" ht="15.6">
      <c r="A5" s="253"/>
      <c r="B5" s="253"/>
      <c r="C5" s="253"/>
      <c r="D5" s="6"/>
      <c r="E5" s="6"/>
      <c r="F5" s="6"/>
      <c r="G5" s="6"/>
      <c r="H5" s="6"/>
      <c r="I5" s="6"/>
      <c r="J5" s="6"/>
    </row>
    <row r="6" spans="1:12" ht="15.6">
      <c r="A6" s="418" t="s">
        <v>110</v>
      </c>
      <c r="B6" s="418"/>
      <c r="C6" s="418"/>
      <c r="D6" s="418"/>
      <c r="E6" s="418"/>
      <c r="F6" s="418"/>
      <c r="G6" s="418"/>
      <c r="H6" s="418"/>
      <c r="I6" s="418"/>
      <c r="J6" s="6"/>
    </row>
    <row r="7" spans="1:12" ht="15.6">
      <c r="A7" s="417" t="str">
        <f>'Descriere indicatori'!B10&amp;". "&amp;'Descriere indicatori'!C10</f>
        <v xml:space="preserve">I7. Articole in extenso în reviste ştiinţifice recunoscute în domenii conexe* </v>
      </c>
      <c r="B7" s="417"/>
      <c r="C7" s="417"/>
      <c r="D7" s="417"/>
      <c r="E7" s="417"/>
      <c r="F7" s="417"/>
      <c r="G7" s="417"/>
      <c r="H7" s="417"/>
      <c r="I7" s="417"/>
      <c r="J7" s="6"/>
    </row>
    <row r="8" spans="1:12" ht="16.2" thickBot="1">
      <c r="A8" s="166"/>
      <c r="B8" s="166"/>
      <c r="C8" s="166"/>
      <c r="D8" s="166"/>
      <c r="E8" s="166"/>
      <c r="F8" s="166"/>
      <c r="G8" s="166"/>
      <c r="H8" s="166"/>
      <c r="I8" s="166"/>
      <c r="J8" s="6"/>
    </row>
    <row r="9" spans="1:12" ht="29.4" thickBot="1">
      <c r="A9" s="151" t="s">
        <v>55</v>
      </c>
      <c r="B9" s="152" t="s">
        <v>83</v>
      </c>
      <c r="C9" s="152" t="s">
        <v>52</v>
      </c>
      <c r="D9" s="152" t="s">
        <v>57</v>
      </c>
      <c r="E9" s="152" t="s">
        <v>80</v>
      </c>
      <c r="F9" s="153" t="s">
        <v>87</v>
      </c>
      <c r="G9" s="152" t="s">
        <v>58</v>
      </c>
      <c r="H9" s="152" t="s">
        <v>111</v>
      </c>
      <c r="I9" s="154" t="s">
        <v>90</v>
      </c>
      <c r="J9" s="6"/>
      <c r="K9" s="254" t="s">
        <v>108</v>
      </c>
    </row>
    <row r="10" spans="1:12" ht="72">
      <c r="A10" s="171">
        <v>1</v>
      </c>
      <c r="B10" s="172" t="s">
        <v>307</v>
      </c>
      <c r="C10" s="140" t="s">
        <v>493</v>
      </c>
      <c r="D10" s="140" t="s">
        <v>516</v>
      </c>
      <c r="E10" s="140" t="s">
        <v>491</v>
      </c>
      <c r="F10" s="141">
        <v>2023</v>
      </c>
      <c r="G10" s="140" t="s">
        <v>492</v>
      </c>
      <c r="H10" s="173">
        <v>4</v>
      </c>
      <c r="I10" s="305">
        <v>5</v>
      </c>
      <c r="J10" s="6"/>
      <c r="K10" s="255">
        <v>5</v>
      </c>
      <c r="L10" s="359" t="s">
        <v>248</v>
      </c>
    </row>
    <row r="11" spans="1:12" ht="15.6">
      <c r="A11" s="144">
        <f>A10+1</f>
        <v>2</v>
      </c>
      <c r="B11" s="135"/>
      <c r="C11" s="135"/>
      <c r="D11" s="135"/>
      <c r="E11" s="36"/>
      <c r="F11" s="107"/>
      <c r="G11" s="107"/>
      <c r="H11" s="107"/>
      <c r="I11" s="300"/>
      <c r="J11" s="42"/>
    </row>
    <row r="12" spans="1:12" ht="15.6">
      <c r="A12" s="144">
        <f t="shared" ref="A12:A19" si="0">A11+1</f>
        <v>3</v>
      </c>
      <c r="B12" s="135"/>
      <c r="C12" s="105"/>
      <c r="D12" s="135"/>
      <c r="E12" s="174"/>
      <c r="F12" s="106"/>
      <c r="G12" s="107"/>
      <c r="H12" s="107"/>
      <c r="I12" s="300"/>
      <c r="J12" s="42"/>
    </row>
    <row r="13" spans="1:12" ht="15.6">
      <c r="A13" s="144">
        <f t="shared" si="0"/>
        <v>4</v>
      </c>
      <c r="B13" s="105"/>
      <c r="C13" s="105"/>
      <c r="D13" s="105"/>
      <c r="E13" s="174"/>
      <c r="F13" s="106"/>
      <c r="G13" s="107"/>
      <c r="H13" s="107"/>
      <c r="I13" s="300"/>
      <c r="J13" s="6"/>
    </row>
    <row r="14" spans="1:12" ht="15.6">
      <c r="A14" s="144">
        <f t="shared" si="0"/>
        <v>5</v>
      </c>
      <c r="B14" s="105"/>
      <c r="C14" s="105"/>
      <c r="D14" s="105"/>
      <c r="E14" s="174"/>
      <c r="F14" s="106"/>
      <c r="G14" s="106"/>
      <c r="H14" s="106"/>
      <c r="I14" s="300"/>
      <c r="J14" s="6"/>
    </row>
    <row r="15" spans="1:12" ht="15.6">
      <c r="A15" s="144">
        <f t="shared" si="0"/>
        <v>6</v>
      </c>
      <c r="B15" s="105"/>
      <c r="C15" s="105"/>
      <c r="D15" s="105"/>
      <c r="E15" s="174"/>
      <c r="F15" s="106"/>
      <c r="G15" s="106"/>
      <c r="H15" s="106"/>
      <c r="I15" s="300"/>
      <c r="J15" s="6"/>
    </row>
    <row r="16" spans="1:12" ht="15.6">
      <c r="A16" s="144">
        <f t="shared" si="0"/>
        <v>7</v>
      </c>
      <c r="B16" s="105"/>
      <c r="C16" s="105"/>
      <c r="D16" s="105"/>
      <c r="E16" s="36"/>
      <c r="F16" s="106"/>
      <c r="G16" s="106"/>
      <c r="H16" s="106"/>
      <c r="I16" s="300"/>
      <c r="J16" s="6"/>
    </row>
    <row r="17" spans="1:10" ht="15.6">
      <c r="A17" s="144">
        <f t="shared" si="0"/>
        <v>8</v>
      </c>
      <c r="B17" s="105"/>
      <c r="C17" s="105"/>
      <c r="D17" s="105"/>
      <c r="E17" s="174"/>
      <c r="F17" s="106"/>
      <c r="G17" s="106"/>
      <c r="H17" s="106"/>
      <c r="I17" s="300"/>
      <c r="J17" s="6"/>
    </row>
    <row r="18" spans="1:10" ht="15.6">
      <c r="A18" s="144">
        <f t="shared" si="0"/>
        <v>9</v>
      </c>
      <c r="B18" s="36"/>
      <c r="C18" s="175"/>
      <c r="D18" s="105"/>
      <c r="E18" s="174"/>
      <c r="F18" s="174"/>
      <c r="G18" s="174"/>
      <c r="H18" s="174"/>
      <c r="I18" s="310"/>
      <c r="J18" s="6"/>
    </row>
    <row r="19" spans="1:10" ht="16.2" thickBot="1">
      <c r="A19" s="170">
        <f t="shared" si="0"/>
        <v>10</v>
      </c>
      <c r="B19" s="110"/>
      <c r="C19" s="110"/>
      <c r="D19" s="110"/>
      <c r="E19" s="176"/>
      <c r="F19" s="111"/>
      <c r="G19" s="111"/>
      <c r="H19" s="111"/>
      <c r="I19" s="301"/>
      <c r="J19" s="6"/>
    </row>
    <row r="20" spans="1:10" ht="16.2" thickBot="1">
      <c r="A20" s="344"/>
      <c r="B20" s="113"/>
      <c r="C20" s="113"/>
      <c r="D20" s="113"/>
      <c r="E20" s="113"/>
      <c r="F20" s="113"/>
      <c r="G20" s="113"/>
      <c r="H20" s="116" t="str">
        <f>"Total "&amp;LEFT(A7,2)</f>
        <v>Total I7</v>
      </c>
      <c r="I20" s="117">
        <f>SUM(I10:I19)</f>
        <v>5</v>
      </c>
      <c r="J20" s="6"/>
    </row>
    <row r="21" spans="1:10">
      <c r="A21" s="38"/>
      <c r="B21" s="38"/>
      <c r="C21" s="38"/>
      <c r="D21" s="38"/>
      <c r="E21" s="38"/>
      <c r="F21" s="38"/>
      <c r="G21" s="38"/>
      <c r="H21" s="38"/>
      <c r="I21" s="39"/>
    </row>
    <row r="22" spans="1:10" ht="33.75" customHeight="1">
      <c r="A22" s="416"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16"/>
      <c r="C22" s="416"/>
      <c r="D22" s="416"/>
      <c r="E22" s="416"/>
      <c r="F22" s="416"/>
      <c r="G22" s="416"/>
      <c r="H22" s="416"/>
      <c r="I22" s="416"/>
    </row>
    <row r="23" spans="1:10">
      <c r="A23" s="38"/>
    </row>
    <row r="24" spans="1:10">
      <c r="A24" s="38"/>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6"/>
  </sheetPr>
  <dimension ref="A1:L22"/>
  <sheetViews>
    <sheetView workbookViewId="0">
      <selection activeCell="H10" sqref="H10"/>
    </sheetView>
  </sheetViews>
  <sheetFormatPr defaultRowHeight="14.4"/>
  <cols>
    <col min="1" max="1" width="5.109375" customWidth="1"/>
    <col min="2" max="2" width="22.109375" customWidth="1"/>
    <col min="3" max="3" width="27.109375" customWidth="1"/>
    <col min="4" max="4" width="21.44140625" customWidth="1"/>
    <col min="5" max="5" width="16" customWidth="1"/>
    <col min="6" max="6" width="6.88671875" customWidth="1"/>
    <col min="7" max="7" width="10.5546875" customWidth="1"/>
    <col min="8" max="8" width="10" customWidth="1"/>
    <col min="9" max="9" width="9.6640625" customWidth="1"/>
  </cols>
  <sheetData>
    <row r="1" spans="1:12">
      <c r="A1" s="251" t="str">
        <f>'Date initiale'!C3</f>
        <v>Universitatea de Arhitectură și Urbanism "Ion Mincu" București</v>
      </c>
      <c r="B1" s="251"/>
      <c r="C1" s="251"/>
    </row>
    <row r="2" spans="1:12">
      <c r="A2" s="251" t="str">
        <f>'Date initiale'!B4&amp;" "&amp;'Date initiale'!C4</f>
        <v>Facultatea ARHITECTURA</v>
      </c>
      <c r="B2" s="251"/>
      <c r="C2" s="251"/>
    </row>
    <row r="3" spans="1:12">
      <c r="A3" s="251" t="str">
        <f>'Date initiale'!B5&amp;" "&amp;'Date initiale'!C5</f>
        <v>Departamentul BAZELE PROIECTĂRII DE ARHITECTURĂ</v>
      </c>
      <c r="B3" s="251"/>
      <c r="C3" s="251"/>
    </row>
    <row r="4" spans="1:12">
      <c r="A4" s="113" t="str">
        <f>'Date initiale'!C6&amp;", "&amp;'Date initiale'!C7</f>
        <v>LASCU TANA - NICOLETA, 27</v>
      </c>
      <c r="B4" s="113"/>
      <c r="C4" s="113"/>
    </row>
    <row r="5" spans="1:12">
      <c r="A5" s="113"/>
      <c r="B5" s="113"/>
      <c r="C5" s="113"/>
    </row>
    <row r="6" spans="1:12" ht="15.6">
      <c r="A6" s="414" t="s">
        <v>110</v>
      </c>
      <c r="B6" s="414"/>
      <c r="C6" s="414"/>
      <c r="D6" s="414"/>
      <c r="E6" s="414"/>
      <c r="F6" s="414"/>
      <c r="G6" s="414"/>
      <c r="H6" s="414"/>
      <c r="I6" s="414"/>
    </row>
    <row r="7" spans="1:12" ht="15.6">
      <c r="A7" s="417" t="str">
        <f>'Descriere indicatori'!B11&amp;". "&amp;'Descriere indicatori'!C11</f>
        <v xml:space="preserve">I8. Studii in extenso apărute în volume colective publicate la edituri de prestigiu internaţional* </v>
      </c>
      <c r="B7" s="417"/>
      <c r="C7" s="417"/>
      <c r="D7" s="417"/>
      <c r="E7" s="417"/>
      <c r="F7" s="417"/>
      <c r="G7" s="417"/>
      <c r="H7" s="417"/>
      <c r="I7" s="417"/>
    </row>
    <row r="8" spans="1:12" ht="15" thickBot="1">
      <c r="A8" s="64"/>
      <c r="B8" s="64"/>
      <c r="C8" s="64"/>
      <c r="D8" s="64"/>
      <c r="E8" s="64"/>
      <c r="F8" s="64"/>
      <c r="G8" s="64"/>
      <c r="H8" s="64"/>
      <c r="I8" s="64"/>
    </row>
    <row r="9" spans="1:12" ht="29.4" thickBot="1">
      <c r="A9" s="151" t="s">
        <v>55</v>
      </c>
      <c r="B9" s="152" t="s">
        <v>83</v>
      </c>
      <c r="C9" s="152" t="s">
        <v>52</v>
      </c>
      <c r="D9" s="152" t="s">
        <v>57</v>
      </c>
      <c r="E9" s="152" t="s">
        <v>80</v>
      </c>
      <c r="F9" s="153" t="s">
        <v>87</v>
      </c>
      <c r="G9" s="152" t="s">
        <v>58</v>
      </c>
      <c r="H9" s="152" t="s">
        <v>111</v>
      </c>
      <c r="I9" s="154" t="s">
        <v>90</v>
      </c>
      <c r="K9" s="254" t="s">
        <v>108</v>
      </c>
    </row>
    <row r="10" spans="1:12" ht="172.8">
      <c r="A10" s="98">
        <v>1</v>
      </c>
      <c r="B10" s="99" t="s">
        <v>487</v>
      </c>
      <c r="C10" s="99" t="s">
        <v>488</v>
      </c>
      <c r="D10" s="99" t="s">
        <v>489</v>
      </c>
      <c r="E10" s="100" t="s">
        <v>490</v>
      </c>
      <c r="F10" s="101">
        <v>2022</v>
      </c>
      <c r="G10" s="101">
        <v>1</v>
      </c>
      <c r="H10" s="101">
        <v>6</v>
      </c>
      <c r="I10" s="305">
        <v>5</v>
      </c>
      <c r="K10" s="255">
        <v>10</v>
      </c>
      <c r="L10" s="359" t="s">
        <v>249</v>
      </c>
    </row>
    <row r="11" spans="1:12">
      <c r="A11" s="162">
        <f>A10+1</f>
        <v>2</v>
      </c>
      <c r="B11" s="160"/>
      <c r="C11" s="104"/>
      <c r="D11" s="160"/>
      <c r="E11" s="105"/>
      <c r="F11" s="106"/>
      <c r="G11" s="106"/>
      <c r="H11" s="106"/>
      <c r="I11" s="300"/>
    </row>
    <row r="12" spans="1:12">
      <c r="A12" s="162">
        <f t="shared" ref="A12:A18" si="0">A11+1</f>
        <v>3</v>
      </c>
      <c r="B12" s="104"/>
      <c r="C12" s="104"/>
      <c r="D12" s="104"/>
      <c r="E12" s="105"/>
      <c r="F12" s="106"/>
      <c r="G12" s="106"/>
      <c r="H12" s="106"/>
      <c r="I12" s="300"/>
    </row>
    <row r="13" spans="1:12">
      <c r="A13" s="162">
        <f t="shared" si="0"/>
        <v>4</v>
      </c>
      <c r="B13" s="104"/>
      <c r="C13" s="104"/>
      <c r="D13" s="104"/>
      <c r="E13" s="105"/>
      <c r="F13" s="106"/>
      <c r="G13" s="106"/>
      <c r="H13" s="106"/>
      <c r="I13" s="300"/>
    </row>
    <row r="14" spans="1:12">
      <c r="A14" s="162">
        <f t="shared" si="0"/>
        <v>5</v>
      </c>
      <c r="B14" s="104"/>
      <c r="C14" s="104"/>
      <c r="D14" s="104"/>
      <c r="E14" s="105"/>
      <c r="F14" s="106"/>
      <c r="G14" s="106"/>
      <c r="H14" s="106"/>
      <c r="I14" s="300"/>
    </row>
    <row r="15" spans="1:12">
      <c r="A15" s="162">
        <f t="shared" si="0"/>
        <v>6</v>
      </c>
      <c r="B15" s="104"/>
      <c r="C15" s="104"/>
      <c r="D15" s="104"/>
      <c r="E15" s="105"/>
      <c r="F15" s="106"/>
      <c r="G15" s="106"/>
      <c r="H15" s="106"/>
      <c r="I15" s="300"/>
    </row>
    <row r="16" spans="1:12">
      <c r="A16" s="162">
        <f t="shared" si="0"/>
        <v>7</v>
      </c>
      <c r="B16" s="104"/>
      <c r="C16" s="104"/>
      <c r="D16" s="104"/>
      <c r="E16" s="105"/>
      <c r="F16" s="106"/>
      <c r="G16" s="106"/>
      <c r="H16" s="106"/>
      <c r="I16" s="300"/>
    </row>
    <row r="17" spans="1:10">
      <c r="A17" s="162">
        <f t="shared" si="0"/>
        <v>8</v>
      </c>
      <c r="B17" s="104"/>
      <c r="C17" s="104"/>
      <c r="D17" s="104"/>
      <c r="E17" s="105"/>
      <c r="F17" s="106"/>
      <c r="G17" s="106"/>
      <c r="H17" s="106"/>
      <c r="I17" s="300"/>
    </row>
    <row r="18" spans="1:10">
      <c r="A18" s="162">
        <f t="shared" si="0"/>
        <v>9</v>
      </c>
      <c r="B18" s="104"/>
      <c r="C18" s="104"/>
      <c r="D18" s="104"/>
      <c r="E18" s="105"/>
      <c r="F18" s="106"/>
      <c r="G18" s="106"/>
      <c r="H18" s="106"/>
      <c r="I18" s="300"/>
    </row>
    <row r="19" spans="1:10" ht="15" thickBot="1">
      <c r="A19" s="115">
        <f>A18+1</f>
        <v>10</v>
      </c>
      <c r="B19" s="109"/>
      <c r="C19" s="109"/>
      <c r="D19" s="109"/>
      <c r="E19" s="110"/>
      <c r="F19" s="111"/>
      <c r="G19" s="111"/>
      <c r="H19" s="111"/>
      <c r="I19" s="301"/>
    </row>
    <row r="20" spans="1:10" ht="16.2" thickBot="1">
      <c r="A20" s="344"/>
      <c r="B20" s="113"/>
      <c r="C20" s="113"/>
      <c r="D20" s="113"/>
      <c r="E20" s="113"/>
      <c r="F20" s="113"/>
      <c r="G20" s="113"/>
      <c r="H20" s="116" t="str">
        <f>"Total "&amp;LEFT(A7,2)</f>
        <v>Total I8</v>
      </c>
      <c r="I20" s="117">
        <f>SUM(I10:I19)</f>
        <v>5</v>
      </c>
      <c r="J20" s="6"/>
    </row>
    <row r="22" spans="1:10" ht="33.75" customHeight="1">
      <c r="A22" s="416"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16"/>
      <c r="C22" s="416"/>
      <c r="D22" s="416"/>
      <c r="E22" s="416"/>
      <c r="F22" s="416"/>
      <c r="G22" s="416"/>
      <c r="H22" s="416"/>
      <c r="I22" s="416"/>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6"/>
  </sheetPr>
  <dimension ref="A1:L22"/>
  <sheetViews>
    <sheetView topLeftCell="B1" workbookViewId="0">
      <selection activeCell="G11" sqref="G11"/>
    </sheetView>
  </sheetViews>
  <sheetFormatPr defaultRowHeight="14.4"/>
  <cols>
    <col min="1" max="1" width="5.109375" customWidth="1"/>
    <col min="2" max="2" width="22.109375" customWidth="1"/>
    <col min="3" max="3" width="27.109375" customWidth="1"/>
    <col min="4" max="4" width="21.44140625" customWidth="1"/>
    <col min="5" max="5" width="16" customWidth="1"/>
    <col min="6" max="6" width="6.88671875" customWidth="1"/>
    <col min="7" max="7" width="10.5546875" customWidth="1"/>
    <col min="8" max="8" width="10" customWidth="1"/>
    <col min="9" max="10" width="9.6640625" customWidth="1"/>
  </cols>
  <sheetData>
    <row r="1" spans="1:12">
      <c r="A1" s="251" t="str">
        <f>'Date initiale'!C3</f>
        <v>Universitatea de Arhitectură și Urbanism "Ion Mincu" București</v>
      </c>
      <c r="B1" s="251"/>
      <c r="C1" s="251"/>
    </row>
    <row r="2" spans="1:12">
      <c r="A2" s="251" t="str">
        <f>'Date initiale'!B4&amp;" "&amp;'Date initiale'!C4</f>
        <v>Facultatea ARHITECTURA</v>
      </c>
      <c r="B2" s="251"/>
      <c r="C2" s="251"/>
    </row>
    <row r="3" spans="1:12">
      <c r="A3" s="251" t="str">
        <f>'Date initiale'!B5&amp;" "&amp;'Date initiale'!C5</f>
        <v>Departamentul BAZELE PROIECTĂRII DE ARHITECTURĂ</v>
      </c>
      <c r="B3" s="251"/>
      <c r="C3" s="251"/>
    </row>
    <row r="4" spans="1:12">
      <c r="A4" s="113" t="str">
        <f>'Date initiale'!C6&amp;", "&amp;'Date initiale'!C7</f>
        <v>LASCU TANA - NICOLETA, 27</v>
      </c>
      <c r="B4" s="113"/>
      <c r="C4" s="113"/>
    </row>
    <row r="5" spans="1:12">
      <c r="A5" s="113"/>
      <c r="B5" s="113"/>
      <c r="C5" s="113"/>
    </row>
    <row r="6" spans="1:12" ht="15.6">
      <c r="A6" s="414" t="s">
        <v>110</v>
      </c>
      <c r="B6" s="414"/>
      <c r="C6" s="414"/>
      <c r="D6" s="414"/>
      <c r="E6" s="414"/>
      <c r="F6" s="414"/>
      <c r="G6" s="414"/>
      <c r="H6" s="414"/>
      <c r="I6" s="414"/>
    </row>
    <row r="7" spans="1:12" ht="15.75" customHeight="1">
      <c r="A7" s="417" t="str">
        <f>'Descriere indicatori'!B12&amp;". "&amp;'Descriere indicatori'!C12</f>
        <v xml:space="preserve">I9. Studii in extenso apărute în volume colective publicate la edituri de prestigiu naţional* </v>
      </c>
      <c r="B7" s="417"/>
      <c r="C7" s="417"/>
      <c r="D7" s="417"/>
      <c r="E7" s="417"/>
      <c r="F7" s="417"/>
      <c r="G7" s="417"/>
      <c r="H7" s="417"/>
      <c r="I7" s="417"/>
      <c r="J7" s="178"/>
    </row>
    <row r="8" spans="1:12" ht="16.2" thickBot="1">
      <c r="A8" s="51"/>
      <c r="B8" s="51"/>
      <c r="C8" s="51"/>
      <c r="D8" s="51"/>
      <c r="E8" s="51"/>
      <c r="F8" s="51"/>
      <c r="G8" s="64"/>
      <c r="H8" s="51"/>
      <c r="I8" s="51"/>
      <c r="J8" s="51"/>
    </row>
    <row r="9" spans="1:12" ht="29.4" thickBot="1">
      <c r="A9" s="151" t="s">
        <v>55</v>
      </c>
      <c r="B9" s="152" t="s">
        <v>83</v>
      </c>
      <c r="C9" s="152" t="s">
        <v>56</v>
      </c>
      <c r="D9" s="152" t="s">
        <v>57</v>
      </c>
      <c r="E9" s="152" t="s">
        <v>80</v>
      </c>
      <c r="F9" s="153" t="s">
        <v>87</v>
      </c>
      <c r="G9" s="152" t="s">
        <v>58</v>
      </c>
      <c r="H9" s="152" t="s">
        <v>111</v>
      </c>
      <c r="I9" s="154" t="s">
        <v>90</v>
      </c>
      <c r="K9" s="254" t="s">
        <v>108</v>
      </c>
    </row>
    <row r="10" spans="1:12" ht="57.6">
      <c r="A10" s="157">
        <v>1</v>
      </c>
      <c r="B10" s="172" t="s">
        <v>527</v>
      </c>
      <c r="C10" s="172" t="s">
        <v>282</v>
      </c>
      <c r="D10" s="172" t="s">
        <v>283</v>
      </c>
      <c r="E10" s="140" t="s">
        <v>284</v>
      </c>
      <c r="F10" s="141">
        <v>2014</v>
      </c>
      <c r="G10" s="101">
        <v>6</v>
      </c>
      <c r="H10" s="141">
        <v>8</v>
      </c>
      <c r="I10" s="305">
        <v>7</v>
      </c>
      <c r="K10" s="255">
        <v>7</v>
      </c>
      <c r="L10" s="359" t="s">
        <v>249</v>
      </c>
    </row>
    <row r="11" spans="1:12" ht="57.6">
      <c r="A11" s="179">
        <f>A10+1</f>
        <v>2</v>
      </c>
      <c r="B11" s="160" t="s">
        <v>285</v>
      </c>
      <c r="C11" s="160" t="s">
        <v>528</v>
      </c>
      <c r="D11" s="160" t="s">
        <v>529</v>
      </c>
      <c r="E11" s="174" t="s">
        <v>286</v>
      </c>
      <c r="F11" s="106">
        <v>2017</v>
      </c>
      <c r="G11" s="106">
        <v>9</v>
      </c>
      <c r="H11" s="106">
        <v>20</v>
      </c>
      <c r="I11" s="300">
        <v>7</v>
      </c>
    </row>
    <row r="12" spans="1:12">
      <c r="A12" s="179">
        <f t="shared" ref="A12:A19" si="0">A11+1</f>
        <v>3</v>
      </c>
      <c r="B12" s="160"/>
      <c r="C12" s="104"/>
      <c r="D12" s="160" t="s">
        <v>494</v>
      </c>
      <c r="E12" s="174"/>
      <c r="F12" s="106"/>
      <c r="G12" s="106"/>
      <c r="H12" s="300"/>
    </row>
    <row r="13" spans="1:12" ht="28.8">
      <c r="A13" s="179">
        <f t="shared" si="0"/>
        <v>4</v>
      </c>
      <c r="B13" s="160"/>
      <c r="C13" s="104" t="s">
        <v>495</v>
      </c>
      <c r="D13" s="160"/>
      <c r="E13" s="174"/>
      <c r="F13" s="106"/>
      <c r="G13" s="106"/>
      <c r="H13" s="106"/>
      <c r="I13" s="300"/>
    </row>
    <row r="14" spans="1:12">
      <c r="A14" s="179">
        <f t="shared" si="0"/>
        <v>5</v>
      </c>
      <c r="B14" s="180"/>
      <c r="C14" s="180"/>
      <c r="D14" s="180"/>
      <c r="E14" s="180"/>
      <c r="F14" s="180"/>
      <c r="G14" s="106"/>
      <c r="H14" s="180"/>
      <c r="I14" s="311"/>
    </row>
    <row r="15" spans="1:12">
      <c r="A15" s="179">
        <f t="shared" si="0"/>
        <v>6</v>
      </c>
      <c r="B15" s="180"/>
      <c r="C15" s="180"/>
      <c r="D15" s="180"/>
      <c r="E15" s="180"/>
      <c r="F15" s="180"/>
      <c r="G15" s="106"/>
      <c r="H15" s="180"/>
      <c r="I15" s="311"/>
    </row>
    <row r="16" spans="1:12">
      <c r="A16" s="179">
        <f t="shared" si="0"/>
        <v>7</v>
      </c>
      <c r="B16" s="180"/>
      <c r="C16" s="180"/>
      <c r="D16" s="180"/>
      <c r="E16" s="180"/>
      <c r="F16" s="180"/>
      <c r="G16" s="106"/>
      <c r="H16" s="180"/>
      <c r="I16" s="311"/>
    </row>
    <row r="17" spans="1:10">
      <c r="A17" s="179">
        <f t="shared" si="0"/>
        <v>8</v>
      </c>
      <c r="B17" s="180"/>
      <c r="C17" s="180"/>
      <c r="D17" s="180"/>
      <c r="E17" s="180"/>
      <c r="F17" s="180"/>
      <c r="G17" s="106"/>
      <c r="H17" s="180"/>
      <c r="I17" s="311"/>
    </row>
    <row r="18" spans="1:10">
      <c r="A18" s="179">
        <f t="shared" si="0"/>
        <v>9</v>
      </c>
      <c r="B18" s="180"/>
      <c r="C18" s="180"/>
      <c r="D18" s="180"/>
      <c r="E18" s="180"/>
      <c r="F18" s="180"/>
      <c r="G18" s="106"/>
      <c r="H18" s="180"/>
      <c r="I18" s="311"/>
    </row>
    <row r="19" spans="1:10" ht="15" thickBot="1">
      <c r="A19" s="146">
        <f t="shared" si="0"/>
        <v>10</v>
      </c>
      <c r="B19" s="181"/>
      <c r="C19" s="181"/>
      <c r="D19" s="181"/>
      <c r="E19" s="181"/>
      <c r="F19" s="181"/>
      <c r="G19" s="111"/>
      <c r="H19" s="181"/>
      <c r="I19" s="312"/>
    </row>
    <row r="20" spans="1:10" ht="16.2" thickBot="1">
      <c r="A20" s="344"/>
      <c r="B20" s="113"/>
      <c r="C20" s="113"/>
      <c r="D20" s="113"/>
      <c r="E20" s="113"/>
      <c r="F20" s="113"/>
      <c r="G20" s="113"/>
      <c r="H20" s="116" t="str">
        <f>"Total "&amp;LEFT(A7,2)</f>
        <v>Total I9</v>
      </c>
      <c r="I20" s="117">
        <f>SUM(I10:I19)</f>
        <v>14</v>
      </c>
      <c r="J20" s="6"/>
    </row>
    <row r="22" spans="1:10" ht="33.75" customHeight="1">
      <c r="A22" s="416"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16"/>
      <c r="C22" s="416"/>
      <c r="D22" s="416"/>
      <c r="E22" s="416"/>
      <c r="F22" s="416"/>
      <c r="G22" s="416"/>
      <c r="H22" s="416"/>
      <c r="I22" s="416"/>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6"/>
  </sheetPr>
  <dimension ref="A1:L25"/>
  <sheetViews>
    <sheetView topLeftCell="A4" workbookViewId="0">
      <selection activeCell="B26" sqref="B26"/>
    </sheetView>
  </sheetViews>
  <sheetFormatPr defaultRowHeight="14.4"/>
  <cols>
    <col min="1" max="1" width="5.109375" customWidth="1"/>
    <col min="2" max="2" width="22.109375" customWidth="1"/>
    <col min="3" max="3" width="27.109375" customWidth="1"/>
    <col min="4" max="4" width="21.44140625" customWidth="1"/>
    <col min="5" max="5" width="16" customWidth="1"/>
    <col min="6" max="6" width="6.88671875" customWidth="1"/>
    <col min="7" max="7" width="10.5546875" customWidth="1"/>
    <col min="8" max="8" width="10" customWidth="1"/>
    <col min="9" max="9" width="9.6640625" customWidth="1"/>
  </cols>
  <sheetData>
    <row r="1" spans="1:12">
      <c r="A1" s="251" t="str">
        <f>'Date initiale'!C3</f>
        <v>Universitatea de Arhitectură și Urbanism "Ion Mincu" București</v>
      </c>
      <c r="B1" s="251"/>
      <c r="C1" s="251"/>
    </row>
    <row r="2" spans="1:12">
      <c r="A2" s="251" t="str">
        <f>'Date initiale'!B4&amp;" "&amp;'Date initiale'!C4</f>
        <v>Facultatea ARHITECTURA</v>
      </c>
      <c r="B2" s="251"/>
      <c r="C2" s="251"/>
    </row>
    <row r="3" spans="1:12">
      <c r="A3" s="251" t="str">
        <f>'Date initiale'!B5&amp;" "&amp;'Date initiale'!C5</f>
        <v>Departamentul BAZELE PROIECTĂRII DE ARHITECTURĂ</v>
      </c>
      <c r="B3" s="251"/>
      <c r="C3" s="251"/>
    </row>
    <row r="4" spans="1:12">
      <c r="A4" s="113" t="str">
        <f>'Date initiale'!C6&amp;", "&amp;'Date initiale'!C7</f>
        <v>LASCU TANA - NICOLETA, 27</v>
      </c>
      <c r="B4" s="113"/>
      <c r="C4" s="113"/>
    </row>
    <row r="5" spans="1:12">
      <c r="A5" s="113"/>
      <c r="B5" s="113"/>
      <c r="C5" s="113"/>
    </row>
    <row r="6" spans="1:12" ht="15.6">
      <c r="A6" s="414" t="s">
        <v>110</v>
      </c>
      <c r="B6" s="414"/>
      <c r="C6" s="414"/>
      <c r="D6" s="414"/>
      <c r="E6" s="414"/>
      <c r="F6" s="414"/>
      <c r="G6" s="414"/>
      <c r="H6" s="414"/>
      <c r="I6" s="414"/>
    </row>
    <row r="7" spans="1:12" ht="39" customHeight="1">
      <c r="A7" s="417" t="str">
        <f>'Descriere indicatori'!B13&amp;". "&amp;'Descriere indicatori'!C13</f>
        <v xml:space="preserve">I10. Studii in extenso apărute în volume colective publicate la edituri recunoscute în domeniu*, precum şi studiile aferente proiectelor* </v>
      </c>
      <c r="B7" s="417"/>
      <c r="C7" s="417"/>
      <c r="D7" s="417"/>
      <c r="E7" s="417"/>
      <c r="F7" s="417"/>
      <c r="G7" s="417"/>
      <c r="H7" s="417"/>
      <c r="I7" s="417"/>
    </row>
    <row r="8" spans="1:12" ht="17.25" customHeight="1" thickBot="1">
      <c r="A8" s="33"/>
      <c r="B8" s="51"/>
      <c r="C8" s="51"/>
      <c r="D8" s="51"/>
      <c r="E8" s="51"/>
      <c r="F8" s="51"/>
      <c r="G8" s="51"/>
      <c r="H8" s="51"/>
      <c r="I8" s="51"/>
    </row>
    <row r="9" spans="1:12" ht="29.4" thickBot="1">
      <c r="A9" s="151" t="s">
        <v>55</v>
      </c>
      <c r="B9" s="152" t="s">
        <v>83</v>
      </c>
      <c r="C9" s="152" t="s">
        <v>56</v>
      </c>
      <c r="D9" s="152" t="s">
        <v>57</v>
      </c>
      <c r="E9" s="152" t="s">
        <v>80</v>
      </c>
      <c r="F9" s="153" t="s">
        <v>87</v>
      </c>
      <c r="G9" s="152" t="s">
        <v>58</v>
      </c>
      <c r="H9" s="152" t="s">
        <v>111</v>
      </c>
      <c r="I9" s="154" t="s">
        <v>90</v>
      </c>
      <c r="K9" s="254" t="s">
        <v>108</v>
      </c>
    </row>
    <row r="10" spans="1:12" ht="15.6">
      <c r="A10" s="157">
        <v>1</v>
      </c>
      <c r="B10" s="100"/>
      <c r="C10" s="140"/>
      <c r="D10" s="230"/>
      <c r="E10" s="231"/>
      <c r="F10" s="140"/>
      <c r="G10" s="140"/>
      <c r="H10" s="140"/>
      <c r="I10" s="313"/>
      <c r="J10" s="190"/>
      <c r="K10" s="255" t="s">
        <v>160</v>
      </c>
      <c r="L10" s="359" t="s">
        <v>250</v>
      </c>
    </row>
    <row r="11" spans="1:12" ht="15.6">
      <c r="A11" s="158">
        <f>A10+1</f>
        <v>2</v>
      </c>
      <c r="B11" s="137"/>
      <c r="C11" s="161"/>
      <c r="D11" s="105"/>
      <c r="E11" s="174"/>
      <c r="F11" s="161"/>
      <c r="G11" s="161"/>
      <c r="H11" s="161"/>
      <c r="I11" s="306"/>
      <c r="J11" s="190"/>
      <c r="L11" s="359" t="s">
        <v>251</v>
      </c>
    </row>
    <row r="12" spans="1:12">
      <c r="A12" s="158">
        <f t="shared" ref="A12:A19" si="0">A11+1</f>
        <v>3</v>
      </c>
      <c r="B12" s="137"/>
      <c r="C12" s="137"/>
      <c r="D12" s="137"/>
      <c r="E12" s="36"/>
      <c r="F12" s="106"/>
      <c r="G12" s="106"/>
      <c r="H12" s="106"/>
      <c r="I12" s="300"/>
    </row>
    <row r="13" spans="1:12">
      <c r="A13" s="158">
        <f t="shared" si="0"/>
        <v>4</v>
      </c>
      <c r="B13" s="105"/>
      <c r="C13" s="105"/>
      <c r="D13" s="137"/>
      <c r="E13" s="36"/>
      <c r="F13" s="106"/>
      <c r="G13" s="106"/>
      <c r="H13" s="106"/>
      <c r="I13" s="300"/>
    </row>
    <row r="14" spans="1:12">
      <c r="A14" s="158">
        <f t="shared" si="0"/>
        <v>5</v>
      </c>
      <c r="B14" s="137"/>
      <c r="C14" s="105"/>
      <c r="D14" s="105"/>
      <c r="E14" s="174"/>
      <c r="F14" s="106"/>
      <c r="G14" s="106"/>
      <c r="H14" s="106"/>
      <c r="I14" s="300"/>
    </row>
    <row r="15" spans="1:12">
      <c r="A15" s="158">
        <f t="shared" si="0"/>
        <v>6</v>
      </c>
      <c r="B15" s="160"/>
      <c r="C15" s="160"/>
      <c r="D15" s="160"/>
      <c r="E15" s="174"/>
      <c r="F15" s="106"/>
      <c r="G15" s="106"/>
      <c r="H15" s="106"/>
      <c r="I15" s="300"/>
    </row>
    <row r="16" spans="1:12">
      <c r="A16" s="158">
        <f t="shared" si="0"/>
        <v>7</v>
      </c>
      <c r="B16" s="160"/>
      <c r="C16" s="104"/>
      <c r="D16" s="160"/>
      <c r="E16" s="174"/>
      <c r="F16" s="106"/>
      <c r="G16" s="106"/>
      <c r="H16" s="106"/>
      <c r="I16" s="300"/>
    </row>
    <row r="17" spans="1:9">
      <c r="A17" s="158">
        <f t="shared" si="0"/>
        <v>8</v>
      </c>
      <c r="B17" s="160"/>
      <c r="C17" s="104"/>
      <c r="D17" s="160"/>
      <c r="E17" s="174"/>
      <c r="F17" s="106"/>
      <c r="G17" s="106"/>
      <c r="H17" s="106"/>
      <c r="I17" s="300"/>
    </row>
    <row r="18" spans="1:9">
      <c r="A18" s="158">
        <f t="shared" si="0"/>
        <v>9</v>
      </c>
      <c r="B18" s="174"/>
      <c r="C18" s="36"/>
      <c r="D18" s="36"/>
      <c r="E18" s="36"/>
      <c r="F18" s="106"/>
      <c r="G18" s="106"/>
      <c r="H18" s="106"/>
      <c r="I18" s="300"/>
    </row>
    <row r="19" spans="1:9" ht="15" thickBot="1">
      <c r="A19" s="232">
        <f t="shared" si="0"/>
        <v>10</v>
      </c>
      <c r="B19" s="147"/>
      <c r="C19" s="110"/>
      <c r="D19" s="110"/>
      <c r="E19" s="176"/>
      <c r="F19" s="111"/>
      <c r="G19" s="111"/>
      <c r="H19" s="111"/>
      <c r="I19" s="301"/>
    </row>
    <row r="20" spans="1:9" ht="15" thickBot="1">
      <c r="A20" s="344"/>
      <c r="B20" s="145"/>
      <c r="C20" s="145"/>
      <c r="D20" s="177"/>
      <c r="E20" s="177"/>
      <c r="F20" s="177"/>
      <c r="G20" s="177"/>
      <c r="H20" s="116" t="str">
        <f>"Total "&amp;LEFT(A7,3)</f>
        <v>Total I10</v>
      </c>
      <c r="I20" s="233">
        <f>SUM(I10:I19)</f>
        <v>0</v>
      </c>
    </row>
    <row r="21" spans="1:9">
      <c r="B21" s="15"/>
      <c r="C21" s="17"/>
    </row>
    <row r="22" spans="1:9" ht="33.75" customHeight="1">
      <c r="A22" s="416"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16"/>
      <c r="C22" s="416"/>
      <c r="D22" s="416"/>
      <c r="E22" s="416"/>
      <c r="F22" s="416"/>
      <c r="G22" s="416"/>
      <c r="H22" s="416"/>
      <c r="I22" s="416"/>
    </row>
    <row r="23" spans="1:9" ht="48" customHeight="1">
      <c r="A23" s="416"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3" s="416"/>
      <c r="C23" s="416"/>
      <c r="D23" s="416"/>
      <c r="E23" s="416"/>
      <c r="F23" s="416"/>
      <c r="G23" s="416"/>
      <c r="H23" s="416"/>
      <c r="I23" s="416"/>
    </row>
    <row r="24" spans="1:9">
      <c r="B24" s="17"/>
      <c r="C24" s="17"/>
    </row>
    <row r="25" spans="1:9">
      <c r="B25" s="17"/>
      <c r="C25" s="17"/>
    </row>
  </sheetData>
  <mergeCells count="4">
    <mergeCell ref="A6:I6"/>
    <mergeCell ref="A7:I7"/>
    <mergeCell ref="A22:I22"/>
    <mergeCell ref="A23:I23"/>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6"/>
  </sheetPr>
  <dimension ref="A1:L26"/>
  <sheetViews>
    <sheetView topLeftCell="A16" workbookViewId="0">
      <selection activeCell="G16" sqref="G16"/>
    </sheetView>
  </sheetViews>
  <sheetFormatPr defaultRowHeight="14.4"/>
  <cols>
    <col min="1" max="1" width="5.109375" customWidth="1"/>
    <col min="2" max="2" width="22.109375" customWidth="1"/>
    <col min="3" max="3" width="27.109375" customWidth="1"/>
    <col min="4" max="4" width="21.44140625" customWidth="1"/>
    <col min="5" max="5" width="6.88671875" customWidth="1"/>
    <col min="6" max="6" width="10.5546875" customWidth="1"/>
    <col min="7" max="7" width="16" customWidth="1"/>
    <col min="8" max="8" width="10" customWidth="1"/>
    <col min="9" max="9" width="9.6640625" customWidth="1"/>
  </cols>
  <sheetData>
    <row r="1" spans="1:12">
      <c r="A1" s="251" t="str">
        <f>'Date initiale'!C3</f>
        <v>Universitatea de Arhitectură și Urbanism "Ion Mincu" București</v>
      </c>
      <c r="B1" s="251"/>
      <c r="C1" s="251"/>
    </row>
    <row r="2" spans="1:12">
      <c r="A2" s="251" t="str">
        <f>'Date initiale'!B4&amp;" "&amp;'Date initiale'!C4</f>
        <v>Facultatea ARHITECTURA</v>
      </c>
      <c r="B2" s="251"/>
      <c r="C2" s="251"/>
    </row>
    <row r="3" spans="1:12">
      <c r="A3" s="251" t="str">
        <f>'Date initiale'!B5&amp;" "&amp;'Date initiale'!C5</f>
        <v>Departamentul BAZELE PROIECTĂRII DE ARHITECTURĂ</v>
      </c>
      <c r="B3" s="251"/>
      <c r="C3" s="251"/>
    </row>
    <row r="4" spans="1:12">
      <c r="A4" s="113" t="str">
        <f>'Date initiale'!C6&amp;", "&amp;'Date initiale'!C7</f>
        <v>LASCU TANA - NICOLETA, 27</v>
      </c>
      <c r="B4" s="113"/>
      <c r="C4" s="113"/>
    </row>
    <row r="5" spans="1:12">
      <c r="A5" s="113"/>
      <c r="B5" s="113"/>
      <c r="C5" s="113"/>
    </row>
    <row r="6" spans="1:12" ht="15.6">
      <c r="A6" s="414" t="s">
        <v>110</v>
      </c>
      <c r="B6" s="414"/>
      <c r="C6" s="414"/>
      <c r="D6" s="414"/>
      <c r="E6" s="414"/>
      <c r="F6" s="414"/>
      <c r="G6" s="414"/>
      <c r="H6" s="414"/>
      <c r="I6" s="414"/>
      <c r="J6" s="34"/>
    </row>
    <row r="7" spans="1:12" ht="39" customHeight="1">
      <c r="A7" s="417" t="str">
        <f>'Descriere indicatori'!B14&amp;"a. "&amp;'Descriere indicatori'!C14</f>
        <v xml:space="preserve">I11a. Publicaţii in extenso în lucrări ale conferinţelor ştiinţifice de arhitectură, urbanism, peisagistică, design şi restaurare, precum şi ale ştiinţelor conexe - pentru specializări transdisciplinare, la nivel internaţional / naţional / local </v>
      </c>
      <c r="B7" s="417"/>
      <c r="C7" s="417"/>
      <c r="D7" s="417"/>
      <c r="E7" s="417"/>
      <c r="F7" s="417"/>
      <c r="G7" s="417"/>
      <c r="H7" s="417"/>
      <c r="I7" s="417"/>
      <c r="J7" s="33"/>
    </row>
    <row r="8" spans="1:12" ht="19.5" customHeight="1" thickBot="1">
      <c r="A8" s="51"/>
      <c r="B8" s="51"/>
      <c r="C8" s="51"/>
      <c r="D8" s="51"/>
      <c r="E8" s="51"/>
      <c r="F8" s="51"/>
      <c r="G8" s="51"/>
      <c r="H8" s="51"/>
      <c r="I8" s="51"/>
      <c r="J8" s="33"/>
    </row>
    <row r="9" spans="1:12" ht="63" customHeight="1" thickBot="1">
      <c r="A9" s="223" t="s">
        <v>55</v>
      </c>
      <c r="B9" s="224" t="s">
        <v>83</v>
      </c>
      <c r="C9" s="225" t="s">
        <v>52</v>
      </c>
      <c r="D9" s="225" t="s">
        <v>134</v>
      </c>
      <c r="E9" s="224" t="s">
        <v>87</v>
      </c>
      <c r="F9" s="225" t="s">
        <v>53</v>
      </c>
      <c r="G9" s="225" t="s">
        <v>79</v>
      </c>
      <c r="H9" s="224" t="s">
        <v>54</v>
      </c>
      <c r="I9" s="210" t="s">
        <v>147</v>
      </c>
      <c r="J9" s="2"/>
      <c r="K9" s="254" t="s">
        <v>108</v>
      </c>
    </row>
    <row r="10" spans="1:12" ht="109.2">
      <c r="A10" s="54">
        <v>1</v>
      </c>
      <c r="B10" s="27" t="s">
        <v>307</v>
      </c>
      <c r="C10" s="44" t="s">
        <v>287</v>
      </c>
      <c r="D10" s="44" t="s">
        <v>288</v>
      </c>
      <c r="E10" s="52">
        <v>2016</v>
      </c>
      <c r="F10" s="53"/>
      <c r="G10" s="27" t="s">
        <v>289</v>
      </c>
      <c r="H10" s="27">
        <v>4</v>
      </c>
      <c r="I10" s="314">
        <v>15</v>
      </c>
      <c r="K10" s="255" t="s">
        <v>161</v>
      </c>
      <c r="L10" s="359" t="s">
        <v>252</v>
      </c>
    </row>
    <row r="11" spans="1:12" ht="78">
      <c r="A11" s="55">
        <f>A10+1</f>
        <v>2</v>
      </c>
      <c r="B11" s="20" t="s">
        <v>308</v>
      </c>
      <c r="C11" s="20" t="s">
        <v>291</v>
      </c>
      <c r="D11" s="20" t="s">
        <v>292</v>
      </c>
      <c r="E11" s="19">
        <v>2016</v>
      </c>
      <c r="F11" s="26"/>
      <c r="G11" s="20" t="s">
        <v>431</v>
      </c>
      <c r="H11" s="19">
        <v>6</v>
      </c>
      <c r="I11" s="315">
        <v>7.5</v>
      </c>
    </row>
    <row r="12" spans="1:12" ht="187.2">
      <c r="A12" s="55">
        <f t="shared" ref="A12:A15" si="0">A11+1</f>
        <v>3</v>
      </c>
      <c r="B12" s="20" t="s">
        <v>293</v>
      </c>
      <c r="C12" s="20" t="s">
        <v>294</v>
      </c>
      <c r="D12" s="20" t="s">
        <v>295</v>
      </c>
      <c r="E12" s="19"/>
      <c r="F12" s="22"/>
      <c r="G12" s="20" t="s">
        <v>296</v>
      </c>
      <c r="H12" s="19">
        <v>6</v>
      </c>
      <c r="I12" s="315">
        <v>15</v>
      </c>
    </row>
    <row r="13" spans="1:12" ht="187.2">
      <c r="A13" s="55">
        <f t="shared" si="0"/>
        <v>4</v>
      </c>
      <c r="B13" s="20" t="s">
        <v>281</v>
      </c>
      <c r="C13" s="20" t="s">
        <v>297</v>
      </c>
      <c r="D13" s="20" t="s">
        <v>298</v>
      </c>
      <c r="E13" s="20">
        <v>2013</v>
      </c>
      <c r="F13" s="20" t="s">
        <v>299</v>
      </c>
      <c r="G13" s="20" t="s">
        <v>300</v>
      </c>
      <c r="H13" s="20"/>
      <c r="I13" s="315">
        <v>15</v>
      </c>
    </row>
    <row r="14" spans="1:12" ht="78">
      <c r="A14" s="55">
        <f t="shared" si="0"/>
        <v>5</v>
      </c>
      <c r="B14" s="20" t="s">
        <v>301</v>
      </c>
      <c r="C14" s="20" t="s">
        <v>302</v>
      </c>
      <c r="D14" s="20" t="s">
        <v>303</v>
      </c>
      <c r="E14" s="20">
        <v>2012</v>
      </c>
      <c r="F14" s="22"/>
      <c r="G14" s="20" t="s">
        <v>304</v>
      </c>
      <c r="H14" s="20"/>
      <c r="I14" s="315">
        <v>7.5</v>
      </c>
    </row>
    <row r="15" spans="1:12" ht="78">
      <c r="A15" s="55">
        <f t="shared" si="0"/>
        <v>6</v>
      </c>
      <c r="B15" s="19" t="s">
        <v>281</v>
      </c>
      <c r="C15" s="20" t="s">
        <v>305</v>
      </c>
      <c r="D15" s="20" t="s">
        <v>306</v>
      </c>
      <c r="E15" s="19">
        <v>2014</v>
      </c>
      <c r="F15" s="19"/>
      <c r="G15" s="19" t="s">
        <v>284</v>
      </c>
      <c r="H15" s="19"/>
      <c r="I15" s="315">
        <v>10</v>
      </c>
    </row>
    <row r="16" spans="1:12" ht="218.4">
      <c r="A16" s="55">
        <f t="shared" ref="A16:A19" si="1">A15+1</f>
        <v>7</v>
      </c>
      <c r="B16" s="19" t="s">
        <v>378</v>
      </c>
      <c r="C16" s="19" t="s">
        <v>422</v>
      </c>
      <c r="D16" s="20" t="s">
        <v>423</v>
      </c>
      <c r="E16" s="19">
        <v>2019</v>
      </c>
      <c r="F16" s="19" t="s">
        <v>424</v>
      </c>
      <c r="G16" s="20" t="s">
        <v>421</v>
      </c>
      <c r="H16" s="19">
        <v>15</v>
      </c>
      <c r="I16" s="315">
        <v>15</v>
      </c>
    </row>
    <row r="17" spans="1:10" ht="15.6">
      <c r="A17" s="55">
        <f t="shared" si="1"/>
        <v>8</v>
      </c>
      <c r="B17" s="20"/>
      <c r="C17" s="20"/>
      <c r="D17" s="20"/>
      <c r="E17" s="19"/>
      <c r="F17" s="19"/>
      <c r="G17" s="20"/>
      <c r="H17" s="19"/>
      <c r="I17" s="315"/>
    </row>
    <row r="18" spans="1:10" ht="15.6">
      <c r="A18" s="55">
        <f t="shared" si="1"/>
        <v>9</v>
      </c>
      <c r="B18" s="20"/>
      <c r="C18" s="20"/>
      <c r="D18" s="20"/>
      <c r="E18" s="20"/>
      <c r="F18" s="26"/>
      <c r="G18" s="21"/>
      <c r="H18" s="20"/>
      <c r="I18" s="316"/>
      <c r="J18" s="23"/>
    </row>
    <row r="19" spans="1:10" ht="16.2" thickBot="1">
      <c r="A19" s="56">
        <f t="shared" si="1"/>
        <v>10</v>
      </c>
      <c r="B19" s="43"/>
      <c r="C19" s="57"/>
      <c r="D19" s="43"/>
      <c r="E19" s="43"/>
      <c r="F19" s="57"/>
      <c r="G19" s="57"/>
      <c r="H19" s="57"/>
      <c r="I19" s="317"/>
    </row>
    <row r="20" spans="1:10" ht="16.2" thickBot="1">
      <c r="A20" s="343"/>
      <c r="D20" s="24"/>
      <c r="E20" s="17"/>
      <c r="H20" s="116" t="str">
        <f>"Total "&amp;LEFT(A7,4)</f>
        <v>Total I11a</v>
      </c>
      <c r="I20" s="363">
        <f>SUM(I10:I19)</f>
        <v>85</v>
      </c>
    </row>
    <row r="21" spans="1:10" ht="15.6">
      <c r="A21" s="47"/>
      <c r="D21" s="25"/>
      <c r="E21" s="17"/>
    </row>
    <row r="22" spans="1:10">
      <c r="D22" s="25"/>
      <c r="E22" s="17"/>
    </row>
    <row r="23" spans="1:10">
      <c r="D23" s="24"/>
      <c r="E23" s="17"/>
    </row>
    <row r="24" spans="1:10">
      <c r="D24" s="24"/>
      <c r="E24" s="17"/>
    </row>
    <row r="25" spans="1:10">
      <c r="D25" s="24"/>
      <c r="E25" s="17"/>
    </row>
    <row r="26" spans="1:10">
      <c r="D26" s="15"/>
      <c r="E26" s="17"/>
    </row>
  </sheetData>
  <mergeCells count="2">
    <mergeCell ref="A7:I7"/>
    <mergeCell ref="A6:I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6"/>
  </sheetPr>
  <dimension ref="A1:K21"/>
  <sheetViews>
    <sheetView topLeftCell="A4" workbookViewId="0">
      <selection activeCell="J13" sqref="J13"/>
    </sheetView>
  </sheetViews>
  <sheetFormatPr defaultRowHeight="14.4"/>
  <cols>
    <col min="1" max="1" width="5.109375" customWidth="1"/>
    <col min="2" max="2" width="21.44140625" customWidth="1"/>
    <col min="3" max="3" width="31.44140625" customWidth="1"/>
    <col min="4" max="4" width="27.44140625" customWidth="1"/>
    <col min="5" max="5" width="6.88671875" customWidth="1"/>
    <col min="6" max="6" width="10.5546875" customWidth="1"/>
    <col min="7" max="7" width="16" customWidth="1"/>
    <col min="8" max="8" width="9.6640625" customWidth="1"/>
  </cols>
  <sheetData>
    <row r="1" spans="1:11" ht="15.6">
      <c r="A1" s="251" t="str">
        <f>'Date initiale'!C3</f>
        <v>Universitatea de Arhitectură și Urbanism "Ion Mincu" București</v>
      </c>
      <c r="B1" s="251"/>
      <c r="C1" s="251"/>
      <c r="D1" s="16"/>
    </row>
    <row r="2" spans="1:11" ht="15.6">
      <c r="A2" s="251" t="str">
        <f>'Date initiale'!B4&amp;" "&amp;'Date initiale'!C4</f>
        <v>Facultatea ARHITECTURA</v>
      </c>
      <c r="B2" s="251"/>
      <c r="C2" s="251"/>
      <c r="D2" s="16"/>
    </row>
    <row r="3" spans="1:11" ht="15.6">
      <c r="A3" s="251" t="str">
        <f>'Date initiale'!B5&amp;" "&amp;'Date initiale'!C5</f>
        <v>Departamentul BAZELE PROIECTĂRII DE ARHITECTURĂ</v>
      </c>
      <c r="B3" s="251"/>
      <c r="C3" s="251"/>
      <c r="D3" s="16"/>
    </row>
    <row r="4" spans="1:11">
      <c r="A4" s="113" t="str">
        <f>'Date initiale'!C6&amp;", "&amp;'Date initiale'!C7</f>
        <v>LASCU TANA - NICOLETA, 27</v>
      </c>
      <c r="B4" s="113"/>
      <c r="C4" s="113"/>
    </row>
    <row r="5" spans="1:11">
      <c r="A5" s="113"/>
      <c r="B5" s="113"/>
      <c r="C5" s="113"/>
    </row>
    <row r="6" spans="1:11" ht="15.6">
      <c r="A6" s="414" t="s">
        <v>110</v>
      </c>
      <c r="B6" s="414"/>
      <c r="C6" s="414"/>
      <c r="D6" s="414"/>
      <c r="E6" s="414"/>
      <c r="F6" s="414"/>
      <c r="G6" s="414"/>
      <c r="H6" s="414"/>
      <c r="I6" s="34"/>
      <c r="J6" s="34"/>
    </row>
    <row r="7" spans="1:11" ht="48" customHeight="1">
      <c r="A7" s="417" t="str">
        <f>'Descriere indicatori'!B14&amp;"b. "&amp;'Descriere indicatori'!C15</f>
        <v>I11b. Coordonator publicaţie/coordonator de ediţie la publicaţii şi edituri internaţionale/naţionale;
keynote speaker la conferinţe şi comunicări ştiinţifice internaţionale/naţionale, review-er la conferințe și comunicări științifice internaționale / naționale</v>
      </c>
      <c r="B7" s="417"/>
      <c r="C7" s="417"/>
      <c r="D7" s="417"/>
      <c r="E7" s="417"/>
      <c r="F7" s="417"/>
      <c r="G7" s="417"/>
      <c r="H7" s="417"/>
      <c r="I7" s="178"/>
      <c r="J7" s="178"/>
    </row>
    <row r="8" spans="1:11" ht="21.75" customHeight="1" thickBot="1">
      <c r="A8" s="49"/>
      <c r="B8" s="49"/>
      <c r="C8" s="49"/>
      <c r="D8" s="49"/>
      <c r="E8" s="49"/>
      <c r="F8" s="49"/>
      <c r="G8" s="49"/>
      <c r="H8" s="49"/>
    </row>
    <row r="9" spans="1:11" ht="29.4" thickBot="1">
      <c r="A9" s="151" t="s">
        <v>55</v>
      </c>
      <c r="B9" s="209" t="s">
        <v>83</v>
      </c>
      <c r="C9" s="209" t="s">
        <v>136</v>
      </c>
      <c r="D9" s="209" t="s">
        <v>137</v>
      </c>
      <c r="E9" s="209" t="s">
        <v>75</v>
      </c>
      <c r="F9" s="209" t="s">
        <v>76</v>
      </c>
      <c r="G9" s="226" t="s">
        <v>135</v>
      </c>
      <c r="H9" s="210" t="s">
        <v>147</v>
      </c>
      <c r="J9" s="254" t="s">
        <v>108</v>
      </c>
    </row>
    <row r="10" spans="1:11" ht="43.2">
      <c r="A10" s="191">
        <v>3</v>
      </c>
      <c r="B10" s="120" t="s">
        <v>525</v>
      </c>
      <c r="C10" s="366" t="s">
        <v>518</v>
      </c>
      <c r="D10" s="193" t="s">
        <v>532</v>
      </c>
      <c r="E10" s="194">
        <v>2023</v>
      </c>
      <c r="F10" s="195"/>
      <c r="G10" s="398" t="s">
        <v>520</v>
      </c>
      <c r="H10" s="318">
        <v>15</v>
      </c>
      <c r="J10" s="255" t="s">
        <v>253</v>
      </c>
      <c r="K10" s="359" t="s">
        <v>256</v>
      </c>
    </row>
    <row r="11" spans="1:11" ht="72">
      <c r="A11" s="196">
        <f>A10+1</f>
        <v>4</v>
      </c>
      <c r="B11" s="125" t="s">
        <v>522</v>
      </c>
      <c r="C11" s="125" t="s">
        <v>521</v>
      </c>
      <c r="D11" s="125" t="s">
        <v>479</v>
      </c>
      <c r="E11" s="125">
        <v>2021</v>
      </c>
      <c r="F11" s="197"/>
      <c r="G11" s="198" t="s">
        <v>524</v>
      </c>
      <c r="H11" s="306">
        <v>10</v>
      </c>
      <c r="J11" s="255" t="s">
        <v>254</v>
      </c>
    </row>
    <row r="12" spans="1:11" ht="100.8">
      <c r="A12" s="196">
        <f t="shared" ref="A12:A19" si="0">A11+1</f>
        <v>5</v>
      </c>
      <c r="B12" s="200" t="s">
        <v>307</v>
      </c>
      <c r="C12" s="200" t="s">
        <v>523</v>
      </c>
      <c r="D12" s="200" t="s">
        <v>310</v>
      </c>
      <c r="E12" s="200">
        <v>2021</v>
      </c>
      <c r="F12" s="201"/>
      <c r="G12" s="202" t="s">
        <v>309</v>
      </c>
      <c r="H12" s="319">
        <v>15</v>
      </c>
      <c r="I12" s="23"/>
      <c r="J12" s="255" t="s">
        <v>255</v>
      </c>
    </row>
    <row r="13" spans="1:11" ht="57.6">
      <c r="A13" s="196">
        <f t="shared" si="0"/>
        <v>6</v>
      </c>
      <c r="B13" s="125" t="s">
        <v>307</v>
      </c>
      <c r="C13" s="125" t="s">
        <v>534</v>
      </c>
      <c r="D13" s="427" t="s">
        <v>535</v>
      </c>
      <c r="E13" s="125">
        <v>2024</v>
      </c>
      <c r="F13" s="197" t="s">
        <v>533</v>
      </c>
      <c r="G13" s="198"/>
      <c r="H13" s="306">
        <v>15</v>
      </c>
      <c r="I13" s="23"/>
    </row>
    <row r="14" spans="1:11">
      <c r="A14" s="196">
        <f t="shared" si="0"/>
        <v>7</v>
      </c>
      <c r="B14" s="125"/>
      <c r="C14" s="125"/>
      <c r="D14" s="125"/>
      <c r="E14" s="125"/>
      <c r="F14" s="197"/>
      <c r="G14" s="198"/>
      <c r="H14" s="306"/>
    </row>
    <row r="15" spans="1:11" ht="15.6">
      <c r="A15" s="196">
        <f t="shared" si="0"/>
        <v>8</v>
      </c>
      <c r="B15" s="125"/>
      <c r="C15" s="125"/>
      <c r="D15" s="125"/>
      <c r="E15" s="125"/>
      <c r="F15" s="197"/>
      <c r="G15" s="198"/>
      <c r="H15" s="306"/>
      <c r="I15" s="23"/>
    </row>
    <row r="16" spans="1:11">
      <c r="A16" s="196">
        <f t="shared" si="0"/>
        <v>9</v>
      </c>
      <c r="B16" s="125"/>
      <c r="C16" s="125"/>
      <c r="D16" s="125"/>
      <c r="E16" s="125"/>
      <c r="F16" s="197"/>
      <c r="G16" s="198"/>
      <c r="H16" s="306"/>
    </row>
    <row r="17" spans="1:9" ht="15.6">
      <c r="A17" s="196">
        <f t="shared" si="0"/>
        <v>10</v>
      </c>
      <c r="B17" s="200"/>
      <c r="C17" s="200"/>
      <c r="D17" s="200"/>
      <c r="E17" s="200"/>
      <c r="F17" s="201"/>
      <c r="G17" s="202"/>
      <c r="H17" s="319"/>
      <c r="I17" s="23"/>
    </row>
    <row r="18" spans="1:9" ht="15.6">
      <c r="A18" s="196">
        <f t="shared" si="0"/>
        <v>11</v>
      </c>
      <c r="B18" s="125"/>
      <c r="C18" s="125"/>
      <c r="D18" s="125"/>
      <c r="E18" s="125"/>
      <c r="F18" s="197"/>
      <c r="G18" s="198"/>
      <c r="H18" s="306"/>
      <c r="I18" s="23"/>
    </row>
    <row r="19" spans="1:9" ht="15" thickBot="1">
      <c r="A19" s="203">
        <f t="shared" si="0"/>
        <v>12</v>
      </c>
      <c r="B19" s="131"/>
      <c r="C19" s="131"/>
      <c r="D19" s="131"/>
      <c r="E19" s="131"/>
      <c r="F19" s="204"/>
      <c r="G19" s="205"/>
      <c r="H19" s="320"/>
    </row>
    <row r="20" spans="1:9" ht="15" thickBot="1">
      <c r="A20" s="342"/>
      <c r="B20" s="207"/>
      <c r="C20" s="207"/>
      <c r="D20" s="207"/>
      <c r="E20" s="207"/>
      <c r="G20" s="155" t="str">
        <f>"Total "&amp;LEFT(A7,4)</f>
        <v>Total I11b</v>
      </c>
      <c r="H20" s="263">
        <f>SUM(H10:H19)</f>
        <v>55</v>
      </c>
    </row>
    <row r="21" spans="1:9" ht="15.6">
      <c r="A21" s="23"/>
      <c r="B21" s="23"/>
      <c r="C21" s="23"/>
      <c r="D21" s="23"/>
      <c r="E21" s="23"/>
      <c r="F21" s="23"/>
      <c r="G21" s="23"/>
      <c r="H21" s="23"/>
    </row>
  </sheetData>
  <mergeCells count="2">
    <mergeCell ref="A6:H6"/>
    <mergeCell ref="A7:H7"/>
  </mergeCells>
  <phoneticPr fontId="0" type="noConversion"/>
  <hyperlinks>
    <hyperlink ref="D13" r:id="rId1" xr:uid="{349C6514-C305-4A87-8C2F-0435576819A0}"/>
  </hyperlinks>
  <printOptions horizontalCentered="1"/>
  <pageMargins left="0.74803149606299213" right="0.74803149606299213" top="0.78740157480314965" bottom="0.59055118110236227" header="0.31496062992125984" footer="0.31496062992125984"/>
  <pageSetup paperSize="9" orientation="landscape"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6"/>
  </sheetPr>
  <dimension ref="A1:J36"/>
  <sheetViews>
    <sheetView topLeftCell="A4" workbookViewId="0">
      <selection activeCell="F21" sqref="F21"/>
    </sheetView>
  </sheetViews>
  <sheetFormatPr defaultRowHeight="14.4"/>
  <cols>
    <col min="1" max="1" width="5.109375" customWidth="1"/>
    <col min="2" max="2" width="22.109375" customWidth="1"/>
    <col min="3" max="3" width="35.6640625" customWidth="1"/>
    <col min="4" max="4" width="38.88671875" customWidth="1"/>
    <col min="5" max="5" width="6.88671875" customWidth="1"/>
    <col min="6" max="6" width="10.5546875" customWidth="1"/>
    <col min="7" max="7" width="9.6640625" customWidth="1"/>
  </cols>
  <sheetData>
    <row r="1" spans="1:10">
      <c r="A1" s="251" t="str">
        <f>'Date initiale'!C3</f>
        <v>Universitatea de Arhitectură și Urbanism "Ion Mincu" București</v>
      </c>
      <c r="B1" s="251"/>
      <c r="C1" s="251"/>
    </row>
    <row r="2" spans="1:10">
      <c r="A2" s="251" t="str">
        <f>'Date initiale'!B4&amp;" "&amp;'Date initiale'!C4</f>
        <v>Facultatea ARHITECTURA</v>
      </c>
      <c r="B2" s="251"/>
      <c r="C2" s="251"/>
    </row>
    <row r="3" spans="1:10">
      <c r="A3" s="251" t="str">
        <f>'Date initiale'!B5&amp;" "&amp;'Date initiale'!C5</f>
        <v>Departamentul BAZELE PROIECTĂRII DE ARHITECTURĂ</v>
      </c>
      <c r="B3" s="251"/>
      <c r="C3" s="251"/>
    </row>
    <row r="4" spans="1:10">
      <c r="A4" s="113" t="str">
        <f>'Date initiale'!C6&amp;", "&amp;'Date initiale'!C7</f>
        <v>LASCU TANA - NICOLETA, 27</v>
      </c>
      <c r="B4" s="113"/>
      <c r="C4" s="113"/>
    </row>
    <row r="5" spans="1:10">
      <c r="A5" s="113"/>
      <c r="B5" s="113"/>
      <c r="C5" s="113"/>
    </row>
    <row r="6" spans="1:10" ht="15.6">
      <c r="A6" s="419" t="s">
        <v>110</v>
      </c>
      <c r="B6" s="419"/>
      <c r="C6" s="419"/>
      <c r="D6" s="419"/>
      <c r="E6" s="419"/>
      <c r="F6" s="419"/>
      <c r="G6" s="419"/>
    </row>
    <row r="7" spans="1:10" ht="15.6">
      <c r="A7" s="417" t="str">
        <f>'Descriere indicatori'!B14&amp;"c. "&amp;'Descriere indicatori'!C16</f>
        <v>I11c. Susţinere comunicare publică în cadrul conferinţelor, colocviilor, seminariilor internaţionale/naţionale</v>
      </c>
      <c r="B7" s="417"/>
      <c r="C7" s="417"/>
      <c r="D7" s="417"/>
      <c r="E7" s="417"/>
      <c r="F7" s="417"/>
      <c r="G7" s="417"/>
      <c r="H7" s="178"/>
    </row>
    <row r="8" spans="1:10" ht="16.2" thickBot="1">
      <c r="A8" s="51"/>
      <c r="B8" s="51"/>
      <c r="C8" s="51"/>
      <c r="D8" s="51"/>
      <c r="E8" s="51"/>
      <c r="F8" s="51"/>
      <c r="G8" s="51"/>
      <c r="H8" s="51"/>
    </row>
    <row r="9" spans="1:10" ht="29.4" thickBot="1">
      <c r="A9" s="151" t="s">
        <v>55</v>
      </c>
      <c r="B9" s="209" t="s">
        <v>83</v>
      </c>
      <c r="C9" s="209" t="s">
        <v>73</v>
      </c>
      <c r="D9" s="209" t="s">
        <v>74</v>
      </c>
      <c r="E9" s="209" t="s">
        <v>75</v>
      </c>
      <c r="F9" s="209" t="s">
        <v>76</v>
      </c>
      <c r="G9" s="210" t="s">
        <v>147</v>
      </c>
      <c r="I9" s="254" t="s">
        <v>108</v>
      </c>
    </row>
    <row r="10" spans="1:10" ht="28.8">
      <c r="A10" s="211">
        <v>1</v>
      </c>
      <c r="B10" s="192" t="s">
        <v>307</v>
      </c>
      <c r="C10" s="212" t="s">
        <v>467</v>
      </c>
      <c r="D10" s="213" t="s">
        <v>312</v>
      </c>
      <c r="E10" s="194">
        <v>2021</v>
      </c>
      <c r="F10" s="194" t="s">
        <v>311</v>
      </c>
      <c r="G10" s="318">
        <v>5</v>
      </c>
      <c r="I10" s="255" t="s">
        <v>163</v>
      </c>
      <c r="J10" s="359" t="s">
        <v>257</v>
      </c>
    </row>
    <row r="11" spans="1:10" ht="43.2">
      <c r="A11" s="211"/>
      <c r="B11" s="192" t="s">
        <v>314</v>
      </c>
      <c r="C11" s="370" t="s">
        <v>381</v>
      </c>
      <c r="D11" s="213" t="s">
        <v>383</v>
      </c>
      <c r="E11" s="194">
        <v>2021</v>
      </c>
      <c r="F11" s="194" t="s">
        <v>382</v>
      </c>
      <c r="G11" s="318">
        <v>5</v>
      </c>
      <c r="I11" s="371"/>
      <c r="J11" s="359"/>
    </row>
    <row r="12" spans="1:10" ht="28.8">
      <c r="A12" s="214">
        <f>A10+1</f>
        <v>2</v>
      </c>
      <c r="B12" s="128" t="s">
        <v>307</v>
      </c>
      <c r="C12" s="30" t="s">
        <v>463</v>
      </c>
      <c r="D12" s="215" t="s">
        <v>313</v>
      </c>
      <c r="E12" s="216">
        <v>2021</v>
      </c>
      <c r="F12" s="217">
        <v>44381</v>
      </c>
      <c r="G12" s="321">
        <v>5</v>
      </c>
    </row>
    <row r="13" spans="1:10">
      <c r="A13" s="214">
        <f t="shared" ref="A13:A17" si="0">A12+1</f>
        <v>3</v>
      </c>
      <c r="B13" s="128" t="s">
        <v>307</v>
      </c>
      <c r="C13" s="218" t="s">
        <v>462</v>
      </c>
      <c r="D13" s="216" t="s">
        <v>313</v>
      </c>
      <c r="E13" s="216">
        <v>2021</v>
      </c>
      <c r="F13" s="217">
        <v>44385</v>
      </c>
      <c r="G13" s="321">
        <v>5</v>
      </c>
    </row>
    <row r="14" spans="1:10" ht="129.6">
      <c r="A14" s="214">
        <f t="shared" si="0"/>
        <v>4</v>
      </c>
      <c r="B14" s="125" t="s">
        <v>314</v>
      </c>
      <c r="C14" s="125" t="s">
        <v>380</v>
      </c>
      <c r="D14" s="36" t="s">
        <v>476</v>
      </c>
      <c r="E14" s="125">
        <v>2020</v>
      </c>
      <c r="F14" s="367">
        <v>44105</v>
      </c>
      <c r="G14" s="306">
        <v>5</v>
      </c>
    </row>
    <row r="15" spans="1:10" ht="57.6">
      <c r="A15" s="214">
        <f t="shared" si="0"/>
        <v>5</v>
      </c>
      <c r="B15" s="125" t="s">
        <v>307</v>
      </c>
      <c r="C15" s="125" t="s">
        <v>477</v>
      </c>
      <c r="D15" s="125" t="s">
        <v>468</v>
      </c>
      <c r="E15" s="125">
        <v>2020</v>
      </c>
      <c r="F15" s="368">
        <v>44729</v>
      </c>
      <c r="G15" s="306">
        <v>5</v>
      </c>
    </row>
    <row r="16" spans="1:10" ht="72">
      <c r="A16" s="214">
        <f t="shared" si="0"/>
        <v>6</v>
      </c>
      <c r="B16" s="125" t="s">
        <v>315</v>
      </c>
      <c r="C16" s="125" t="s">
        <v>316</v>
      </c>
      <c r="D16" s="125" t="s">
        <v>475</v>
      </c>
      <c r="E16" s="125">
        <v>2019</v>
      </c>
      <c r="F16" s="125" t="s">
        <v>317</v>
      </c>
      <c r="G16" s="306">
        <v>5</v>
      </c>
    </row>
    <row r="17" spans="1:7" ht="43.2">
      <c r="A17" s="214">
        <f t="shared" si="0"/>
        <v>7</v>
      </c>
      <c r="B17" s="125" t="s">
        <v>307</v>
      </c>
      <c r="C17" s="125" t="s">
        <v>318</v>
      </c>
      <c r="D17" s="125" t="s">
        <v>319</v>
      </c>
      <c r="E17" s="125">
        <v>2019</v>
      </c>
      <c r="F17" s="125" t="s">
        <v>320</v>
      </c>
      <c r="G17" s="306">
        <v>5</v>
      </c>
    </row>
    <row r="18" spans="1:7" ht="57.6">
      <c r="A18" s="214">
        <f>A17+1</f>
        <v>8</v>
      </c>
      <c r="B18" s="128" t="s">
        <v>281</v>
      </c>
      <c r="C18" s="369" t="s">
        <v>321</v>
      </c>
      <c r="D18" s="215" t="s">
        <v>322</v>
      </c>
      <c r="E18" s="216">
        <v>2018</v>
      </c>
      <c r="F18" s="217" t="s">
        <v>323</v>
      </c>
      <c r="G18" s="321">
        <v>5</v>
      </c>
    </row>
    <row r="19" spans="1:7" ht="43.2">
      <c r="A19" s="211">
        <v>9</v>
      </c>
      <c r="B19" s="192" t="s">
        <v>307</v>
      </c>
      <c r="C19" s="212" t="s">
        <v>324</v>
      </c>
      <c r="D19" s="128" t="s">
        <v>335</v>
      </c>
      <c r="E19" s="194">
        <v>2018</v>
      </c>
      <c r="F19" s="194"/>
      <c r="G19" s="318">
        <v>5</v>
      </c>
    </row>
    <row r="20" spans="1:7">
      <c r="A20" s="211"/>
      <c r="B20" s="192" t="s">
        <v>307</v>
      </c>
      <c r="C20" s="212" t="s">
        <v>325</v>
      </c>
      <c r="D20" s="213" t="s">
        <v>469</v>
      </c>
      <c r="E20" s="194">
        <v>2017</v>
      </c>
      <c r="F20" s="194" t="s">
        <v>326</v>
      </c>
      <c r="G20" s="318">
        <v>5</v>
      </c>
    </row>
    <row r="21" spans="1:7">
      <c r="A21" s="211"/>
      <c r="B21" s="192" t="s">
        <v>420</v>
      </c>
      <c r="C21" s="389" t="s">
        <v>418</v>
      </c>
      <c r="D21" s="213" t="s">
        <v>419</v>
      </c>
      <c r="E21" s="388"/>
      <c r="F21" s="390">
        <v>42821</v>
      </c>
      <c r="G21" s="318">
        <v>3</v>
      </c>
    </row>
    <row r="22" spans="1:7" ht="43.2">
      <c r="A22" s="214">
        <v>10</v>
      </c>
      <c r="B22" s="125" t="s">
        <v>281</v>
      </c>
      <c r="C22" s="125" t="s">
        <v>327</v>
      </c>
      <c r="D22" s="125" t="s">
        <v>328</v>
      </c>
      <c r="E22" s="125">
        <v>2016</v>
      </c>
      <c r="F22" s="125" t="s">
        <v>329</v>
      </c>
      <c r="G22" s="306">
        <v>5</v>
      </c>
    </row>
    <row r="23" spans="1:7" ht="43.2">
      <c r="A23" s="213"/>
      <c r="B23" s="125" t="s">
        <v>290</v>
      </c>
      <c r="C23" s="125" t="s">
        <v>330</v>
      </c>
      <c r="D23" s="125" t="s">
        <v>470</v>
      </c>
      <c r="E23" s="125">
        <v>2016</v>
      </c>
      <c r="F23" s="219" t="s">
        <v>331</v>
      </c>
      <c r="G23" s="306">
        <v>5</v>
      </c>
    </row>
    <row r="24" spans="1:7" ht="43.2">
      <c r="A24" s="213"/>
      <c r="B24" s="125" t="s">
        <v>307</v>
      </c>
      <c r="C24" s="125" t="s">
        <v>436</v>
      </c>
      <c r="D24" s="125" t="s">
        <v>435</v>
      </c>
      <c r="E24" s="125">
        <v>2016</v>
      </c>
      <c r="F24" s="219" t="s">
        <v>441</v>
      </c>
      <c r="G24" s="306">
        <v>5</v>
      </c>
    </row>
    <row r="25" spans="1:7">
      <c r="A25" s="213"/>
      <c r="B25" s="125" t="s">
        <v>307</v>
      </c>
      <c r="C25" s="125" t="s">
        <v>432</v>
      </c>
      <c r="D25" s="125" t="s">
        <v>439</v>
      </c>
      <c r="E25" s="125">
        <v>2014</v>
      </c>
      <c r="F25" s="219" t="s">
        <v>440</v>
      </c>
      <c r="G25" s="306">
        <v>5</v>
      </c>
    </row>
    <row r="26" spans="1:7" ht="28.8">
      <c r="A26" s="213"/>
      <c r="B26" s="125" t="s">
        <v>307</v>
      </c>
      <c r="C26" s="125" t="s">
        <v>433</v>
      </c>
      <c r="D26" s="125" t="s">
        <v>471</v>
      </c>
      <c r="E26" s="125">
        <v>2015</v>
      </c>
      <c r="F26" s="219" t="s">
        <v>434</v>
      </c>
      <c r="G26" s="306">
        <v>5</v>
      </c>
    </row>
    <row r="27" spans="1:7" ht="57.6">
      <c r="A27" s="213"/>
      <c r="B27" s="125" t="s">
        <v>281</v>
      </c>
      <c r="C27" s="125" t="s">
        <v>332</v>
      </c>
      <c r="D27" s="125" t="s">
        <v>333</v>
      </c>
      <c r="E27" s="125">
        <v>2015</v>
      </c>
      <c r="F27" s="125" t="s">
        <v>334</v>
      </c>
      <c r="G27" s="306">
        <v>5</v>
      </c>
    </row>
    <row r="28" spans="1:7" ht="43.2">
      <c r="A28" s="213"/>
      <c r="B28" s="125" t="s">
        <v>307</v>
      </c>
      <c r="C28" s="125" t="s">
        <v>437</v>
      </c>
      <c r="D28" s="125" t="s">
        <v>438</v>
      </c>
      <c r="E28" s="125">
        <v>2012</v>
      </c>
      <c r="F28" s="391">
        <v>44701</v>
      </c>
      <c r="G28" s="306">
        <v>5</v>
      </c>
    </row>
    <row r="29" spans="1:7" ht="43.2">
      <c r="A29" s="213"/>
      <c r="B29" s="125" t="s">
        <v>281</v>
      </c>
      <c r="C29" s="125" t="s">
        <v>474</v>
      </c>
      <c r="D29" s="125" t="s">
        <v>472</v>
      </c>
      <c r="E29" s="125">
        <v>2013</v>
      </c>
      <c r="F29" s="125" t="s">
        <v>336</v>
      </c>
      <c r="G29" s="306">
        <v>5</v>
      </c>
    </row>
    <row r="30" spans="1:7" ht="58.2" thickBot="1">
      <c r="A30" s="213"/>
      <c r="B30" s="131" t="s">
        <v>281</v>
      </c>
      <c r="C30" s="221" t="s">
        <v>337</v>
      </c>
      <c r="D30" s="131" t="s">
        <v>473</v>
      </c>
      <c r="E30" s="131">
        <v>2011</v>
      </c>
      <c r="F30" s="131" t="s">
        <v>338</v>
      </c>
      <c r="G30" s="320">
        <v>5</v>
      </c>
    </row>
    <row r="31" spans="1:7" ht="15" thickBot="1">
      <c r="A31" s="338"/>
      <c r="D31" s="17"/>
      <c r="F31" s="155" t="str">
        <f>"Total "&amp;LEFT(A7,4)</f>
        <v>Total I11c</v>
      </c>
      <c r="G31" s="156">
        <f>SUM(G10:G30)</f>
        <v>103</v>
      </c>
    </row>
    <row r="32" spans="1:7">
      <c r="D32" s="17"/>
    </row>
    <row r="33" spans="2:4">
      <c r="D33" s="17"/>
    </row>
    <row r="34" spans="2:4">
      <c r="B34" s="17"/>
      <c r="D34" s="17"/>
    </row>
    <row r="35" spans="2:4">
      <c r="B35" s="17"/>
      <c r="D35" s="17"/>
    </row>
    <row r="36" spans="2:4">
      <c r="B36" s="17"/>
      <c r="D36" s="17"/>
    </row>
  </sheetData>
  <mergeCells count="2">
    <mergeCell ref="A6:G6"/>
    <mergeCell ref="A7:G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6"/>
  </sheetPr>
  <dimension ref="A1:K22"/>
  <sheetViews>
    <sheetView topLeftCell="A4" workbookViewId="0">
      <selection activeCell="H15" sqref="H15"/>
    </sheetView>
  </sheetViews>
  <sheetFormatPr defaultRowHeight="14.4"/>
  <cols>
    <col min="1" max="1" width="5.109375" customWidth="1"/>
    <col min="2" max="2" width="10.5546875" customWidth="1"/>
    <col min="3" max="3" width="43.109375" customWidth="1"/>
    <col min="4" max="4" width="24" customWidth="1"/>
    <col min="5" max="5" width="14.33203125" customWidth="1"/>
    <col min="6" max="6" width="11.88671875" customWidth="1"/>
    <col min="7" max="7" width="10" customWidth="1"/>
    <col min="8" max="8" width="9.6640625" customWidth="1"/>
  </cols>
  <sheetData>
    <row r="1" spans="1:11" ht="15.6">
      <c r="A1" s="251" t="str">
        <f>'Date initiale'!C3</f>
        <v>Universitatea de Arhitectură și Urbanism "Ion Mincu" București</v>
      </c>
      <c r="B1" s="251"/>
      <c r="C1" s="251"/>
      <c r="D1" s="16"/>
      <c r="E1" s="16"/>
      <c r="F1" s="16"/>
    </row>
    <row r="2" spans="1:11" ht="15.6">
      <c r="A2" s="251" t="str">
        <f>'Date initiale'!B4&amp;" "&amp;'Date initiale'!C4</f>
        <v>Facultatea ARHITECTURA</v>
      </c>
      <c r="B2" s="251"/>
      <c r="C2" s="251"/>
      <c r="D2" s="16"/>
      <c r="E2" s="16"/>
      <c r="F2" s="16"/>
    </row>
    <row r="3" spans="1:11" ht="15.6">
      <c r="A3" s="251" t="str">
        <f>'Date initiale'!B5&amp;" "&amp;'Date initiale'!C5</f>
        <v>Departamentul BAZELE PROIECTĂRII DE ARHITECTURĂ</v>
      </c>
      <c r="B3" s="251"/>
      <c r="C3" s="251"/>
      <c r="D3" s="16"/>
      <c r="E3" s="16"/>
      <c r="F3" s="16"/>
    </row>
    <row r="4" spans="1:11" ht="15.6">
      <c r="A4" s="252" t="str">
        <f>'Date initiale'!C6&amp;", "&amp;'Date initiale'!C7</f>
        <v>LASCU TANA - NICOLETA, 27</v>
      </c>
      <c r="B4" s="252"/>
      <c r="C4" s="252"/>
      <c r="D4" s="16"/>
      <c r="E4" s="16"/>
      <c r="F4" s="16"/>
    </row>
    <row r="5" spans="1:11" ht="15.6">
      <c r="A5" s="252"/>
      <c r="B5" s="252"/>
      <c r="C5" s="252"/>
      <c r="D5" s="16"/>
      <c r="E5" s="16"/>
      <c r="F5" s="16"/>
    </row>
    <row r="6" spans="1:11" ht="15.6">
      <c r="A6" s="414" t="s">
        <v>110</v>
      </c>
      <c r="B6" s="414"/>
      <c r="C6" s="414"/>
      <c r="D6" s="414"/>
      <c r="E6" s="414"/>
      <c r="F6" s="414"/>
      <c r="G6" s="414"/>
      <c r="H6" s="414"/>
    </row>
    <row r="7" spans="1:11" ht="50.25" customHeight="1">
      <c r="A7" s="417" t="str">
        <f>'Descriere indicatori'!B17&amp;". "&amp;'Descriere indicatori'!C17</f>
        <v>I12. 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v>
      </c>
      <c r="B7" s="417"/>
      <c r="C7" s="417"/>
      <c r="D7" s="417"/>
      <c r="E7" s="417"/>
      <c r="F7" s="417"/>
      <c r="G7" s="417"/>
      <c r="H7" s="417"/>
      <c r="I7" s="29"/>
      <c r="K7" s="29"/>
    </row>
    <row r="8" spans="1:11" ht="16.2" thickBot="1">
      <c r="A8" s="46"/>
      <c r="B8" s="46"/>
      <c r="C8" s="46"/>
      <c r="D8" s="46"/>
      <c r="E8" s="46"/>
      <c r="F8" s="46"/>
      <c r="G8" s="46"/>
      <c r="H8" s="46"/>
    </row>
    <row r="9" spans="1:11" ht="46.5" customHeight="1" thickBot="1">
      <c r="A9" s="182" t="s">
        <v>55</v>
      </c>
      <c r="B9" s="209" t="s">
        <v>72</v>
      </c>
      <c r="C9" s="229" t="s">
        <v>70</v>
      </c>
      <c r="D9" s="229" t="s">
        <v>71</v>
      </c>
      <c r="E9" s="209" t="s">
        <v>139</v>
      </c>
      <c r="F9" s="209" t="s">
        <v>138</v>
      </c>
      <c r="G9" s="229" t="s">
        <v>87</v>
      </c>
      <c r="H9" s="210" t="s">
        <v>147</v>
      </c>
      <c r="J9" s="254" t="s">
        <v>108</v>
      </c>
    </row>
    <row r="10" spans="1:11">
      <c r="A10" s="191">
        <v>1</v>
      </c>
      <c r="B10" s="120"/>
      <c r="C10" s="120" t="s">
        <v>442</v>
      </c>
      <c r="D10" s="120" t="s">
        <v>340</v>
      </c>
      <c r="E10" s="120" t="s">
        <v>344</v>
      </c>
      <c r="F10" s="120" t="s">
        <v>345</v>
      </c>
      <c r="G10" s="120">
        <v>2005</v>
      </c>
      <c r="H10" s="322">
        <v>20</v>
      </c>
      <c r="J10" s="255" t="s">
        <v>164</v>
      </c>
      <c r="K10" s="359" t="s">
        <v>258</v>
      </c>
    </row>
    <row r="11" spans="1:11">
      <c r="A11" s="227">
        <f>A10+1</f>
        <v>2</v>
      </c>
      <c r="B11" s="125"/>
      <c r="C11" s="125" t="s">
        <v>339</v>
      </c>
      <c r="D11" s="125" t="s">
        <v>341</v>
      </c>
      <c r="E11" s="125" t="s">
        <v>344</v>
      </c>
      <c r="F11" s="125" t="s">
        <v>346</v>
      </c>
      <c r="G11" s="125">
        <v>1998</v>
      </c>
      <c r="H11" s="306">
        <v>20</v>
      </c>
    </row>
    <row r="12" spans="1:11">
      <c r="A12" s="227">
        <f t="shared" ref="A12:A19" si="0">A11+1</f>
        <v>3</v>
      </c>
      <c r="B12" s="125"/>
      <c r="C12" s="125" t="s">
        <v>443</v>
      </c>
      <c r="D12" s="125" t="s">
        <v>342</v>
      </c>
      <c r="E12" s="125" t="s">
        <v>344</v>
      </c>
      <c r="F12" s="125" t="s">
        <v>346</v>
      </c>
      <c r="G12" s="125">
        <v>2000</v>
      </c>
      <c r="H12" s="306">
        <v>20</v>
      </c>
    </row>
    <row r="13" spans="1:11">
      <c r="A13" s="227">
        <f t="shared" si="0"/>
        <v>4</v>
      </c>
      <c r="B13" s="197"/>
      <c r="C13" s="125" t="s">
        <v>444</v>
      </c>
      <c r="D13" s="125" t="s">
        <v>343</v>
      </c>
      <c r="E13" s="125" t="s">
        <v>344</v>
      </c>
      <c r="F13" s="125" t="s">
        <v>346</v>
      </c>
      <c r="G13" s="125">
        <v>2008</v>
      </c>
      <c r="H13" s="306">
        <v>20</v>
      </c>
    </row>
    <row r="14" spans="1:11">
      <c r="A14" s="227">
        <f t="shared" si="0"/>
        <v>5</v>
      </c>
      <c r="B14" s="197"/>
      <c r="C14" s="125" t="s">
        <v>445</v>
      </c>
      <c r="D14" s="125" t="s">
        <v>446</v>
      </c>
      <c r="E14" s="125" t="s">
        <v>344</v>
      </c>
      <c r="F14" s="125" t="s">
        <v>346</v>
      </c>
      <c r="G14" s="125">
        <v>2000</v>
      </c>
      <c r="H14" s="306">
        <v>20</v>
      </c>
    </row>
    <row r="15" spans="1:11" ht="28.8">
      <c r="A15" s="227">
        <f t="shared" si="0"/>
        <v>6</v>
      </c>
      <c r="B15" s="125"/>
      <c r="C15" s="125" t="s">
        <v>450</v>
      </c>
      <c r="D15" s="125" t="s">
        <v>343</v>
      </c>
      <c r="E15" s="125" t="s">
        <v>344</v>
      </c>
      <c r="F15" s="125" t="s">
        <v>451</v>
      </c>
      <c r="G15" s="125">
        <v>2001</v>
      </c>
      <c r="H15" s="306">
        <v>20</v>
      </c>
    </row>
    <row r="16" spans="1:11">
      <c r="A16" s="227">
        <f t="shared" si="0"/>
        <v>7</v>
      </c>
      <c r="B16" s="197"/>
      <c r="C16" s="125"/>
      <c r="D16" s="125"/>
      <c r="E16" s="125"/>
      <c r="F16" s="125"/>
      <c r="G16" s="125"/>
      <c r="H16" s="306"/>
    </row>
    <row r="17" spans="1:8">
      <c r="A17" s="227">
        <f t="shared" si="0"/>
        <v>8</v>
      </c>
      <c r="B17" s="125"/>
      <c r="C17" s="125"/>
      <c r="D17" s="125"/>
      <c r="E17" s="125"/>
      <c r="F17" s="125"/>
      <c r="G17" s="125"/>
      <c r="H17" s="306"/>
    </row>
    <row r="18" spans="1:8">
      <c r="A18" s="228">
        <f t="shared" si="0"/>
        <v>9</v>
      </c>
      <c r="B18" s="197"/>
      <c r="C18" s="125"/>
      <c r="D18" s="125"/>
      <c r="E18" s="125"/>
      <c r="F18" s="125"/>
      <c r="G18" s="125"/>
      <c r="H18" s="310"/>
    </row>
    <row r="19" spans="1:8" ht="15" thickBot="1">
      <c r="A19" s="220">
        <f t="shared" si="0"/>
        <v>10</v>
      </c>
      <c r="B19" s="222"/>
      <c r="C19" s="221"/>
      <c r="D19" s="131"/>
      <c r="E19" s="131"/>
      <c r="F19" s="131"/>
      <c r="G19" s="131"/>
      <c r="H19" s="320"/>
    </row>
    <row r="20" spans="1:8" ht="15" thickBot="1">
      <c r="A20" s="338"/>
      <c r="G20" s="155" t="str">
        <f>"Total "&amp;LEFT(A7,3)</f>
        <v>Total I12</v>
      </c>
      <c r="H20" s="156">
        <f>SUM(H10:H19)</f>
        <v>120</v>
      </c>
    </row>
    <row r="22" spans="1:8" ht="53.25" customHeight="1">
      <c r="A22" s="416"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16"/>
      <c r="C22" s="416"/>
      <c r="D22" s="416"/>
      <c r="E22" s="416"/>
      <c r="F22" s="416"/>
      <c r="G22" s="416"/>
      <c r="H22" s="416"/>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6" tint="0.39997558519241921"/>
  </sheetPr>
  <dimension ref="B1:C10"/>
  <sheetViews>
    <sheetView showGridLines="0" showRowColHeaders="0" zoomScale="130" zoomScaleNormal="130" workbookViewId="0">
      <selection activeCell="C10" sqref="C10"/>
    </sheetView>
  </sheetViews>
  <sheetFormatPr defaultRowHeight="14.4"/>
  <cols>
    <col min="1" max="1" width="9.109375"/>
    <col min="2" max="2" width="28.5546875" customWidth="1"/>
    <col min="3" max="3" width="39" customWidth="1"/>
  </cols>
  <sheetData>
    <row r="1" spans="2:3">
      <c r="B1" s="78" t="s">
        <v>101</v>
      </c>
    </row>
    <row r="3" spans="2:3" ht="31.2">
      <c r="B3" s="348" t="s">
        <v>91</v>
      </c>
      <c r="C3" s="61" t="s">
        <v>102</v>
      </c>
    </row>
    <row r="4" spans="2:3" ht="15.6">
      <c r="B4" s="348" t="s">
        <v>92</v>
      </c>
      <c r="C4" s="352" t="s">
        <v>51</v>
      </c>
    </row>
    <row r="5" spans="2:3" ht="15.6">
      <c r="B5" s="348" t="s">
        <v>93</v>
      </c>
      <c r="C5" s="352" t="s">
        <v>272</v>
      </c>
    </row>
    <row r="6" spans="2:3" ht="15.6">
      <c r="B6" s="349" t="s">
        <v>96</v>
      </c>
      <c r="C6" s="352" t="s">
        <v>273</v>
      </c>
    </row>
    <row r="7" spans="2:3" ht="15.6">
      <c r="B7" s="348" t="s">
        <v>176</v>
      </c>
      <c r="C7" s="352">
        <v>27</v>
      </c>
    </row>
    <row r="8" spans="2:3" ht="15.6">
      <c r="B8" s="348" t="s">
        <v>105</v>
      </c>
      <c r="C8" s="352" t="s">
        <v>271</v>
      </c>
    </row>
    <row r="9" spans="2:3" ht="15.6">
      <c r="B9" s="350" t="s">
        <v>95</v>
      </c>
      <c r="C9" s="353" t="s">
        <v>530</v>
      </c>
    </row>
    <row r="10" spans="2:3" ht="15" customHeight="1">
      <c r="B10" s="350" t="s">
        <v>94</v>
      </c>
      <c r="C10" s="354" t="s">
        <v>531</v>
      </c>
    </row>
  </sheetData>
  <phoneticPr fontId="0" type="noConversion"/>
  <pageMargins left="0.78740157480314965" right="0.59055118110236227" top="0.78740157480314965" bottom="0.78740157480314965" header="0.31496062992125984" footer="0.31496062992125984"/>
  <pageSetup paperSize="9"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promptTitle="Selectati" prompt="Standardul pentru profesor sau conferențiar" xr:uid="{00000000-0002-0000-0100-000000000000}">
          <x14:formula1>
            <xm:f>liste!$A$6:$A$7</xm:f>
          </x14:formula1>
          <xm:sqref>C8</xm:sqref>
        </x14:dataValidation>
        <x14:dataValidation type="list" allowBlank="1" showInputMessage="1" showErrorMessage="1" promptTitle="Facultatea" prompt="Selectati" xr:uid="{00000000-0002-0000-0100-000001000000}">
          <x14:formula1>
            <xm:f>liste!$A$13:$A$15</xm:f>
          </x14:formula1>
          <xm:sqref>C4</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6"/>
  </sheetPr>
  <dimension ref="A1:K23"/>
  <sheetViews>
    <sheetView topLeftCell="A10" workbookViewId="0">
      <selection activeCell="D33" sqref="D33:D36"/>
    </sheetView>
  </sheetViews>
  <sheetFormatPr defaultRowHeight="14.4"/>
  <cols>
    <col min="1" max="1" width="5.109375" customWidth="1"/>
    <col min="2" max="2" width="10.5546875" customWidth="1"/>
    <col min="3" max="3" width="43.109375" customWidth="1"/>
    <col min="4" max="4" width="24" customWidth="1"/>
    <col min="5" max="5" width="14.33203125" customWidth="1"/>
    <col min="6" max="6" width="11.88671875" customWidth="1"/>
    <col min="7" max="7" width="10" customWidth="1"/>
    <col min="8" max="8" width="9.6640625" customWidth="1"/>
  </cols>
  <sheetData>
    <row r="1" spans="1:11" ht="15.6">
      <c r="A1" s="251" t="str">
        <f>'Date initiale'!C3</f>
        <v>Universitatea de Arhitectură și Urbanism "Ion Mincu" București</v>
      </c>
      <c r="B1" s="251"/>
      <c r="C1" s="251"/>
      <c r="D1" s="16"/>
    </row>
    <row r="2" spans="1:11" ht="15.6">
      <c r="A2" s="251" t="str">
        <f>'Date initiale'!B4&amp;" "&amp;'Date initiale'!C4</f>
        <v>Facultatea ARHITECTURA</v>
      </c>
      <c r="B2" s="251"/>
      <c r="C2" s="251"/>
      <c r="D2" s="16"/>
    </row>
    <row r="3" spans="1:11" ht="15.6">
      <c r="A3" s="251" t="str">
        <f>'Date initiale'!B5&amp;" "&amp;'Date initiale'!C5</f>
        <v>Departamentul BAZELE PROIECTĂRII DE ARHITECTURĂ</v>
      </c>
      <c r="B3" s="251"/>
      <c r="C3" s="251"/>
      <c r="D3" s="16"/>
    </row>
    <row r="4" spans="1:11">
      <c r="A4" s="113" t="str">
        <f>'Date initiale'!C6&amp;", "&amp;'Date initiale'!C7</f>
        <v>LASCU TANA - NICOLETA, 27</v>
      </c>
      <c r="B4" s="113"/>
      <c r="C4" s="113"/>
    </row>
    <row r="5" spans="1:11">
      <c r="A5" s="113"/>
      <c r="B5" s="113"/>
      <c r="C5" s="113"/>
    </row>
    <row r="6" spans="1:11" ht="15.6">
      <c r="A6" s="420" t="s">
        <v>110</v>
      </c>
      <c r="B6" s="420"/>
      <c r="C6" s="420"/>
      <c r="D6" s="420"/>
      <c r="E6" s="420"/>
      <c r="F6" s="420"/>
      <c r="G6" s="420"/>
      <c r="H6" s="420"/>
    </row>
    <row r="7" spans="1:11" ht="36" customHeight="1">
      <c r="A7" s="417" t="str">
        <f>'Descriere indicatori'!B18&amp;". "&amp;'Descriere indicatori'!C18</f>
        <v>I13. Proiect de arhitectură, restaurare, design, de specialitate, de mare complexitate, la nivel zonal sau local, edificat / autorizat** Cu un grad de complexitate în consecință la nivelul rezolvării arhitecturale tehnice, de amplasament.</v>
      </c>
      <c r="B7" s="417"/>
      <c r="C7" s="417"/>
      <c r="D7" s="417"/>
      <c r="E7" s="417"/>
      <c r="F7" s="417"/>
      <c r="G7" s="417"/>
      <c r="H7" s="417"/>
    </row>
    <row r="8" spans="1:11" ht="16.2" thickBot="1">
      <c r="A8" s="46"/>
      <c r="B8" s="46"/>
      <c r="C8" s="46"/>
      <c r="D8" s="46"/>
      <c r="E8" s="46"/>
      <c r="F8" s="46"/>
      <c r="G8" s="46"/>
      <c r="H8" s="46"/>
    </row>
    <row r="9" spans="1:11" ht="54" customHeight="1" thickBot="1">
      <c r="A9" s="182" t="s">
        <v>55</v>
      </c>
      <c r="B9" s="209" t="s">
        <v>72</v>
      </c>
      <c r="C9" s="229" t="s">
        <v>70</v>
      </c>
      <c r="D9" s="229" t="s">
        <v>71</v>
      </c>
      <c r="E9" s="209" t="s">
        <v>139</v>
      </c>
      <c r="F9" s="209" t="s">
        <v>138</v>
      </c>
      <c r="G9" s="229" t="s">
        <v>87</v>
      </c>
      <c r="H9" s="210" t="s">
        <v>147</v>
      </c>
      <c r="J9" s="254" t="s">
        <v>108</v>
      </c>
    </row>
    <row r="10" spans="1:11" ht="54" customHeight="1" thickBot="1">
      <c r="A10" s="182"/>
      <c r="B10" s="386"/>
      <c r="C10" s="387" t="s">
        <v>466</v>
      </c>
      <c r="D10" s="387" t="s">
        <v>343</v>
      </c>
      <c r="E10" s="386" t="s">
        <v>344</v>
      </c>
      <c r="F10" s="386" t="s">
        <v>346</v>
      </c>
      <c r="G10" s="387">
        <v>2012</v>
      </c>
      <c r="H10" s="377">
        <v>7.5</v>
      </c>
      <c r="J10" s="255"/>
    </row>
    <row r="11" spans="1:11" ht="43.2">
      <c r="A11" s="237">
        <v>1</v>
      </c>
      <c r="B11" s="238"/>
      <c r="C11" s="238" t="s">
        <v>458</v>
      </c>
      <c r="D11" s="238" t="s">
        <v>343</v>
      </c>
      <c r="E11" s="238" t="s">
        <v>344</v>
      </c>
      <c r="F11" s="238" t="s">
        <v>346</v>
      </c>
      <c r="G11" s="238">
        <v>2001</v>
      </c>
      <c r="H11" s="323">
        <v>7.5</v>
      </c>
      <c r="J11" s="255" t="s">
        <v>162</v>
      </c>
      <c r="K11" t="s">
        <v>258</v>
      </c>
    </row>
    <row r="12" spans="1:11" ht="28.8">
      <c r="A12" s="228">
        <f>A11+1</f>
        <v>2</v>
      </c>
      <c r="B12" s="125"/>
      <c r="C12" s="125" t="s">
        <v>456</v>
      </c>
      <c r="D12" s="125" t="s">
        <v>343</v>
      </c>
      <c r="E12" s="125" t="s">
        <v>344</v>
      </c>
      <c r="F12" s="125" t="s">
        <v>346</v>
      </c>
      <c r="G12" s="125">
        <v>2002</v>
      </c>
      <c r="H12" s="310">
        <v>7.5</v>
      </c>
    </row>
    <row r="13" spans="1:11" ht="28.8">
      <c r="A13" s="228">
        <f t="shared" ref="A13:A20" si="0">A12+1</f>
        <v>3</v>
      </c>
      <c r="B13" s="125"/>
      <c r="C13" s="125" t="s">
        <v>455</v>
      </c>
      <c r="D13" s="125" t="s">
        <v>343</v>
      </c>
      <c r="E13" s="125" t="s">
        <v>344</v>
      </c>
      <c r="F13" s="125" t="s">
        <v>346</v>
      </c>
      <c r="G13" s="125">
        <v>1998</v>
      </c>
      <c r="H13" s="310">
        <v>7.5</v>
      </c>
    </row>
    <row r="14" spans="1:11" ht="43.2">
      <c r="A14" s="228">
        <f t="shared" si="0"/>
        <v>4</v>
      </c>
      <c r="B14" s="197"/>
      <c r="C14" s="125" t="s">
        <v>452</v>
      </c>
      <c r="D14" s="125" t="s">
        <v>343</v>
      </c>
      <c r="E14" s="125" t="s">
        <v>344</v>
      </c>
      <c r="F14" s="125" t="s">
        <v>346</v>
      </c>
      <c r="G14" s="125">
        <v>1999</v>
      </c>
      <c r="H14" s="310">
        <v>7.5</v>
      </c>
    </row>
    <row r="15" spans="1:11" ht="28.8">
      <c r="A15" s="228">
        <f t="shared" si="0"/>
        <v>5</v>
      </c>
      <c r="B15" s="201"/>
      <c r="C15" s="200" t="s">
        <v>449</v>
      </c>
      <c r="D15" s="125" t="s">
        <v>343</v>
      </c>
      <c r="E15" s="125" t="s">
        <v>344</v>
      </c>
      <c r="F15" s="125" t="s">
        <v>346</v>
      </c>
      <c r="G15" s="125">
        <v>1996</v>
      </c>
      <c r="H15" s="310">
        <v>7.5</v>
      </c>
    </row>
    <row r="16" spans="1:11" ht="28.8">
      <c r="A16" s="228">
        <f t="shared" si="0"/>
        <v>6</v>
      </c>
      <c r="B16" s="197"/>
      <c r="C16" s="125" t="s">
        <v>453</v>
      </c>
      <c r="D16" s="125" t="s">
        <v>343</v>
      </c>
      <c r="E16" s="125" t="s">
        <v>344</v>
      </c>
      <c r="F16" s="125" t="s">
        <v>346</v>
      </c>
      <c r="G16" s="125">
        <v>1998</v>
      </c>
      <c r="H16" s="310">
        <v>7.5</v>
      </c>
    </row>
    <row r="17" spans="1:8" ht="28.8">
      <c r="A17" s="228">
        <f t="shared" si="0"/>
        <v>7</v>
      </c>
      <c r="B17" s="197"/>
      <c r="C17" s="125" t="s">
        <v>457</v>
      </c>
      <c r="D17" s="125" t="s">
        <v>343</v>
      </c>
      <c r="E17" s="125" t="s">
        <v>344</v>
      </c>
      <c r="F17" s="125" t="s">
        <v>346</v>
      </c>
      <c r="G17" s="125">
        <v>1998</v>
      </c>
      <c r="H17" s="310">
        <v>7.5</v>
      </c>
    </row>
    <row r="18" spans="1:8" ht="43.2">
      <c r="A18" s="228">
        <f t="shared" si="0"/>
        <v>8</v>
      </c>
      <c r="B18" s="201"/>
      <c r="C18" s="200" t="s">
        <v>448</v>
      </c>
      <c r="D18" s="200"/>
      <c r="E18" s="200" t="s">
        <v>344</v>
      </c>
      <c r="F18" s="200" t="s">
        <v>459</v>
      </c>
      <c r="G18" s="200">
        <v>1995</v>
      </c>
      <c r="H18" s="310">
        <v>3</v>
      </c>
    </row>
    <row r="19" spans="1:8" ht="57.6">
      <c r="A19" s="228">
        <f t="shared" si="0"/>
        <v>9</v>
      </c>
      <c r="B19" s="200"/>
      <c r="C19" s="200" t="s">
        <v>447</v>
      </c>
      <c r="D19" s="200"/>
      <c r="E19" s="200" t="s">
        <v>344</v>
      </c>
      <c r="F19" s="200" t="s">
        <v>459</v>
      </c>
      <c r="G19" s="200">
        <v>1992</v>
      </c>
      <c r="H19" s="319">
        <v>3</v>
      </c>
    </row>
    <row r="20" spans="1:8" s="50" customFormat="1" ht="29.4" thickBot="1">
      <c r="A20" s="236">
        <f t="shared" si="0"/>
        <v>10</v>
      </c>
      <c r="B20" s="58"/>
      <c r="C20" s="235" t="s">
        <v>454</v>
      </c>
      <c r="D20" s="221"/>
      <c r="E20" s="221" t="s">
        <v>344</v>
      </c>
      <c r="F20" s="221" t="s">
        <v>459</v>
      </c>
      <c r="G20" s="221">
        <v>1993</v>
      </c>
      <c r="H20" s="324">
        <v>3</v>
      </c>
    </row>
    <row r="21" spans="1:8" ht="15" thickBot="1">
      <c r="A21" s="341"/>
      <c r="G21" s="155" t="str">
        <f>"Total "&amp;LEFT(A7,3)</f>
        <v>Total I13</v>
      </c>
      <c r="H21" s="156">
        <f>SUM(H11:H20)</f>
        <v>61.5</v>
      </c>
    </row>
    <row r="23" spans="1:8" ht="53.25" customHeight="1">
      <c r="A23" s="416"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3" s="416"/>
      <c r="C23" s="416"/>
      <c r="D23" s="416"/>
      <c r="E23" s="416"/>
      <c r="F23" s="416"/>
      <c r="G23" s="416"/>
      <c r="H23" s="416"/>
    </row>
  </sheetData>
  <mergeCells count="3">
    <mergeCell ref="A7:H7"/>
    <mergeCell ref="A6:H6"/>
    <mergeCell ref="A23:H23"/>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theme="6"/>
  </sheetPr>
  <dimension ref="A1:K41"/>
  <sheetViews>
    <sheetView workbookViewId="0">
      <selection activeCell="D10" sqref="D10"/>
    </sheetView>
  </sheetViews>
  <sheetFormatPr defaultRowHeight="14.4"/>
  <cols>
    <col min="1" max="1" width="5.109375" customWidth="1"/>
    <col min="2" max="2" width="10.5546875" customWidth="1"/>
    <col min="3" max="3" width="43.109375" customWidth="1"/>
    <col min="4" max="4" width="24" customWidth="1"/>
    <col min="5" max="5" width="14.33203125" customWidth="1"/>
    <col min="6" max="6" width="11.88671875" customWidth="1"/>
    <col min="7" max="7" width="10" customWidth="1"/>
    <col min="8" max="8" width="9.6640625" customWidth="1"/>
    <col min="10" max="10" width="10.44140625" customWidth="1"/>
  </cols>
  <sheetData>
    <row r="1" spans="1:11" ht="15.6">
      <c r="A1" s="251" t="str">
        <f>'Date initiale'!C3</f>
        <v>Universitatea de Arhitectură și Urbanism "Ion Mincu" București</v>
      </c>
      <c r="B1" s="251"/>
      <c r="C1" s="251"/>
      <c r="D1" s="16"/>
      <c r="E1" s="16"/>
      <c r="F1" s="16"/>
    </row>
    <row r="2" spans="1:11" ht="15.6">
      <c r="A2" s="251" t="str">
        <f>'Date initiale'!B4&amp;" "&amp;'Date initiale'!C4</f>
        <v>Facultatea ARHITECTURA</v>
      </c>
      <c r="B2" s="251"/>
      <c r="C2" s="251"/>
      <c r="D2" s="16"/>
      <c r="E2" s="16"/>
      <c r="F2" s="16"/>
    </row>
    <row r="3" spans="1:11" ht="15.6">
      <c r="A3" s="251" t="str">
        <f>'Date initiale'!B5&amp;" "&amp;'Date initiale'!C5</f>
        <v>Departamentul BAZELE PROIECTĂRII DE ARHITECTURĂ</v>
      </c>
      <c r="B3" s="251"/>
      <c r="C3" s="251"/>
      <c r="D3" s="16"/>
      <c r="E3" s="16"/>
      <c r="F3" s="16"/>
    </row>
    <row r="4" spans="1:11" ht="15.6">
      <c r="A4" s="252" t="str">
        <f>'Date initiale'!C6&amp;", "&amp;'Date initiale'!C7</f>
        <v>LASCU TANA - NICOLETA, 27</v>
      </c>
      <c r="B4" s="252"/>
      <c r="C4" s="252"/>
      <c r="D4" s="16"/>
      <c r="E4" s="16"/>
      <c r="F4" s="16"/>
    </row>
    <row r="5" spans="1:11" ht="15.6">
      <c r="A5" s="252"/>
      <c r="B5" s="252"/>
      <c r="C5" s="252"/>
      <c r="D5" s="16"/>
      <c r="E5" s="16"/>
      <c r="F5" s="16"/>
    </row>
    <row r="6" spans="1:11" ht="15.6">
      <c r="A6" s="414" t="s">
        <v>110</v>
      </c>
      <c r="B6" s="414"/>
      <c r="C6" s="414"/>
      <c r="D6" s="414"/>
      <c r="E6" s="414"/>
      <c r="F6" s="414"/>
      <c r="G6" s="414"/>
      <c r="H6" s="414"/>
    </row>
    <row r="7" spans="1:11" ht="54" customHeight="1">
      <c r="A7" s="417" t="str">
        <f>'Descriere indicatori'!B19&amp;"a. "&amp;'Descriere indicatori'!C19</f>
        <v xml:space="preserve">I14a. Proiect de amenajarea teritoriului şi peisaj la nivel macro-teritorial: naţional, transfrontalier, interjudeţean/ la nivel mezzo-teritorial: judeţean, periurban, metropolitan/ strategii de dezvoltare, studii de fundamentare, planuri de management şi mobilitate) avizate** </v>
      </c>
      <c r="B7" s="417"/>
      <c r="C7" s="417"/>
      <c r="D7" s="417"/>
      <c r="E7" s="417"/>
      <c r="F7" s="417"/>
      <c r="G7" s="417"/>
      <c r="H7" s="417"/>
    </row>
    <row r="8" spans="1:11" ht="16.2" thickBot="1">
      <c r="A8" s="46"/>
      <c r="B8" s="46"/>
      <c r="C8" s="46"/>
      <c r="D8" s="46"/>
      <c r="E8" s="46"/>
      <c r="F8" s="62"/>
      <c r="G8" s="62"/>
      <c r="H8" s="62"/>
    </row>
    <row r="9" spans="1:11" ht="43.8" thickBot="1">
      <c r="A9" s="182" t="s">
        <v>55</v>
      </c>
      <c r="B9" s="209" t="s">
        <v>72</v>
      </c>
      <c r="C9" s="229" t="s">
        <v>70</v>
      </c>
      <c r="D9" s="229" t="s">
        <v>71</v>
      </c>
      <c r="E9" s="209" t="s">
        <v>140</v>
      </c>
      <c r="F9" s="209" t="s">
        <v>138</v>
      </c>
      <c r="G9" s="229" t="s">
        <v>87</v>
      </c>
      <c r="H9" s="210" t="s">
        <v>147</v>
      </c>
      <c r="J9" s="254" t="s">
        <v>108</v>
      </c>
    </row>
    <row r="10" spans="1:11">
      <c r="A10" s="241">
        <v>1</v>
      </c>
      <c r="B10" s="242" t="s">
        <v>347</v>
      </c>
      <c r="C10" s="242" t="s">
        <v>348</v>
      </c>
      <c r="D10" s="242" t="s">
        <v>460</v>
      </c>
      <c r="E10" s="242" t="s">
        <v>349</v>
      </c>
      <c r="F10" s="242" t="s">
        <v>350</v>
      </c>
      <c r="G10" s="242">
        <v>2018</v>
      </c>
      <c r="H10" s="243">
        <v>30</v>
      </c>
      <c r="J10" s="255" t="s">
        <v>165</v>
      </c>
      <c r="K10" s="359" t="s">
        <v>258</v>
      </c>
    </row>
    <row r="11" spans="1:11">
      <c r="A11" s="227">
        <f>A10+1</f>
        <v>2</v>
      </c>
      <c r="B11" s="239"/>
      <c r="C11" s="216"/>
      <c r="D11" s="216"/>
      <c r="E11" s="240"/>
      <c r="F11" s="240"/>
      <c r="G11" s="216"/>
      <c r="H11" s="199"/>
    </row>
    <row r="12" spans="1:11">
      <c r="A12" s="227">
        <f t="shared" ref="A12:A19" si="0">A11+1</f>
        <v>3</v>
      </c>
      <c r="B12" s="197"/>
      <c r="C12" s="125"/>
      <c r="D12" s="125"/>
      <c r="E12" s="125"/>
      <c r="F12" s="125"/>
      <c r="G12" s="125"/>
      <c r="H12" s="199"/>
    </row>
    <row r="13" spans="1:11">
      <c r="A13" s="227">
        <f t="shared" si="0"/>
        <v>4</v>
      </c>
      <c r="B13" s="125"/>
      <c r="C13" s="125"/>
      <c r="D13" s="125"/>
      <c r="E13" s="125"/>
      <c r="F13" s="125"/>
      <c r="G13" s="125"/>
      <c r="H13" s="199"/>
    </row>
    <row r="14" spans="1:11">
      <c r="A14" s="227">
        <f t="shared" si="0"/>
        <v>5</v>
      </c>
      <c r="B14" s="197"/>
      <c r="C14" s="125"/>
      <c r="D14" s="125"/>
      <c r="E14" s="125"/>
      <c r="F14" s="125"/>
      <c r="G14" s="125"/>
      <c r="H14" s="199"/>
    </row>
    <row r="15" spans="1:11">
      <c r="A15" s="227">
        <f t="shared" si="0"/>
        <v>6</v>
      </c>
      <c r="B15" s="125"/>
      <c r="C15" s="125"/>
      <c r="D15" s="125"/>
      <c r="E15" s="125"/>
      <c r="F15" s="125"/>
      <c r="G15" s="125"/>
      <c r="H15" s="199"/>
    </row>
    <row r="16" spans="1:11">
      <c r="A16" s="227">
        <f t="shared" si="0"/>
        <v>7</v>
      </c>
      <c r="B16" s="197"/>
      <c r="C16" s="125"/>
      <c r="D16" s="125"/>
      <c r="E16" s="125"/>
      <c r="F16" s="125"/>
      <c r="G16" s="125"/>
      <c r="H16" s="199"/>
    </row>
    <row r="17" spans="1:8">
      <c r="A17" s="227">
        <f t="shared" si="0"/>
        <v>8</v>
      </c>
      <c r="B17" s="125"/>
      <c r="C17" s="125"/>
      <c r="D17" s="125"/>
      <c r="E17" s="125"/>
      <c r="F17" s="125"/>
      <c r="G17" s="125"/>
      <c r="H17" s="199"/>
    </row>
    <row r="18" spans="1:8">
      <c r="A18" s="227">
        <f t="shared" si="0"/>
        <v>9</v>
      </c>
      <c r="B18" s="197"/>
      <c r="C18" s="125"/>
      <c r="D18" s="125"/>
      <c r="E18" s="125"/>
      <c r="F18" s="125"/>
      <c r="G18" s="125"/>
      <c r="H18" s="199"/>
    </row>
    <row r="19" spans="1:8" ht="15" thickBot="1">
      <c r="A19" s="244">
        <f t="shared" si="0"/>
        <v>10</v>
      </c>
      <c r="B19" s="131"/>
      <c r="C19" s="131"/>
      <c r="D19" s="131"/>
      <c r="E19" s="131"/>
      <c r="F19" s="131"/>
      <c r="G19" s="131"/>
      <c r="H19" s="206"/>
    </row>
    <row r="20" spans="1:8" ht="15" thickBot="1">
      <c r="A20" s="341"/>
      <c r="G20" s="155" t="str">
        <f>"Total "&amp;LEFT(A7,4)</f>
        <v>Total I14a</v>
      </c>
      <c r="H20" s="156">
        <f>SUM(H10:H19)</f>
        <v>30</v>
      </c>
    </row>
    <row r="22" spans="1:8" ht="53.25" customHeight="1">
      <c r="A22" s="416"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16"/>
      <c r="C22" s="416"/>
      <c r="D22" s="416"/>
      <c r="E22" s="416"/>
      <c r="F22" s="416"/>
      <c r="G22" s="416"/>
      <c r="H22" s="416"/>
    </row>
    <row r="40" spans="1:9" ht="15" thickBot="1"/>
    <row r="41" spans="1:9" ht="54" customHeight="1" thickBot="1">
      <c r="A41" s="208" t="s">
        <v>69</v>
      </c>
      <c r="B41" s="209" t="s">
        <v>72</v>
      </c>
      <c r="C41" s="229" t="s">
        <v>70</v>
      </c>
      <c r="D41" s="229" t="s">
        <v>71</v>
      </c>
      <c r="E41" s="209" t="s">
        <v>139</v>
      </c>
      <c r="F41" s="209" t="s">
        <v>139</v>
      </c>
      <c r="G41" s="209" t="s">
        <v>138</v>
      </c>
      <c r="H41" s="229" t="s">
        <v>87</v>
      </c>
      <c r="I41" s="210" t="s">
        <v>78</v>
      </c>
    </row>
  </sheetData>
  <mergeCells count="3">
    <mergeCell ref="A7:H7"/>
    <mergeCell ref="A22:H22"/>
    <mergeCell ref="A6:H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theme="6"/>
  </sheetPr>
  <dimension ref="A1:K22"/>
  <sheetViews>
    <sheetView topLeftCell="A4" workbookViewId="0">
      <selection activeCell="C10" sqref="C10"/>
    </sheetView>
  </sheetViews>
  <sheetFormatPr defaultRowHeight="14.4"/>
  <cols>
    <col min="1" max="1" width="5.109375" customWidth="1"/>
    <col min="2" max="2" width="10.5546875" customWidth="1"/>
    <col min="3" max="3" width="43.109375" customWidth="1"/>
    <col min="4" max="4" width="24" customWidth="1"/>
    <col min="5" max="5" width="14.33203125" customWidth="1"/>
    <col min="6" max="6" width="11.88671875" customWidth="1"/>
    <col min="7" max="7" width="10" customWidth="1"/>
    <col min="8" max="8" width="9.6640625" customWidth="1"/>
  </cols>
  <sheetData>
    <row r="1" spans="1:11" ht="15.6">
      <c r="A1" s="253" t="str">
        <f>'Date initiale'!C3</f>
        <v>Universitatea de Arhitectură și Urbanism "Ion Mincu" București</v>
      </c>
      <c r="B1" s="253"/>
      <c r="C1" s="253"/>
      <c r="D1" s="29"/>
      <c r="E1" s="29"/>
      <c r="F1" s="29"/>
      <c r="G1" s="29"/>
      <c r="H1" s="29"/>
    </row>
    <row r="2" spans="1:11" ht="15.6">
      <c r="A2" s="253" t="str">
        <f>'Date initiale'!B4&amp;" "&amp;'Date initiale'!C4</f>
        <v>Facultatea ARHITECTURA</v>
      </c>
      <c r="B2" s="253"/>
      <c r="C2" s="253"/>
      <c r="D2" s="29"/>
      <c r="E2" s="29"/>
      <c r="F2" s="29"/>
      <c r="G2" s="29"/>
      <c r="H2" s="29"/>
    </row>
    <row r="3" spans="1:11" ht="15.6">
      <c r="A3" s="253" t="str">
        <f>'Date initiale'!B5&amp;" "&amp;'Date initiale'!C5</f>
        <v>Departamentul BAZELE PROIECTĂRII DE ARHITECTURĂ</v>
      </c>
      <c r="B3" s="253"/>
      <c r="C3" s="253"/>
      <c r="D3" s="29"/>
      <c r="E3" s="29"/>
      <c r="F3" s="29"/>
      <c r="G3" s="29"/>
      <c r="H3" s="29"/>
    </row>
    <row r="4" spans="1:11" ht="15.6">
      <c r="A4" s="253" t="str">
        <f>'Date initiale'!C6&amp;", "&amp;'Date initiale'!C7</f>
        <v>LASCU TANA - NICOLETA, 27</v>
      </c>
      <c r="B4" s="253"/>
      <c r="C4" s="253"/>
      <c r="D4" s="29"/>
      <c r="E4" s="29"/>
      <c r="F4" s="29"/>
      <c r="G4" s="29"/>
      <c r="H4" s="29"/>
    </row>
    <row r="5" spans="1:11" ht="15.6">
      <c r="A5" s="253"/>
      <c r="B5" s="253"/>
      <c r="C5" s="253"/>
      <c r="D5" s="29"/>
      <c r="E5" s="29"/>
      <c r="F5" s="29"/>
      <c r="G5" s="29"/>
      <c r="H5" s="29"/>
    </row>
    <row r="6" spans="1:11" ht="15.6">
      <c r="A6" s="421" t="s">
        <v>110</v>
      </c>
      <c r="B6" s="421"/>
      <c r="C6" s="421"/>
      <c r="D6" s="421"/>
      <c r="E6" s="421"/>
      <c r="F6" s="421"/>
      <c r="G6" s="421"/>
      <c r="H6" s="421"/>
    </row>
    <row r="7" spans="1:11" ht="36.75" customHeight="1">
      <c r="A7" s="417" t="str">
        <f>'Descriere indicatori'!B19&amp;"b. "&amp;'Descriere indicatori'!C20</f>
        <v xml:space="preserve">I14b. Proiect urbanistic şi peisagistic la nivelul Planurilor Generale / Zonale ale Localităţilor (inclusiv studii de fundamentare, de inserţie, de oportunitate) avizate** </v>
      </c>
      <c r="B7" s="417"/>
      <c r="C7" s="417"/>
      <c r="D7" s="417"/>
      <c r="E7" s="417"/>
      <c r="F7" s="417"/>
      <c r="G7" s="417"/>
      <c r="H7" s="417"/>
    </row>
    <row r="8" spans="1:11" ht="19.5" customHeight="1" thickBot="1">
      <c r="A8" s="48"/>
      <c r="B8" s="48"/>
      <c r="C8" s="48"/>
      <c r="D8" s="48"/>
      <c r="E8" s="48"/>
      <c r="F8" s="48"/>
      <c r="G8" s="48"/>
      <c r="H8" s="48"/>
    </row>
    <row r="9" spans="1:11" ht="43.8" thickBot="1">
      <c r="A9" s="151" t="s">
        <v>55</v>
      </c>
      <c r="B9" s="209" t="s">
        <v>72</v>
      </c>
      <c r="C9" s="229" t="s">
        <v>70</v>
      </c>
      <c r="D9" s="229" t="s">
        <v>71</v>
      </c>
      <c r="E9" s="209" t="s">
        <v>140</v>
      </c>
      <c r="F9" s="209" t="s">
        <v>138</v>
      </c>
      <c r="G9" s="229" t="s">
        <v>87</v>
      </c>
      <c r="H9" s="210" t="s">
        <v>147</v>
      </c>
      <c r="J9" s="254" t="s">
        <v>108</v>
      </c>
    </row>
    <row r="10" spans="1:11">
      <c r="A10" s="245">
        <v>1</v>
      </c>
      <c r="B10" s="246"/>
      <c r="C10" s="247" t="s">
        <v>386</v>
      </c>
      <c r="D10" s="194" t="s">
        <v>384</v>
      </c>
      <c r="E10" s="121" t="s">
        <v>385</v>
      </c>
      <c r="F10" s="121" t="s">
        <v>350</v>
      </c>
      <c r="G10" s="194">
        <v>2008</v>
      </c>
      <c r="H10" s="322">
        <v>20</v>
      </c>
      <c r="J10" s="255" t="s">
        <v>166</v>
      </c>
      <c r="K10" s="359" t="s">
        <v>258</v>
      </c>
    </row>
    <row r="11" spans="1:11">
      <c r="A11" s="196">
        <f>A10+1</f>
        <v>2</v>
      </c>
      <c r="B11" s="197"/>
      <c r="C11" s="234"/>
      <c r="D11" s="125"/>
      <c r="E11" s="125"/>
      <c r="F11" s="125"/>
      <c r="G11" s="207"/>
      <c r="H11" s="306"/>
    </row>
    <row r="12" spans="1:11">
      <c r="A12" s="196">
        <f t="shared" ref="A12:A19" si="0">A11+1</f>
        <v>3</v>
      </c>
      <c r="B12" s="197"/>
      <c r="C12" s="248"/>
      <c r="D12" s="125"/>
      <c r="E12" s="249"/>
      <c r="F12" s="249"/>
      <c r="G12" s="249"/>
      <c r="H12" s="306"/>
    </row>
    <row r="13" spans="1:11">
      <c r="A13" s="196">
        <f t="shared" si="0"/>
        <v>4</v>
      </c>
      <c r="B13" s="197"/>
      <c r="C13" s="234"/>
      <c r="D13" s="125"/>
      <c r="E13" s="125"/>
      <c r="F13" s="125"/>
      <c r="G13" s="207"/>
      <c r="H13" s="306"/>
    </row>
    <row r="14" spans="1:11">
      <c r="A14" s="196">
        <f t="shared" si="0"/>
        <v>5</v>
      </c>
      <c r="B14" s="197"/>
      <c r="C14" s="248"/>
      <c r="D14" s="125"/>
      <c r="E14" s="249"/>
      <c r="F14" s="249"/>
      <c r="G14" s="249"/>
      <c r="H14" s="306"/>
    </row>
    <row r="15" spans="1:11">
      <c r="A15" s="196">
        <f t="shared" si="0"/>
        <v>6</v>
      </c>
      <c r="B15" s="197"/>
      <c r="C15" s="248"/>
      <c r="D15" s="125"/>
      <c r="E15" s="249"/>
      <c r="F15" s="249"/>
      <c r="G15" s="249"/>
      <c r="H15" s="306"/>
    </row>
    <row r="16" spans="1:11">
      <c r="A16" s="196">
        <f t="shared" si="0"/>
        <v>7</v>
      </c>
      <c r="B16" s="197"/>
      <c r="C16" s="234"/>
      <c r="D16" s="125"/>
      <c r="E16" s="125"/>
      <c r="F16" s="125"/>
      <c r="G16" s="207"/>
      <c r="H16" s="306"/>
    </row>
    <row r="17" spans="1:8">
      <c r="A17" s="196">
        <f t="shared" si="0"/>
        <v>8</v>
      </c>
      <c r="B17" s="197"/>
      <c r="C17" s="248"/>
      <c r="D17" s="125"/>
      <c r="E17" s="249"/>
      <c r="F17" s="249"/>
      <c r="G17" s="249"/>
      <c r="H17" s="306"/>
    </row>
    <row r="18" spans="1:8">
      <c r="A18" s="196">
        <f t="shared" si="0"/>
        <v>9</v>
      </c>
      <c r="B18" s="197"/>
      <c r="C18" s="248"/>
      <c r="D18" s="125"/>
      <c r="E18" s="249"/>
      <c r="F18" s="249"/>
      <c r="G18" s="249"/>
      <c r="H18" s="306"/>
    </row>
    <row r="19" spans="1:8" ht="15" thickBot="1">
      <c r="A19" s="203">
        <f t="shared" si="0"/>
        <v>10</v>
      </c>
      <c r="B19" s="131"/>
      <c r="C19" s="250"/>
      <c r="D19" s="131"/>
      <c r="E19" s="131"/>
      <c r="F19" s="131"/>
      <c r="G19" s="131"/>
      <c r="H19" s="320"/>
    </row>
    <row r="20" spans="1:8" ht="16.2" thickBot="1">
      <c r="A20" s="338"/>
      <c r="G20" s="155" t="str">
        <f>"Total "&amp;LEFT(A7,4)</f>
        <v>Total I14b</v>
      </c>
      <c r="H20" s="265">
        <f>SUM(H10:H19)</f>
        <v>20</v>
      </c>
    </row>
    <row r="22" spans="1:8" ht="53.25" customHeight="1">
      <c r="A22" s="416"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16"/>
      <c r="C22" s="416"/>
      <c r="D22" s="416"/>
      <c r="E22" s="416"/>
      <c r="F22" s="416"/>
      <c r="G22" s="416"/>
      <c r="H22" s="416"/>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theme="6"/>
  </sheetPr>
  <dimension ref="A1:K41"/>
  <sheetViews>
    <sheetView workbookViewId="0">
      <selection activeCell="I14" sqref="I14"/>
    </sheetView>
  </sheetViews>
  <sheetFormatPr defaultColWidth="9.109375" defaultRowHeight="14.4"/>
  <cols>
    <col min="1" max="1" width="5.109375" customWidth="1"/>
    <col min="2" max="2" width="10.5546875" customWidth="1"/>
    <col min="3" max="3" width="43.109375" customWidth="1"/>
    <col min="4" max="4" width="24" customWidth="1"/>
    <col min="5" max="5" width="14.33203125" customWidth="1"/>
    <col min="6" max="6" width="11.88671875" customWidth="1"/>
    <col min="7" max="7" width="10" customWidth="1"/>
    <col min="8" max="8" width="9.6640625" customWidth="1"/>
    <col min="10" max="10" width="10.33203125" customWidth="1"/>
  </cols>
  <sheetData>
    <row r="1" spans="1:11" ht="15.6">
      <c r="A1" s="251" t="str">
        <f>'Date initiale'!C3</f>
        <v>Universitatea de Arhitectură și Urbanism "Ion Mincu" București</v>
      </c>
      <c r="B1" s="251"/>
      <c r="C1" s="251"/>
      <c r="D1" s="16"/>
      <c r="E1" s="16"/>
      <c r="F1" s="16"/>
    </row>
    <row r="2" spans="1:11" ht="15.6">
      <c r="A2" s="251" t="str">
        <f>'Date initiale'!B4&amp;" "&amp;'Date initiale'!C4</f>
        <v>Facultatea ARHITECTURA</v>
      </c>
      <c r="B2" s="251"/>
      <c r="C2" s="251"/>
      <c r="D2" s="16"/>
      <c r="E2" s="16"/>
      <c r="F2" s="16"/>
    </row>
    <row r="3" spans="1:11" ht="15.6">
      <c r="A3" s="251" t="str">
        <f>'Date initiale'!B5&amp;" "&amp;'Date initiale'!C5</f>
        <v>Departamentul BAZELE PROIECTĂRII DE ARHITECTURĂ</v>
      </c>
      <c r="B3" s="251"/>
      <c r="C3" s="251"/>
      <c r="D3" s="16"/>
      <c r="E3" s="16"/>
      <c r="F3" s="16"/>
    </row>
    <row r="4" spans="1:11" ht="15.6">
      <c r="A4" s="252" t="str">
        <f>'Date initiale'!C6&amp;", "&amp;'Date initiale'!C7</f>
        <v>LASCU TANA - NICOLETA, 27</v>
      </c>
      <c r="B4" s="252"/>
      <c r="C4" s="252"/>
      <c r="D4" s="16"/>
      <c r="E4" s="16"/>
      <c r="F4" s="16"/>
    </row>
    <row r="5" spans="1:11" ht="15.6">
      <c r="A5" s="252"/>
      <c r="B5" s="252"/>
      <c r="C5" s="252"/>
      <c r="D5" s="16"/>
      <c r="E5" s="16"/>
      <c r="F5" s="16"/>
    </row>
    <row r="6" spans="1:11" ht="15.6">
      <c r="A6" s="414" t="s">
        <v>110</v>
      </c>
      <c r="B6" s="414"/>
      <c r="C6" s="414"/>
      <c r="D6" s="414"/>
      <c r="E6" s="414"/>
      <c r="F6" s="414"/>
      <c r="G6" s="414"/>
      <c r="H6" s="414"/>
    </row>
    <row r="7" spans="1:11" ht="52.5" customHeight="1">
      <c r="A7" s="417" t="str">
        <f>'Descriere indicatori'!B19&amp;"c. "&amp;'Descriere indicatori'!C21</f>
        <v xml:space="preserve">I14c. Studii de cercetare, granturi şi proiecte de cercetare internaţionale/ naţionale/locale (MEN, CNCS, CEEX, MDRL), realizate prin centrele de cercetare ale universităţii/alte centre universitare şi/academice)** </v>
      </c>
      <c r="B7" s="417"/>
      <c r="C7" s="417"/>
      <c r="D7" s="417"/>
      <c r="E7" s="417"/>
      <c r="F7" s="417"/>
      <c r="G7" s="417"/>
      <c r="H7" s="417"/>
    </row>
    <row r="8" spans="1:11" ht="16.2" thickBot="1">
      <c r="A8" s="46"/>
      <c r="B8" s="46"/>
      <c r="C8" s="46"/>
      <c r="D8" s="46"/>
      <c r="E8" s="46"/>
      <c r="F8" s="62"/>
      <c r="G8" s="62"/>
      <c r="H8" s="62"/>
    </row>
    <row r="9" spans="1:11" ht="43.8" thickBot="1">
      <c r="A9" s="182" t="s">
        <v>55</v>
      </c>
      <c r="B9" s="209" t="s">
        <v>72</v>
      </c>
      <c r="C9" s="229" t="s">
        <v>141</v>
      </c>
      <c r="D9" s="229" t="s">
        <v>71</v>
      </c>
      <c r="E9" s="209" t="s">
        <v>140</v>
      </c>
      <c r="F9" s="209" t="s">
        <v>138</v>
      </c>
      <c r="G9" s="229" t="s">
        <v>87</v>
      </c>
      <c r="H9" s="210" t="s">
        <v>147</v>
      </c>
      <c r="J9" s="254" t="s">
        <v>108</v>
      </c>
    </row>
    <row r="10" spans="1:11" ht="86.4">
      <c r="A10" s="241">
        <v>1</v>
      </c>
      <c r="B10" s="242" t="s">
        <v>496</v>
      </c>
      <c r="C10" s="260" t="s">
        <v>498</v>
      </c>
      <c r="D10" s="242" t="s">
        <v>351</v>
      </c>
      <c r="E10" s="242"/>
      <c r="F10" s="242" t="s">
        <v>497</v>
      </c>
      <c r="G10" s="242">
        <v>2021</v>
      </c>
      <c r="H10" s="243">
        <v>20</v>
      </c>
      <c r="J10" s="255" t="s">
        <v>167</v>
      </c>
      <c r="K10" s="359" t="s">
        <v>258</v>
      </c>
    </row>
    <row r="11" spans="1:11">
      <c r="A11" s="227">
        <f>A10+1</f>
        <v>2</v>
      </c>
      <c r="B11" s="239" t="s">
        <v>499</v>
      </c>
      <c r="C11" s="216" t="s">
        <v>500</v>
      </c>
      <c r="D11" s="216" t="s">
        <v>501</v>
      </c>
      <c r="E11" s="240"/>
      <c r="F11" s="240" t="s">
        <v>502</v>
      </c>
      <c r="G11" s="216">
        <v>2021</v>
      </c>
      <c r="H11" s="306">
        <v>10</v>
      </c>
    </row>
    <row r="12" spans="1:11">
      <c r="A12" s="227">
        <f t="shared" ref="A12:A19" si="0">A11+1</f>
        <v>3</v>
      </c>
      <c r="B12" s="197"/>
      <c r="C12" s="125"/>
      <c r="D12" s="125"/>
      <c r="E12" s="125"/>
      <c r="F12" s="125"/>
      <c r="G12" s="125"/>
      <c r="H12" s="306"/>
    </row>
    <row r="13" spans="1:11">
      <c r="A13" s="227">
        <f t="shared" si="0"/>
        <v>4</v>
      </c>
      <c r="B13" s="125"/>
      <c r="C13" s="125"/>
      <c r="D13" s="125"/>
      <c r="E13" s="125"/>
      <c r="F13" s="125"/>
      <c r="G13" s="125"/>
      <c r="H13" s="306"/>
    </row>
    <row r="14" spans="1:11">
      <c r="A14" s="227">
        <f t="shared" si="0"/>
        <v>5</v>
      </c>
      <c r="B14" s="197"/>
      <c r="C14" s="125"/>
      <c r="D14" s="125"/>
      <c r="E14" s="125"/>
      <c r="F14" s="125"/>
      <c r="G14" s="125"/>
      <c r="H14" s="306"/>
    </row>
    <row r="15" spans="1:11">
      <c r="A15" s="227">
        <f t="shared" si="0"/>
        <v>6</v>
      </c>
      <c r="B15" s="125"/>
      <c r="C15" s="125"/>
      <c r="D15" s="125"/>
      <c r="E15" s="125"/>
      <c r="F15" s="125"/>
      <c r="G15" s="125"/>
      <c r="H15" s="306"/>
    </row>
    <row r="16" spans="1:11">
      <c r="A16" s="227">
        <f t="shared" si="0"/>
        <v>7</v>
      </c>
      <c r="B16" s="197"/>
      <c r="C16" s="125"/>
      <c r="D16" s="125"/>
      <c r="E16" s="125"/>
      <c r="F16" s="125"/>
      <c r="G16" s="125"/>
      <c r="H16" s="306"/>
    </row>
    <row r="17" spans="1:8">
      <c r="A17" s="227">
        <f t="shared" si="0"/>
        <v>8</v>
      </c>
      <c r="B17" s="125"/>
      <c r="C17" s="125"/>
      <c r="D17" s="125"/>
      <c r="E17" s="125"/>
      <c r="F17" s="125"/>
      <c r="G17" s="125"/>
      <c r="H17" s="306"/>
    </row>
    <row r="18" spans="1:8">
      <c r="A18" s="227">
        <f t="shared" si="0"/>
        <v>9</v>
      </c>
      <c r="B18" s="197"/>
      <c r="C18" s="125"/>
      <c r="D18" s="125"/>
      <c r="E18" s="125"/>
      <c r="F18" s="125"/>
      <c r="G18" s="125"/>
      <c r="H18" s="306"/>
    </row>
    <row r="19" spans="1:8" ht="15" thickBot="1">
      <c r="A19" s="244">
        <f t="shared" si="0"/>
        <v>10</v>
      </c>
      <c r="B19" s="131"/>
      <c r="C19" s="131"/>
      <c r="D19" s="131"/>
      <c r="E19" s="131"/>
      <c r="F19" s="131"/>
      <c r="G19" s="131"/>
      <c r="H19" s="320"/>
    </row>
    <row r="20" spans="1:8" ht="15" thickBot="1">
      <c r="A20" s="341"/>
      <c r="G20" s="155" t="str">
        <f>"Total "&amp;LEFT(A7,4)</f>
        <v>Total I14c</v>
      </c>
      <c r="H20" s="156">
        <f>SUM(H10:H19)</f>
        <v>30</v>
      </c>
    </row>
    <row r="22" spans="1:8" ht="53.25" customHeight="1">
      <c r="A22" s="416"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16"/>
      <c r="C22" s="416"/>
      <c r="D22" s="416"/>
      <c r="E22" s="416"/>
      <c r="F22" s="416"/>
      <c r="G22" s="416"/>
      <c r="H22" s="416"/>
    </row>
    <row r="40" spans="1:9" ht="15" thickBot="1"/>
    <row r="41" spans="1:9" ht="54" customHeight="1" thickBot="1">
      <c r="A41" s="208" t="s">
        <v>69</v>
      </c>
      <c r="B41" s="209" t="s">
        <v>72</v>
      </c>
      <c r="C41" s="229" t="s">
        <v>70</v>
      </c>
      <c r="D41" s="229" t="s">
        <v>71</v>
      </c>
      <c r="E41" s="209" t="s">
        <v>139</v>
      </c>
      <c r="F41" s="209" t="s">
        <v>139</v>
      </c>
      <c r="G41" s="209" t="s">
        <v>138</v>
      </c>
      <c r="H41" s="229" t="s">
        <v>87</v>
      </c>
      <c r="I41" s="210" t="s">
        <v>78</v>
      </c>
    </row>
  </sheetData>
  <mergeCells count="3">
    <mergeCell ref="A6:H6"/>
    <mergeCell ref="A7:H7"/>
    <mergeCell ref="A22:H22"/>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theme="6"/>
  </sheetPr>
  <dimension ref="A1:K41"/>
  <sheetViews>
    <sheetView workbookViewId="0">
      <selection activeCell="I12" sqref="I12"/>
    </sheetView>
  </sheetViews>
  <sheetFormatPr defaultColWidth="9.109375" defaultRowHeight="14.4"/>
  <cols>
    <col min="1" max="1" width="5.109375" customWidth="1"/>
    <col min="2" max="2" width="10.5546875" customWidth="1"/>
    <col min="3" max="3" width="43.109375" customWidth="1"/>
    <col min="4" max="4" width="24" customWidth="1"/>
    <col min="5" max="5" width="14.33203125" customWidth="1"/>
    <col min="6" max="6" width="11.88671875" customWidth="1"/>
    <col min="7" max="7" width="10" customWidth="1"/>
    <col min="8" max="8" width="9.6640625" customWidth="1"/>
    <col min="10" max="10" width="10.33203125" customWidth="1"/>
  </cols>
  <sheetData>
    <row r="1" spans="1:11" ht="15.6">
      <c r="A1" s="251" t="str">
        <f>'Date initiale'!C3</f>
        <v>Universitatea de Arhitectură și Urbanism "Ion Mincu" București</v>
      </c>
      <c r="B1" s="251"/>
      <c r="C1" s="251"/>
      <c r="D1" s="16"/>
      <c r="E1" s="16"/>
      <c r="F1" s="16"/>
    </row>
    <row r="2" spans="1:11" ht="15.6">
      <c r="A2" s="251" t="str">
        <f>'Date initiale'!B4&amp;" "&amp;'Date initiale'!C4</f>
        <v>Facultatea ARHITECTURA</v>
      </c>
      <c r="B2" s="251"/>
      <c r="C2" s="251"/>
      <c r="D2" s="16"/>
      <c r="E2" s="16"/>
      <c r="F2" s="16"/>
    </row>
    <row r="3" spans="1:11" ht="15.6">
      <c r="A3" s="251" t="str">
        <f>'Date initiale'!B5&amp;" "&amp;'Date initiale'!C5</f>
        <v>Departamentul BAZELE PROIECTĂRII DE ARHITECTURĂ</v>
      </c>
      <c r="B3" s="251"/>
      <c r="C3" s="251"/>
      <c r="D3" s="16"/>
      <c r="E3" s="16"/>
      <c r="F3" s="16"/>
    </row>
    <row r="4" spans="1:11" ht="15.6">
      <c r="A4" s="252" t="str">
        <f>'Date initiale'!C6&amp;", "&amp;'Date initiale'!C7</f>
        <v>LASCU TANA - NICOLETA, 27</v>
      </c>
      <c r="B4" s="252"/>
      <c r="C4" s="252"/>
      <c r="D4" s="16"/>
      <c r="E4" s="16"/>
      <c r="F4" s="16"/>
    </row>
    <row r="5" spans="1:11" ht="15.6">
      <c r="A5" s="252"/>
      <c r="B5" s="252"/>
      <c r="C5" s="252"/>
      <c r="D5" s="16"/>
      <c r="E5" s="16"/>
      <c r="F5" s="16"/>
    </row>
    <row r="6" spans="1:11" ht="15.6">
      <c r="A6" s="414" t="s">
        <v>110</v>
      </c>
      <c r="B6" s="414"/>
      <c r="C6" s="414"/>
      <c r="D6" s="414"/>
      <c r="E6" s="414"/>
      <c r="F6" s="414"/>
      <c r="G6" s="414"/>
      <c r="H6" s="414"/>
    </row>
    <row r="7" spans="1:11" ht="52.5" customHeight="1">
      <c r="A7" s="417" t="str">
        <f>'Descriere indicatori'!B22&amp;". "&amp;'Descriere indicatori'!C22</f>
        <v>I15. Contribuții la activitatea Centrului de cercetare - proiectare al Universității prin atragerea și realizarea de proiecte de urbanism, arhitectură, restaurare, design, proiecte de specialitate, studii cu componentă notabilă de cercetare și complexitate****</v>
      </c>
      <c r="B7" s="417"/>
      <c r="C7" s="417"/>
      <c r="D7" s="417"/>
      <c r="E7" s="417"/>
      <c r="F7" s="417"/>
      <c r="G7" s="417"/>
      <c r="H7" s="417"/>
    </row>
    <row r="8" spans="1:11" ht="16.2" thickBot="1">
      <c r="A8" s="46"/>
      <c r="B8" s="46"/>
      <c r="C8" s="46"/>
      <c r="D8" s="46"/>
      <c r="E8" s="46"/>
      <c r="F8" s="62"/>
      <c r="G8" s="62"/>
      <c r="H8" s="62"/>
    </row>
    <row r="9" spans="1:11" ht="43.8" thickBot="1">
      <c r="A9" s="182" t="s">
        <v>55</v>
      </c>
      <c r="B9" s="209" t="s">
        <v>72</v>
      </c>
      <c r="C9" s="229" t="s">
        <v>141</v>
      </c>
      <c r="D9" s="229" t="s">
        <v>71</v>
      </c>
      <c r="E9" s="209" t="s">
        <v>140</v>
      </c>
      <c r="F9" s="209" t="s">
        <v>138</v>
      </c>
      <c r="G9" s="229" t="s">
        <v>87</v>
      </c>
      <c r="H9" s="210" t="s">
        <v>147</v>
      </c>
      <c r="J9" s="254" t="s">
        <v>108</v>
      </c>
    </row>
    <row r="10" spans="1:11">
      <c r="A10" s="241">
        <v>1</v>
      </c>
      <c r="B10" s="242"/>
      <c r="C10" s="242" t="s">
        <v>352</v>
      </c>
      <c r="D10" s="242"/>
      <c r="E10" s="242" t="s">
        <v>353</v>
      </c>
      <c r="F10" s="242" t="s">
        <v>345</v>
      </c>
      <c r="G10" s="242">
        <v>2007</v>
      </c>
      <c r="H10" s="243">
        <v>10</v>
      </c>
      <c r="J10" s="255">
        <v>20</v>
      </c>
      <c r="K10" s="359" t="s">
        <v>258</v>
      </c>
    </row>
    <row r="11" spans="1:11">
      <c r="A11" s="227">
        <f>A10+1</f>
        <v>2</v>
      </c>
      <c r="B11" s="239"/>
      <c r="C11" s="216"/>
      <c r="D11" s="216"/>
      <c r="E11" s="240"/>
      <c r="F11" s="240"/>
      <c r="G11" s="216"/>
      <c r="H11" s="306"/>
    </row>
    <row r="12" spans="1:11">
      <c r="A12" s="227">
        <f t="shared" ref="A12:A19" si="0">A11+1</f>
        <v>3</v>
      </c>
      <c r="B12" s="197"/>
      <c r="C12" s="125"/>
      <c r="D12" s="125"/>
      <c r="E12" s="125"/>
      <c r="F12" s="125"/>
      <c r="G12" s="125"/>
      <c r="H12" s="306"/>
    </row>
    <row r="13" spans="1:11">
      <c r="A13" s="227">
        <f t="shared" si="0"/>
        <v>4</v>
      </c>
      <c r="B13" s="125"/>
      <c r="C13" s="125"/>
      <c r="D13" s="125"/>
      <c r="E13" s="125"/>
      <c r="F13" s="125"/>
      <c r="G13" s="125"/>
      <c r="H13" s="306"/>
    </row>
    <row r="14" spans="1:11">
      <c r="A14" s="227">
        <f t="shared" si="0"/>
        <v>5</v>
      </c>
      <c r="B14" s="197"/>
      <c r="C14" s="125"/>
      <c r="D14" s="125"/>
      <c r="E14" s="125"/>
      <c r="F14" s="125"/>
      <c r="G14" s="125"/>
      <c r="H14" s="306"/>
    </row>
    <row r="15" spans="1:11">
      <c r="A15" s="227">
        <f t="shared" si="0"/>
        <v>6</v>
      </c>
      <c r="B15" s="125"/>
      <c r="C15" s="125"/>
      <c r="D15" s="125"/>
      <c r="E15" s="125"/>
      <c r="F15" s="125"/>
      <c r="G15" s="125"/>
      <c r="H15" s="306"/>
    </row>
    <row r="16" spans="1:11">
      <c r="A16" s="227">
        <f t="shared" si="0"/>
        <v>7</v>
      </c>
      <c r="B16" s="197"/>
      <c r="C16" s="125"/>
      <c r="D16" s="125"/>
      <c r="E16" s="125"/>
      <c r="F16" s="125"/>
      <c r="G16" s="125"/>
      <c r="H16" s="306"/>
    </row>
    <row r="17" spans="1:8">
      <c r="A17" s="227">
        <f t="shared" si="0"/>
        <v>8</v>
      </c>
      <c r="B17" s="125"/>
      <c r="C17" s="125"/>
      <c r="D17" s="125"/>
      <c r="E17" s="125"/>
      <c r="F17" s="125"/>
      <c r="G17" s="125"/>
      <c r="H17" s="306"/>
    </row>
    <row r="18" spans="1:8">
      <c r="A18" s="227">
        <f t="shared" si="0"/>
        <v>9</v>
      </c>
      <c r="B18" s="197"/>
      <c r="C18" s="125"/>
      <c r="D18" s="125"/>
      <c r="E18" s="125"/>
      <c r="F18" s="125"/>
      <c r="G18" s="125"/>
      <c r="H18" s="306"/>
    </row>
    <row r="19" spans="1:8" ht="15" thickBot="1">
      <c r="A19" s="244">
        <f t="shared" si="0"/>
        <v>10</v>
      </c>
      <c r="B19" s="131"/>
      <c r="C19" s="131"/>
      <c r="D19" s="131"/>
      <c r="E19" s="131"/>
      <c r="F19" s="131"/>
      <c r="G19" s="131"/>
      <c r="H19" s="320"/>
    </row>
    <row r="20" spans="1:8" ht="15" thickBot="1">
      <c r="A20" s="341"/>
      <c r="G20" s="155" t="str">
        <f>"Total "&amp;LEFT(A7,4)</f>
        <v>Total I15.</v>
      </c>
      <c r="H20" s="156">
        <f>SUM(H10:H19)</f>
        <v>10</v>
      </c>
    </row>
    <row r="22" spans="1:8" ht="53.25" customHeight="1">
      <c r="A22" s="416" t="str">
        <f>'Descriere indicatori'!B45</f>
        <v>**** Valoarea punctajului variază între 30-50pct/n în funcție de complexitate, importanța la nivel local/național/internațional a proiectului precum și de valoarea sa contractuală. Punctajul obținut este independent de punctajele obținute la rubricile I12-I14</v>
      </c>
      <c r="B22" s="416"/>
      <c r="C22" s="416"/>
      <c r="D22" s="416"/>
      <c r="E22" s="416"/>
      <c r="F22" s="416"/>
      <c r="G22" s="416"/>
      <c r="H22" s="416"/>
    </row>
    <row r="40" spans="1:9" ht="15" thickBot="1"/>
    <row r="41" spans="1:9" ht="54" customHeight="1" thickBot="1">
      <c r="A41" s="208" t="s">
        <v>69</v>
      </c>
      <c r="B41" s="209" t="s">
        <v>72</v>
      </c>
      <c r="C41" s="229" t="s">
        <v>70</v>
      </c>
      <c r="D41" s="229" t="s">
        <v>71</v>
      </c>
      <c r="E41" s="209" t="s">
        <v>139</v>
      </c>
      <c r="F41" s="209" t="s">
        <v>139</v>
      </c>
      <c r="G41" s="209" t="s">
        <v>138</v>
      </c>
      <c r="H41" s="229" t="s">
        <v>87</v>
      </c>
      <c r="I41" s="210" t="s">
        <v>78</v>
      </c>
    </row>
  </sheetData>
  <mergeCells count="3">
    <mergeCell ref="A6:H6"/>
    <mergeCell ref="A7:H7"/>
    <mergeCell ref="A22:H22"/>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theme="6"/>
  </sheetPr>
  <dimension ref="A1:H27"/>
  <sheetViews>
    <sheetView workbookViewId="0">
      <selection activeCell="G10" sqref="G10"/>
    </sheetView>
  </sheetViews>
  <sheetFormatPr defaultRowHeight="14.4"/>
  <cols>
    <col min="1" max="1" width="5.109375" customWidth="1"/>
    <col min="2" max="2" width="103.109375" customWidth="1"/>
    <col min="3" max="3" width="10.5546875" customWidth="1"/>
    <col min="4" max="4" width="9.6640625" customWidth="1"/>
    <col min="6" max="6" width="11.33203125" customWidth="1"/>
  </cols>
  <sheetData>
    <row r="1" spans="1:8" ht="15.6">
      <c r="A1" s="251" t="str">
        <f>'Date initiale'!C3</f>
        <v>Universitatea de Arhitectură și Urbanism "Ion Mincu" București</v>
      </c>
      <c r="B1" s="251"/>
      <c r="C1" s="251"/>
      <c r="D1" s="16"/>
      <c r="E1" s="37"/>
    </row>
    <row r="2" spans="1:8" ht="15.6">
      <c r="A2" s="251" t="str">
        <f>'Date initiale'!B4&amp;" "&amp;'Date initiale'!C4</f>
        <v>Facultatea ARHITECTURA</v>
      </c>
      <c r="B2" s="251"/>
      <c r="C2" s="251"/>
      <c r="D2" s="2"/>
      <c r="E2" s="37"/>
    </row>
    <row r="3" spans="1:8" ht="15.6">
      <c r="A3" s="251" t="str">
        <f>'Date initiale'!B5&amp;" "&amp;'Date initiale'!C5</f>
        <v>Departamentul BAZELE PROIECTĂRII DE ARHITECTURĂ</v>
      </c>
      <c r="B3" s="251"/>
      <c r="C3" s="251"/>
      <c r="D3" s="16"/>
      <c r="E3" s="37"/>
    </row>
    <row r="4" spans="1:8">
      <c r="A4" s="113" t="str">
        <f>'Date initiale'!C6&amp;", "&amp;'Date initiale'!C7</f>
        <v>LASCU TANA - NICOLETA, 27</v>
      </c>
      <c r="B4" s="113"/>
      <c r="C4" s="113"/>
    </row>
    <row r="5" spans="1:8">
      <c r="A5" s="113"/>
      <c r="B5" s="113"/>
      <c r="C5" s="113"/>
    </row>
    <row r="6" spans="1:8" ht="15.6">
      <c r="A6" s="419" t="s">
        <v>110</v>
      </c>
      <c r="B6" s="419"/>
      <c r="C6" s="419"/>
      <c r="D6" s="419"/>
    </row>
    <row r="7" spans="1:8" ht="90.75" customHeight="1">
      <c r="A7" s="417" t="str">
        <f>'Descriere indicatori'!B23&amp;". "&amp;'Descriere indicatori'!C23</f>
        <v>I16. 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v>
      </c>
      <c r="B7" s="417"/>
      <c r="C7" s="417"/>
      <c r="D7" s="417"/>
      <c r="E7" s="178"/>
      <c r="F7" s="178"/>
      <c r="G7" s="178"/>
      <c r="H7" s="178"/>
    </row>
    <row r="8" spans="1:8" ht="18.75" customHeight="1" thickBot="1">
      <c r="A8" s="60"/>
      <c r="B8" s="60"/>
      <c r="C8" s="60"/>
      <c r="D8" s="60"/>
    </row>
    <row r="9" spans="1:8" ht="45.75" customHeight="1" thickBot="1">
      <c r="A9" s="182" t="s">
        <v>55</v>
      </c>
      <c r="B9" s="209" t="s">
        <v>77</v>
      </c>
      <c r="C9" s="209" t="s">
        <v>87</v>
      </c>
      <c r="D9" s="210" t="s">
        <v>147</v>
      </c>
      <c r="E9" s="30"/>
      <c r="F9" s="254" t="s">
        <v>108</v>
      </c>
    </row>
    <row r="10" spans="1:8">
      <c r="A10" s="241">
        <v>1</v>
      </c>
      <c r="B10" s="260"/>
      <c r="C10" s="261"/>
      <c r="D10" s="325"/>
      <c r="F10" s="255" t="s">
        <v>168</v>
      </c>
      <c r="G10" s="359" t="s">
        <v>259</v>
      </c>
    </row>
    <row r="11" spans="1:8">
      <c r="A11" s="227">
        <f>A10+1</f>
        <v>2</v>
      </c>
      <c r="B11" s="258"/>
      <c r="C11" s="216"/>
      <c r="D11" s="321"/>
    </row>
    <row r="12" spans="1:8">
      <c r="A12" s="227">
        <f t="shared" ref="A12:A19" si="0">A11+1</f>
        <v>3</v>
      </c>
      <c r="B12" s="234"/>
      <c r="C12" s="125"/>
      <c r="D12" s="306"/>
    </row>
    <row r="13" spans="1:8">
      <c r="A13" s="227">
        <f t="shared" si="0"/>
        <v>4</v>
      </c>
      <c r="B13" s="259"/>
      <c r="C13" s="125"/>
      <c r="D13" s="306"/>
    </row>
    <row r="14" spans="1:8">
      <c r="A14" s="227">
        <f t="shared" si="0"/>
        <v>5</v>
      </c>
      <c r="B14" s="259"/>
      <c r="C14" s="125"/>
      <c r="D14" s="306"/>
    </row>
    <row r="15" spans="1:8">
      <c r="A15" s="227">
        <f t="shared" si="0"/>
        <v>6</v>
      </c>
      <c r="B15" s="234"/>
      <c r="C15" s="125"/>
      <c r="D15" s="306"/>
    </row>
    <row r="16" spans="1:8">
      <c r="A16" s="227">
        <f t="shared" si="0"/>
        <v>7</v>
      </c>
      <c r="B16" s="259"/>
      <c r="C16" s="125"/>
      <c r="D16" s="306"/>
    </row>
    <row r="17" spans="1:4">
      <c r="A17" s="227">
        <f t="shared" si="0"/>
        <v>8</v>
      </c>
      <c r="B17" s="259"/>
      <c r="C17" s="125"/>
      <c r="D17" s="306"/>
    </row>
    <row r="18" spans="1:4">
      <c r="A18" s="227">
        <f t="shared" si="0"/>
        <v>9</v>
      </c>
      <c r="B18" s="259"/>
      <c r="C18" s="125"/>
      <c r="D18" s="306"/>
    </row>
    <row r="19" spans="1:4" ht="15" thickBot="1">
      <c r="A19" s="244">
        <f t="shared" si="0"/>
        <v>10</v>
      </c>
      <c r="B19" s="262"/>
      <c r="C19" s="131"/>
      <c r="D19" s="320"/>
    </row>
    <row r="20" spans="1:4" ht="15" thickBot="1">
      <c r="A20" s="340"/>
      <c r="B20" s="207"/>
      <c r="C20" s="155" t="str">
        <f>"Total "&amp;LEFT(A7,3)</f>
        <v>Total I16</v>
      </c>
      <c r="D20" s="263">
        <f>SUM(D10:D19)</f>
        <v>0</v>
      </c>
    </row>
    <row r="21" spans="1:4" ht="15.6">
      <c r="A21" s="29"/>
      <c r="B21" s="23"/>
      <c r="C21" s="23"/>
      <c r="D21" s="23"/>
    </row>
    <row r="26" spans="1:4">
      <c r="B26" s="17"/>
    </row>
    <row r="27" spans="1:4">
      <c r="B27" s="17"/>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theme="6"/>
  </sheetPr>
  <dimension ref="A1:G20"/>
  <sheetViews>
    <sheetView workbookViewId="0">
      <selection activeCell="B10" sqref="B10"/>
    </sheetView>
  </sheetViews>
  <sheetFormatPr defaultRowHeight="14.4"/>
  <cols>
    <col min="1" max="1" width="5.109375" customWidth="1"/>
    <col min="2" max="2" width="103.109375" customWidth="1"/>
    <col min="3" max="3" width="10.5546875" customWidth="1"/>
    <col min="4" max="4" width="9.6640625" customWidth="1"/>
    <col min="6" max="6" width="10.44140625" customWidth="1"/>
  </cols>
  <sheetData>
    <row r="1" spans="1:7" ht="15.6">
      <c r="A1" s="251" t="str">
        <f>'Date initiale'!C3</f>
        <v>Universitatea de Arhitectură și Urbanism "Ion Mincu" București</v>
      </c>
      <c r="B1" s="251"/>
      <c r="C1" s="251"/>
      <c r="D1" s="16"/>
    </row>
    <row r="2" spans="1:7" ht="15.6">
      <c r="A2" s="251" t="str">
        <f>'Date initiale'!B4&amp;" "&amp;'Date initiale'!C4</f>
        <v>Facultatea ARHITECTURA</v>
      </c>
      <c r="B2" s="251"/>
      <c r="C2" s="251"/>
      <c r="D2" s="2"/>
    </row>
    <row r="3" spans="1:7" ht="15.6">
      <c r="A3" s="251" t="str">
        <f>'Date initiale'!B5&amp;" "&amp;'Date initiale'!C5</f>
        <v>Departamentul BAZELE PROIECTĂRII DE ARHITECTURĂ</v>
      </c>
      <c r="B3" s="251"/>
      <c r="C3" s="251"/>
      <c r="D3" s="16"/>
    </row>
    <row r="4" spans="1:7">
      <c r="A4" s="113" t="str">
        <f>'Date initiale'!C6&amp;", "&amp;'Date initiale'!C7</f>
        <v>LASCU TANA - NICOLETA, 27</v>
      </c>
      <c r="B4" s="113"/>
      <c r="C4" s="113"/>
    </row>
    <row r="5" spans="1:7">
      <c r="A5" s="113"/>
      <c r="B5" s="113"/>
      <c r="C5" s="113"/>
    </row>
    <row r="6" spans="1:7">
      <c r="A6" s="422" t="s">
        <v>110</v>
      </c>
      <c r="B6" s="422"/>
      <c r="C6" s="422"/>
      <c r="D6" s="422"/>
    </row>
    <row r="7" spans="1:7" ht="40.5" customHeight="1">
      <c r="A7" s="417" t="str">
        <f>'Descriere indicatori'!B24&amp;". "&amp;'Descriere indicatori'!C24</f>
        <v xml:space="preserve">I17. Premii / mențiuni / nominalizări / selecţionări obţinute pentru concursuri naţionale de proiecte (organizate potrivit regulamentului UNESCO-UIA, girate de OAR/UAR/RUR, concursuri RUR - Registrul Urbaniştilor din România) </v>
      </c>
      <c r="B7" s="417"/>
      <c r="C7" s="417"/>
      <c r="D7" s="417"/>
    </row>
    <row r="8" spans="1:7" ht="15" thickBot="1"/>
    <row r="9" spans="1:7" ht="48.75" customHeight="1" thickBot="1">
      <c r="A9" s="182" t="s">
        <v>55</v>
      </c>
      <c r="B9" s="152" t="s">
        <v>77</v>
      </c>
      <c r="C9" s="152" t="s">
        <v>87</v>
      </c>
      <c r="D9" s="273" t="s">
        <v>147</v>
      </c>
      <c r="F9" s="254" t="s">
        <v>108</v>
      </c>
    </row>
    <row r="10" spans="1:7">
      <c r="A10" s="372">
        <v>1</v>
      </c>
      <c r="B10" s="289" t="s">
        <v>358</v>
      </c>
      <c r="C10" s="142">
        <v>2014</v>
      </c>
      <c r="D10" s="326">
        <v>30</v>
      </c>
      <c r="F10" s="255" t="s">
        <v>169</v>
      </c>
      <c r="G10" s="359" t="s">
        <v>260</v>
      </c>
    </row>
    <row r="11" spans="1:7">
      <c r="A11" s="294">
        <f>A10+1</f>
        <v>2</v>
      </c>
      <c r="B11" s="282"/>
      <c r="C11" s="36"/>
      <c r="D11" s="319"/>
    </row>
    <row r="12" spans="1:7">
      <c r="A12" s="294">
        <f t="shared" ref="A12:A19" si="0">A11+1</f>
        <v>3</v>
      </c>
      <c r="B12" s="282"/>
      <c r="C12" s="36"/>
      <c r="D12" s="319"/>
    </row>
    <row r="13" spans="1:7">
      <c r="A13" s="294">
        <f t="shared" si="0"/>
        <v>4</v>
      </c>
      <c r="B13" s="282"/>
      <c r="C13" s="36"/>
      <c r="D13" s="319"/>
    </row>
    <row r="14" spans="1:7">
      <c r="A14" s="294">
        <f t="shared" si="0"/>
        <v>5</v>
      </c>
      <c r="B14" s="282"/>
      <c r="C14" s="36"/>
      <c r="D14" s="319"/>
    </row>
    <row r="15" spans="1:7">
      <c r="A15" s="294">
        <f t="shared" si="0"/>
        <v>6</v>
      </c>
      <c r="B15" s="282"/>
      <c r="C15" s="36"/>
      <c r="D15" s="319"/>
    </row>
    <row r="16" spans="1:7">
      <c r="A16" s="294">
        <f t="shared" si="0"/>
        <v>7</v>
      </c>
      <c r="B16" s="282"/>
      <c r="C16" s="36"/>
      <c r="D16" s="319"/>
    </row>
    <row r="17" spans="1:4">
      <c r="A17" s="294">
        <f t="shared" si="0"/>
        <v>8</v>
      </c>
      <c r="B17" s="282"/>
      <c r="C17" s="36"/>
      <c r="D17" s="319"/>
    </row>
    <row r="18" spans="1:4">
      <c r="A18" s="294">
        <f t="shared" si="0"/>
        <v>9</v>
      </c>
      <c r="B18" s="282"/>
      <c r="C18" s="36"/>
      <c r="D18" s="319"/>
    </row>
    <row r="19" spans="1:4" ht="15" thickBot="1">
      <c r="A19" s="295">
        <f t="shared" si="0"/>
        <v>10</v>
      </c>
      <c r="B19" s="285"/>
      <c r="C19" s="148"/>
      <c r="D19" s="324"/>
    </row>
    <row r="20" spans="1:4" ht="15" thickBot="1">
      <c r="A20" s="336"/>
      <c r="B20" s="113"/>
      <c r="C20" s="116" t="str">
        <f>"Total "&amp;LEFT(A7,3)</f>
        <v>Total I17</v>
      </c>
      <c r="D20" s="117">
        <f>SUM(D10:D19)</f>
        <v>30</v>
      </c>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theme="6"/>
  </sheetPr>
  <dimension ref="A1:H29"/>
  <sheetViews>
    <sheetView tabSelected="1" workbookViewId="0">
      <selection activeCell="B10" sqref="B10"/>
    </sheetView>
  </sheetViews>
  <sheetFormatPr defaultRowHeight="14.4"/>
  <cols>
    <col min="1" max="1" width="5.109375" customWidth="1"/>
    <col min="2" max="2" width="103.109375" customWidth="1"/>
    <col min="3" max="3" width="10.5546875" customWidth="1"/>
    <col min="4" max="4" width="9.6640625" customWidth="1"/>
  </cols>
  <sheetData>
    <row r="1" spans="1:6" ht="15.6">
      <c r="A1" s="251" t="str">
        <f>'Date initiale'!C3</f>
        <v>Universitatea de Arhitectură și Urbanism "Ion Mincu" București</v>
      </c>
      <c r="B1" s="251"/>
      <c r="C1" s="251"/>
      <c r="D1" s="16"/>
      <c r="E1" s="37"/>
    </row>
    <row r="2" spans="1:6" ht="15.6">
      <c r="A2" s="251" t="str">
        <f>'Date initiale'!B4&amp;" "&amp;'Date initiale'!C4</f>
        <v>Facultatea ARHITECTURA</v>
      </c>
      <c r="B2" s="251"/>
      <c r="C2" s="251"/>
      <c r="D2" s="37"/>
      <c r="E2" s="37"/>
    </row>
    <row r="3" spans="1:6" ht="15.6">
      <c r="A3" s="251" t="str">
        <f>'Date initiale'!B5&amp;" "&amp;'Date initiale'!C5</f>
        <v>Departamentul BAZELE PROIECTĂRII DE ARHITECTURĂ</v>
      </c>
      <c r="B3" s="251"/>
      <c r="C3" s="251"/>
      <c r="D3" s="16"/>
      <c r="E3" s="37"/>
    </row>
    <row r="4" spans="1:6">
      <c r="A4" s="113" t="str">
        <f>'Date initiale'!C6&amp;", "&amp;'Date initiale'!C7</f>
        <v>LASCU TANA - NICOLETA, 27</v>
      </c>
      <c r="B4" s="113"/>
      <c r="C4" s="113"/>
    </row>
    <row r="5" spans="1:6">
      <c r="A5" s="113"/>
      <c r="B5" s="113"/>
      <c r="C5" s="113"/>
    </row>
    <row r="6" spans="1:6" ht="34.5" customHeight="1">
      <c r="A6" s="419" t="s">
        <v>110</v>
      </c>
      <c r="B6" s="419"/>
      <c r="C6" s="419"/>
      <c r="D6" s="419"/>
    </row>
    <row r="7" spans="1:6" ht="34.5" customHeight="1">
      <c r="A7" s="417" t="str">
        <f>'Descriere indicatori'!B25&amp;". "&amp;'Descriere indicatori'!C25</f>
        <v xml:space="preserve">I18. Premii / mențiuni / nominalizări la Bienala, Anuală de Arhitectură Bucureşti ori premii / nominalizări la alte concursuri şi licitaţii publice câştigate la nivel naţional, regional şi/sau local de arhitectură, urbanism, peisagistică şi design*** </v>
      </c>
      <c r="B7" s="417"/>
      <c r="C7" s="417"/>
      <c r="D7" s="417"/>
    </row>
    <row r="8" spans="1:6" ht="16.5" customHeight="1" thickBot="1">
      <c r="A8" s="48"/>
      <c r="B8" s="48"/>
      <c r="C8" s="48"/>
      <c r="D8" s="48"/>
    </row>
    <row r="9" spans="1:6" ht="42.75" customHeight="1" thickBot="1">
      <c r="A9" s="182" t="s">
        <v>55</v>
      </c>
      <c r="B9" s="152" t="s">
        <v>77</v>
      </c>
      <c r="C9" s="152" t="s">
        <v>87</v>
      </c>
      <c r="D9" s="273" t="s">
        <v>78</v>
      </c>
      <c r="E9" s="30"/>
      <c r="F9" s="254" t="s">
        <v>108</v>
      </c>
    </row>
    <row r="10" spans="1:6">
      <c r="A10" s="157">
        <v>1</v>
      </c>
      <c r="B10" s="296" t="s">
        <v>515</v>
      </c>
      <c r="C10" s="142">
        <v>2006</v>
      </c>
      <c r="D10" s="313">
        <v>10</v>
      </c>
    </row>
    <row r="11" spans="1:6">
      <c r="A11" s="158">
        <f t="shared" ref="A11:A17" si="0">A10+1</f>
        <v>2</v>
      </c>
      <c r="B11" s="282" t="s">
        <v>425</v>
      </c>
      <c r="C11" s="36">
        <v>1996</v>
      </c>
      <c r="D11" s="306">
        <v>10</v>
      </c>
    </row>
    <row r="12" spans="1:6">
      <c r="A12" s="158">
        <f t="shared" si="0"/>
        <v>3</v>
      </c>
      <c r="B12" s="282"/>
      <c r="C12" s="36"/>
      <c r="D12" s="306"/>
    </row>
    <row r="13" spans="1:6">
      <c r="A13" s="158">
        <f t="shared" si="0"/>
        <v>4</v>
      </c>
      <c r="B13" s="282"/>
      <c r="C13" s="36"/>
      <c r="D13" s="306"/>
    </row>
    <row r="14" spans="1:6">
      <c r="A14" s="158">
        <f t="shared" si="0"/>
        <v>5</v>
      </c>
      <c r="B14" s="282"/>
      <c r="C14" s="36"/>
      <c r="D14" s="306"/>
    </row>
    <row r="15" spans="1:6" s="32" customFormat="1">
      <c r="A15" s="158">
        <f t="shared" si="0"/>
        <v>6</v>
      </c>
      <c r="B15" s="282"/>
      <c r="C15" s="36"/>
      <c r="D15" s="306"/>
      <c r="F15" s="385"/>
    </row>
    <row r="16" spans="1:6">
      <c r="A16" s="158">
        <f t="shared" si="0"/>
        <v>7</v>
      </c>
      <c r="B16" s="282"/>
      <c r="C16" s="36"/>
      <c r="D16" s="306"/>
    </row>
    <row r="17" spans="1:8" ht="15" thickBot="1">
      <c r="A17" s="232">
        <f t="shared" si="0"/>
        <v>8</v>
      </c>
      <c r="B17" s="285"/>
      <c r="C17" s="148"/>
      <c r="D17" s="320"/>
    </row>
    <row r="18" spans="1:8" ht="15" thickBot="1">
      <c r="A18" s="339"/>
      <c r="B18" s="297"/>
      <c r="C18" s="116" t="str">
        <f>"Total "&amp;LEFT(A7,3)</f>
        <v>Total I18</v>
      </c>
      <c r="D18" s="298">
        <f>SUM(D10:D17)</f>
        <v>20</v>
      </c>
    </row>
    <row r="19" spans="1:8">
      <c r="B19" s="17"/>
    </row>
    <row r="20" spans="1:8" ht="53.25" customHeight="1">
      <c r="A20" s="416" t="str">
        <f>'Descriere indicatori'!B44</f>
        <v>***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v>
      </c>
      <c r="B20" s="416"/>
      <c r="C20" s="416"/>
      <c r="D20" s="416"/>
      <c r="E20" s="257"/>
      <c r="F20" s="257"/>
      <c r="G20" s="257"/>
      <c r="H20" s="257"/>
    </row>
    <row r="21" spans="1:8">
      <c r="B21" s="17"/>
    </row>
    <row r="22" spans="1:8">
      <c r="B22" s="17"/>
    </row>
    <row r="23" spans="1:8">
      <c r="B23" s="17"/>
    </row>
    <row r="24" spans="1:8">
      <c r="B24" s="17"/>
    </row>
    <row r="25" spans="1:8">
      <c r="B25" s="17"/>
    </row>
    <row r="26" spans="1:8">
      <c r="B26" s="17"/>
    </row>
    <row r="27" spans="1:8">
      <c r="B27" s="17"/>
    </row>
    <row r="28" spans="1:8">
      <c r="B28" s="17"/>
    </row>
    <row r="29" spans="1:8">
      <c r="B29" s="17"/>
    </row>
  </sheetData>
  <mergeCells count="3">
    <mergeCell ref="A6:D6"/>
    <mergeCell ref="A7:D7"/>
    <mergeCell ref="A20:D20"/>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theme="6"/>
  </sheetPr>
  <dimension ref="A1:I20"/>
  <sheetViews>
    <sheetView topLeftCell="A7" workbookViewId="0">
      <selection activeCell="D11" sqref="D11"/>
    </sheetView>
  </sheetViews>
  <sheetFormatPr defaultRowHeight="14.4"/>
  <cols>
    <col min="1" max="1" width="5.109375" customWidth="1"/>
    <col min="2" max="2" width="27.109375" customWidth="1"/>
    <col min="3" max="3" width="75.6640625" customWidth="1"/>
    <col min="4" max="4" width="10.5546875" customWidth="1"/>
    <col min="5" max="5" width="9.6640625" customWidth="1"/>
    <col min="7" max="7" width="14.109375" customWidth="1"/>
  </cols>
  <sheetData>
    <row r="1" spans="1:9">
      <c r="A1" s="113" t="str">
        <f>'Date initiale'!C3</f>
        <v>Universitatea de Arhitectură și Urbanism "Ion Mincu" București</v>
      </c>
      <c r="B1" s="113"/>
      <c r="D1" s="113"/>
    </row>
    <row r="2" spans="1:9" ht="15.6">
      <c r="A2" s="251" t="str">
        <f>'Date initiale'!B4&amp;" "&amp;'Date initiale'!C4</f>
        <v>Facultatea ARHITECTURA</v>
      </c>
      <c r="B2" s="251"/>
      <c r="C2" s="16"/>
      <c r="D2" s="251"/>
      <c r="E2" s="16"/>
    </row>
    <row r="3" spans="1:9" ht="15.6">
      <c r="A3" s="251" t="str">
        <f>'Date initiale'!B5&amp;" "&amp;'Date initiale'!C5</f>
        <v>Departamentul BAZELE PROIECTĂRII DE ARHITECTURĂ</v>
      </c>
      <c r="B3" s="251"/>
      <c r="C3" s="16"/>
      <c r="D3" s="251"/>
      <c r="E3" s="16"/>
    </row>
    <row r="4" spans="1:9" ht="15.6">
      <c r="A4" s="415" t="str">
        <f>'Date initiale'!C6&amp;", "&amp;'Date initiale'!C7</f>
        <v>LASCU TANA - NICOLETA, 27</v>
      </c>
      <c r="B4" s="415"/>
      <c r="C4" s="423"/>
      <c r="D4" s="423"/>
      <c r="E4" s="423"/>
    </row>
    <row r="5" spans="1:9" ht="15.6">
      <c r="A5" s="252"/>
      <c r="B5" s="252"/>
      <c r="C5" s="16"/>
      <c r="D5" s="252"/>
      <c r="E5" s="16"/>
    </row>
    <row r="6" spans="1:9" ht="15.6">
      <c r="A6" s="420" t="s">
        <v>110</v>
      </c>
      <c r="B6" s="420"/>
      <c r="C6" s="420"/>
      <c r="D6" s="420"/>
      <c r="E6" s="420"/>
    </row>
    <row r="7" spans="1:9" ht="67.5" customHeight="1">
      <c r="A7" s="417" t="str">
        <f>'Descriere indicatori'!B26&amp;". "&amp;'Descriere indicatori'!C26</f>
        <v xml:space="preserve">I19. Profesor asociat, visiting/cadru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v>
      </c>
      <c r="B7" s="417"/>
      <c r="C7" s="417"/>
      <c r="D7" s="417"/>
      <c r="E7" s="417"/>
      <c r="F7" s="35"/>
      <c r="G7" s="35"/>
      <c r="H7" s="35"/>
      <c r="I7" s="35"/>
    </row>
    <row r="8" spans="1:9" ht="20.25" customHeight="1" thickBot="1">
      <c r="A8" s="48"/>
      <c r="B8" s="48"/>
      <c r="C8" s="48"/>
      <c r="D8" s="48"/>
      <c r="E8" s="48"/>
      <c r="F8" s="35"/>
      <c r="G8" s="35"/>
      <c r="H8" s="35"/>
      <c r="I8" s="35"/>
    </row>
    <row r="9" spans="1:9" ht="29.4" thickBot="1">
      <c r="A9" s="151" t="s">
        <v>55</v>
      </c>
      <c r="B9" s="209" t="s">
        <v>150</v>
      </c>
      <c r="C9" s="209" t="s">
        <v>82</v>
      </c>
      <c r="D9" s="209" t="s">
        <v>81</v>
      </c>
      <c r="E9" s="210" t="s">
        <v>147</v>
      </c>
      <c r="G9" s="254" t="s">
        <v>108</v>
      </c>
    </row>
    <row r="10" spans="1:9" ht="28.8">
      <c r="A10" s="268">
        <v>1</v>
      </c>
      <c r="B10" s="269" t="s">
        <v>464</v>
      </c>
      <c r="C10" s="260" t="s">
        <v>354</v>
      </c>
      <c r="D10" s="238" t="s">
        <v>355</v>
      </c>
      <c r="E10" s="313">
        <v>5</v>
      </c>
      <c r="G10" s="255" t="s">
        <v>171</v>
      </c>
      <c r="H10" s="359" t="s">
        <v>261</v>
      </c>
    </row>
    <row r="11" spans="1:9" ht="29.4" thickBot="1">
      <c r="A11" s="196">
        <f>A10+1</f>
        <v>2</v>
      </c>
      <c r="B11" s="234" t="s">
        <v>356</v>
      </c>
      <c r="C11" s="258" t="s">
        <v>465</v>
      </c>
      <c r="D11" s="125" t="s">
        <v>361</v>
      </c>
      <c r="E11" s="306">
        <v>5</v>
      </c>
    </row>
    <row r="12" spans="1:9" ht="28.8">
      <c r="A12" s="268">
        <v>1</v>
      </c>
      <c r="B12" s="269" t="s">
        <v>357</v>
      </c>
      <c r="C12" s="260" t="s">
        <v>359</v>
      </c>
      <c r="D12" s="238" t="s">
        <v>360</v>
      </c>
      <c r="E12" s="313">
        <v>5</v>
      </c>
    </row>
    <row r="13" spans="1:9">
      <c r="A13" s="196">
        <f t="shared" ref="A13:A19" si="0">A12+1</f>
        <v>2</v>
      </c>
      <c r="B13" s="234"/>
      <c r="C13" s="258"/>
      <c r="D13" s="125"/>
      <c r="E13" s="306"/>
    </row>
    <row r="14" spans="1:9">
      <c r="A14" s="196">
        <f t="shared" si="0"/>
        <v>3</v>
      </c>
      <c r="B14" s="234"/>
      <c r="C14" s="258"/>
      <c r="D14" s="125"/>
      <c r="E14" s="306"/>
    </row>
    <row r="15" spans="1:9">
      <c r="A15" s="196">
        <f t="shared" si="0"/>
        <v>4</v>
      </c>
      <c r="B15" s="234"/>
      <c r="C15" s="258"/>
      <c r="D15" s="125"/>
      <c r="E15" s="306"/>
    </row>
    <row r="16" spans="1:9">
      <c r="A16" s="196">
        <f t="shared" si="0"/>
        <v>5</v>
      </c>
      <c r="B16" s="234"/>
      <c r="C16" s="258"/>
      <c r="D16" s="125"/>
      <c r="E16" s="306"/>
    </row>
    <row r="17" spans="1:5">
      <c r="A17" s="196">
        <f t="shared" si="0"/>
        <v>6</v>
      </c>
      <c r="B17" s="234"/>
      <c r="C17" s="258"/>
      <c r="D17" s="125"/>
      <c r="E17" s="306"/>
    </row>
    <row r="18" spans="1:5">
      <c r="A18" s="196">
        <f t="shared" si="0"/>
        <v>7</v>
      </c>
      <c r="B18" s="234"/>
      <c r="C18" s="258"/>
      <c r="D18" s="125"/>
      <c r="E18" s="306"/>
    </row>
    <row r="19" spans="1:5" ht="15" thickBot="1">
      <c r="A19" s="203">
        <f t="shared" si="0"/>
        <v>8</v>
      </c>
      <c r="B19" s="270"/>
      <c r="C19" s="271"/>
      <c r="D19" s="131"/>
      <c r="E19" s="320"/>
    </row>
    <row r="20" spans="1:5" ht="15" thickBot="1">
      <c r="A20" s="338"/>
      <c r="C20" s="267"/>
      <c r="D20" s="155" t="str">
        <f>"Total "&amp;LEFT(A7,3)</f>
        <v>Total I19</v>
      </c>
      <c r="E20" s="156">
        <f>SUM(E10:E19)</f>
        <v>15</v>
      </c>
    </row>
  </sheetData>
  <mergeCells count="3">
    <mergeCell ref="A4:E4"/>
    <mergeCell ref="A7:E7"/>
    <mergeCell ref="A6:E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theme="6"/>
  </sheetPr>
  <dimension ref="A1:H28"/>
  <sheetViews>
    <sheetView workbookViewId="0">
      <selection activeCell="E16" sqref="E16"/>
    </sheetView>
  </sheetViews>
  <sheetFormatPr defaultRowHeight="14.4"/>
  <cols>
    <col min="1" max="1" width="5.109375" customWidth="1"/>
    <col min="2" max="2" width="86.33203125" customWidth="1"/>
    <col min="3" max="3" width="17.109375" customWidth="1"/>
    <col min="4" max="4" width="10.5546875" customWidth="1"/>
    <col min="5" max="5" width="9.6640625" customWidth="1"/>
    <col min="7" max="7" width="13.44140625" customWidth="1"/>
  </cols>
  <sheetData>
    <row r="1" spans="1:8" ht="15.6">
      <c r="A1" s="251" t="str">
        <f>'Date initiale'!C3</f>
        <v>Universitatea de Arhitectură și Urbanism "Ion Mincu" București</v>
      </c>
      <c r="B1" s="251"/>
      <c r="C1" s="251"/>
      <c r="D1" s="251"/>
      <c r="E1" s="16"/>
    </row>
    <row r="2" spans="1:8" ht="15.6">
      <c r="A2" s="251" t="str">
        <f>'Date initiale'!B4&amp;" "&amp;'Date initiale'!C4</f>
        <v>Facultatea ARHITECTURA</v>
      </c>
      <c r="B2" s="251"/>
      <c r="C2" s="251"/>
      <c r="D2" s="251"/>
      <c r="E2" s="16"/>
    </row>
    <row r="3" spans="1:8" ht="15.6">
      <c r="A3" s="251" t="str">
        <f>'Date initiale'!B5&amp;" "&amp;'Date initiale'!C5</f>
        <v>Departamentul BAZELE PROIECTĂRII DE ARHITECTURĂ</v>
      </c>
      <c r="B3" s="251"/>
      <c r="C3" s="251"/>
      <c r="D3" s="251"/>
      <c r="E3" s="16"/>
    </row>
    <row r="4" spans="1:8">
      <c r="A4" s="113" t="str">
        <f>'Date initiale'!C6&amp;", "&amp;'Date initiale'!C7</f>
        <v>LASCU TANA - NICOLETA, 27</v>
      </c>
      <c r="B4" s="113"/>
      <c r="C4" s="113"/>
      <c r="D4" s="113"/>
    </row>
    <row r="5" spans="1:8">
      <c r="A5" s="113"/>
      <c r="B5" s="113"/>
      <c r="C5" s="113"/>
      <c r="D5" s="113"/>
    </row>
    <row r="6" spans="1:8" ht="15.6">
      <c r="A6" s="424" t="s">
        <v>110</v>
      </c>
      <c r="B6" s="425"/>
      <c r="C6" s="425"/>
      <c r="D6" s="425"/>
      <c r="E6" s="426"/>
    </row>
    <row r="7" spans="1:8" ht="15.6">
      <c r="A7" s="417" t="str">
        <f>'Descriere indicatori'!B27&amp;". "&amp;'Descriere indicatori'!C27</f>
        <v xml:space="preserve">I20. Expoziţii profesionale în domeniu organizate la nivel internaţional / naţional sau local în calitate de autor, coautor, curator </v>
      </c>
      <c r="B7" s="417"/>
      <c r="C7" s="417"/>
      <c r="D7" s="417"/>
      <c r="E7" s="417"/>
      <c r="F7" s="178"/>
    </row>
    <row r="8" spans="1:8" ht="32.25" customHeight="1" thickBot="1">
      <c r="A8" s="46"/>
      <c r="B8" s="46"/>
      <c r="C8" s="46"/>
      <c r="D8" s="46"/>
      <c r="E8" s="46"/>
    </row>
    <row r="9" spans="1:8" ht="29.4" thickBot="1">
      <c r="A9" s="151" t="s">
        <v>55</v>
      </c>
      <c r="B9" s="272" t="s">
        <v>152</v>
      </c>
      <c r="C9" s="152" t="s">
        <v>151</v>
      </c>
      <c r="D9" s="152" t="s">
        <v>87</v>
      </c>
      <c r="E9" s="273" t="s">
        <v>147</v>
      </c>
      <c r="G9" s="254" t="s">
        <v>108</v>
      </c>
    </row>
    <row r="10" spans="1:8" ht="15" thickBot="1">
      <c r="A10" s="277">
        <v>1</v>
      </c>
      <c r="B10" s="393" t="s">
        <v>508</v>
      </c>
      <c r="C10" s="393" t="s">
        <v>346</v>
      </c>
      <c r="D10" s="278">
        <v>2023</v>
      </c>
      <c r="E10" s="327">
        <v>3</v>
      </c>
      <c r="G10" s="255" t="s">
        <v>170</v>
      </c>
      <c r="H10" s="359" t="s">
        <v>262</v>
      </c>
    </row>
    <row r="11" spans="1:8" ht="15" thickBot="1">
      <c r="A11" s="277">
        <v>2</v>
      </c>
      <c r="B11" s="393" t="s">
        <v>507</v>
      </c>
      <c r="C11" s="393" t="s">
        <v>346</v>
      </c>
      <c r="D11" s="278">
        <v>2022</v>
      </c>
      <c r="E11" s="327">
        <v>3</v>
      </c>
      <c r="G11" s="255"/>
      <c r="H11" s="359"/>
    </row>
    <row r="12" spans="1:8" ht="15" thickBot="1">
      <c r="A12" s="277">
        <v>3</v>
      </c>
      <c r="B12" s="393" t="s">
        <v>510</v>
      </c>
      <c r="C12" s="393" t="s">
        <v>503</v>
      </c>
      <c r="D12" s="278">
        <v>2022</v>
      </c>
      <c r="E12" s="327">
        <v>1</v>
      </c>
      <c r="G12" s="255"/>
      <c r="H12" s="359"/>
    </row>
    <row r="13" spans="1:8" ht="15" thickBot="1">
      <c r="A13" s="277">
        <v>4</v>
      </c>
      <c r="B13" s="397" t="s">
        <v>517</v>
      </c>
      <c r="C13" s="397" t="s">
        <v>503</v>
      </c>
      <c r="D13" s="278">
        <v>2018</v>
      </c>
      <c r="E13" s="327">
        <v>1</v>
      </c>
      <c r="G13" s="255"/>
      <c r="H13" s="359"/>
    </row>
    <row r="14" spans="1:8">
      <c r="A14" s="373">
        <v>5</v>
      </c>
      <c r="B14" s="393" t="s">
        <v>509</v>
      </c>
      <c r="C14" s="393" t="s">
        <v>350</v>
      </c>
      <c r="D14" s="364">
        <v>2017</v>
      </c>
      <c r="E14" s="327">
        <v>10</v>
      </c>
      <c r="G14" s="255" t="s">
        <v>172</v>
      </c>
    </row>
    <row r="15" spans="1:8">
      <c r="A15" s="280">
        <f t="shared" ref="A15:A22" si="0">A14+1</f>
        <v>6</v>
      </c>
      <c r="B15" s="274"/>
      <c r="C15" s="36"/>
      <c r="D15" s="36"/>
      <c r="E15" s="328"/>
      <c r="G15" s="255" t="s">
        <v>173</v>
      </c>
    </row>
    <row r="16" spans="1:8">
      <c r="A16" s="280">
        <f t="shared" si="0"/>
        <v>7</v>
      </c>
      <c r="B16" s="274"/>
      <c r="C16" s="36"/>
      <c r="D16" s="36"/>
      <c r="E16" s="328"/>
    </row>
    <row r="17" spans="1:5">
      <c r="A17" s="280">
        <f t="shared" si="0"/>
        <v>8</v>
      </c>
      <c r="B17" s="282"/>
      <c r="C17" s="36"/>
      <c r="D17" s="36"/>
      <c r="E17" s="329"/>
    </row>
    <row r="18" spans="1:5">
      <c r="A18" s="280">
        <f t="shared" si="0"/>
        <v>9</v>
      </c>
      <c r="B18" s="282"/>
      <c r="C18" s="36"/>
      <c r="D18" s="36"/>
      <c r="E18" s="329"/>
    </row>
    <row r="19" spans="1:5">
      <c r="A19" s="280">
        <f t="shared" si="0"/>
        <v>10</v>
      </c>
      <c r="B19" s="282"/>
      <c r="C19" s="36"/>
      <c r="D19" s="36"/>
      <c r="E19" s="329"/>
    </row>
    <row r="20" spans="1:5">
      <c r="A20" s="280">
        <f t="shared" si="0"/>
        <v>11</v>
      </c>
      <c r="B20" s="282"/>
      <c r="C20" s="36"/>
      <c r="D20" s="36"/>
      <c r="E20" s="306"/>
    </row>
    <row r="21" spans="1:5">
      <c r="A21" s="280">
        <f t="shared" si="0"/>
        <v>12</v>
      </c>
      <c r="B21" s="282"/>
      <c r="C21" s="36"/>
      <c r="D21" s="36"/>
      <c r="E21" s="329"/>
    </row>
    <row r="22" spans="1:5" ht="15" thickBot="1">
      <c r="A22" s="284">
        <f t="shared" si="0"/>
        <v>13</v>
      </c>
      <c r="B22" s="285"/>
      <c r="C22" s="148"/>
      <c r="D22" s="148"/>
      <c r="E22" s="330"/>
    </row>
    <row r="23" spans="1:5" ht="15" thickBot="1">
      <c r="A23" s="337"/>
      <c r="B23" s="275"/>
      <c r="C23" s="276"/>
      <c r="D23" s="155" t="str">
        <f>"Total "&amp;LEFT(A7,3)</f>
        <v>Total I20</v>
      </c>
      <c r="E23" s="117">
        <f>SUM(E10:E22)</f>
        <v>18</v>
      </c>
    </row>
    <row r="24" spans="1:5">
      <c r="B24" s="17"/>
    </row>
    <row r="28" spans="1:5">
      <c r="B28" s="17"/>
    </row>
  </sheetData>
  <mergeCells count="2">
    <mergeCell ref="A6:E6"/>
    <mergeCell ref="A7:E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5"/>
  </sheetPr>
  <dimension ref="B1:D47"/>
  <sheetViews>
    <sheetView showGridLines="0" showRowColHeaders="0" topLeftCell="A7" zoomScale="130" zoomScaleNormal="130" workbookViewId="0">
      <selection activeCell="B47" sqref="B47"/>
    </sheetView>
  </sheetViews>
  <sheetFormatPr defaultRowHeight="14.4"/>
  <cols>
    <col min="1" max="1" width="4.33203125" customWidth="1"/>
    <col min="2" max="2" width="8.6640625" customWidth="1"/>
    <col min="3" max="3" width="72" customWidth="1"/>
    <col min="4" max="4" width="7.6640625" customWidth="1"/>
  </cols>
  <sheetData>
    <row r="1" spans="2:4">
      <c r="B1" s="403" t="s">
        <v>102</v>
      </c>
      <c r="C1" s="403"/>
      <c r="D1" s="403"/>
    </row>
    <row r="2" spans="2:4">
      <c r="B2" s="351" t="str">
        <f>"Facultatea de "&amp;'Date initiale'!C4</f>
        <v>Facultatea de ARHITECTURA</v>
      </c>
      <c r="C2" s="351"/>
      <c r="D2" s="351"/>
    </row>
    <row r="3" spans="2:4">
      <c r="B3" s="403" t="str">
        <f>"Departamentul "&amp;'Date initiale'!C5</f>
        <v>Departamentul BAZELE PROIECTĂRII DE ARHITECTURĂ</v>
      </c>
      <c r="C3" s="403"/>
      <c r="D3" s="403"/>
    </row>
    <row r="4" spans="2:4">
      <c r="B4" s="351" t="str">
        <f>"Nume și prenume: "&amp;'Date initiale'!C6</f>
        <v>Nume și prenume: LASCU TANA - NICOLETA</v>
      </c>
      <c r="C4" s="351"/>
      <c r="D4" s="351"/>
    </row>
    <row r="5" spans="2:4">
      <c r="B5" s="351" t="str">
        <f>"Post: "&amp;'Date initiale'!C7</f>
        <v>Post: 27</v>
      </c>
      <c r="C5" s="351"/>
      <c r="D5" s="351"/>
    </row>
    <row r="6" spans="2:4">
      <c r="B6" s="351" t="str">
        <f>"Standard de referință: "&amp;'Date initiale'!C8</f>
        <v>Standard de referință: Conferenţiar universitar</v>
      </c>
      <c r="C6" s="351"/>
      <c r="D6" s="351"/>
    </row>
    <row r="8" spans="2:4" ht="15.6">
      <c r="B8" s="406" t="s">
        <v>178</v>
      </c>
      <c r="C8" s="406"/>
      <c r="D8" s="406"/>
    </row>
    <row r="9" spans="2:4" ht="34.5" customHeight="1">
      <c r="B9" s="404" t="s">
        <v>186</v>
      </c>
      <c r="C9" s="405"/>
      <c r="D9" s="405"/>
    </row>
    <row r="10" spans="2:4" ht="28.8">
      <c r="B10" s="82" t="s">
        <v>63</v>
      </c>
      <c r="C10" s="82" t="s">
        <v>177</v>
      </c>
      <c r="D10" s="82" t="s">
        <v>147</v>
      </c>
    </row>
    <row r="11" spans="2:4">
      <c r="B11" s="83" t="s">
        <v>19</v>
      </c>
      <c r="C11" s="10" t="s">
        <v>20</v>
      </c>
      <c r="D11" s="92">
        <f>'I1'!I20</f>
        <v>40</v>
      </c>
    </row>
    <row r="12" spans="2:4" ht="15" customHeight="1">
      <c r="B12" s="84" t="s">
        <v>21</v>
      </c>
      <c r="C12" s="10" t="s">
        <v>22</v>
      </c>
      <c r="D12" s="93">
        <f>'I2'!I20</f>
        <v>15</v>
      </c>
    </row>
    <row r="13" spans="2:4">
      <c r="B13" s="84" t="s">
        <v>23</v>
      </c>
      <c r="C13" s="28" t="s">
        <v>24</v>
      </c>
      <c r="D13" s="93">
        <f>'I3'!I20</f>
        <v>0</v>
      </c>
    </row>
    <row r="14" spans="2:4">
      <c r="B14" s="84" t="s">
        <v>26</v>
      </c>
      <c r="C14" s="10" t="s">
        <v>199</v>
      </c>
      <c r="D14" s="93">
        <f>'I4'!I20</f>
        <v>0</v>
      </c>
    </row>
    <row r="15" spans="2:4" ht="43.2">
      <c r="B15" s="84" t="s">
        <v>28</v>
      </c>
      <c r="C15" s="66" t="s">
        <v>200</v>
      </c>
      <c r="D15" s="93">
        <f>'I5'!I20</f>
        <v>10</v>
      </c>
    </row>
    <row r="16" spans="2:4" ht="15" customHeight="1">
      <c r="B16" s="84" t="s">
        <v>29</v>
      </c>
      <c r="C16" s="14" t="s">
        <v>201</v>
      </c>
      <c r="D16" s="93">
        <f>'I6'!I20</f>
        <v>0</v>
      </c>
    </row>
    <row r="17" spans="2:4" ht="15" customHeight="1">
      <c r="B17" s="84" t="s">
        <v>30</v>
      </c>
      <c r="C17" s="14" t="s">
        <v>203</v>
      </c>
      <c r="D17" s="93">
        <f>'I7'!I20</f>
        <v>5</v>
      </c>
    </row>
    <row r="18" spans="2:4" ht="28.8">
      <c r="B18" s="84" t="s">
        <v>31</v>
      </c>
      <c r="C18" s="14" t="s">
        <v>204</v>
      </c>
      <c r="D18" s="93">
        <f>'I8'!I20</f>
        <v>5</v>
      </c>
    </row>
    <row r="19" spans="2:4" ht="28.8">
      <c r="B19" s="84" t="s">
        <v>33</v>
      </c>
      <c r="C19" s="10" t="s">
        <v>205</v>
      </c>
      <c r="D19" s="93">
        <f>'I9'!I20</f>
        <v>14</v>
      </c>
    </row>
    <row r="20" spans="2:4" ht="28.8">
      <c r="B20" s="84" t="s">
        <v>34</v>
      </c>
      <c r="C20" s="65" t="s">
        <v>207</v>
      </c>
      <c r="D20" s="93">
        <f>'I10'!I20</f>
        <v>0</v>
      </c>
    </row>
    <row r="21" spans="2:4" ht="43.2">
      <c r="B21" s="85" t="s">
        <v>36</v>
      </c>
      <c r="C21" s="14" t="s">
        <v>209</v>
      </c>
      <c r="D21" s="93">
        <f>I11a!I20</f>
        <v>85</v>
      </c>
    </row>
    <row r="22" spans="2:4" ht="60" customHeight="1">
      <c r="B22" s="86"/>
      <c r="C22" s="14" t="s">
        <v>211</v>
      </c>
      <c r="D22" s="93">
        <f>I11b!H20</f>
        <v>55</v>
      </c>
    </row>
    <row r="23" spans="2:4" ht="28.8">
      <c r="B23" s="83"/>
      <c r="C23" s="31" t="s">
        <v>213</v>
      </c>
      <c r="D23" s="93">
        <f>I11c!G31</f>
        <v>103</v>
      </c>
    </row>
    <row r="24" spans="2:4" ht="72">
      <c r="B24" s="84" t="s">
        <v>40</v>
      </c>
      <c r="C24" s="14" t="s">
        <v>215</v>
      </c>
      <c r="D24" s="93">
        <f>'I12'!H20</f>
        <v>120</v>
      </c>
    </row>
    <row r="25" spans="2:4" ht="48" customHeight="1">
      <c r="B25" s="84" t="s">
        <v>60</v>
      </c>
      <c r="C25" s="14" t="s">
        <v>217</v>
      </c>
      <c r="D25" s="93">
        <f>'I13'!H21</f>
        <v>61.5</v>
      </c>
    </row>
    <row r="26" spans="2:4" ht="57.6">
      <c r="B26" s="85" t="s">
        <v>61</v>
      </c>
      <c r="C26" s="10" t="s">
        <v>219</v>
      </c>
      <c r="D26" s="93">
        <f>I14a!H20</f>
        <v>30</v>
      </c>
    </row>
    <row r="27" spans="2:4" ht="30" customHeight="1">
      <c r="B27" s="83"/>
      <c r="C27" s="10" t="s">
        <v>221</v>
      </c>
      <c r="D27" s="93">
        <f>I14b!H20</f>
        <v>20</v>
      </c>
    </row>
    <row r="28" spans="2:4" ht="43.2">
      <c r="B28" s="84" t="s">
        <v>61</v>
      </c>
      <c r="C28" s="10" t="s">
        <v>62</v>
      </c>
      <c r="D28" s="93">
        <f>I14c!H20</f>
        <v>30</v>
      </c>
    </row>
    <row r="29" spans="2:4" ht="57.6">
      <c r="B29" s="355" t="s">
        <v>0</v>
      </c>
      <c r="C29" s="10" t="s">
        <v>224</v>
      </c>
      <c r="D29" s="94">
        <f>'I15'!H20</f>
        <v>10</v>
      </c>
    </row>
    <row r="30" spans="2:4" ht="100.8">
      <c r="B30" s="87" t="s">
        <v>64</v>
      </c>
      <c r="C30" s="73" t="s">
        <v>226</v>
      </c>
      <c r="D30" s="94">
        <f>'I16'!D20</f>
        <v>0</v>
      </c>
    </row>
    <row r="31" spans="2:4" ht="43.2">
      <c r="B31" s="87" t="s">
        <v>66</v>
      </c>
      <c r="C31" s="59" t="s">
        <v>229</v>
      </c>
      <c r="D31" s="93">
        <f>'I17'!D20</f>
        <v>30</v>
      </c>
    </row>
    <row r="32" spans="2:4" ht="45" customHeight="1">
      <c r="B32" s="83" t="s">
        <v>68</v>
      </c>
      <c r="C32" s="14" t="s">
        <v>231</v>
      </c>
      <c r="D32" s="92">
        <f>'I18'!D18</f>
        <v>20</v>
      </c>
    </row>
    <row r="33" spans="2:4" ht="75" customHeight="1">
      <c r="B33" s="84" t="s">
        <v>42</v>
      </c>
      <c r="C33" s="77" t="s">
        <v>233</v>
      </c>
      <c r="D33" s="93">
        <f>'I19'!E20</f>
        <v>15</v>
      </c>
    </row>
    <row r="34" spans="2:4" ht="28.8">
      <c r="B34" s="88" t="s">
        <v>44</v>
      </c>
      <c r="C34" s="76" t="s">
        <v>234</v>
      </c>
      <c r="D34" s="93">
        <f>'I20'!E23</f>
        <v>18</v>
      </c>
    </row>
    <row r="35" spans="2:4">
      <c r="B35" s="84" t="s">
        <v>45</v>
      </c>
      <c r="C35" s="68" t="s">
        <v>236</v>
      </c>
      <c r="D35" s="93">
        <f>'I21'!D21</f>
        <v>65</v>
      </c>
    </row>
    <row r="36" spans="2:4" ht="72">
      <c r="B36" s="84" t="s">
        <v>47</v>
      </c>
      <c r="C36" s="67" t="s">
        <v>270</v>
      </c>
      <c r="D36" s="93">
        <f>'I22'!D20</f>
        <v>125</v>
      </c>
    </row>
    <row r="37" spans="2:4" ht="43.2">
      <c r="B37" s="84" t="s">
        <v>48</v>
      </c>
      <c r="C37" s="66" t="s">
        <v>237</v>
      </c>
      <c r="D37" s="93">
        <f>'I23'!D30</f>
        <v>68</v>
      </c>
    </row>
    <row r="38" spans="2:4">
      <c r="B38" s="84" t="s">
        <v>239</v>
      </c>
      <c r="C38" s="66" t="s">
        <v>49</v>
      </c>
      <c r="D38" s="93">
        <f>'I24'!F20</f>
        <v>0</v>
      </c>
    </row>
    <row r="40" spans="2:4">
      <c r="B40" s="264" t="s">
        <v>2</v>
      </c>
      <c r="C40" s="1" t="s">
        <v>104</v>
      </c>
    </row>
    <row r="41" spans="2:4">
      <c r="B41" s="18" t="s">
        <v>5</v>
      </c>
      <c r="C41" s="12" t="s">
        <v>242</v>
      </c>
      <c r="D41" s="95">
        <f>SUM(D11:D20)+SUM(D33:D38)</f>
        <v>380</v>
      </c>
    </row>
    <row r="42" spans="2:4">
      <c r="B42" s="18" t="s">
        <v>6</v>
      </c>
      <c r="C42" s="12" t="s">
        <v>243</v>
      </c>
      <c r="D42" s="95">
        <f>SUM(D24:D33)</f>
        <v>336.5</v>
      </c>
    </row>
    <row r="43" spans="2:4" ht="15" thickBot="1">
      <c r="B43" s="89" t="s">
        <v>7</v>
      </c>
      <c r="C43" s="13" t="s">
        <v>9</v>
      </c>
      <c r="D43" s="96">
        <f>SUM(D21:D23)</f>
        <v>243</v>
      </c>
    </row>
    <row r="44" spans="2:4" ht="15.6" thickTop="1" thickBot="1">
      <c r="B44" s="90" t="s">
        <v>8</v>
      </c>
      <c r="C44" s="91" t="s">
        <v>244</v>
      </c>
      <c r="D44" s="97">
        <f>D41+D42+D43</f>
        <v>959.5</v>
      </c>
    </row>
    <row r="45" spans="2:4" ht="15" thickTop="1"/>
    <row r="46" spans="2:4">
      <c r="B46" s="64" t="s">
        <v>148</v>
      </c>
      <c r="C46" t="s">
        <v>149</v>
      </c>
    </row>
    <row r="47" spans="2:4">
      <c r="B47" s="292" t="str">
        <f>'Date initiale'!C9</f>
        <v xml:space="preserve">iunie 2024  </v>
      </c>
    </row>
  </sheetData>
  <sheetProtection algorithmName="SHA-512" hashValue="exfAyRIr5CFMXMz255AbYNL/Udn1ouz05kj5ijbGwzE4k1+h4UOZlYU1FoHN1ja5M/TSw3PKNBQbSAQ9Eyls9g==" saltValue="MY0HTLOctMYSlSTDnbdFnQ==" spinCount="100000" sheet="1" objects="1" scenarios="1"/>
  <mergeCells count="4">
    <mergeCell ref="B1:D1"/>
    <mergeCell ref="B3:D3"/>
    <mergeCell ref="B9:D9"/>
    <mergeCell ref="B8:D8"/>
  </mergeCells>
  <printOptions horizontalCentered="1"/>
  <pageMargins left="0.59055118110236227" right="0.59055118110236227" top="0.6692913385826772" bottom="0.6692913385826772" header="0.31496062992125984" footer="0.31496062992125984"/>
  <pageSetup paperSize="9"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theme="6"/>
  </sheetPr>
  <dimension ref="A1:J21"/>
  <sheetViews>
    <sheetView topLeftCell="A4" workbookViewId="0">
      <selection activeCell="F24" sqref="F24"/>
    </sheetView>
  </sheetViews>
  <sheetFormatPr defaultRowHeight="14.4"/>
  <cols>
    <col min="1" max="1" width="5.109375" customWidth="1"/>
    <col min="2" max="2" width="104.33203125" customWidth="1"/>
    <col min="3" max="3" width="10.5546875" customWidth="1"/>
    <col min="4" max="4" width="9.6640625" customWidth="1"/>
  </cols>
  <sheetData>
    <row r="1" spans="1:10">
      <c r="A1" s="113" t="str">
        <f>'Date initiale'!C3</f>
        <v>Universitatea de Arhitectură și Urbanism "Ion Mincu" București</v>
      </c>
      <c r="B1" s="113"/>
    </row>
    <row r="2" spans="1:10">
      <c r="A2" s="113" t="str">
        <f>'Date initiale'!B4&amp;" "&amp;'Date initiale'!C4</f>
        <v>Facultatea ARHITECTURA</v>
      </c>
      <c r="B2" s="113"/>
    </row>
    <row r="3" spans="1:10">
      <c r="A3" s="113" t="str">
        <f>'Date initiale'!B5&amp;" "&amp;'Date initiale'!C5</f>
        <v>Departamentul BAZELE PROIECTĂRII DE ARHITECTURĂ</v>
      </c>
      <c r="B3" s="113"/>
    </row>
    <row r="4" spans="1:10">
      <c r="A4" s="113" t="str">
        <f>'Date initiale'!C6&amp;", "&amp;'Date initiale'!C7</f>
        <v>LASCU TANA - NICOLETA, 27</v>
      </c>
      <c r="B4" s="113"/>
    </row>
    <row r="5" spans="1:10">
      <c r="A5" s="113"/>
      <c r="B5" s="113"/>
    </row>
    <row r="6" spans="1:10" ht="15.6">
      <c r="A6" s="420" t="s">
        <v>110</v>
      </c>
      <c r="B6" s="420"/>
      <c r="C6" s="420"/>
      <c r="D6" s="420"/>
    </row>
    <row r="7" spans="1:10" ht="24" customHeight="1">
      <c r="A7" s="417" t="str">
        <f>'Descriere indicatori'!B28&amp;". "&amp;'Descriere indicatori'!C28</f>
        <v xml:space="preserve">I21. Organizator / curator expoziţii la nivel internaţional/naţional </v>
      </c>
      <c r="B7" s="417"/>
      <c r="C7" s="417"/>
      <c r="D7" s="417"/>
    </row>
    <row r="8" spans="1:10" ht="15" thickBot="1"/>
    <row r="9" spans="1:10" ht="29.4" thickBot="1">
      <c r="A9" s="151" t="s">
        <v>55</v>
      </c>
      <c r="B9" s="272" t="s">
        <v>152</v>
      </c>
      <c r="C9" s="152" t="s">
        <v>87</v>
      </c>
      <c r="D9" s="273" t="s">
        <v>147</v>
      </c>
      <c r="F9" s="254" t="s">
        <v>108</v>
      </c>
      <c r="J9" s="13"/>
    </row>
    <row r="10" spans="1:10" ht="29.4" thickBot="1">
      <c r="A10" s="182">
        <v>3</v>
      </c>
      <c r="B10" s="394" t="s">
        <v>506</v>
      </c>
      <c r="C10" s="183">
        <v>2022</v>
      </c>
      <c r="D10" s="376">
        <v>10</v>
      </c>
      <c r="F10" s="255"/>
      <c r="J10" s="395"/>
    </row>
    <row r="11" spans="1:10" ht="15" thickBot="1">
      <c r="A11" s="277">
        <v>4</v>
      </c>
      <c r="B11" s="392" t="s">
        <v>274</v>
      </c>
      <c r="C11" s="278">
        <v>2021</v>
      </c>
      <c r="D11" s="279">
        <v>10</v>
      </c>
      <c r="F11" s="365"/>
      <c r="G11" s="359" t="s">
        <v>262</v>
      </c>
      <c r="J11" s="256"/>
    </row>
    <row r="12" spans="1:10">
      <c r="A12" s="373">
        <v>5</v>
      </c>
      <c r="B12" s="393" t="s">
        <v>505</v>
      </c>
      <c r="C12" s="364">
        <v>2016</v>
      </c>
      <c r="D12" s="374">
        <v>10</v>
      </c>
    </row>
    <row r="13" spans="1:10">
      <c r="A13" s="280">
        <f>A12+1</f>
        <v>6</v>
      </c>
      <c r="B13" s="274" t="s">
        <v>395</v>
      </c>
      <c r="C13" s="36">
        <v>2010</v>
      </c>
      <c r="D13" s="281">
        <v>10</v>
      </c>
    </row>
    <row r="14" spans="1:10">
      <c r="A14" s="280">
        <f t="shared" ref="A14:A20" si="0">A13+1</f>
        <v>7</v>
      </c>
      <c r="B14" s="274" t="s">
        <v>379</v>
      </c>
      <c r="C14" s="36">
        <v>2014</v>
      </c>
      <c r="D14" s="281">
        <v>5</v>
      </c>
    </row>
    <row r="15" spans="1:10">
      <c r="A15" s="280">
        <f t="shared" si="0"/>
        <v>8</v>
      </c>
      <c r="B15" s="282" t="s">
        <v>426</v>
      </c>
      <c r="C15" s="36">
        <v>2021</v>
      </c>
      <c r="D15" s="283">
        <v>10</v>
      </c>
    </row>
    <row r="16" spans="1:10">
      <c r="A16" s="280">
        <f t="shared" si="0"/>
        <v>9</v>
      </c>
      <c r="B16" s="282" t="s">
        <v>461</v>
      </c>
      <c r="C16" s="36">
        <v>2008</v>
      </c>
      <c r="D16" s="283">
        <v>10</v>
      </c>
    </row>
    <row r="17" spans="1:4" ht="28.8">
      <c r="A17" s="280">
        <f t="shared" si="0"/>
        <v>10</v>
      </c>
      <c r="B17" s="282" t="s">
        <v>504</v>
      </c>
      <c r="C17" s="36">
        <v>2010</v>
      </c>
      <c r="D17" s="283">
        <v>10</v>
      </c>
    </row>
    <row r="18" spans="1:4">
      <c r="A18" s="280">
        <f t="shared" si="0"/>
        <v>11</v>
      </c>
      <c r="B18" s="282"/>
      <c r="C18" s="36"/>
      <c r="D18" s="143"/>
    </row>
    <row r="19" spans="1:4">
      <c r="A19" s="280">
        <f t="shared" si="0"/>
        <v>12</v>
      </c>
      <c r="B19" s="282"/>
      <c r="C19" s="36"/>
      <c r="D19" s="283"/>
    </row>
    <row r="20" spans="1:4" ht="15" thickBot="1">
      <c r="A20" s="284">
        <f t="shared" si="0"/>
        <v>13</v>
      </c>
      <c r="B20" s="285"/>
      <c r="C20" s="148"/>
      <c r="D20" s="286"/>
    </row>
    <row r="21" spans="1:4" ht="15" thickBot="1">
      <c r="A21" s="337"/>
      <c r="B21" s="275"/>
      <c r="C21" s="155" t="str">
        <f>"Total "&amp;LEFT(A7,3)</f>
        <v>Total I21</v>
      </c>
      <c r="D21" s="117">
        <f>SUM(D11:D20)</f>
        <v>65</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theme="6"/>
  </sheetPr>
  <dimension ref="A1:G65"/>
  <sheetViews>
    <sheetView topLeftCell="A7" workbookViewId="0">
      <selection activeCell="E7" sqref="E7"/>
    </sheetView>
  </sheetViews>
  <sheetFormatPr defaultRowHeight="14.4"/>
  <cols>
    <col min="1" max="1" width="5.109375" customWidth="1"/>
    <col min="2" max="2" width="98.33203125" customWidth="1"/>
    <col min="3" max="3" width="15.6640625" customWidth="1"/>
    <col min="4" max="4" width="9.6640625" customWidth="1"/>
  </cols>
  <sheetData>
    <row r="1" spans="1:7" ht="15.6">
      <c r="A1" s="251" t="str">
        <f>'Date initiale'!C3</f>
        <v>Universitatea de Arhitectură și Urbanism "Ion Mincu" București</v>
      </c>
      <c r="B1" s="251"/>
      <c r="C1" s="251"/>
      <c r="D1" s="16"/>
    </row>
    <row r="2" spans="1:7" ht="15.6">
      <c r="A2" s="251" t="str">
        <f>'Date initiale'!B4&amp;" "&amp;'Date initiale'!C4</f>
        <v>Facultatea ARHITECTURA</v>
      </c>
      <c r="B2" s="251"/>
      <c r="C2" s="251"/>
      <c r="D2" s="16"/>
    </row>
    <row r="3" spans="1:7" ht="15.6">
      <c r="A3" s="251" t="str">
        <f>'Date initiale'!B5&amp;" "&amp;'Date initiale'!C5</f>
        <v>Departamentul BAZELE PROIECTĂRII DE ARHITECTURĂ</v>
      </c>
      <c r="B3" s="251"/>
      <c r="C3" s="251"/>
      <c r="D3" s="16"/>
    </row>
    <row r="4" spans="1:7">
      <c r="A4" s="113" t="str">
        <f>'Date initiale'!C6&amp;", "&amp;'Date initiale'!C7</f>
        <v>LASCU TANA - NICOLETA, 27</v>
      </c>
      <c r="B4" s="113"/>
      <c r="C4" s="113"/>
    </row>
    <row r="5" spans="1:7">
      <c r="A5" s="113"/>
      <c r="B5" s="113"/>
      <c r="C5" s="113"/>
    </row>
    <row r="6" spans="1:7" ht="15.6">
      <c r="A6" s="419" t="s">
        <v>110</v>
      </c>
      <c r="B6" s="419"/>
      <c r="C6" s="419"/>
      <c r="D6" s="419"/>
    </row>
    <row r="7" spans="1:7" ht="66.75" customHeight="1">
      <c r="A7" s="417" t="str">
        <f>'Descriere indicatori'!B29&amp;". "&amp;'Descriere indicatori'!C29</f>
        <v xml:space="preserve">I22. 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v>
      </c>
      <c r="B7" s="417"/>
      <c r="C7" s="417"/>
      <c r="D7" s="417"/>
    </row>
    <row r="8" spans="1:7" ht="16.2" thickBot="1">
      <c r="A8" s="48"/>
      <c r="B8" s="48"/>
      <c r="C8" s="48"/>
      <c r="D8" s="48"/>
    </row>
    <row r="9" spans="1:7" ht="29.4" thickBot="1">
      <c r="A9" s="151" t="s">
        <v>55</v>
      </c>
      <c r="B9" s="375" t="s">
        <v>158</v>
      </c>
      <c r="C9" s="375" t="s">
        <v>81</v>
      </c>
      <c r="D9" s="288" t="s">
        <v>147</v>
      </c>
      <c r="F9" s="254" t="s">
        <v>108</v>
      </c>
    </row>
    <row r="10" spans="1:7" ht="28.8">
      <c r="A10" s="157">
        <v>1</v>
      </c>
      <c r="B10" s="289" t="s">
        <v>427</v>
      </c>
      <c r="C10" s="290" t="s">
        <v>365</v>
      </c>
      <c r="D10" s="313">
        <v>5</v>
      </c>
      <c r="E10" s="29"/>
      <c r="F10" s="255" t="s">
        <v>174</v>
      </c>
      <c r="G10" s="359" t="s">
        <v>264</v>
      </c>
    </row>
    <row r="11" spans="1:7" ht="15.6">
      <c r="A11" s="158">
        <f>A10+1</f>
        <v>2</v>
      </c>
      <c r="B11" s="275" t="s">
        <v>362</v>
      </c>
      <c r="C11" s="36" t="s">
        <v>366</v>
      </c>
      <c r="D11" s="306">
        <v>5</v>
      </c>
      <c r="E11" s="29"/>
      <c r="F11" s="255" t="s">
        <v>170</v>
      </c>
    </row>
    <row r="12" spans="1:7" ht="15.6">
      <c r="A12" s="158">
        <f t="shared" ref="A12:A19" si="0">A11+1</f>
        <v>3</v>
      </c>
      <c r="B12" s="282" t="s">
        <v>363</v>
      </c>
      <c r="C12" s="287">
        <v>42192</v>
      </c>
      <c r="D12" s="331">
        <v>10</v>
      </c>
      <c r="E12" s="29"/>
      <c r="F12" s="255" t="s">
        <v>170</v>
      </c>
    </row>
    <row r="13" spans="1:7" ht="15.6">
      <c r="A13" s="158">
        <f t="shared" si="0"/>
        <v>4</v>
      </c>
      <c r="B13" s="282" t="s">
        <v>364</v>
      </c>
      <c r="C13" s="36">
        <v>2015</v>
      </c>
      <c r="D13" s="331">
        <v>10</v>
      </c>
      <c r="E13" s="29"/>
      <c r="F13" s="255">
        <v>20</v>
      </c>
    </row>
    <row r="14" spans="1:7" ht="15.6">
      <c r="A14" s="158">
        <f t="shared" si="0"/>
        <v>5</v>
      </c>
      <c r="B14" s="282" t="s">
        <v>389</v>
      </c>
      <c r="C14" s="36">
        <v>2006</v>
      </c>
      <c r="D14" s="331">
        <v>5</v>
      </c>
      <c r="E14" s="29"/>
    </row>
    <row r="15" spans="1:7" ht="15.6">
      <c r="A15" s="158">
        <f t="shared" si="0"/>
        <v>6</v>
      </c>
      <c r="B15" s="282" t="s">
        <v>388</v>
      </c>
      <c r="C15" s="36">
        <v>2021</v>
      </c>
      <c r="D15" s="331">
        <v>5</v>
      </c>
      <c r="E15" s="29"/>
    </row>
    <row r="16" spans="1:7" ht="28.8">
      <c r="A16" s="158">
        <f t="shared" si="0"/>
        <v>7</v>
      </c>
      <c r="B16" s="282" t="s">
        <v>394</v>
      </c>
      <c r="C16" s="36" t="s">
        <v>387</v>
      </c>
      <c r="D16" s="331">
        <v>60</v>
      </c>
      <c r="E16" s="29"/>
    </row>
    <row r="17" spans="1:5" ht="15.6">
      <c r="A17" s="158">
        <f t="shared" si="0"/>
        <v>8</v>
      </c>
      <c r="B17" s="282" t="s">
        <v>392</v>
      </c>
      <c r="C17" s="36" t="s">
        <v>390</v>
      </c>
      <c r="D17" s="331">
        <v>20</v>
      </c>
      <c r="E17" s="29"/>
    </row>
    <row r="18" spans="1:5" ht="15.6">
      <c r="A18" s="158">
        <f t="shared" si="0"/>
        <v>9</v>
      </c>
      <c r="B18" s="282" t="s">
        <v>393</v>
      </c>
      <c r="C18" s="36" t="s">
        <v>391</v>
      </c>
      <c r="D18" s="331">
        <v>5</v>
      </c>
      <c r="E18" s="29"/>
    </row>
    <row r="19" spans="1:5" ht="16.2" thickBot="1">
      <c r="A19" s="232">
        <f t="shared" si="0"/>
        <v>10</v>
      </c>
      <c r="B19" s="285"/>
      <c r="C19" s="148"/>
      <c r="D19" s="332"/>
      <c r="E19" s="29"/>
    </row>
    <row r="20" spans="1:5" ht="16.2" thickBot="1">
      <c r="A20" s="337"/>
      <c r="B20" s="275"/>
      <c r="C20" s="116" t="str">
        <f>"Total "&amp;LEFT(A7,3)</f>
        <v>Total I22</v>
      </c>
      <c r="D20" s="117">
        <f>SUM(D10:D19)</f>
        <v>125</v>
      </c>
      <c r="E20" s="29"/>
    </row>
    <row r="21" spans="1:5" ht="15.6">
      <c r="A21" s="29"/>
      <c r="B21" s="40"/>
      <c r="C21" s="29"/>
      <c r="D21" s="29"/>
      <c r="E21" s="29"/>
    </row>
    <row r="22" spans="1:5" ht="15.6">
      <c r="A22" s="29"/>
      <c r="B22" s="40"/>
      <c r="C22" s="29"/>
      <c r="D22" s="29"/>
      <c r="E22" s="29"/>
    </row>
    <row r="23" spans="1:5" ht="15.6">
      <c r="A23" s="29"/>
      <c r="B23" s="40"/>
      <c r="C23" s="29"/>
      <c r="D23" s="29"/>
      <c r="E23" s="29"/>
    </row>
    <row r="24" spans="1:5" ht="15.6">
      <c r="A24" s="29"/>
      <c r="B24" s="40"/>
      <c r="C24" s="29"/>
      <c r="D24" s="29"/>
      <c r="E24" s="29"/>
    </row>
    <row r="25" spans="1:5" ht="15.6">
      <c r="A25" s="29"/>
      <c r="B25" s="40"/>
      <c r="C25" s="29"/>
      <c r="D25" s="29"/>
      <c r="E25" s="29"/>
    </row>
    <row r="26" spans="1:5" ht="15.6">
      <c r="A26" s="29"/>
      <c r="B26" s="40"/>
      <c r="C26" s="29"/>
      <c r="D26" s="29"/>
      <c r="E26" s="29"/>
    </row>
    <row r="27" spans="1:5" ht="15.6">
      <c r="A27" s="29"/>
      <c r="B27" s="41"/>
      <c r="C27" s="29"/>
      <c r="D27" s="29"/>
      <c r="E27" s="29"/>
    </row>
    <row r="28" spans="1:5" ht="15.6">
      <c r="A28" s="29"/>
      <c r="B28" s="40"/>
      <c r="C28" s="29"/>
      <c r="D28" s="29"/>
      <c r="E28" s="29"/>
    </row>
    <row r="29" spans="1:5" ht="15.6">
      <c r="A29" s="29"/>
      <c r="B29" s="40"/>
      <c r="C29" s="29"/>
      <c r="D29" s="29"/>
      <c r="E29" s="29"/>
    </row>
    <row r="30" spans="1:5" ht="15.6">
      <c r="A30" s="29"/>
      <c r="B30" s="40"/>
      <c r="C30" s="29"/>
      <c r="D30" s="29"/>
      <c r="E30" s="29"/>
    </row>
    <row r="31" spans="1:5" ht="15.6">
      <c r="A31" s="29"/>
      <c r="B31" s="29"/>
      <c r="C31" s="29"/>
      <c r="D31" s="29"/>
      <c r="E31" s="29"/>
    </row>
    <row r="32" spans="1:5" ht="15.6">
      <c r="A32" s="29"/>
      <c r="B32" s="29"/>
      <c r="C32" s="29"/>
      <c r="D32" s="29"/>
      <c r="E32" s="29"/>
    </row>
    <row r="33" spans="1:5" ht="15.6">
      <c r="A33" s="29"/>
      <c r="B33" s="29"/>
      <c r="C33" s="29"/>
      <c r="D33" s="29"/>
      <c r="E33" s="29"/>
    </row>
    <row r="34" spans="1:5" ht="15.6">
      <c r="A34" s="29"/>
      <c r="B34" s="29"/>
      <c r="C34" s="29"/>
      <c r="D34" s="29"/>
      <c r="E34" s="29"/>
    </row>
    <row r="35" spans="1:5" ht="15.6">
      <c r="A35" s="29"/>
      <c r="B35" s="29"/>
      <c r="C35" s="29"/>
      <c r="D35" s="29"/>
      <c r="E35" s="29"/>
    </row>
    <row r="36" spans="1:5" ht="15.6">
      <c r="A36" s="29"/>
      <c r="B36" s="29"/>
      <c r="C36" s="29"/>
      <c r="D36" s="29"/>
      <c r="E36" s="29"/>
    </row>
    <row r="37" spans="1:5" ht="15.6">
      <c r="A37" s="29"/>
      <c r="B37" s="29"/>
      <c r="C37" s="29"/>
      <c r="D37" s="29"/>
      <c r="E37" s="29"/>
    </row>
    <row r="38" spans="1:5" ht="15.6">
      <c r="A38" s="29"/>
      <c r="B38" s="29"/>
      <c r="C38" s="29"/>
      <c r="D38" s="29"/>
      <c r="E38" s="29"/>
    </row>
    <row r="39" spans="1:5" ht="15.6">
      <c r="A39" s="29"/>
      <c r="B39" s="29"/>
      <c r="C39" s="29"/>
      <c r="D39" s="29"/>
      <c r="E39" s="29"/>
    </row>
    <row r="40" spans="1:5" ht="15.6">
      <c r="A40" s="29"/>
      <c r="B40" s="29"/>
      <c r="C40" s="29"/>
      <c r="D40" s="29"/>
      <c r="E40" s="29"/>
    </row>
    <row r="41" spans="1:5" ht="15.6">
      <c r="A41" s="29"/>
      <c r="B41" s="29"/>
      <c r="C41" s="29"/>
      <c r="D41" s="29"/>
      <c r="E41" s="29"/>
    </row>
    <row r="42" spans="1:5" ht="15.6">
      <c r="A42" s="29"/>
      <c r="B42" s="29"/>
      <c r="C42" s="29"/>
      <c r="D42" s="29"/>
      <c r="E42" s="29"/>
    </row>
    <row r="43" spans="1:5" ht="15.6">
      <c r="A43" s="29"/>
      <c r="B43" s="29"/>
      <c r="C43" s="29"/>
      <c r="D43" s="29"/>
      <c r="E43" s="29"/>
    </row>
    <row r="44" spans="1:5" ht="15.6">
      <c r="A44" s="29"/>
      <c r="B44" s="29"/>
      <c r="C44" s="29"/>
      <c r="D44" s="29"/>
      <c r="E44" s="29"/>
    </row>
    <row r="45" spans="1:5" ht="15.6">
      <c r="A45" s="29"/>
      <c r="B45" s="29"/>
      <c r="C45" s="29"/>
      <c r="D45" s="29"/>
      <c r="E45" s="29"/>
    </row>
    <row r="46" spans="1:5" ht="15.6">
      <c r="A46" s="29"/>
      <c r="B46" s="29"/>
      <c r="C46" s="29"/>
      <c r="D46" s="29"/>
      <c r="E46" s="29"/>
    </row>
    <row r="47" spans="1:5" ht="15.6">
      <c r="A47" s="29"/>
      <c r="B47" s="29"/>
      <c r="C47" s="29"/>
      <c r="D47" s="29"/>
      <c r="E47" s="29"/>
    </row>
    <row r="48" spans="1:5" ht="15.6">
      <c r="A48" s="29"/>
      <c r="B48" s="29"/>
      <c r="C48" s="29"/>
      <c r="D48" s="29"/>
      <c r="E48" s="29"/>
    </row>
    <row r="49" spans="1:5" ht="15.6">
      <c r="A49" s="29"/>
      <c r="B49" s="29"/>
      <c r="C49" s="29"/>
      <c r="D49" s="29"/>
      <c r="E49" s="29"/>
    </row>
    <row r="50" spans="1:5" ht="15.6">
      <c r="A50" s="29"/>
      <c r="B50" s="29"/>
      <c r="C50" s="29"/>
      <c r="D50" s="29"/>
      <c r="E50" s="29"/>
    </row>
    <row r="51" spans="1:5" ht="15.6">
      <c r="A51" s="29"/>
      <c r="B51" s="29"/>
      <c r="C51" s="29"/>
      <c r="D51" s="29"/>
      <c r="E51" s="29"/>
    </row>
    <row r="52" spans="1:5" ht="15.6">
      <c r="A52" s="29"/>
      <c r="B52" s="29"/>
      <c r="C52" s="29"/>
      <c r="D52" s="29"/>
      <c r="E52" s="29"/>
    </row>
    <row r="53" spans="1:5" ht="15.6">
      <c r="A53" s="29"/>
      <c r="B53" s="29"/>
      <c r="C53" s="29"/>
      <c r="D53" s="29"/>
      <c r="E53" s="29"/>
    </row>
    <row r="54" spans="1:5" ht="15.6">
      <c r="A54" s="29"/>
      <c r="B54" s="29"/>
      <c r="C54" s="29"/>
      <c r="D54" s="29"/>
      <c r="E54" s="29"/>
    </row>
    <row r="55" spans="1:5" ht="15.6">
      <c r="A55" s="29"/>
      <c r="B55" s="29"/>
      <c r="C55" s="29"/>
      <c r="D55" s="29"/>
      <c r="E55" s="29"/>
    </row>
    <row r="56" spans="1:5" ht="15.6">
      <c r="A56" s="29"/>
      <c r="B56" s="29"/>
      <c r="C56" s="29"/>
      <c r="D56" s="29"/>
      <c r="E56" s="29"/>
    </row>
    <row r="57" spans="1:5" ht="15.6">
      <c r="A57" s="29"/>
      <c r="B57" s="29"/>
      <c r="C57" s="29"/>
      <c r="D57" s="29"/>
      <c r="E57" s="29"/>
    </row>
    <row r="58" spans="1:5" ht="15.6">
      <c r="A58" s="29"/>
      <c r="B58" s="29"/>
      <c r="C58" s="29"/>
      <c r="D58" s="29"/>
      <c r="E58" s="29"/>
    </row>
    <row r="59" spans="1:5" ht="15.6">
      <c r="A59" s="29"/>
      <c r="B59" s="29"/>
      <c r="C59" s="29"/>
      <c r="D59" s="29"/>
      <c r="E59" s="29"/>
    </row>
    <row r="60" spans="1:5" ht="15.6">
      <c r="A60" s="29"/>
      <c r="B60" s="29"/>
      <c r="C60" s="29"/>
      <c r="D60" s="29"/>
      <c r="E60" s="29"/>
    </row>
    <row r="61" spans="1:5" ht="15.6">
      <c r="A61" s="29"/>
      <c r="B61" s="29"/>
      <c r="C61" s="29"/>
      <c r="D61" s="29"/>
      <c r="E61" s="29"/>
    </row>
    <row r="62" spans="1:5" ht="15.6">
      <c r="A62" s="29"/>
      <c r="B62" s="29"/>
      <c r="C62" s="29"/>
      <c r="D62" s="29"/>
      <c r="E62" s="29"/>
    </row>
    <row r="63" spans="1:5" ht="15.6">
      <c r="A63" s="29"/>
      <c r="B63" s="29"/>
      <c r="C63" s="29"/>
      <c r="D63" s="29"/>
      <c r="E63" s="29"/>
    </row>
    <row r="64" spans="1:5" ht="15.6">
      <c r="A64" s="29"/>
      <c r="B64" s="29"/>
      <c r="C64" s="29"/>
      <c r="D64" s="29"/>
      <c r="E64" s="29"/>
    </row>
    <row r="65" spans="1:5" ht="15.6">
      <c r="A65" s="29"/>
      <c r="B65" s="29"/>
      <c r="C65" s="29"/>
      <c r="D65" s="29"/>
      <c r="E65" s="29"/>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theme="6"/>
  </sheetPr>
  <dimension ref="A1:G30"/>
  <sheetViews>
    <sheetView topLeftCell="A7" workbookViewId="0">
      <selection activeCell="E9" sqref="E9"/>
    </sheetView>
  </sheetViews>
  <sheetFormatPr defaultRowHeight="14.4"/>
  <cols>
    <col min="1" max="1" width="5.109375" customWidth="1"/>
    <col min="2" max="2" width="98.33203125" customWidth="1"/>
    <col min="3" max="3" width="15.6640625" customWidth="1"/>
    <col min="4" max="4" width="9.6640625" customWidth="1"/>
  </cols>
  <sheetData>
    <row r="1" spans="1:6" ht="15.6">
      <c r="A1" s="251" t="str">
        <f>'Date initiale'!C3</f>
        <v>Universitatea de Arhitectură și Urbanism "Ion Mincu" București</v>
      </c>
      <c r="B1" s="251"/>
      <c r="C1" s="251"/>
      <c r="D1" s="37"/>
    </row>
    <row r="2" spans="1:6" ht="15.6">
      <c r="A2" s="251" t="str">
        <f>'Date initiale'!B4&amp;" "&amp;'Date initiale'!C4</f>
        <v>Facultatea ARHITECTURA</v>
      </c>
      <c r="B2" s="251"/>
      <c r="C2" s="251"/>
      <c r="D2" s="16"/>
    </row>
    <row r="3" spans="1:6" ht="15.6">
      <c r="A3" s="251" t="str">
        <f>'Date initiale'!B5&amp;" "&amp;'Date initiale'!C5</f>
        <v>Departamentul BAZELE PROIECTĂRII DE ARHITECTURĂ</v>
      </c>
      <c r="B3" s="251"/>
      <c r="C3" s="251"/>
      <c r="D3" s="16"/>
    </row>
    <row r="4" spans="1:6">
      <c r="A4" s="113" t="str">
        <f>'Date initiale'!C6&amp;", "&amp;'Date initiale'!C7</f>
        <v>LASCU TANA - NICOLETA, 27</v>
      </c>
      <c r="B4" s="113"/>
      <c r="C4" s="113"/>
    </row>
    <row r="5" spans="1:6">
      <c r="A5" s="113"/>
      <c r="B5" s="113"/>
      <c r="C5" s="113"/>
    </row>
    <row r="6" spans="1:6" ht="15.6">
      <c r="A6" s="420" t="s">
        <v>110</v>
      </c>
      <c r="B6" s="420"/>
      <c r="C6" s="420"/>
      <c r="D6" s="420"/>
    </row>
    <row r="7" spans="1:6" ht="39.75" customHeight="1">
      <c r="A7" s="417" t="str">
        <f>'Descriere indicatori'!B30&amp;". "&amp;'Descriere indicatori'!C30</f>
        <v xml:space="preserve">I23. Organizator sau coordonator, congrese internaţionale / naţionale, manifestări profesionale cu caracter extracurricular, concursuri de proiecte studenţeşti în străinătate şi / în ţară, workshop-uri şi masterclass, în străinătate / în ţară </v>
      </c>
      <c r="B7" s="417"/>
      <c r="C7" s="417"/>
      <c r="D7" s="417"/>
    </row>
    <row r="8" spans="1:6" ht="15.75" customHeight="1" thickBot="1">
      <c r="A8" s="48"/>
      <c r="B8" s="48"/>
      <c r="C8" s="48"/>
      <c r="D8" s="48"/>
    </row>
    <row r="9" spans="1:6" ht="29.4" thickBot="1">
      <c r="A9" s="151" t="s">
        <v>55</v>
      </c>
      <c r="B9" s="152" t="s">
        <v>159</v>
      </c>
      <c r="C9" s="152" t="s">
        <v>81</v>
      </c>
      <c r="D9" s="273" t="s">
        <v>147</v>
      </c>
      <c r="F9" s="254" t="s">
        <v>108</v>
      </c>
    </row>
    <row r="10" spans="1:6" ht="29.4" thickBot="1">
      <c r="A10" s="182">
        <v>1</v>
      </c>
      <c r="B10" s="183" t="s">
        <v>512</v>
      </c>
      <c r="C10" s="183" t="s">
        <v>511</v>
      </c>
      <c r="D10" s="376">
        <v>3</v>
      </c>
      <c r="F10" s="255"/>
    </row>
    <row r="11" spans="1:6" ht="29.4" thickBot="1">
      <c r="A11" s="182">
        <v>2</v>
      </c>
      <c r="B11" s="183" t="s">
        <v>513</v>
      </c>
      <c r="C11" s="396">
        <v>44760</v>
      </c>
      <c r="D11" s="376">
        <v>3</v>
      </c>
      <c r="F11" s="255"/>
    </row>
    <row r="12" spans="1:6" ht="29.4" thickBot="1">
      <c r="A12" s="182">
        <v>3</v>
      </c>
      <c r="B12" s="183" t="s">
        <v>514</v>
      </c>
      <c r="C12" s="396">
        <v>44642</v>
      </c>
      <c r="D12" s="376">
        <v>3</v>
      </c>
      <c r="F12" s="255"/>
    </row>
    <row r="13" spans="1:6" ht="29.4" thickBot="1">
      <c r="A13" s="182">
        <v>1</v>
      </c>
      <c r="B13" s="183" t="s">
        <v>413</v>
      </c>
      <c r="C13" s="378" t="s">
        <v>408</v>
      </c>
      <c r="D13" s="376">
        <v>5</v>
      </c>
      <c r="F13" s="255"/>
    </row>
    <row r="14" spans="1:6" ht="43.8" thickBot="1">
      <c r="A14" s="182">
        <v>2</v>
      </c>
      <c r="B14" s="183" t="s">
        <v>428</v>
      </c>
      <c r="C14" s="183" t="s">
        <v>376</v>
      </c>
      <c r="D14" s="376">
        <v>10</v>
      </c>
      <c r="F14" s="255"/>
    </row>
    <row r="15" spans="1:6" ht="15" thickBot="1">
      <c r="A15" s="182">
        <v>3</v>
      </c>
      <c r="B15" s="183" t="s">
        <v>397</v>
      </c>
      <c r="C15" s="183" t="s">
        <v>396</v>
      </c>
      <c r="D15" s="376">
        <v>5</v>
      </c>
      <c r="F15" s="255"/>
    </row>
    <row r="16" spans="1:6" ht="29.4" thickBot="1">
      <c r="A16" s="182">
        <v>4</v>
      </c>
      <c r="B16" s="183" t="s">
        <v>409</v>
      </c>
      <c r="C16" s="183" t="s">
        <v>407</v>
      </c>
      <c r="D16" s="376">
        <v>5</v>
      </c>
      <c r="F16" s="255"/>
    </row>
    <row r="17" spans="1:7" ht="29.4" thickBot="1">
      <c r="A17" s="182">
        <v>5</v>
      </c>
      <c r="B17" s="183" t="s">
        <v>416</v>
      </c>
      <c r="C17" s="183" t="s">
        <v>415</v>
      </c>
      <c r="D17" s="376">
        <v>3</v>
      </c>
      <c r="F17" s="255"/>
    </row>
    <row r="18" spans="1:7">
      <c r="A18" s="157">
        <v>6</v>
      </c>
      <c r="B18" s="289" t="s">
        <v>406</v>
      </c>
      <c r="C18" s="142" t="s">
        <v>367</v>
      </c>
      <c r="D18" s="333">
        <v>5</v>
      </c>
      <c r="F18" s="255" t="s">
        <v>170</v>
      </c>
      <c r="G18" s="359" t="s">
        <v>261</v>
      </c>
    </row>
    <row r="19" spans="1:7">
      <c r="A19" s="158">
        <f>A18+1</f>
        <v>7</v>
      </c>
      <c r="B19" s="282" t="s">
        <v>405</v>
      </c>
      <c r="C19" s="36" t="s">
        <v>368</v>
      </c>
      <c r="D19" s="334">
        <v>3</v>
      </c>
      <c r="F19" s="255" t="s">
        <v>172</v>
      </c>
    </row>
    <row r="20" spans="1:7">
      <c r="A20" s="158">
        <f t="shared" ref="A20:A26" si="0">A19+1</f>
        <v>8</v>
      </c>
      <c r="B20" s="282" t="s">
        <v>414</v>
      </c>
      <c r="C20" s="36" t="s">
        <v>369</v>
      </c>
      <c r="D20" s="334">
        <v>5</v>
      </c>
      <c r="F20" s="255" t="s">
        <v>173</v>
      </c>
    </row>
    <row r="21" spans="1:7">
      <c r="A21" s="158">
        <f t="shared" si="0"/>
        <v>9</v>
      </c>
      <c r="B21" s="282" t="s">
        <v>401</v>
      </c>
      <c r="C21" s="36" t="s">
        <v>370</v>
      </c>
      <c r="D21" s="334">
        <v>3</v>
      </c>
    </row>
    <row r="22" spans="1:7">
      <c r="A22" s="158">
        <f t="shared" si="0"/>
        <v>10</v>
      </c>
      <c r="B22" s="282" t="s">
        <v>402</v>
      </c>
      <c r="C22" s="36" t="s">
        <v>371</v>
      </c>
      <c r="D22" s="334">
        <v>3</v>
      </c>
    </row>
    <row r="23" spans="1:7">
      <c r="A23" s="158">
        <f t="shared" si="0"/>
        <v>11</v>
      </c>
      <c r="B23" s="282" t="s">
        <v>400</v>
      </c>
      <c r="C23" s="36">
        <v>2013</v>
      </c>
      <c r="D23" s="334">
        <v>5</v>
      </c>
    </row>
    <row r="24" spans="1:7">
      <c r="A24" s="158">
        <f t="shared" si="0"/>
        <v>12</v>
      </c>
      <c r="B24" s="282" t="s">
        <v>410</v>
      </c>
      <c r="C24" s="36" t="s">
        <v>372</v>
      </c>
      <c r="D24" s="334">
        <v>3</v>
      </c>
    </row>
    <row r="25" spans="1:7" ht="28.8">
      <c r="A25" s="158">
        <f t="shared" si="0"/>
        <v>13</v>
      </c>
      <c r="B25" s="282" t="s">
        <v>411</v>
      </c>
      <c r="C25" s="36" t="s">
        <v>373</v>
      </c>
      <c r="D25" s="334">
        <v>1</v>
      </c>
    </row>
    <row r="26" spans="1:7" ht="28.8">
      <c r="A26" s="158">
        <f t="shared" si="0"/>
        <v>14</v>
      </c>
      <c r="B26" s="282" t="s">
        <v>417</v>
      </c>
      <c r="C26" s="36" t="s">
        <v>374</v>
      </c>
      <c r="D26" s="334">
        <v>3</v>
      </c>
    </row>
    <row r="27" spans="1:7">
      <c r="A27" s="379">
        <v>15</v>
      </c>
      <c r="B27" s="380" t="s">
        <v>403</v>
      </c>
      <c r="C27" s="382" t="s">
        <v>398</v>
      </c>
      <c r="D27" s="381">
        <v>3</v>
      </c>
    </row>
    <row r="28" spans="1:7" ht="15" thickBot="1">
      <c r="A28" s="232">
        <v>16</v>
      </c>
      <c r="B28" s="380" t="s">
        <v>404</v>
      </c>
      <c r="C28" s="148" t="s">
        <v>375</v>
      </c>
      <c r="D28" s="335">
        <v>3</v>
      </c>
    </row>
    <row r="29" spans="1:7" ht="29.4" thickBot="1">
      <c r="A29" s="145">
        <v>17</v>
      </c>
      <c r="B29" s="282" t="s">
        <v>412</v>
      </c>
      <c r="C29" s="384" t="s">
        <v>399</v>
      </c>
      <c r="D29" s="383">
        <v>3</v>
      </c>
    </row>
    <row r="30" spans="1:7" ht="15" thickBot="1">
      <c r="A30" s="336"/>
      <c r="B30" s="113"/>
      <c r="C30" s="116" t="str">
        <f>"Total "&amp;LEFT(A7,3)</f>
        <v>Total I23</v>
      </c>
      <c r="D30" s="291">
        <f>SUM(D13:D29)</f>
        <v>68</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theme="6"/>
  </sheetPr>
  <dimension ref="A1:I20"/>
  <sheetViews>
    <sheetView workbookViewId="0">
      <selection activeCell="K27" sqref="K27"/>
    </sheetView>
  </sheetViews>
  <sheetFormatPr defaultRowHeight="14.4"/>
  <cols>
    <col min="1" max="1" width="5.109375" customWidth="1"/>
    <col min="2" max="2" width="27.5546875" customWidth="1"/>
    <col min="3" max="3" width="46.88671875" customWidth="1"/>
    <col min="4" max="4" width="30" customWidth="1"/>
    <col min="5" max="5" width="10.5546875" customWidth="1"/>
    <col min="6" max="6" width="9.6640625" customWidth="1"/>
  </cols>
  <sheetData>
    <row r="1" spans="1:9">
      <c r="A1" s="113" t="str">
        <f>'Date initiale'!C3</f>
        <v>Universitatea de Arhitectură și Urbanism "Ion Mincu" București</v>
      </c>
      <c r="B1" s="113"/>
      <c r="C1" s="113"/>
      <c r="D1" s="113"/>
      <c r="E1" s="113"/>
    </row>
    <row r="2" spans="1:9">
      <c r="A2" s="113" t="str">
        <f>'Date initiale'!B4&amp;" "&amp;'Date initiale'!C4</f>
        <v>Facultatea ARHITECTURA</v>
      </c>
      <c r="B2" s="113"/>
      <c r="C2" s="113"/>
      <c r="D2" s="113"/>
      <c r="E2" s="113"/>
    </row>
    <row r="3" spans="1:9">
      <c r="A3" s="113" t="str">
        <f>'Date initiale'!B5&amp;" "&amp;'Date initiale'!C5</f>
        <v>Departamentul BAZELE PROIECTĂRII DE ARHITECTURĂ</v>
      </c>
      <c r="B3" s="113"/>
      <c r="C3" s="113"/>
      <c r="D3" s="113"/>
      <c r="E3" s="113"/>
    </row>
    <row r="4" spans="1:9">
      <c r="A4" s="113" t="str">
        <f>'Date initiale'!C6&amp;", "&amp;'Date initiale'!C7</f>
        <v>LASCU TANA - NICOLETA, 27</v>
      </c>
      <c r="B4" s="113"/>
      <c r="C4" s="113"/>
      <c r="D4" s="113"/>
      <c r="E4" s="113"/>
    </row>
    <row r="5" spans="1:9">
      <c r="A5" s="113"/>
      <c r="B5" s="113"/>
      <c r="C5" s="113"/>
      <c r="D5" s="113"/>
      <c r="E5" s="113"/>
    </row>
    <row r="6" spans="1:9" ht="15.6">
      <c r="A6" s="266" t="s">
        <v>110</v>
      </c>
    </row>
    <row r="7" spans="1:9" ht="15.6">
      <c r="A7" s="417" t="str">
        <f>'Descriere indicatori'!B31&amp;". "&amp;'Descriere indicatori'!C31</f>
        <v xml:space="preserve">I24. Îndrumare de doctorat sau în co-tutelă la nivel internaţional/naţional </v>
      </c>
      <c r="B7" s="417"/>
      <c r="C7" s="417"/>
      <c r="D7" s="417"/>
      <c r="E7" s="417"/>
      <c r="F7" s="417"/>
    </row>
    <row r="8" spans="1:9" ht="15" thickBot="1"/>
    <row r="9" spans="1:9" ht="29.4" thickBot="1">
      <c r="A9" s="151" t="s">
        <v>55</v>
      </c>
      <c r="B9" s="152" t="s">
        <v>153</v>
      </c>
      <c r="C9" s="152" t="s">
        <v>155</v>
      </c>
      <c r="D9" s="152" t="s">
        <v>154</v>
      </c>
      <c r="E9" s="152" t="s">
        <v>81</v>
      </c>
      <c r="F9" s="273" t="s">
        <v>147</v>
      </c>
      <c r="H9" s="254" t="s">
        <v>108</v>
      </c>
    </row>
    <row r="10" spans="1:9">
      <c r="A10" s="157">
        <v>1</v>
      </c>
      <c r="B10" s="289"/>
      <c r="C10" s="289"/>
      <c r="D10" s="289"/>
      <c r="E10" s="142"/>
      <c r="F10" s="333"/>
      <c r="H10" s="255" t="s">
        <v>265</v>
      </c>
      <c r="I10" s="359" t="s">
        <v>266</v>
      </c>
    </row>
    <row r="11" spans="1:9">
      <c r="A11" s="158">
        <f>A10+1</f>
        <v>2</v>
      </c>
      <c r="B11" s="282"/>
      <c r="C11" s="282"/>
      <c r="D11" s="282"/>
      <c r="E11" s="36"/>
      <c r="F11" s="334"/>
      <c r="I11" s="359" t="s">
        <v>267</v>
      </c>
    </row>
    <row r="12" spans="1:9">
      <c r="A12" s="158">
        <f t="shared" ref="A12:A19" si="0">A11+1</f>
        <v>3</v>
      </c>
      <c r="B12" s="282"/>
      <c r="C12" s="282"/>
      <c r="D12" s="282"/>
      <c r="E12" s="36"/>
      <c r="F12" s="334"/>
    </row>
    <row r="13" spans="1:9">
      <c r="A13" s="158">
        <f t="shared" si="0"/>
        <v>4</v>
      </c>
      <c r="B13" s="282"/>
      <c r="C13" s="282"/>
      <c r="D13" s="282"/>
      <c r="E13" s="36"/>
      <c r="F13" s="334"/>
    </row>
    <row r="14" spans="1:9">
      <c r="A14" s="158">
        <f t="shared" si="0"/>
        <v>5</v>
      </c>
      <c r="B14" s="282"/>
      <c r="C14" s="282"/>
      <c r="D14" s="282"/>
      <c r="E14" s="36"/>
      <c r="F14" s="334"/>
    </row>
    <row r="15" spans="1:9">
      <c r="A15" s="158">
        <f t="shared" si="0"/>
        <v>6</v>
      </c>
      <c r="B15" s="282"/>
      <c r="C15" s="282"/>
      <c r="D15" s="282"/>
      <c r="E15" s="36"/>
      <c r="F15" s="334"/>
    </row>
    <row r="16" spans="1:9">
      <c r="A16" s="158">
        <f t="shared" si="0"/>
        <v>7</v>
      </c>
      <c r="B16" s="282"/>
      <c r="C16" s="282"/>
      <c r="D16" s="282"/>
      <c r="E16" s="36"/>
      <c r="F16" s="334"/>
    </row>
    <row r="17" spans="1:6">
      <c r="A17" s="158">
        <f t="shared" si="0"/>
        <v>8</v>
      </c>
      <c r="B17" s="282"/>
      <c r="C17" s="282"/>
      <c r="D17" s="282"/>
      <c r="E17" s="36"/>
      <c r="F17" s="334"/>
    </row>
    <row r="18" spans="1:6">
      <c r="A18" s="158">
        <f t="shared" si="0"/>
        <v>9</v>
      </c>
      <c r="B18" s="282"/>
      <c r="C18" s="282"/>
      <c r="D18" s="282"/>
      <c r="E18" s="36"/>
      <c r="F18" s="334"/>
    </row>
    <row r="19" spans="1:6" ht="15" thickBot="1">
      <c r="A19" s="232">
        <f t="shared" si="0"/>
        <v>10</v>
      </c>
      <c r="B19" s="285"/>
      <c r="C19" s="285"/>
      <c r="D19" s="285"/>
      <c r="E19" s="148"/>
      <c r="F19" s="335"/>
    </row>
    <row r="20" spans="1:6" ht="15" thickBot="1">
      <c r="A20" s="336"/>
      <c r="B20" s="113"/>
      <c r="C20" s="113"/>
      <c r="D20" s="113"/>
      <c r="E20" s="116" t="str">
        <f>"Total "&amp;LEFT(A7,3)</f>
        <v>Total I24</v>
      </c>
      <c r="F20" s="291">
        <f>SUM(F10:F19)</f>
        <v>0</v>
      </c>
    </row>
  </sheetData>
  <mergeCells count="1">
    <mergeCell ref="A7:F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A1:AB15"/>
  <sheetViews>
    <sheetView workbookViewId="0">
      <selection activeCell="A16" sqref="A16"/>
    </sheetView>
  </sheetViews>
  <sheetFormatPr defaultRowHeight="14.4"/>
  <sheetData>
    <row r="1" spans="1:28">
      <c r="A1" t="s">
        <v>106</v>
      </c>
      <c r="AA1" s="293" t="s">
        <v>156</v>
      </c>
      <c r="AB1" t="s">
        <v>157</v>
      </c>
    </row>
    <row r="2" spans="1:28">
      <c r="A2" t="s">
        <v>107</v>
      </c>
    </row>
    <row r="6" spans="1:28">
      <c r="A6" t="s">
        <v>142</v>
      </c>
    </row>
    <row r="7" spans="1:28">
      <c r="A7" t="s">
        <v>143</v>
      </c>
    </row>
    <row r="8" spans="1:28">
      <c r="A8" t="s">
        <v>144</v>
      </c>
    </row>
    <row r="9" spans="1:28">
      <c r="A9" t="s">
        <v>145</v>
      </c>
    </row>
    <row r="10" spans="1:28">
      <c r="A10" t="s">
        <v>146</v>
      </c>
    </row>
    <row r="13" spans="1:28">
      <c r="A13" t="s">
        <v>51</v>
      </c>
    </row>
    <row r="14" spans="1:28">
      <c r="A14" t="s">
        <v>182</v>
      </c>
    </row>
    <row r="15" spans="1:28">
      <c r="A15" t="s">
        <v>183</v>
      </c>
    </row>
  </sheetData>
  <phoneticPr fontId="18" type="noConversion"/>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sheetPr>
  <dimension ref="B1:E62"/>
  <sheetViews>
    <sheetView showGridLines="0" showRowColHeaders="0" zoomScale="115" zoomScaleNormal="115" workbookViewId="0">
      <selection activeCell="C6" sqref="C6"/>
    </sheetView>
  </sheetViews>
  <sheetFormatPr defaultRowHeight="14.4"/>
  <cols>
    <col min="1" max="1" width="3.88671875" customWidth="1"/>
    <col min="2" max="2" width="9.109375" customWidth="1"/>
    <col min="3" max="3" width="55" customWidth="1"/>
    <col min="4" max="4" width="9.44140625" style="64" customWidth="1"/>
    <col min="5" max="5" width="14.33203125" customWidth="1"/>
  </cols>
  <sheetData>
    <row r="1" spans="2:5">
      <c r="B1" s="78" t="s">
        <v>187</v>
      </c>
      <c r="D1"/>
    </row>
    <row r="2" spans="2:5">
      <c r="B2" s="78"/>
      <c r="D2"/>
    </row>
    <row r="3" spans="2:5" ht="43.2">
      <c r="B3" s="63" t="s">
        <v>63</v>
      </c>
      <c r="C3" s="11" t="s">
        <v>17</v>
      </c>
      <c r="D3" s="63" t="s">
        <v>18</v>
      </c>
      <c r="E3" s="11" t="s">
        <v>97</v>
      </c>
    </row>
    <row r="4" spans="2:5" ht="28.8">
      <c r="B4" s="69" t="s">
        <v>112</v>
      </c>
      <c r="C4" s="10" t="s">
        <v>20</v>
      </c>
      <c r="D4" s="69" t="s">
        <v>196</v>
      </c>
      <c r="E4" s="66" t="s">
        <v>98</v>
      </c>
    </row>
    <row r="5" spans="2:5">
      <c r="B5" s="69" t="s">
        <v>113</v>
      </c>
      <c r="C5" s="10" t="s">
        <v>22</v>
      </c>
      <c r="D5" s="69" t="s">
        <v>197</v>
      </c>
      <c r="E5" s="66" t="s">
        <v>16</v>
      </c>
    </row>
    <row r="6" spans="2:5" ht="28.8">
      <c r="B6" s="69" t="s">
        <v>114</v>
      </c>
      <c r="C6" s="28" t="s">
        <v>24</v>
      </c>
      <c r="D6" s="69" t="s">
        <v>198</v>
      </c>
      <c r="E6" s="66" t="s">
        <v>25</v>
      </c>
    </row>
    <row r="7" spans="2:5">
      <c r="B7" s="69" t="s">
        <v>115</v>
      </c>
      <c r="C7" s="10" t="s">
        <v>199</v>
      </c>
      <c r="D7" s="69" t="s">
        <v>198</v>
      </c>
      <c r="E7" s="66" t="s">
        <v>27</v>
      </c>
    </row>
    <row r="8" spans="2:5" s="17" customFormat="1" ht="57.6">
      <c r="B8" s="69" t="s">
        <v>116</v>
      </c>
      <c r="C8" s="66" t="s">
        <v>200</v>
      </c>
      <c r="D8" s="69" t="s">
        <v>198</v>
      </c>
      <c r="E8" s="66" t="s">
        <v>27</v>
      </c>
    </row>
    <row r="9" spans="2:5" ht="30" customHeight="1">
      <c r="B9" s="69" t="s">
        <v>117</v>
      </c>
      <c r="C9" s="14" t="s">
        <v>201</v>
      </c>
      <c r="D9" s="69" t="s">
        <v>202</v>
      </c>
      <c r="E9" s="66" t="s">
        <v>27</v>
      </c>
    </row>
    <row r="10" spans="2:5" ht="30" customHeight="1">
      <c r="B10" s="69" t="s">
        <v>118</v>
      </c>
      <c r="C10" s="14" t="s">
        <v>203</v>
      </c>
      <c r="D10" s="69" t="s">
        <v>202</v>
      </c>
      <c r="E10" s="66" t="s">
        <v>27</v>
      </c>
    </row>
    <row r="11" spans="2:5" ht="28.8">
      <c r="B11" s="69" t="s">
        <v>119</v>
      </c>
      <c r="C11" s="14" t="s">
        <v>204</v>
      </c>
      <c r="D11" s="69" t="s">
        <v>198</v>
      </c>
      <c r="E11" s="66" t="s">
        <v>32</v>
      </c>
    </row>
    <row r="12" spans="2:5" ht="28.8">
      <c r="B12" s="69" t="s">
        <v>120</v>
      </c>
      <c r="C12" s="10" t="s">
        <v>205</v>
      </c>
      <c r="D12" s="69" t="s">
        <v>206</v>
      </c>
      <c r="E12" s="66" t="s">
        <v>32</v>
      </c>
    </row>
    <row r="13" spans="2:5" ht="62.25" customHeight="1">
      <c r="B13" s="69" t="s">
        <v>121</v>
      </c>
      <c r="C13" s="65" t="s">
        <v>207</v>
      </c>
      <c r="D13" s="69" t="s">
        <v>208</v>
      </c>
      <c r="E13" s="66" t="s">
        <v>35</v>
      </c>
    </row>
    <row r="14" spans="2:5" ht="57.6">
      <c r="B14" s="70" t="s">
        <v>122</v>
      </c>
      <c r="C14" s="14" t="s">
        <v>209</v>
      </c>
      <c r="D14" s="69" t="s">
        <v>210</v>
      </c>
      <c r="E14" s="66" t="s">
        <v>37</v>
      </c>
    </row>
    <row r="15" spans="2:5" ht="76.5" customHeight="1">
      <c r="B15" s="71"/>
      <c r="C15" s="14" t="s">
        <v>211</v>
      </c>
      <c r="D15" s="69" t="s">
        <v>212</v>
      </c>
      <c r="E15" s="66" t="s">
        <v>38</v>
      </c>
    </row>
    <row r="16" spans="2:5" ht="28.8">
      <c r="B16" s="72"/>
      <c r="C16" s="31" t="s">
        <v>213</v>
      </c>
      <c r="D16" s="69" t="s">
        <v>214</v>
      </c>
      <c r="E16" s="66" t="s">
        <v>39</v>
      </c>
    </row>
    <row r="17" spans="2:5" ht="90" customHeight="1">
      <c r="B17" s="69" t="s">
        <v>123</v>
      </c>
      <c r="C17" s="14" t="s">
        <v>215</v>
      </c>
      <c r="D17" s="69" t="s">
        <v>216</v>
      </c>
      <c r="E17" s="66" t="s">
        <v>59</v>
      </c>
    </row>
    <row r="18" spans="2:5" ht="61.5" customHeight="1">
      <c r="B18" s="69" t="s">
        <v>124</v>
      </c>
      <c r="C18" s="14" t="s">
        <v>217</v>
      </c>
      <c r="D18" s="69" t="s">
        <v>218</v>
      </c>
      <c r="E18" s="66" t="s">
        <v>59</v>
      </c>
    </row>
    <row r="19" spans="2:5" ht="75" customHeight="1">
      <c r="B19" s="407" t="s">
        <v>125</v>
      </c>
      <c r="C19" s="10" t="s">
        <v>219</v>
      </c>
      <c r="D19" s="69" t="s">
        <v>220</v>
      </c>
      <c r="E19" s="66" t="s">
        <v>59</v>
      </c>
    </row>
    <row r="20" spans="2:5" ht="43.2">
      <c r="B20" s="408"/>
      <c r="C20" s="10" t="s">
        <v>221</v>
      </c>
      <c r="D20" s="69" t="s">
        <v>222</v>
      </c>
      <c r="E20" s="66" t="s">
        <v>59</v>
      </c>
    </row>
    <row r="21" spans="2:5" ht="57.6">
      <c r="B21" s="72"/>
      <c r="C21" s="10" t="s">
        <v>62</v>
      </c>
      <c r="D21" s="69" t="s">
        <v>223</v>
      </c>
      <c r="E21" s="66" t="s">
        <v>59</v>
      </c>
    </row>
    <row r="22" spans="2:5" ht="57.6">
      <c r="B22" s="69" t="s">
        <v>0</v>
      </c>
      <c r="C22" s="10" t="s">
        <v>224</v>
      </c>
      <c r="D22" s="69" t="s">
        <v>225</v>
      </c>
      <c r="E22" s="66" t="s">
        <v>59</v>
      </c>
    </row>
    <row r="23" spans="2:5" ht="135.75" customHeight="1">
      <c r="B23" s="75" t="s">
        <v>126</v>
      </c>
      <c r="C23" s="73" t="s">
        <v>226</v>
      </c>
      <c r="D23" s="74" t="s">
        <v>227</v>
      </c>
      <c r="E23" s="73" t="s">
        <v>228</v>
      </c>
    </row>
    <row r="24" spans="2:5" ht="57.6">
      <c r="B24" s="72" t="s">
        <v>127</v>
      </c>
      <c r="C24" s="59" t="s">
        <v>229</v>
      </c>
      <c r="D24" s="72" t="s">
        <v>230</v>
      </c>
      <c r="E24" s="68" t="s">
        <v>65</v>
      </c>
    </row>
    <row r="25" spans="2:5" ht="57.6">
      <c r="B25" s="69" t="s">
        <v>128</v>
      </c>
      <c r="C25" s="14" t="s">
        <v>231</v>
      </c>
      <c r="D25" s="69" t="s">
        <v>232</v>
      </c>
      <c r="E25" s="66" t="s">
        <v>67</v>
      </c>
    </row>
    <row r="26" spans="2:5" ht="106.5" customHeight="1">
      <c r="B26" s="69" t="s">
        <v>129</v>
      </c>
      <c r="C26" s="77" t="s">
        <v>233</v>
      </c>
      <c r="D26" s="69" t="s">
        <v>99</v>
      </c>
      <c r="E26" s="66" t="s">
        <v>41</v>
      </c>
    </row>
    <row r="27" spans="2:5" ht="43.2">
      <c r="B27" s="69" t="s">
        <v>130</v>
      </c>
      <c r="C27" s="76" t="s">
        <v>234</v>
      </c>
      <c r="D27" s="69" t="s">
        <v>235</v>
      </c>
      <c r="E27" s="66" t="s">
        <v>43</v>
      </c>
    </row>
    <row r="28" spans="2:5" ht="28.8">
      <c r="B28" s="69" t="s">
        <v>131</v>
      </c>
      <c r="C28" s="68" t="s">
        <v>236</v>
      </c>
      <c r="D28" s="69" t="s">
        <v>232</v>
      </c>
      <c r="E28" s="66" t="s">
        <v>43</v>
      </c>
    </row>
    <row r="29" spans="2:5" ht="107.25" customHeight="1">
      <c r="B29" s="69" t="s">
        <v>132</v>
      </c>
      <c r="C29" s="67" t="s">
        <v>263</v>
      </c>
      <c r="D29" s="69" t="s">
        <v>100</v>
      </c>
      <c r="E29" s="66" t="s">
        <v>46</v>
      </c>
    </row>
    <row r="30" spans="2:5" ht="57.6">
      <c r="B30" s="69" t="s">
        <v>133</v>
      </c>
      <c r="C30" s="66" t="s">
        <v>237</v>
      </c>
      <c r="D30" s="69" t="s">
        <v>238</v>
      </c>
      <c r="E30" s="66" t="s">
        <v>41</v>
      </c>
    </row>
    <row r="31" spans="2:5" ht="57.6">
      <c r="B31" s="69" t="s">
        <v>239</v>
      </c>
      <c r="C31" s="66" t="s">
        <v>49</v>
      </c>
      <c r="D31" s="69" t="s">
        <v>240</v>
      </c>
      <c r="E31" s="66" t="s">
        <v>241</v>
      </c>
    </row>
    <row r="33" spans="2:5">
      <c r="B33" s="411" t="s">
        <v>193</v>
      </c>
      <c r="C33" s="409"/>
      <c r="D33" s="409"/>
      <c r="E33" s="409"/>
    </row>
    <row r="34" spans="2:5">
      <c r="B34" s="409"/>
      <c r="C34" s="409"/>
      <c r="D34" s="409"/>
      <c r="E34" s="409"/>
    </row>
    <row r="35" spans="2:5">
      <c r="B35" s="409"/>
      <c r="C35" s="409"/>
      <c r="D35" s="409"/>
      <c r="E35" s="409"/>
    </row>
    <row r="36" spans="2:5">
      <c r="B36" s="409"/>
      <c r="C36" s="409"/>
      <c r="D36" s="409"/>
      <c r="E36" s="409"/>
    </row>
    <row r="37" spans="2:5">
      <c r="B37" s="409"/>
      <c r="C37" s="409"/>
      <c r="D37" s="409"/>
      <c r="E37" s="409"/>
    </row>
    <row r="38" spans="2:5">
      <c r="B38" s="409"/>
      <c r="C38" s="409"/>
      <c r="D38" s="409"/>
      <c r="E38" s="409"/>
    </row>
    <row r="39" spans="2:5">
      <c r="B39" s="409"/>
      <c r="C39" s="409"/>
      <c r="D39" s="409"/>
      <c r="E39" s="409"/>
    </row>
    <row r="40" spans="2:5" ht="128.25" customHeight="1">
      <c r="B40" s="409"/>
      <c r="C40" s="409"/>
      <c r="D40" s="409"/>
      <c r="E40" s="409"/>
    </row>
    <row r="41" spans="2:5">
      <c r="B41" s="410" t="s">
        <v>191</v>
      </c>
      <c r="C41" s="410"/>
      <c r="D41" s="410"/>
      <c r="E41" s="410"/>
    </row>
    <row r="42" spans="2:5" ht="48.75" customHeight="1">
      <c r="B42" s="409" t="s">
        <v>50</v>
      </c>
      <c r="C42" s="409"/>
      <c r="D42" s="409"/>
      <c r="E42" s="409"/>
    </row>
    <row r="43" spans="2:5" ht="64.5" customHeight="1">
      <c r="B43" s="409" t="s">
        <v>188</v>
      </c>
      <c r="C43" s="409"/>
      <c r="D43" s="409"/>
      <c r="E43" s="409"/>
    </row>
    <row r="44" spans="2:5" ht="59.25" customHeight="1">
      <c r="B44" s="409" t="s">
        <v>189</v>
      </c>
      <c r="C44" s="409"/>
      <c r="D44" s="409"/>
      <c r="E44" s="409"/>
    </row>
    <row r="45" spans="2:5" ht="46.5" customHeight="1">
      <c r="B45" s="409" t="s">
        <v>190</v>
      </c>
      <c r="C45" s="409"/>
      <c r="D45" s="409"/>
      <c r="E45" s="409"/>
    </row>
    <row r="46" spans="2:5" ht="32.25" customHeight="1">
      <c r="B46" s="409" t="s">
        <v>192</v>
      </c>
      <c r="C46" s="409"/>
      <c r="D46" s="409"/>
      <c r="E46" s="409"/>
    </row>
    <row r="47" spans="2:5">
      <c r="B47" s="413" t="s">
        <v>179</v>
      </c>
      <c r="C47" s="409"/>
      <c r="D47" s="409"/>
      <c r="E47" s="409"/>
    </row>
    <row r="48" spans="2:5">
      <c r="B48" s="409"/>
      <c r="C48" s="409"/>
      <c r="D48" s="409"/>
      <c r="E48" s="409"/>
    </row>
    <row r="49" spans="2:5">
      <c r="B49" s="409"/>
      <c r="C49" s="409"/>
      <c r="D49" s="409"/>
      <c r="E49" s="409"/>
    </row>
    <row r="50" spans="2:5">
      <c r="B50" s="409"/>
      <c r="C50" s="409"/>
      <c r="D50" s="409"/>
      <c r="E50" s="409"/>
    </row>
    <row r="51" spans="2:5">
      <c r="B51" s="409"/>
      <c r="C51" s="409"/>
      <c r="D51" s="409"/>
      <c r="E51" s="409"/>
    </row>
    <row r="52" spans="2:5">
      <c r="B52" s="409"/>
      <c r="C52" s="409"/>
      <c r="D52" s="409"/>
      <c r="E52" s="409"/>
    </row>
    <row r="53" spans="2:5">
      <c r="B53" s="409"/>
      <c r="C53" s="409"/>
      <c r="D53" s="409"/>
      <c r="E53" s="409"/>
    </row>
    <row r="54" spans="2:5" ht="114" customHeight="1">
      <c r="B54" s="409"/>
      <c r="C54" s="409"/>
      <c r="D54" s="409"/>
      <c r="E54" s="409"/>
    </row>
    <row r="56" spans="2:5">
      <c r="B56" s="359" t="s">
        <v>194</v>
      </c>
    </row>
    <row r="57" spans="2:5" ht="63" customHeight="1">
      <c r="B57" s="412" t="s">
        <v>195</v>
      </c>
      <c r="C57" s="409"/>
      <c r="D57" s="409"/>
      <c r="E57" s="409"/>
    </row>
    <row r="62" spans="2:5" ht="86.25" customHeight="1"/>
  </sheetData>
  <sheetProtection algorithmName="SHA-512" hashValue="ga5TvO0oQvWCZMU+6AccswLuRS+hzz5Vw4oJoA5hb1BVsUfRmElyDnQMQgJQYjG+HmpZ1MLUScKajnLS9pGUqA==" saltValue="8tm6U7u5zxhqnzK78M1Ucg==" spinCount="100000" sheet="1" objects="1" scenarios="1"/>
  <mergeCells count="10">
    <mergeCell ref="B57:E57"/>
    <mergeCell ref="B43:E43"/>
    <mergeCell ref="B47:E54"/>
    <mergeCell ref="B42:E42"/>
    <mergeCell ref="B44:E44"/>
    <mergeCell ref="B19:B20"/>
    <mergeCell ref="B45:E45"/>
    <mergeCell ref="B46:E46"/>
    <mergeCell ref="B41:E41"/>
    <mergeCell ref="B33:E40"/>
  </mergeCells>
  <phoneticPr fontId="0" type="noConversion"/>
  <pageMargins left="0.59055118110236227" right="0.59055118110236227" top="0.78740157480314965" bottom="0.78740157480314965"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sheetPr>
  <dimension ref="A1:H18"/>
  <sheetViews>
    <sheetView showGridLines="0" showRowColHeaders="0" workbookViewId="0">
      <selection activeCell="D18" sqref="D18"/>
    </sheetView>
  </sheetViews>
  <sheetFormatPr defaultRowHeight="14.4"/>
  <cols>
    <col min="2" max="2" width="46.5546875" customWidth="1"/>
    <col min="3" max="4" width="14.33203125" customWidth="1"/>
  </cols>
  <sheetData>
    <row r="1" spans="1:8">
      <c r="A1" s="78" t="s">
        <v>103</v>
      </c>
    </row>
    <row r="3" spans="1:8" ht="64.5" customHeight="1">
      <c r="A3" s="80" t="s">
        <v>2</v>
      </c>
      <c r="B3" s="79" t="s">
        <v>1</v>
      </c>
      <c r="C3" s="81" t="s">
        <v>3</v>
      </c>
      <c r="D3" s="81" t="s">
        <v>4</v>
      </c>
      <c r="E3" s="1"/>
      <c r="F3" s="1"/>
      <c r="G3" s="1"/>
      <c r="H3" s="1"/>
    </row>
    <row r="4" spans="1:8">
      <c r="A4" s="18" t="s">
        <v>5</v>
      </c>
      <c r="B4" s="12" t="s">
        <v>242</v>
      </c>
      <c r="C4" s="18" t="s">
        <v>10</v>
      </c>
      <c r="D4" s="18" t="s">
        <v>13</v>
      </c>
    </row>
    <row r="5" spans="1:8">
      <c r="A5" s="18" t="s">
        <v>6</v>
      </c>
      <c r="B5" s="12" t="s">
        <v>243</v>
      </c>
      <c r="C5" s="18" t="s">
        <v>10</v>
      </c>
      <c r="D5" s="18" t="s">
        <v>13</v>
      </c>
    </row>
    <row r="6" spans="1:8">
      <c r="A6" s="18" t="s">
        <v>7</v>
      </c>
      <c r="B6" s="12" t="s">
        <v>9</v>
      </c>
      <c r="C6" s="18" t="s">
        <v>11</v>
      </c>
      <c r="D6" s="18" t="s">
        <v>14</v>
      </c>
    </row>
    <row r="7" spans="1:8">
      <c r="A7" s="361" t="s">
        <v>8</v>
      </c>
      <c r="B7" s="360" t="s">
        <v>244</v>
      </c>
      <c r="C7" s="361" t="s">
        <v>12</v>
      </c>
      <c r="D7" s="361" t="s">
        <v>15</v>
      </c>
    </row>
    <row r="11" spans="1:8" ht="13.5" customHeight="1"/>
    <row r="12" spans="1:8" hidden="1"/>
    <row r="13" spans="1:8" hidden="1"/>
    <row r="14" spans="1:8" hidden="1"/>
    <row r="15" spans="1:8" hidden="1"/>
    <row r="16" spans="1:8" hidden="1"/>
    <row r="18" ht="20.25" customHeight="1"/>
  </sheetData>
  <phoneticPr fontId="0" type="noConversion"/>
  <pageMargins left="0.78740157480314965" right="0.59055118110236227" top="0.78740157480314965" bottom="0.78740157480314965"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6"/>
  </sheetPr>
  <dimension ref="A1:AE22"/>
  <sheetViews>
    <sheetView topLeftCell="B16" workbookViewId="0">
      <selection activeCell="D10" sqref="D10"/>
    </sheetView>
  </sheetViews>
  <sheetFormatPr defaultRowHeight="14.4"/>
  <cols>
    <col min="1" max="1" width="5.109375" customWidth="1"/>
    <col min="2" max="2" width="22.109375" customWidth="1"/>
    <col min="3" max="3" width="27.109375" customWidth="1"/>
    <col min="4" max="4" width="21.44140625" customWidth="1"/>
    <col min="5" max="5" width="16" customWidth="1"/>
    <col min="6" max="6" width="6.88671875" customWidth="1"/>
    <col min="7" max="7" width="10" customWidth="1"/>
    <col min="8" max="8" width="10.6640625" customWidth="1"/>
    <col min="9" max="9" width="9.44140625" customWidth="1"/>
  </cols>
  <sheetData>
    <row r="1" spans="1:31" ht="15.6">
      <c r="A1" s="251" t="str">
        <f>'Date initiale'!C3</f>
        <v>Universitatea de Arhitectură și Urbanism "Ion Mincu" București</v>
      </c>
      <c r="B1" s="251"/>
      <c r="C1" s="251"/>
      <c r="D1" s="2"/>
      <c r="E1" s="2"/>
      <c r="F1" s="3"/>
      <c r="G1" s="3"/>
      <c r="H1" s="3"/>
      <c r="I1" s="3"/>
    </row>
    <row r="2" spans="1:31" ht="15.6">
      <c r="A2" s="251" t="str">
        <f>'Date initiale'!B4&amp;" "&amp;'Date initiale'!C4</f>
        <v>Facultatea ARHITECTURA</v>
      </c>
      <c r="B2" s="251"/>
      <c r="C2" s="251"/>
      <c r="D2" s="2"/>
      <c r="E2" s="2"/>
      <c r="F2" s="3"/>
      <c r="G2" s="3"/>
      <c r="H2" s="3"/>
      <c r="I2" s="3"/>
    </row>
    <row r="3" spans="1:31" ht="15.6">
      <c r="A3" s="251" t="str">
        <f>'Date initiale'!B5&amp;" "&amp;'Date initiale'!C5</f>
        <v>Departamentul BAZELE PROIECTĂRII DE ARHITECTURĂ</v>
      </c>
      <c r="B3" s="251"/>
      <c r="C3" s="251"/>
      <c r="D3" s="2"/>
      <c r="E3" s="2"/>
      <c r="F3" s="2"/>
      <c r="G3" s="2"/>
      <c r="H3" s="2"/>
      <c r="I3" s="2"/>
    </row>
    <row r="4" spans="1:31" ht="15.6">
      <c r="A4" s="415" t="str">
        <f>'Date initiale'!C6&amp;", "&amp;'Date initiale'!C7</f>
        <v>LASCU TANA - NICOLETA, 27</v>
      </c>
      <c r="B4" s="415"/>
      <c r="C4" s="415"/>
      <c r="D4" s="2"/>
      <c r="E4" s="2"/>
      <c r="F4" s="3"/>
      <c r="G4" s="3"/>
      <c r="H4" s="3"/>
      <c r="I4" s="3"/>
    </row>
    <row r="5" spans="1:31" ht="15.6">
      <c r="A5" s="252"/>
      <c r="B5" s="252"/>
      <c r="C5" s="252"/>
      <c r="D5" s="2"/>
      <c r="E5" s="2"/>
      <c r="F5" s="3"/>
      <c r="G5" s="3"/>
      <c r="H5" s="3"/>
      <c r="I5" s="3"/>
    </row>
    <row r="6" spans="1:31" ht="15.6">
      <c r="A6" s="414" t="s">
        <v>110</v>
      </c>
      <c r="B6" s="414"/>
      <c r="C6" s="414"/>
      <c r="D6" s="414"/>
      <c r="E6" s="414"/>
      <c r="F6" s="414"/>
      <c r="G6" s="414"/>
      <c r="H6" s="414"/>
      <c r="I6" s="414"/>
    </row>
    <row r="7" spans="1:31" ht="15.6">
      <c r="A7" s="414" t="str">
        <f>'Descriere indicatori'!B4&amp;". "&amp;'Descriere indicatori'!C4</f>
        <v xml:space="preserve">I1. Cărţi de autor/capitole publicate la edituri cu prestigiu internaţional* </v>
      </c>
      <c r="B7" s="414"/>
      <c r="C7" s="414"/>
      <c r="D7" s="414"/>
      <c r="E7" s="414"/>
      <c r="F7" s="414"/>
      <c r="G7" s="414"/>
      <c r="H7" s="414"/>
      <c r="I7" s="414"/>
    </row>
    <row r="8" spans="1:31" ht="16.2" thickBot="1">
      <c r="A8" s="33"/>
      <c r="B8" s="33"/>
      <c r="C8" s="33"/>
      <c r="D8" s="33"/>
      <c r="E8" s="33"/>
      <c r="F8" s="33"/>
      <c r="G8" s="33"/>
      <c r="H8" s="33"/>
      <c r="I8" s="33"/>
    </row>
    <row r="9" spans="1:31" s="6" customFormat="1" ht="58.2" thickBot="1">
      <c r="A9" s="182" t="s">
        <v>55</v>
      </c>
      <c r="B9" s="183" t="s">
        <v>83</v>
      </c>
      <c r="C9" s="183" t="s">
        <v>175</v>
      </c>
      <c r="D9" s="183" t="s">
        <v>85</v>
      </c>
      <c r="E9" s="183" t="s">
        <v>86</v>
      </c>
      <c r="F9" s="184" t="s">
        <v>87</v>
      </c>
      <c r="G9" s="183" t="s">
        <v>88</v>
      </c>
      <c r="H9" s="183" t="s">
        <v>89</v>
      </c>
      <c r="I9" s="185" t="s">
        <v>90</v>
      </c>
      <c r="J9" s="4"/>
      <c r="K9" s="254" t="s">
        <v>108</v>
      </c>
      <c r="L9" s="5"/>
      <c r="M9" s="5"/>
      <c r="N9" s="5"/>
      <c r="O9" s="5"/>
      <c r="P9" s="5"/>
      <c r="Q9" s="5"/>
      <c r="R9" s="5"/>
      <c r="S9" s="5"/>
      <c r="T9" s="5"/>
      <c r="U9" s="5"/>
      <c r="V9" s="5"/>
      <c r="W9" s="5"/>
      <c r="X9" s="5"/>
      <c r="Y9" s="5"/>
      <c r="Z9" s="5"/>
      <c r="AA9" s="5"/>
      <c r="AB9" s="5"/>
      <c r="AC9" s="5"/>
      <c r="AD9" s="5"/>
      <c r="AE9" s="5"/>
    </row>
    <row r="10" spans="1:31" s="6" customFormat="1" ht="100.8">
      <c r="A10" s="98">
        <v>1</v>
      </c>
      <c r="B10" s="99" t="s">
        <v>478</v>
      </c>
      <c r="C10" s="99" t="s">
        <v>484</v>
      </c>
      <c r="D10" s="99" t="s">
        <v>532</v>
      </c>
      <c r="E10" s="100" t="s">
        <v>519</v>
      </c>
      <c r="F10" s="101">
        <v>2023</v>
      </c>
      <c r="G10" s="101">
        <v>218</v>
      </c>
      <c r="H10" s="101">
        <v>15</v>
      </c>
      <c r="I10" s="299">
        <v>10</v>
      </c>
      <c r="J10" s="8"/>
      <c r="K10" s="255" t="s">
        <v>109</v>
      </c>
      <c r="L10" s="362" t="s">
        <v>245</v>
      </c>
      <c r="M10" s="9"/>
      <c r="N10" s="9"/>
      <c r="O10" s="9"/>
      <c r="P10" s="9"/>
      <c r="Q10" s="9"/>
      <c r="R10" s="9"/>
      <c r="S10" s="9"/>
      <c r="T10" s="9"/>
      <c r="U10" s="5"/>
      <c r="V10" s="5"/>
      <c r="W10" s="5"/>
      <c r="X10" s="5"/>
      <c r="Y10" s="5"/>
      <c r="Z10" s="5"/>
      <c r="AA10" s="5"/>
      <c r="AB10" s="5"/>
      <c r="AC10" s="5"/>
      <c r="AD10" s="5"/>
      <c r="AE10" s="5"/>
    </row>
    <row r="11" spans="1:31" s="6" customFormat="1" ht="172.8">
      <c r="A11" s="102">
        <f>A10+1</f>
        <v>2</v>
      </c>
      <c r="B11" s="103" t="s">
        <v>307</v>
      </c>
      <c r="C11" s="104" t="s">
        <v>485</v>
      </c>
      <c r="D11" s="103" t="s">
        <v>479</v>
      </c>
      <c r="E11" s="105" t="s">
        <v>480</v>
      </c>
      <c r="F11" s="106">
        <v>2022</v>
      </c>
      <c r="G11" s="107">
        <v>354</v>
      </c>
      <c r="H11" s="107">
        <v>354</v>
      </c>
      <c r="I11" s="300">
        <v>20</v>
      </c>
      <c r="J11" s="8"/>
      <c r="K11" s="64"/>
      <c r="L11" s="9"/>
      <c r="M11" s="9"/>
      <c r="N11" s="9"/>
      <c r="O11" s="9"/>
      <c r="P11" s="9"/>
      <c r="Q11" s="9"/>
      <c r="R11" s="9"/>
      <c r="S11" s="9"/>
      <c r="T11" s="9"/>
      <c r="U11" s="5"/>
      <c r="V11" s="5"/>
      <c r="W11" s="5"/>
      <c r="X11" s="5"/>
      <c r="Y11" s="5"/>
      <c r="Z11" s="5"/>
      <c r="AA11" s="5"/>
      <c r="AB11" s="5"/>
      <c r="AC11" s="5"/>
      <c r="AD11" s="5"/>
      <c r="AE11" s="5"/>
    </row>
    <row r="12" spans="1:31" s="6" customFormat="1" ht="100.8">
      <c r="A12" s="102">
        <f t="shared" ref="A12:A19" si="0">A11+1</f>
        <v>3</v>
      </c>
      <c r="B12" s="104" t="s">
        <v>307</v>
      </c>
      <c r="C12" s="104" t="s">
        <v>486</v>
      </c>
      <c r="D12" s="104" t="s">
        <v>482</v>
      </c>
      <c r="E12" s="105" t="s">
        <v>483</v>
      </c>
      <c r="F12" s="106">
        <v>2021</v>
      </c>
      <c r="G12" s="107">
        <v>150</v>
      </c>
      <c r="H12" s="107">
        <v>50</v>
      </c>
      <c r="I12" s="300">
        <v>10</v>
      </c>
      <c r="J12" s="8"/>
      <c r="K12" s="9"/>
      <c r="L12" s="9"/>
      <c r="M12" s="9"/>
      <c r="N12" s="9"/>
      <c r="O12" s="9"/>
      <c r="P12" s="9"/>
      <c r="Q12" s="9"/>
      <c r="R12" s="9"/>
      <c r="S12" s="9"/>
      <c r="T12" s="9"/>
      <c r="U12" s="5"/>
      <c r="V12" s="5"/>
      <c r="W12" s="5"/>
      <c r="X12" s="5"/>
      <c r="Y12" s="5"/>
      <c r="Z12" s="5"/>
      <c r="AA12" s="5"/>
      <c r="AB12" s="5"/>
      <c r="AC12" s="5"/>
      <c r="AD12" s="5"/>
      <c r="AE12" s="5"/>
    </row>
    <row r="13" spans="1:31" s="6" customFormat="1" ht="15.6">
      <c r="A13" s="102">
        <f t="shared" si="0"/>
        <v>4</v>
      </c>
      <c r="B13" s="103"/>
      <c r="C13" s="104"/>
      <c r="D13" s="103"/>
      <c r="E13" s="105"/>
      <c r="F13" s="106"/>
      <c r="G13" s="107"/>
      <c r="H13" s="107"/>
      <c r="I13" s="300"/>
      <c r="J13" s="8"/>
      <c r="K13" s="9"/>
      <c r="L13" s="9"/>
      <c r="M13" s="9"/>
      <c r="N13" s="9"/>
      <c r="O13" s="9"/>
      <c r="P13" s="9"/>
      <c r="Q13" s="9"/>
      <c r="R13" s="9"/>
      <c r="S13" s="9"/>
      <c r="T13" s="9"/>
      <c r="U13" s="5"/>
      <c r="V13" s="5"/>
      <c r="W13" s="5"/>
      <c r="X13" s="5"/>
      <c r="Y13" s="5"/>
      <c r="Z13" s="5"/>
      <c r="AA13" s="5"/>
      <c r="AB13" s="5"/>
      <c r="AC13" s="5"/>
      <c r="AD13" s="5"/>
      <c r="AE13" s="5"/>
    </row>
    <row r="14" spans="1:31" s="6" customFormat="1" ht="15.6">
      <c r="A14" s="102">
        <f t="shared" si="0"/>
        <v>5</v>
      </c>
      <c r="B14" s="104"/>
      <c r="C14" s="104"/>
      <c r="D14" s="104"/>
      <c r="E14" s="105"/>
      <c r="F14" s="106"/>
      <c r="G14" s="107"/>
      <c r="H14" s="107"/>
      <c r="I14" s="300"/>
      <c r="J14" s="8"/>
      <c r="K14" s="9"/>
      <c r="L14" s="9"/>
      <c r="M14" s="9"/>
      <c r="N14" s="9"/>
      <c r="O14" s="9"/>
      <c r="P14" s="9"/>
      <c r="Q14" s="9"/>
      <c r="R14" s="9"/>
      <c r="S14" s="9"/>
      <c r="T14" s="9"/>
      <c r="U14" s="5"/>
      <c r="V14" s="5"/>
      <c r="W14" s="5"/>
      <c r="X14" s="5"/>
      <c r="Y14" s="5"/>
      <c r="Z14" s="5"/>
      <c r="AA14" s="5"/>
      <c r="AB14" s="5"/>
      <c r="AC14" s="5"/>
      <c r="AD14" s="5"/>
      <c r="AE14" s="5"/>
    </row>
    <row r="15" spans="1:31" s="6" customFormat="1" ht="15.6">
      <c r="A15" s="102">
        <f t="shared" si="0"/>
        <v>6</v>
      </c>
      <c r="B15" s="104"/>
      <c r="C15" s="104"/>
      <c r="D15" s="104"/>
      <c r="E15" s="105"/>
      <c r="F15" s="106"/>
      <c r="G15" s="107"/>
      <c r="H15" s="107"/>
      <c r="I15" s="300"/>
      <c r="J15" s="8"/>
      <c r="K15" s="9"/>
      <c r="L15" s="9"/>
      <c r="M15" s="9"/>
      <c r="N15" s="9"/>
      <c r="O15" s="9"/>
      <c r="P15" s="9"/>
      <c r="Q15" s="9"/>
      <c r="R15" s="9"/>
      <c r="S15" s="9"/>
      <c r="T15" s="9"/>
      <c r="U15" s="5"/>
      <c r="V15" s="5"/>
      <c r="W15" s="5"/>
      <c r="X15" s="5"/>
      <c r="Y15" s="5"/>
      <c r="Z15" s="5"/>
      <c r="AA15" s="5"/>
      <c r="AB15" s="5"/>
      <c r="AC15" s="5"/>
      <c r="AD15" s="5"/>
      <c r="AE15" s="5"/>
    </row>
    <row r="16" spans="1:31" s="6" customFormat="1" ht="15.6">
      <c r="A16" s="102">
        <f t="shared" si="0"/>
        <v>7</v>
      </c>
      <c r="B16" s="103"/>
      <c r="C16" s="104"/>
      <c r="D16" s="103"/>
      <c r="E16" s="105"/>
      <c r="F16" s="106"/>
      <c r="G16" s="107"/>
      <c r="H16" s="107"/>
      <c r="I16" s="300"/>
      <c r="J16" s="8"/>
      <c r="K16" s="9"/>
      <c r="L16" s="9"/>
      <c r="M16" s="9"/>
      <c r="N16" s="9"/>
      <c r="O16" s="9"/>
      <c r="P16" s="9"/>
      <c r="Q16" s="9"/>
      <c r="R16" s="9"/>
      <c r="S16" s="9"/>
      <c r="T16" s="9"/>
      <c r="U16" s="5"/>
      <c r="V16" s="5"/>
      <c r="W16" s="5"/>
      <c r="X16" s="5"/>
      <c r="Y16" s="5"/>
      <c r="Z16" s="5"/>
      <c r="AA16" s="5"/>
      <c r="AB16" s="5"/>
      <c r="AC16" s="5"/>
      <c r="AD16" s="5"/>
      <c r="AE16" s="5"/>
    </row>
    <row r="17" spans="1:31" s="6" customFormat="1" ht="15.6">
      <c r="A17" s="102">
        <f t="shared" si="0"/>
        <v>8</v>
      </c>
      <c r="B17" s="104"/>
      <c r="C17" s="104"/>
      <c r="D17" s="104"/>
      <c r="E17" s="105"/>
      <c r="F17" s="106"/>
      <c r="G17" s="107"/>
      <c r="H17" s="107"/>
      <c r="I17" s="300"/>
      <c r="J17" s="8"/>
      <c r="K17" s="9"/>
      <c r="L17" s="9"/>
      <c r="M17" s="9"/>
      <c r="N17" s="9"/>
      <c r="O17" s="9"/>
      <c r="P17" s="9"/>
      <c r="Q17" s="9"/>
      <c r="R17" s="9"/>
      <c r="S17" s="9"/>
      <c r="T17" s="9"/>
      <c r="U17" s="5"/>
      <c r="V17" s="5"/>
      <c r="W17" s="5"/>
      <c r="X17" s="5"/>
      <c r="Y17" s="5"/>
      <c r="Z17" s="5"/>
      <c r="AA17" s="5"/>
      <c r="AB17" s="5"/>
      <c r="AC17" s="5"/>
      <c r="AD17" s="5"/>
      <c r="AE17" s="5"/>
    </row>
    <row r="18" spans="1:31" s="6" customFormat="1" ht="15.6">
      <c r="A18" s="102">
        <f t="shared" si="0"/>
        <v>9</v>
      </c>
      <c r="B18" s="103"/>
      <c r="C18" s="104"/>
      <c r="D18" s="103"/>
      <c r="E18" s="105"/>
      <c r="F18" s="106"/>
      <c r="G18" s="107"/>
      <c r="H18" s="107"/>
      <c r="I18" s="300"/>
      <c r="J18" s="8"/>
      <c r="K18" s="9"/>
      <c r="L18" s="9"/>
      <c r="M18" s="9"/>
      <c r="N18" s="9"/>
      <c r="O18" s="9"/>
      <c r="P18" s="9"/>
      <c r="Q18" s="9"/>
      <c r="R18" s="9"/>
      <c r="S18" s="9"/>
      <c r="T18" s="9"/>
      <c r="U18" s="5"/>
      <c r="V18" s="5"/>
      <c r="W18" s="5"/>
      <c r="X18" s="5"/>
      <c r="Y18" s="5"/>
      <c r="Z18" s="5"/>
      <c r="AA18" s="5"/>
      <c r="AB18" s="5"/>
      <c r="AC18" s="5"/>
      <c r="AD18" s="5"/>
      <c r="AE18" s="5"/>
    </row>
    <row r="19" spans="1:31" s="6" customFormat="1" ht="16.2" thickBot="1">
      <c r="A19" s="115">
        <f t="shared" si="0"/>
        <v>10</v>
      </c>
      <c r="B19" s="109"/>
      <c r="C19" s="109"/>
      <c r="D19" s="109"/>
      <c r="E19" s="110"/>
      <c r="F19" s="111"/>
      <c r="G19" s="112"/>
      <c r="H19" s="112"/>
      <c r="I19" s="301"/>
      <c r="J19" s="8"/>
      <c r="K19" s="9"/>
      <c r="L19" s="9"/>
      <c r="M19" s="9"/>
      <c r="N19" s="9"/>
      <c r="O19" s="9"/>
      <c r="P19" s="9"/>
      <c r="Q19" s="9"/>
      <c r="R19" s="9"/>
      <c r="S19" s="9"/>
      <c r="T19" s="9"/>
      <c r="U19" s="5"/>
      <c r="V19" s="5"/>
      <c r="W19" s="5"/>
      <c r="X19" s="5"/>
      <c r="Y19" s="5"/>
      <c r="Z19" s="5"/>
      <c r="AA19" s="5"/>
      <c r="AB19" s="5"/>
      <c r="AC19" s="5"/>
      <c r="AD19" s="5"/>
      <c r="AE19" s="5"/>
    </row>
    <row r="20" spans="1:31" ht="15" thickBot="1">
      <c r="A20" s="336"/>
      <c r="B20" s="113"/>
      <c r="C20" s="113"/>
      <c r="D20" s="113"/>
      <c r="E20" s="113"/>
      <c r="F20" s="113"/>
      <c r="G20" s="113"/>
      <c r="H20" s="116" t="str">
        <f>"Total "&amp;LEFT(A7,2)</f>
        <v>Total I1</v>
      </c>
      <c r="I20" s="117">
        <f>SUM(I10:I19)</f>
        <v>40</v>
      </c>
    </row>
    <row r="22" spans="1:31" ht="33.75" customHeight="1">
      <c r="A22" s="416"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16"/>
      <c r="C22" s="416"/>
      <c r="D22" s="416"/>
      <c r="E22" s="416"/>
      <c r="F22" s="416"/>
      <c r="G22" s="416"/>
      <c r="H22" s="416"/>
      <c r="I22" s="416"/>
    </row>
  </sheetData>
  <mergeCells count="4">
    <mergeCell ref="A6:I6"/>
    <mergeCell ref="A7:I7"/>
    <mergeCell ref="A4:C4"/>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6"/>
  </sheetPr>
  <dimension ref="A1:AE25"/>
  <sheetViews>
    <sheetView workbookViewId="0">
      <selection activeCell="I11" sqref="I11"/>
    </sheetView>
  </sheetViews>
  <sheetFormatPr defaultRowHeight="14.4"/>
  <cols>
    <col min="1" max="1" width="5.109375" customWidth="1"/>
    <col min="2" max="2" width="22.109375" customWidth="1"/>
    <col min="3" max="3" width="27.109375" customWidth="1"/>
    <col min="4" max="4" width="21.44140625" customWidth="1"/>
    <col min="5" max="5" width="16" customWidth="1"/>
    <col min="6" max="6" width="6.88671875" customWidth="1"/>
    <col min="7" max="7" width="10" customWidth="1"/>
    <col min="8" max="8" width="10.5546875" customWidth="1"/>
    <col min="9" max="9" width="9.6640625" customWidth="1"/>
  </cols>
  <sheetData>
    <row r="1" spans="1:31" ht="15.6">
      <c r="A1" s="251" t="str">
        <f>'Date initiale'!C3</f>
        <v>Universitatea de Arhitectură și Urbanism "Ion Mincu" București</v>
      </c>
      <c r="B1" s="251"/>
      <c r="C1" s="251"/>
      <c r="D1" s="2"/>
      <c r="E1" s="2"/>
      <c r="F1" s="3"/>
      <c r="G1" s="3"/>
      <c r="H1" s="3"/>
      <c r="I1" s="3"/>
    </row>
    <row r="2" spans="1:31" ht="15.6">
      <c r="A2" s="251" t="str">
        <f>'Date initiale'!B4&amp;" "&amp;'Date initiale'!C4</f>
        <v>Facultatea ARHITECTURA</v>
      </c>
      <c r="B2" s="251"/>
      <c r="C2" s="251"/>
      <c r="D2" s="2"/>
      <c r="E2" s="2"/>
      <c r="F2" s="3"/>
      <c r="G2" s="3"/>
      <c r="H2" s="3"/>
      <c r="I2" s="3"/>
    </row>
    <row r="3" spans="1:31" ht="15.6">
      <c r="A3" s="251" t="str">
        <f>'Date initiale'!B5&amp;" "&amp;'Date initiale'!C5</f>
        <v>Departamentul BAZELE PROIECTĂRII DE ARHITECTURĂ</v>
      </c>
      <c r="B3" s="251"/>
      <c r="C3" s="251"/>
      <c r="D3" s="2"/>
      <c r="E3" s="2"/>
      <c r="F3" s="2"/>
      <c r="G3" s="2"/>
      <c r="H3" s="2"/>
      <c r="I3" s="2"/>
    </row>
    <row r="4" spans="1:31" ht="15.6">
      <c r="A4" s="415" t="str">
        <f>'Date initiale'!C6&amp;", "&amp;'Date initiale'!C7</f>
        <v>LASCU TANA - NICOLETA, 27</v>
      </c>
      <c r="B4" s="415"/>
      <c r="C4" s="415"/>
      <c r="D4" s="2"/>
      <c r="E4" s="2"/>
      <c r="F4" s="3"/>
      <c r="G4" s="3"/>
      <c r="H4" s="3"/>
      <c r="I4" s="3"/>
    </row>
    <row r="5" spans="1:31" ht="15.6">
      <c r="A5" s="252"/>
      <c r="B5" s="252"/>
      <c r="C5" s="252"/>
      <c r="D5" s="2"/>
      <c r="E5" s="2"/>
      <c r="F5" s="3"/>
      <c r="G5" s="3"/>
      <c r="H5" s="3"/>
      <c r="I5" s="3"/>
    </row>
    <row r="6" spans="1:31" ht="15.6">
      <c r="A6" s="414" t="s">
        <v>110</v>
      </c>
      <c r="B6" s="414"/>
      <c r="C6" s="414"/>
      <c r="D6" s="414"/>
      <c r="E6" s="414"/>
      <c r="F6" s="414"/>
      <c r="G6" s="414"/>
      <c r="H6" s="414"/>
      <c r="I6" s="414"/>
    </row>
    <row r="7" spans="1:31" ht="15.6">
      <c r="A7" s="414" t="str">
        <f>'Descriere indicatori'!B5&amp;". "&amp;'Descriere indicatori'!C5</f>
        <v xml:space="preserve">I2. Cărţi de autor publicate la edituri cu prestigiu naţional* </v>
      </c>
      <c r="B7" s="414"/>
      <c r="C7" s="414"/>
      <c r="D7" s="414"/>
      <c r="E7" s="414"/>
      <c r="F7" s="414"/>
      <c r="G7" s="414"/>
      <c r="H7" s="414"/>
      <c r="I7" s="414"/>
    </row>
    <row r="8" spans="1:31" ht="16.2" thickBot="1">
      <c r="A8" s="33"/>
      <c r="B8" s="33"/>
      <c r="C8" s="33"/>
      <c r="D8" s="33"/>
      <c r="E8" s="33"/>
      <c r="F8" s="33"/>
      <c r="G8" s="33"/>
      <c r="H8" s="33"/>
      <c r="I8" s="33"/>
    </row>
    <row r="9" spans="1:31" s="6" customFormat="1" ht="58.2" thickBot="1">
      <c r="A9" s="186" t="s">
        <v>55</v>
      </c>
      <c r="B9" s="187" t="s">
        <v>83</v>
      </c>
      <c r="C9" s="187" t="s">
        <v>84</v>
      </c>
      <c r="D9" s="187" t="s">
        <v>85</v>
      </c>
      <c r="E9" s="187" t="s">
        <v>86</v>
      </c>
      <c r="F9" s="188" t="s">
        <v>87</v>
      </c>
      <c r="G9" s="187" t="s">
        <v>88</v>
      </c>
      <c r="H9" s="187" t="s">
        <v>89</v>
      </c>
      <c r="I9" s="189" t="s">
        <v>90</v>
      </c>
      <c r="J9" s="4"/>
      <c r="K9" s="254" t="s">
        <v>108</v>
      </c>
      <c r="L9" s="5"/>
      <c r="M9" s="5"/>
      <c r="N9" s="5"/>
      <c r="O9" s="5"/>
      <c r="P9" s="5"/>
      <c r="Q9" s="5"/>
      <c r="R9" s="5"/>
      <c r="S9" s="5"/>
      <c r="T9" s="5"/>
      <c r="U9" s="5"/>
      <c r="V9" s="5"/>
      <c r="W9" s="5"/>
      <c r="X9" s="5"/>
      <c r="Y9" s="5"/>
      <c r="Z9" s="5"/>
      <c r="AA9" s="5"/>
      <c r="AB9" s="5"/>
      <c r="AC9" s="5"/>
      <c r="AD9" s="5"/>
      <c r="AE9" s="5"/>
    </row>
    <row r="10" spans="1:31" s="6" customFormat="1" ht="115.2">
      <c r="A10" s="118">
        <v>1</v>
      </c>
      <c r="B10" s="119" t="s">
        <v>481</v>
      </c>
      <c r="C10" s="120" t="s">
        <v>275</v>
      </c>
      <c r="D10" s="119" t="s">
        <v>377</v>
      </c>
      <c r="E10" s="121" t="s">
        <v>276</v>
      </c>
      <c r="F10" s="122">
        <v>2009</v>
      </c>
      <c r="G10" s="119" t="s">
        <v>429</v>
      </c>
      <c r="H10" s="119" t="s">
        <v>430</v>
      </c>
      <c r="I10" s="302">
        <v>15</v>
      </c>
      <c r="J10" s="7"/>
      <c r="K10" s="255">
        <v>15</v>
      </c>
      <c r="L10" s="7" t="s">
        <v>246</v>
      </c>
      <c r="M10" s="7"/>
      <c r="N10" s="7"/>
      <c r="O10" s="7"/>
      <c r="P10" s="7"/>
      <c r="Q10" s="7"/>
      <c r="R10" s="7"/>
      <c r="S10" s="7"/>
      <c r="T10" s="7"/>
      <c r="U10" s="7"/>
      <c r="V10" s="7"/>
      <c r="W10" s="7"/>
      <c r="X10" s="7"/>
      <c r="Y10" s="7"/>
      <c r="Z10" s="7"/>
      <c r="AA10" s="7"/>
      <c r="AB10" s="7"/>
      <c r="AC10" s="7"/>
      <c r="AD10" s="7"/>
      <c r="AE10" s="7"/>
    </row>
    <row r="11" spans="1:31" s="6" customFormat="1" ht="15.6">
      <c r="A11" s="123">
        <f>A10+1</f>
        <v>2</v>
      </c>
      <c r="B11" s="124"/>
      <c r="C11" s="125"/>
      <c r="D11" s="124"/>
      <c r="E11" s="125"/>
      <c r="F11" s="126"/>
      <c r="G11" s="124"/>
      <c r="H11" s="124"/>
      <c r="I11" s="303"/>
      <c r="J11" s="7"/>
      <c r="K11"/>
      <c r="L11" s="7"/>
      <c r="M11" s="7"/>
      <c r="N11" s="7"/>
      <c r="O11" s="7"/>
      <c r="P11" s="7"/>
      <c r="Q11" s="7"/>
      <c r="R11" s="7"/>
      <c r="S11" s="7"/>
      <c r="T11" s="7"/>
      <c r="U11" s="7"/>
      <c r="V11" s="7"/>
      <c r="W11" s="7"/>
      <c r="X11" s="7"/>
      <c r="Y11" s="7"/>
      <c r="Z11" s="7"/>
      <c r="AA11" s="7"/>
      <c r="AB11" s="7"/>
      <c r="AC11" s="7"/>
      <c r="AD11" s="7"/>
      <c r="AE11" s="7"/>
    </row>
    <row r="12" spans="1:31" s="6" customFormat="1" ht="15.6">
      <c r="A12" s="123">
        <f t="shared" ref="A12:A19" si="0">A11+1</f>
        <v>3</v>
      </c>
      <c r="B12" s="125"/>
      <c r="C12" s="125"/>
      <c r="D12" s="124"/>
      <c r="E12" s="125"/>
      <c r="F12" s="126"/>
      <c r="G12" s="125"/>
      <c r="H12" s="124"/>
      <c r="I12" s="303"/>
      <c r="J12" s="7"/>
      <c r="K12" s="7"/>
      <c r="L12" s="7"/>
      <c r="M12" s="7"/>
      <c r="N12" s="7"/>
      <c r="O12" s="7"/>
      <c r="P12" s="7"/>
      <c r="Q12" s="7"/>
      <c r="R12" s="7"/>
      <c r="S12" s="7"/>
      <c r="T12" s="7"/>
      <c r="U12" s="7"/>
      <c r="V12" s="7"/>
      <c r="W12" s="7"/>
      <c r="X12" s="7"/>
      <c r="Y12" s="7"/>
      <c r="Z12" s="7"/>
      <c r="AA12" s="7"/>
      <c r="AB12" s="7"/>
      <c r="AC12" s="7"/>
      <c r="AD12" s="7"/>
      <c r="AE12" s="7"/>
    </row>
    <row r="13" spans="1:31" s="6" customFormat="1" ht="15.6">
      <c r="A13" s="123">
        <f t="shared" si="0"/>
        <v>4</v>
      </c>
      <c r="B13" s="125"/>
      <c r="C13" s="125"/>
      <c r="D13" s="124"/>
      <c r="E13" s="125"/>
      <c r="F13" s="126"/>
      <c r="G13" s="125"/>
      <c r="H13" s="125"/>
      <c r="I13" s="303"/>
      <c r="J13" s="7"/>
      <c r="K13" s="7"/>
      <c r="L13" s="7"/>
      <c r="M13" s="7"/>
      <c r="N13" s="7"/>
      <c r="O13" s="7"/>
      <c r="P13" s="7"/>
      <c r="Q13" s="7"/>
      <c r="R13" s="7"/>
      <c r="S13" s="7"/>
      <c r="T13" s="7"/>
      <c r="U13" s="7"/>
      <c r="V13" s="7"/>
      <c r="W13" s="7"/>
      <c r="X13" s="7"/>
      <c r="Y13" s="7"/>
      <c r="Z13" s="7"/>
      <c r="AA13" s="7"/>
      <c r="AB13" s="7"/>
      <c r="AC13" s="7"/>
      <c r="AD13" s="7"/>
      <c r="AE13" s="7"/>
    </row>
    <row r="14" spans="1:31" s="6" customFormat="1" ht="15.6">
      <c r="A14" s="123">
        <f t="shared" si="0"/>
        <v>5</v>
      </c>
      <c r="B14" s="124"/>
      <c r="C14" s="125"/>
      <c r="D14" s="124"/>
      <c r="E14" s="125"/>
      <c r="F14" s="126"/>
      <c r="G14" s="124"/>
      <c r="H14" s="124"/>
      <c r="I14" s="303"/>
      <c r="J14" s="7"/>
      <c r="K14" s="7"/>
      <c r="L14" s="7"/>
      <c r="M14" s="7"/>
      <c r="N14" s="7"/>
      <c r="O14" s="7"/>
      <c r="P14" s="7"/>
      <c r="Q14" s="7"/>
      <c r="R14" s="7"/>
      <c r="S14" s="7"/>
      <c r="T14" s="7"/>
      <c r="U14" s="7"/>
      <c r="V14" s="7"/>
      <c r="W14" s="7"/>
      <c r="X14" s="7"/>
      <c r="Y14" s="7"/>
      <c r="Z14" s="7"/>
      <c r="AA14" s="7"/>
      <c r="AB14" s="7"/>
      <c r="AC14" s="7"/>
      <c r="AD14" s="7"/>
      <c r="AE14" s="7"/>
    </row>
    <row r="15" spans="1:31" s="6" customFormat="1" ht="15.6">
      <c r="A15" s="123">
        <f t="shared" si="0"/>
        <v>6</v>
      </c>
      <c r="B15" s="125"/>
      <c r="C15" s="125"/>
      <c r="D15" s="124"/>
      <c r="E15" s="125"/>
      <c r="F15" s="126"/>
      <c r="G15" s="125"/>
      <c r="H15" s="124"/>
      <c r="I15" s="303"/>
      <c r="J15" s="7"/>
      <c r="K15" s="7"/>
      <c r="L15" s="7"/>
      <c r="M15" s="7"/>
      <c r="N15" s="7"/>
      <c r="O15" s="7"/>
      <c r="P15" s="7"/>
      <c r="Q15" s="7"/>
      <c r="R15" s="7"/>
      <c r="S15" s="7"/>
      <c r="T15" s="7"/>
      <c r="U15" s="7"/>
      <c r="V15" s="7"/>
      <c r="W15" s="7"/>
      <c r="X15" s="7"/>
      <c r="Y15" s="7"/>
      <c r="Z15" s="7"/>
      <c r="AA15" s="7"/>
      <c r="AB15" s="7"/>
      <c r="AC15" s="7"/>
      <c r="AD15" s="7"/>
      <c r="AE15" s="7"/>
    </row>
    <row r="16" spans="1:31" s="6" customFormat="1" ht="15.6">
      <c r="A16" s="123">
        <f t="shared" si="0"/>
        <v>7</v>
      </c>
      <c r="B16" s="125"/>
      <c r="C16" s="125"/>
      <c r="D16" s="124"/>
      <c r="E16" s="125"/>
      <c r="F16" s="126"/>
      <c r="G16" s="125"/>
      <c r="H16" s="125"/>
      <c r="I16" s="303"/>
      <c r="J16" s="7"/>
      <c r="K16" s="7"/>
      <c r="L16" s="7"/>
      <c r="M16" s="7"/>
      <c r="N16" s="7"/>
      <c r="O16" s="7"/>
      <c r="P16" s="7"/>
      <c r="Q16" s="7"/>
      <c r="R16" s="7"/>
      <c r="S16" s="7"/>
      <c r="T16" s="7"/>
      <c r="U16" s="7"/>
      <c r="V16" s="7"/>
      <c r="W16" s="7"/>
      <c r="X16" s="7"/>
      <c r="Y16" s="7"/>
      <c r="Z16" s="7"/>
      <c r="AA16" s="7"/>
      <c r="AB16" s="7"/>
      <c r="AC16" s="7"/>
      <c r="AD16" s="7"/>
      <c r="AE16" s="7"/>
    </row>
    <row r="17" spans="1:31" s="6" customFormat="1" ht="15.6">
      <c r="A17" s="123">
        <f t="shared" si="0"/>
        <v>8</v>
      </c>
      <c r="B17" s="127"/>
      <c r="C17" s="125"/>
      <c r="D17" s="127"/>
      <c r="E17" s="128"/>
      <c r="F17" s="126"/>
      <c r="G17" s="125"/>
      <c r="H17" s="125"/>
      <c r="I17" s="303"/>
      <c r="J17" s="7"/>
      <c r="K17" s="7"/>
      <c r="L17" s="7"/>
      <c r="M17" s="7"/>
      <c r="N17" s="7"/>
      <c r="O17" s="7"/>
      <c r="P17" s="7"/>
      <c r="Q17" s="7"/>
      <c r="R17" s="7"/>
      <c r="S17" s="7"/>
      <c r="T17" s="7"/>
      <c r="U17" s="7"/>
      <c r="V17" s="7"/>
      <c r="W17" s="7"/>
      <c r="X17" s="7"/>
      <c r="Y17" s="7"/>
      <c r="Z17" s="7"/>
      <c r="AA17" s="7"/>
      <c r="AB17" s="7"/>
      <c r="AC17" s="7"/>
      <c r="AD17" s="7"/>
      <c r="AE17" s="7"/>
    </row>
    <row r="18" spans="1:31" s="6" customFormat="1" ht="15.6">
      <c r="A18" s="123">
        <f t="shared" si="0"/>
        <v>9</v>
      </c>
      <c r="B18" s="127"/>
      <c r="C18" s="125"/>
      <c r="D18" s="127"/>
      <c r="E18" s="128"/>
      <c r="F18" s="126"/>
      <c r="G18" s="125"/>
      <c r="H18" s="125"/>
      <c r="I18" s="303"/>
      <c r="J18" s="7"/>
      <c r="K18" s="7"/>
      <c r="L18" s="7"/>
      <c r="M18" s="7"/>
      <c r="N18" s="7"/>
      <c r="O18" s="7"/>
      <c r="P18" s="7"/>
      <c r="Q18" s="7"/>
      <c r="R18" s="7"/>
      <c r="S18" s="7"/>
      <c r="T18" s="7"/>
      <c r="U18" s="7"/>
      <c r="V18" s="7"/>
      <c r="W18" s="7"/>
      <c r="X18" s="7"/>
      <c r="Y18" s="7"/>
      <c r="Z18" s="7"/>
      <c r="AA18" s="7"/>
      <c r="AB18" s="7"/>
      <c r="AC18" s="7"/>
      <c r="AD18" s="7"/>
      <c r="AE18" s="7"/>
    </row>
    <row r="19" spans="1:31" s="6" customFormat="1" ht="16.2" thickBot="1">
      <c r="A19" s="129">
        <f t="shared" si="0"/>
        <v>10</v>
      </c>
      <c r="B19" s="130"/>
      <c r="C19" s="131"/>
      <c r="D19" s="130"/>
      <c r="E19" s="131"/>
      <c r="F19" s="132"/>
      <c r="G19" s="132"/>
      <c r="H19" s="132"/>
      <c r="I19" s="304"/>
      <c r="J19" s="8"/>
      <c r="K19" s="9"/>
      <c r="L19" s="9"/>
      <c r="M19" s="9"/>
      <c r="N19" s="9"/>
      <c r="O19" s="9"/>
      <c r="P19" s="9"/>
      <c r="Q19" s="9"/>
      <c r="R19" s="9"/>
      <c r="S19" s="9"/>
      <c r="T19" s="9"/>
      <c r="U19" s="5"/>
      <c r="V19" s="5"/>
      <c r="W19" s="5"/>
      <c r="X19" s="5"/>
      <c r="Y19" s="5"/>
      <c r="Z19" s="5"/>
      <c r="AA19" s="5"/>
      <c r="AB19" s="5"/>
      <c r="AC19" s="5"/>
      <c r="AD19" s="5"/>
      <c r="AE19" s="5"/>
    </row>
    <row r="20" spans="1:31" s="6" customFormat="1" ht="16.2" thickBot="1">
      <c r="A20" s="347"/>
      <c r="B20" s="133"/>
      <c r="C20" s="133"/>
      <c r="D20" s="133"/>
      <c r="E20" s="133"/>
      <c r="F20" s="133"/>
      <c r="G20" s="133"/>
      <c r="H20" s="116" t="str">
        <f>"Total "&amp;LEFT(A7,2)</f>
        <v>Total I2</v>
      </c>
      <c r="I20" s="138">
        <f>SUM(I10:I19)</f>
        <v>15</v>
      </c>
      <c r="J20" s="9"/>
      <c r="K20" s="9"/>
      <c r="L20" s="5"/>
      <c r="M20" s="5"/>
      <c r="N20" s="5"/>
      <c r="O20" s="5"/>
      <c r="P20" s="5"/>
      <c r="Q20" s="5"/>
      <c r="R20" s="5"/>
      <c r="S20" s="5"/>
      <c r="T20" s="5"/>
      <c r="U20" s="5"/>
      <c r="V20" s="5"/>
    </row>
    <row r="21" spans="1:31" s="6" customFormat="1" ht="15.6">
      <c r="A21" s="8"/>
      <c r="B21" s="9"/>
      <c r="C21" s="9"/>
      <c r="D21" s="9"/>
      <c r="E21" s="9"/>
      <c r="F21" s="9"/>
      <c r="G21" s="9"/>
      <c r="H21" s="9"/>
      <c r="I21" s="9"/>
      <c r="J21" s="9"/>
      <c r="K21" s="9"/>
      <c r="L21" s="5"/>
      <c r="M21" s="5"/>
      <c r="N21" s="5"/>
      <c r="O21" s="5"/>
      <c r="P21" s="5"/>
      <c r="Q21" s="5"/>
      <c r="R21" s="5"/>
      <c r="S21" s="5"/>
      <c r="T21" s="5"/>
      <c r="U21" s="5"/>
      <c r="V21" s="5"/>
    </row>
    <row r="22" spans="1:31" s="6" customFormat="1" ht="33.75" customHeight="1">
      <c r="A22" s="416"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16"/>
      <c r="C22" s="416"/>
      <c r="D22" s="416"/>
      <c r="E22" s="416"/>
      <c r="F22" s="416"/>
      <c r="G22" s="416"/>
      <c r="H22" s="416"/>
      <c r="I22" s="416"/>
      <c r="J22" s="9"/>
      <c r="K22" s="9"/>
      <c r="L22" s="5"/>
      <c r="M22" s="5"/>
      <c r="N22" s="5"/>
      <c r="O22" s="5"/>
      <c r="P22" s="5"/>
      <c r="Q22" s="5"/>
      <c r="R22" s="5"/>
      <c r="S22" s="5"/>
      <c r="T22" s="5"/>
      <c r="U22" s="5"/>
      <c r="V22" s="5"/>
    </row>
    <row r="23" spans="1:31" s="6" customFormat="1" ht="15.6">
      <c r="A23" s="8"/>
      <c r="B23" s="9"/>
      <c r="C23" s="9"/>
      <c r="D23" s="9"/>
      <c r="E23" s="9"/>
      <c r="F23" s="9"/>
      <c r="G23" s="9"/>
      <c r="H23" s="9"/>
      <c r="I23" s="9"/>
      <c r="J23" s="9"/>
      <c r="K23" s="9"/>
      <c r="L23" s="5"/>
      <c r="M23" s="5"/>
      <c r="N23" s="5"/>
      <c r="O23" s="5"/>
      <c r="P23" s="5"/>
      <c r="Q23" s="5"/>
      <c r="R23" s="5"/>
      <c r="S23" s="5"/>
      <c r="T23" s="5"/>
      <c r="U23" s="5"/>
      <c r="V23" s="5"/>
    </row>
    <row r="24" spans="1:31" s="6" customFormat="1" ht="15.6">
      <c r="A24" s="8"/>
      <c r="B24" s="9"/>
      <c r="C24" s="9"/>
      <c r="D24" s="9"/>
      <c r="E24" s="9"/>
      <c r="F24" s="9"/>
      <c r="G24" s="9"/>
      <c r="H24" s="9"/>
      <c r="I24" s="9"/>
      <c r="J24" s="9"/>
      <c r="K24" s="9"/>
      <c r="L24" s="5"/>
      <c r="M24" s="5"/>
      <c r="N24" s="5"/>
      <c r="O24" s="5"/>
      <c r="P24" s="5"/>
      <c r="Q24" s="5"/>
      <c r="R24" s="5"/>
      <c r="S24" s="5"/>
      <c r="T24" s="5"/>
      <c r="U24" s="5"/>
      <c r="V24" s="5"/>
    </row>
    <row r="25" spans="1:31" s="6" customFormat="1" ht="15.6">
      <c r="A25" s="8"/>
      <c r="B25" s="9"/>
      <c r="C25" s="9"/>
      <c r="D25" s="9"/>
      <c r="E25" s="9"/>
      <c r="F25" s="9"/>
      <c r="G25" s="9"/>
      <c r="H25" s="9"/>
      <c r="I25" s="9"/>
      <c r="J25" s="9"/>
      <c r="K25" s="9"/>
      <c r="L25" s="5"/>
      <c r="M25" s="5"/>
      <c r="N25" s="5"/>
      <c r="O25" s="5"/>
      <c r="P25" s="5"/>
      <c r="Q25" s="5"/>
      <c r="R25" s="5"/>
      <c r="S25" s="5"/>
      <c r="T25" s="5"/>
      <c r="U25" s="5"/>
      <c r="V25" s="5"/>
    </row>
  </sheetData>
  <mergeCells count="4">
    <mergeCell ref="A4:C4"/>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6"/>
  </sheetPr>
  <dimension ref="A1:L22"/>
  <sheetViews>
    <sheetView workbookViewId="0">
      <selection activeCell="L10" sqref="L10"/>
    </sheetView>
  </sheetViews>
  <sheetFormatPr defaultRowHeight="14.4"/>
  <cols>
    <col min="1" max="1" width="5.109375" customWidth="1"/>
    <col min="2" max="2" width="22.109375" customWidth="1"/>
    <col min="3" max="3" width="27.109375" customWidth="1"/>
    <col min="4" max="4" width="21.44140625" customWidth="1"/>
    <col min="5" max="5" width="16" customWidth="1"/>
    <col min="6" max="6" width="6.88671875" customWidth="1"/>
    <col min="7" max="7" width="10" customWidth="1"/>
    <col min="8" max="8" width="10.5546875" customWidth="1"/>
    <col min="9" max="9" width="9.6640625" customWidth="1"/>
  </cols>
  <sheetData>
    <row r="1" spans="1:12">
      <c r="A1" s="251" t="str">
        <f>'Date initiale'!C3</f>
        <v>Universitatea de Arhitectură și Urbanism "Ion Mincu" București</v>
      </c>
      <c r="B1" s="251"/>
      <c r="C1" s="251"/>
    </row>
    <row r="2" spans="1:12">
      <c r="A2" s="251" t="str">
        <f>'Date initiale'!B4&amp;" "&amp;'Date initiale'!C4</f>
        <v>Facultatea ARHITECTURA</v>
      </c>
      <c r="B2" s="251"/>
      <c r="C2" s="251"/>
    </row>
    <row r="3" spans="1:12">
      <c r="A3" s="251" t="str">
        <f>'Date initiale'!B5&amp;" "&amp;'Date initiale'!C5</f>
        <v>Departamentul BAZELE PROIECTĂRII DE ARHITECTURĂ</v>
      </c>
      <c r="B3" s="251"/>
      <c r="C3" s="251"/>
    </row>
    <row r="4" spans="1:12">
      <c r="A4" s="113" t="str">
        <f>'Date initiale'!C6&amp;", "&amp;'Date initiale'!C7</f>
        <v>LASCU TANA - NICOLETA, 27</v>
      </c>
      <c r="B4" s="113"/>
      <c r="C4" s="113"/>
    </row>
    <row r="5" spans="1:12">
      <c r="A5" s="113"/>
      <c r="B5" s="113"/>
      <c r="C5" s="113"/>
    </row>
    <row r="6" spans="1:12" ht="15.6">
      <c r="A6" s="414" t="s">
        <v>110</v>
      </c>
      <c r="B6" s="414"/>
      <c r="C6" s="414"/>
      <c r="D6" s="414"/>
      <c r="E6" s="414"/>
      <c r="F6" s="414"/>
      <c r="G6" s="414"/>
      <c r="H6" s="414"/>
      <c r="I6" s="414"/>
    </row>
    <row r="7" spans="1:12" ht="15.6">
      <c r="A7" s="414" t="str">
        <f>'Descriere indicatori'!B6&amp;". "&amp;'Descriere indicatori'!C6</f>
        <v xml:space="preserve">I3. Capitole de autor cuprinse în cărţi publicate la edituri cu prestigiu naţional* </v>
      </c>
      <c r="B7" s="414"/>
      <c r="C7" s="414"/>
      <c r="D7" s="414"/>
      <c r="E7" s="414"/>
      <c r="F7" s="414"/>
      <c r="G7" s="414"/>
      <c r="H7" s="414"/>
      <c r="I7" s="414"/>
    </row>
    <row r="8" spans="1:12" ht="16.2" thickBot="1">
      <c r="A8" s="33"/>
      <c r="B8" s="33"/>
      <c r="C8" s="33"/>
      <c r="D8" s="33"/>
      <c r="E8" s="33"/>
      <c r="F8" s="33"/>
      <c r="G8" s="33"/>
      <c r="H8" s="33"/>
      <c r="I8" s="33"/>
    </row>
    <row r="9" spans="1:12" ht="58.2" thickBot="1">
      <c r="A9" s="182" t="s">
        <v>55</v>
      </c>
      <c r="B9" s="183" t="s">
        <v>83</v>
      </c>
      <c r="C9" s="183" t="s">
        <v>175</v>
      </c>
      <c r="D9" s="183" t="s">
        <v>85</v>
      </c>
      <c r="E9" s="183" t="s">
        <v>86</v>
      </c>
      <c r="F9" s="184" t="s">
        <v>87</v>
      </c>
      <c r="G9" s="183" t="s">
        <v>88</v>
      </c>
      <c r="H9" s="183" t="s">
        <v>89</v>
      </c>
      <c r="I9" s="185" t="s">
        <v>90</v>
      </c>
      <c r="K9" s="254" t="s">
        <v>108</v>
      </c>
    </row>
    <row r="10" spans="1:12">
      <c r="A10" s="157">
        <v>1</v>
      </c>
      <c r="B10" s="140"/>
      <c r="C10" s="140"/>
      <c r="D10" s="140"/>
      <c r="E10" s="140"/>
      <c r="F10" s="141"/>
      <c r="G10" s="142"/>
      <c r="H10" s="141"/>
      <c r="I10" s="305"/>
      <c r="K10" s="255">
        <v>10</v>
      </c>
      <c r="L10" s="359" t="s">
        <v>247</v>
      </c>
    </row>
    <row r="11" spans="1:12">
      <c r="A11" s="102">
        <f>A10+1</f>
        <v>2</v>
      </c>
      <c r="B11" s="36"/>
      <c r="C11" s="36"/>
      <c r="D11" s="134"/>
      <c r="E11" s="36"/>
      <c r="F11" s="36"/>
      <c r="G11" s="36"/>
      <c r="H11" s="36"/>
      <c r="I11" s="306"/>
    </row>
    <row r="12" spans="1:12">
      <c r="A12" s="144">
        <f t="shared" ref="A12:A19" si="0">A11+1</f>
        <v>3</v>
      </c>
      <c r="B12" s="114"/>
      <c r="C12" s="136"/>
      <c r="D12" s="134"/>
      <c r="E12" s="145"/>
      <c r="F12" s="107"/>
      <c r="G12" s="107"/>
      <c r="H12" s="107"/>
      <c r="I12" s="307"/>
    </row>
    <row r="13" spans="1:12">
      <c r="A13" s="144">
        <f t="shared" si="0"/>
        <v>4</v>
      </c>
      <c r="B13" s="137"/>
      <c r="C13" s="36"/>
      <c r="D13" s="36"/>
      <c r="E13" s="36"/>
      <c r="F13" s="106"/>
      <c r="G13" s="106"/>
      <c r="H13" s="106"/>
      <c r="I13" s="300"/>
    </row>
    <row r="14" spans="1:12">
      <c r="A14" s="144">
        <f t="shared" si="0"/>
        <v>5</v>
      </c>
      <c r="B14" s="105"/>
      <c r="C14" s="36"/>
      <c r="D14" s="36"/>
      <c r="E14" s="36"/>
      <c r="F14" s="106"/>
      <c r="G14" s="106"/>
      <c r="H14" s="106"/>
      <c r="I14" s="308"/>
    </row>
    <row r="15" spans="1:12">
      <c r="A15" s="144">
        <f t="shared" si="0"/>
        <v>6</v>
      </c>
      <c r="B15" s="137"/>
      <c r="C15" s="36"/>
      <c r="D15" s="36"/>
      <c r="E15" s="105"/>
      <c r="F15" s="106"/>
      <c r="G15" s="106"/>
      <c r="H15" s="106"/>
      <c r="I15" s="300"/>
    </row>
    <row r="16" spans="1:12">
      <c r="A16" s="144">
        <f t="shared" si="0"/>
        <v>7</v>
      </c>
      <c r="B16" s="105"/>
      <c r="C16" s="36"/>
      <c r="D16" s="36"/>
      <c r="E16" s="36"/>
      <c r="F16" s="106"/>
      <c r="G16" s="106"/>
      <c r="H16" s="106"/>
      <c r="I16" s="308"/>
    </row>
    <row r="17" spans="1:9">
      <c r="A17" s="144">
        <f t="shared" si="0"/>
        <v>8</v>
      </c>
      <c r="B17" s="137"/>
      <c r="C17" s="36"/>
      <c r="D17" s="36"/>
      <c r="E17" s="105"/>
      <c r="F17" s="106"/>
      <c r="G17" s="106"/>
      <c r="H17" s="106"/>
      <c r="I17" s="300"/>
    </row>
    <row r="18" spans="1:9">
      <c r="A18" s="144">
        <f t="shared" si="0"/>
        <v>9</v>
      </c>
      <c r="B18" s="135"/>
      <c r="C18" s="145"/>
      <c r="D18" s="134"/>
      <c r="E18" s="139"/>
      <c r="F18" s="107"/>
      <c r="G18" s="107"/>
      <c r="H18" s="107"/>
      <c r="I18" s="300"/>
    </row>
    <row r="19" spans="1:9" ht="15" thickBot="1">
      <c r="A19" s="146">
        <f t="shared" si="0"/>
        <v>10</v>
      </c>
      <c r="B19" s="147"/>
      <c r="C19" s="148"/>
      <c r="D19" s="148"/>
      <c r="E19" s="148"/>
      <c r="F19" s="111"/>
      <c r="G19" s="111"/>
      <c r="H19" s="111"/>
      <c r="I19" s="301"/>
    </row>
    <row r="20" spans="1:9" ht="15" thickBot="1">
      <c r="A20" s="336"/>
      <c r="B20" s="113"/>
      <c r="C20" s="113"/>
      <c r="D20" s="113"/>
      <c r="E20" s="113"/>
      <c r="F20" s="113"/>
      <c r="G20" s="113"/>
      <c r="H20" s="116" t="str">
        <f>"Total "&amp;LEFT(A7,2)</f>
        <v>Total I3</v>
      </c>
      <c r="I20" s="117">
        <f>SUM(I10:I19)</f>
        <v>0</v>
      </c>
    </row>
    <row r="22" spans="1:9" ht="33.75" customHeight="1">
      <c r="A22" s="416"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16"/>
      <c r="C22" s="416"/>
      <c r="D22" s="416"/>
      <c r="E22" s="416"/>
      <c r="F22" s="416"/>
      <c r="G22" s="416"/>
      <c r="H22" s="416"/>
      <c r="I22" s="416"/>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6"/>
  </sheetPr>
  <dimension ref="A1:L22"/>
  <sheetViews>
    <sheetView workbookViewId="0">
      <selection activeCell="H10" sqref="H10"/>
    </sheetView>
  </sheetViews>
  <sheetFormatPr defaultRowHeight="14.4"/>
  <cols>
    <col min="1" max="1" width="5.109375" customWidth="1"/>
    <col min="2" max="2" width="22.109375" customWidth="1"/>
    <col min="3" max="3" width="27.109375" customWidth="1"/>
    <col min="4" max="4" width="21.44140625" customWidth="1"/>
    <col min="5" max="5" width="16" customWidth="1"/>
    <col min="6" max="6" width="6.88671875" customWidth="1"/>
    <col min="7" max="7" width="10.5546875" customWidth="1"/>
    <col min="8" max="8" width="10" customWidth="1"/>
    <col min="9" max="9" width="9.6640625" customWidth="1"/>
  </cols>
  <sheetData>
    <row r="1" spans="1:12">
      <c r="A1" s="251" t="str">
        <f>'Date initiale'!C3</f>
        <v>Universitatea de Arhitectură și Urbanism "Ion Mincu" București</v>
      </c>
      <c r="B1" s="251"/>
      <c r="C1" s="251"/>
    </row>
    <row r="2" spans="1:12">
      <c r="A2" s="251" t="str">
        <f>'Date initiale'!B4&amp;" "&amp;'Date initiale'!C4</f>
        <v>Facultatea ARHITECTURA</v>
      </c>
      <c r="B2" s="251"/>
      <c r="C2" s="251"/>
    </row>
    <row r="3" spans="1:12">
      <c r="A3" s="251" t="str">
        <f>'Date initiale'!B5&amp;" "&amp;'Date initiale'!C5</f>
        <v>Departamentul BAZELE PROIECTĂRII DE ARHITECTURĂ</v>
      </c>
      <c r="B3" s="251"/>
      <c r="C3" s="251"/>
    </row>
    <row r="4" spans="1:12">
      <c r="A4" s="113" t="str">
        <f>'Date initiale'!C6&amp;", "&amp;'Date initiale'!C7</f>
        <v>LASCU TANA - NICOLETA, 27</v>
      </c>
      <c r="B4" s="113"/>
      <c r="C4" s="113"/>
    </row>
    <row r="5" spans="1:12">
      <c r="A5" s="113"/>
      <c r="B5" s="113"/>
      <c r="C5" s="113"/>
    </row>
    <row r="6" spans="1:12" ht="15.6">
      <c r="A6" s="414" t="s">
        <v>110</v>
      </c>
      <c r="B6" s="414"/>
      <c r="C6" s="414"/>
      <c r="D6" s="414"/>
      <c r="E6" s="414"/>
      <c r="F6" s="414"/>
      <c r="G6" s="414"/>
      <c r="H6" s="414"/>
      <c r="I6" s="414"/>
    </row>
    <row r="7" spans="1:12" ht="15.6">
      <c r="A7" s="414" t="str">
        <f>'Descriere indicatori'!B7&amp;". "&amp;'Descriere indicatori'!C7</f>
        <v xml:space="preserve">I4. Articole in extenso în reviste ştiinţifice de specialitate* </v>
      </c>
      <c r="B7" s="414"/>
      <c r="C7" s="414"/>
      <c r="D7" s="414"/>
      <c r="E7" s="414"/>
      <c r="F7" s="414"/>
      <c r="G7" s="414"/>
      <c r="H7" s="414"/>
      <c r="I7" s="414"/>
    </row>
    <row r="8" spans="1:12" ht="15" thickBot="1">
      <c r="A8" s="149"/>
      <c r="B8" s="149"/>
      <c r="C8" s="149"/>
      <c r="D8" s="149"/>
      <c r="E8" s="149"/>
      <c r="F8" s="149"/>
      <c r="G8" s="149"/>
      <c r="H8" s="149"/>
      <c r="I8" s="149"/>
    </row>
    <row r="9" spans="1:12" ht="29.4" thickBot="1">
      <c r="A9" s="182" t="s">
        <v>55</v>
      </c>
      <c r="B9" s="152" t="s">
        <v>83</v>
      </c>
      <c r="C9" s="152" t="s">
        <v>56</v>
      </c>
      <c r="D9" s="152" t="s">
        <v>57</v>
      </c>
      <c r="E9" s="152" t="s">
        <v>80</v>
      </c>
      <c r="F9" s="153" t="s">
        <v>87</v>
      </c>
      <c r="G9" s="152" t="s">
        <v>58</v>
      </c>
      <c r="H9" s="152" t="s">
        <v>111</v>
      </c>
      <c r="I9" s="154" t="s">
        <v>90</v>
      </c>
      <c r="K9" s="254" t="s">
        <v>108</v>
      </c>
    </row>
    <row r="10" spans="1:12">
      <c r="A10" s="157">
        <v>1</v>
      </c>
      <c r="B10" s="142"/>
      <c r="C10" s="142"/>
      <c r="D10" s="142"/>
      <c r="E10" s="142"/>
      <c r="F10" s="141"/>
      <c r="G10" s="142"/>
      <c r="H10" s="142"/>
      <c r="I10" s="165"/>
      <c r="K10" s="255">
        <v>10</v>
      </c>
      <c r="L10" s="359" t="s">
        <v>248</v>
      </c>
    </row>
    <row r="11" spans="1:12">
      <c r="A11" s="102">
        <f>A10+1</f>
        <v>2</v>
      </c>
      <c r="B11" s="103"/>
      <c r="C11" s="104"/>
      <c r="D11" s="103"/>
      <c r="E11" s="105"/>
      <c r="F11" s="106"/>
      <c r="G11" s="107"/>
      <c r="H11" s="107"/>
      <c r="I11" s="303"/>
    </row>
    <row r="12" spans="1:12">
      <c r="A12" s="102">
        <f t="shared" ref="A12:A17" si="0">A11+1</f>
        <v>3</v>
      </c>
      <c r="B12" s="104"/>
      <c r="C12" s="104"/>
      <c r="D12" s="104"/>
      <c r="E12" s="105"/>
      <c r="F12" s="106"/>
      <c r="G12" s="107"/>
      <c r="H12" s="107"/>
      <c r="I12" s="303"/>
    </row>
    <row r="13" spans="1:12">
      <c r="A13" s="102">
        <f t="shared" si="0"/>
        <v>4</v>
      </c>
      <c r="B13" s="104"/>
      <c r="C13" s="104"/>
      <c r="D13" s="104"/>
      <c r="E13" s="105"/>
      <c r="F13" s="106"/>
      <c r="G13" s="106"/>
      <c r="H13" s="106"/>
      <c r="I13" s="303"/>
    </row>
    <row r="14" spans="1:12">
      <c r="A14" s="102">
        <f t="shared" si="0"/>
        <v>5</v>
      </c>
      <c r="B14" s="104"/>
      <c r="C14" s="104"/>
      <c r="D14" s="104"/>
      <c r="E14" s="105"/>
      <c r="F14" s="106"/>
      <c r="G14" s="106"/>
      <c r="H14" s="106"/>
      <c r="I14" s="303"/>
    </row>
    <row r="15" spans="1:12">
      <c r="A15" s="102">
        <f t="shared" si="0"/>
        <v>6</v>
      </c>
      <c r="B15" s="104"/>
      <c r="C15" s="104"/>
      <c r="D15" s="104"/>
      <c r="E15" s="105"/>
      <c r="F15" s="106"/>
      <c r="G15" s="106"/>
      <c r="H15" s="106"/>
      <c r="I15" s="303"/>
    </row>
    <row r="16" spans="1:12">
      <c r="A16" s="102">
        <f t="shared" si="0"/>
        <v>7</v>
      </c>
      <c r="B16" s="104"/>
      <c r="C16" s="104"/>
      <c r="D16" s="104"/>
      <c r="E16" s="105"/>
      <c r="F16" s="106"/>
      <c r="G16" s="106"/>
      <c r="H16" s="106"/>
      <c r="I16" s="303"/>
    </row>
    <row r="17" spans="1:9">
      <c r="A17" s="102">
        <f t="shared" si="0"/>
        <v>8</v>
      </c>
      <c r="B17" s="104"/>
      <c r="C17" s="104"/>
      <c r="D17" s="104"/>
      <c r="E17" s="105"/>
      <c r="F17" s="106"/>
      <c r="G17" s="106"/>
      <c r="H17" s="106"/>
      <c r="I17" s="303"/>
    </row>
    <row r="18" spans="1:9">
      <c r="A18" s="102">
        <f>A17+1</f>
        <v>9</v>
      </c>
      <c r="B18" s="104"/>
      <c r="C18" s="104"/>
      <c r="D18" s="104"/>
      <c r="E18" s="105"/>
      <c r="F18" s="106"/>
      <c r="G18" s="106"/>
      <c r="H18" s="106"/>
      <c r="I18" s="303"/>
    </row>
    <row r="19" spans="1:9" ht="15" thickBot="1">
      <c r="A19" s="108">
        <f>A18+1</f>
        <v>10</v>
      </c>
      <c r="B19" s="109"/>
      <c r="C19" s="109"/>
      <c r="D19" s="109"/>
      <c r="E19" s="110"/>
      <c r="F19" s="111"/>
      <c r="G19" s="111"/>
      <c r="H19" s="111"/>
      <c r="I19" s="304"/>
    </row>
    <row r="20" spans="1:9" ht="15" thickBot="1">
      <c r="A20" s="345"/>
      <c r="B20" s="113"/>
      <c r="C20" s="113"/>
      <c r="D20" s="113"/>
      <c r="E20" s="113"/>
      <c r="F20" s="113"/>
      <c r="G20" s="113"/>
      <c r="H20" s="116" t="str">
        <f>"Total "&amp;LEFT(A7,2)</f>
        <v>Total I4</v>
      </c>
      <c r="I20" s="156">
        <f>SUM(I10:I19)</f>
        <v>0</v>
      </c>
    </row>
    <row r="22" spans="1:9" ht="33.75" customHeight="1">
      <c r="A22" s="416"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16"/>
      <c r="C22" s="416"/>
      <c r="D22" s="416"/>
      <c r="E22" s="416"/>
      <c r="F22" s="416"/>
      <c r="G22" s="416"/>
      <c r="H22" s="416"/>
      <c r="I22" s="416"/>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34</vt:i4>
      </vt:variant>
      <vt:variant>
        <vt:lpstr>Named Ranges</vt:lpstr>
      </vt:variant>
      <vt:variant>
        <vt:i4>35</vt:i4>
      </vt:variant>
    </vt:vector>
  </HeadingPairs>
  <TitlesOfParts>
    <vt:vector size="69" baseType="lpstr">
      <vt:lpstr>INSTRUCTIUNI</vt:lpstr>
      <vt:lpstr>Date initiale</vt:lpstr>
      <vt:lpstr>Fisa verificare</vt:lpstr>
      <vt:lpstr>Descriere indicatori</vt:lpstr>
      <vt:lpstr>Punctaj necesar</vt:lpstr>
      <vt:lpstr>I1</vt:lpstr>
      <vt:lpstr>I2</vt:lpstr>
      <vt:lpstr>I3</vt:lpstr>
      <vt:lpstr>I4</vt:lpstr>
      <vt:lpstr>I5</vt:lpstr>
      <vt:lpstr>I6</vt:lpstr>
      <vt:lpstr>I7</vt:lpstr>
      <vt:lpstr>I8</vt:lpstr>
      <vt:lpstr>I9</vt:lpstr>
      <vt:lpstr>I10</vt:lpstr>
      <vt:lpstr>I11a</vt:lpstr>
      <vt:lpstr>I11b</vt:lpstr>
      <vt:lpstr>I11c</vt:lpstr>
      <vt:lpstr>I12</vt:lpstr>
      <vt:lpstr>I13</vt:lpstr>
      <vt:lpstr>I14a</vt:lpstr>
      <vt:lpstr>I14b</vt:lpstr>
      <vt:lpstr>I14c</vt:lpstr>
      <vt:lpstr>I15</vt:lpstr>
      <vt:lpstr>I16</vt:lpstr>
      <vt:lpstr>I17</vt:lpstr>
      <vt:lpstr>I18</vt:lpstr>
      <vt:lpstr>I19</vt:lpstr>
      <vt:lpstr>I20</vt:lpstr>
      <vt:lpstr>I21</vt:lpstr>
      <vt:lpstr>I22</vt:lpstr>
      <vt:lpstr>I23</vt:lpstr>
      <vt:lpstr>I24</vt:lpstr>
      <vt:lpstr>liste</vt:lpstr>
      <vt:lpstr>'I1'!_Hlk134702600</vt:lpstr>
      <vt:lpstr>'Date initiale'!Print_Area</vt:lpstr>
      <vt:lpstr>'Descriere indicatori'!Print_Area</vt:lpstr>
      <vt:lpstr>'Fisa verificare'!Print_Area</vt:lpstr>
      <vt:lpstr>'I1'!Print_Area</vt:lpstr>
      <vt:lpstr>'I10'!Print_Area</vt:lpstr>
      <vt:lpstr>I11a!Print_Area</vt:lpstr>
      <vt:lpstr>I11b!Print_Area</vt:lpstr>
      <vt:lpstr>I11c!Print_Area</vt:lpstr>
      <vt:lpstr>'I12'!Print_Area</vt:lpstr>
      <vt:lpstr>'I13'!Print_Area</vt:lpstr>
      <vt:lpstr>I14a!Print_Area</vt:lpstr>
      <vt:lpstr>I14b!Print_Area</vt:lpstr>
      <vt:lpstr>I14c!Print_Area</vt:lpstr>
      <vt:lpstr>'I15'!Print_Area</vt:lpstr>
      <vt:lpstr>'I16'!Print_Area</vt:lpstr>
      <vt:lpstr>'I17'!Print_Area</vt:lpstr>
      <vt:lpstr>'I18'!Print_Area</vt:lpstr>
      <vt:lpstr>'I19'!Print_Area</vt:lpstr>
      <vt:lpstr>'I2'!Print_Area</vt:lpstr>
      <vt:lpstr>'I20'!Print_Area</vt:lpstr>
      <vt:lpstr>'I21'!Print_Area</vt:lpstr>
      <vt:lpstr>'I22'!Print_Area</vt:lpstr>
      <vt:lpstr>'I23'!Print_Area</vt:lpstr>
      <vt:lpstr>'I24'!Print_Area</vt:lpstr>
      <vt:lpstr>'I3'!Print_Area</vt:lpstr>
      <vt:lpstr>'I4'!Print_Area</vt:lpstr>
      <vt:lpstr>'I5'!Print_Area</vt:lpstr>
      <vt:lpstr>'I6'!Print_Area</vt:lpstr>
      <vt:lpstr>'I7'!Print_Area</vt:lpstr>
      <vt:lpstr>'I8'!Print_Area</vt:lpstr>
      <vt:lpstr>'I9'!Print_Area</vt:lpstr>
      <vt:lpstr>'Punctaj necesar'!Print_Area</vt:lpstr>
      <vt:lpstr>'Descriere indicatori'!Print_Titles</vt:lpstr>
      <vt:lpstr>'Fisa verificare'!Print_Titles</vt:lpstr>
    </vt:vector>
  </TitlesOfParts>
  <Company>UAUIM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Fișa de verificare punctaj</dc:title>
  <dc:creator>Radu Pană</dc:creator>
  <dc:description>versiune 1.0/mai 2016</dc:description>
  <cp:lastModifiedBy>Liceul I.S</cp:lastModifiedBy>
  <cp:lastPrinted>2017-05-10T06:45:08Z</cp:lastPrinted>
  <dcterms:created xsi:type="dcterms:W3CDTF">2013-01-10T17:13:12Z</dcterms:created>
  <dcterms:modified xsi:type="dcterms:W3CDTF">2024-06-27T18:43:10Z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number">
    <vt:lpwstr>1.0</vt:lpwstr>
  </property>
</Properties>
</file>