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24226"/>
  <mc:AlternateContent xmlns:mc="http://schemas.openxmlformats.org/markup-compatibility/2006">
    <mc:Choice Requires="x15">
      <x15ac:absPath xmlns:x15ac="http://schemas.microsoft.com/office/spreadsheetml/2010/11/ac" url="C:\Users\User\Downloads\ART_TEST\CONCURS_CONF\CONC_CONF-2024\ACTE_NECESARE-2024\"/>
    </mc:Choice>
  </mc:AlternateContent>
  <xr:revisionPtr revIDLastSave="0" documentId="13_ncr:1_{ACCB916F-6D70-4F03-BDF2-29049BEED9C8}" xr6:coauthVersionLast="47" xr6:coauthVersionMax="47" xr10:uidLastSave="{00000000-0000-0000-0000-000000000000}"/>
  <bookViews>
    <workbookView xWindow="-108" yWindow="-108" windowWidth="23256" windowHeight="12456" tabRatio="928" activeTab="1"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18" r:id="rId24"/>
    <sheet name="I16" sheetId="19" r:id="rId25"/>
    <sheet name="I17" sheetId="20" r:id="rId26"/>
    <sheet name="I18" sheetId="21" r:id="rId27"/>
    <sheet name="I19" sheetId="22" r:id="rId28"/>
    <sheet name="I20" sheetId="23" r:id="rId29"/>
    <sheet name="I21" sheetId="24" r:id="rId30"/>
    <sheet name="I22" sheetId="25" r:id="rId31"/>
    <sheet name="I23" sheetId="26" r:id="rId32"/>
    <sheet name="liste" sheetId="33" state="hidden" r:id="rId33"/>
  </sheets>
  <externalReferences>
    <externalReference r:id="rId34"/>
    <externalReference r:id="rId35"/>
  </externalReferences>
  <definedNames>
    <definedName name="NUME">'[1]Date initiale'!$B$6</definedName>
    <definedName name="PER_EVAL">'[2]Date initiale'!$B$18</definedName>
    <definedName name="_xlnm.Print_Area" localSheetId="1">'Date initiale'!$B$1:$C$10</definedName>
    <definedName name="_xlnm.Print_Area" localSheetId="3">'Descriere indicatori'!$A$1:$D$43</definedName>
    <definedName name="_xlnm.Print_Area" localSheetId="2">'Fisa verificare'!$A$1:$C$47</definedName>
    <definedName name="_xlnm.Print_Area" localSheetId="5">'I1'!$A$1:$I$22</definedName>
    <definedName name="_xlnm.Print_Area" localSheetId="14">'I10'!$A$1:$I$22</definedName>
    <definedName name="_xlnm.Print_Area" localSheetId="15">I11a!$A$1:$I$20</definedName>
    <definedName name="_xlnm.Print_Area" localSheetId="16">I11b!$A$1:$H$20</definedName>
    <definedName name="_xlnm.Print_Area" localSheetId="17">I11c!$A$1:$G$32</definedName>
    <definedName name="_xlnm.Print_Area" localSheetId="18">'I12'!$A$1:$H$22</definedName>
    <definedName name="_xlnm.Print_Area" localSheetId="19">'I13'!$A$1:$H$22</definedName>
    <definedName name="_xlnm.Print_Area" localSheetId="20">I14a!$A$1:$H$22</definedName>
    <definedName name="_xlnm.Print_Area" localSheetId="21">I14b!$A$1:$H$22</definedName>
    <definedName name="_xlnm.Print_Area" localSheetId="22">I14c!$A$1:$H$22</definedName>
    <definedName name="_xlnm.Print_Area" localSheetId="23">'I15'!$A$1:$D$20</definedName>
    <definedName name="_xlnm.Print_Area" localSheetId="24">'I16'!$A$1:$D$20</definedName>
    <definedName name="_xlnm.Print_Area" localSheetId="25">'I17'!$A$1:$D$32</definedName>
    <definedName name="_xlnm.Print_Area" localSheetId="26">'I18'!$A$1:$E$20</definedName>
    <definedName name="_xlnm.Print_Area" localSheetId="27">'I19'!$A$1:$E$31</definedName>
    <definedName name="_xlnm.Print_Area" localSheetId="6">'I2'!$A$1:$I$22</definedName>
    <definedName name="_xlnm.Print_Area" localSheetId="28">'I20'!$A$1:$D$30</definedName>
    <definedName name="_xlnm.Print_Area" localSheetId="29">'I21'!$A$1:$D$20</definedName>
    <definedName name="_xlnm.Print_Area" localSheetId="30">'I22'!$A$1:$D$43</definedName>
    <definedName name="_xlnm.Print_Area" localSheetId="31">'I23'!$A$1:$F$20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36" l="1"/>
  <c r="A4" i="36"/>
  <c r="A6" i="36"/>
  <c r="A5" i="36" l="1"/>
  <c r="A3" i="36"/>
  <c r="A46" i="36"/>
  <c r="E31" i="22"/>
  <c r="C33" i="36" s="1"/>
  <c r="F20" i="26"/>
  <c r="C37" i="36" s="1"/>
  <c r="A11" i="26"/>
  <c r="A12" i="26" s="1"/>
  <c r="A13" i="26" s="1"/>
  <c r="A14" i="26" s="1"/>
  <c r="A15" i="26" s="1"/>
  <c r="A16" i="26" s="1"/>
  <c r="A17" i="26" s="1"/>
  <c r="A18" i="26" s="1"/>
  <c r="A19" i="26" s="1"/>
  <c r="A7" i="26"/>
  <c r="E20" i="26" s="1"/>
  <c r="D43" i="25"/>
  <c r="C36" i="36" s="1"/>
  <c r="A11" i="25"/>
  <c r="A12" i="25" s="1"/>
  <c r="A13" i="25" s="1"/>
  <c r="A14" i="25" s="1"/>
  <c r="A15" i="25" s="1"/>
  <c r="A16" i="25" s="1"/>
  <c r="A17" i="25" s="1"/>
  <c r="A42" i="25" s="1"/>
  <c r="A7" i="25"/>
  <c r="C43" i="25" s="1"/>
  <c r="D30" i="23"/>
  <c r="A11" i="24"/>
  <c r="A12" i="24" s="1"/>
  <c r="A13" i="24" s="1"/>
  <c r="A14" i="24" s="1"/>
  <c r="A15" i="24" s="1"/>
  <c r="A16" i="24" s="1"/>
  <c r="A17" i="24" s="1"/>
  <c r="A18" i="24" s="1"/>
  <c r="A19" i="24" s="1"/>
  <c r="A7" i="24"/>
  <c r="C20" i="24" s="1"/>
  <c r="A11" i="23"/>
  <c r="A12" i="23" s="1"/>
  <c r="A13" i="23" s="1"/>
  <c r="A14" i="23" s="1"/>
  <c r="A15" i="23" s="1"/>
  <c r="A16" i="23" s="1"/>
  <c r="A17" i="23" s="1"/>
  <c r="A18" i="23" s="1"/>
  <c r="A7" i="23"/>
  <c r="C30" i="23" s="1"/>
  <c r="A11" i="22"/>
  <c r="A12" i="22" s="1"/>
  <c r="A13" i="22" s="1"/>
  <c r="A14" i="22" s="1"/>
  <c r="A15" i="22" s="1"/>
  <c r="A16" i="22" s="1"/>
  <c r="A17" i="22" s="1"/>
  <c r="A7" i="22"/>
  <c r="D31" i="22" s="1"/>
  <c r="E20" i="21"/>
  <c r="C32" i="36" s="1"/>
  <c r="A11" i="21"/>
  <c r="A12" i="21" s="1"/>
  <c r="A13" i="21" s="1"/>
  <c r="A14" i="21" s="1"/>
  <c r="A15" i="21" s="1"/>
  <c r="A16" i="21" s="1"/>
  <c r="A17" i="21" s="1"/>
  <c r="A18" i="21" s="1"/>
  <c r="A19" i="21" s="1"/>
  <c r="A7" i="21"/>
  <c r="D20" i="21"/>
  <c r="A32" i="20"/>
  <c r="A11" i="20"/>
  <c r="A12" i="20" s="1"/>
  <c r="A13" i="20" s="1"/>
  <c r="A14" i="20" s="1"/>
  <c r="A15" i="20" s="1"/>
  <c r="A16" i="20" s="1"/>
  <c r="A17" i="20" s="1"/>
  <c r="A18" i="20" s="1"/>
  <c r="A7" i="20"/>
  <c r="C30"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C16" i="36" s="1"/>
  <c r="I20" i="7"/>
  <c r="C14" i="36" s="1"/>
  <c r="I20" i="8"/>
  <c r="C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H20" i="34"/>
  <c r="C28" i="36" s="1"/>
  <c r="A11" i="34"/>
  <c r="A12" i="34" s="1"/>
  <c r="A13" i="34" s="1"/>
  <c r="A14" i="34" s="1"/>
  <c r="A15" i="34" s="1"/>
  <c r="A16" i="34" s="1"/>
  <c r="A17" i="34" s="1"/>
  <c r="A18" i="34" s="1"/>
  <c r="A19" i="34" s="1"/>
  <c r="A3" i="34"/>
  <c r="A2" i="34"/>
  <c r="A1" i="34"/>
  <c r="A22" i="30"/>
  <c r="A11" i="30"/>
  <c r="A12" i="30"/>
  <c r="A13" i="30" s="1"/>
  <c r="A14" i="30" s="1"/>
  <c r="A15" i="30" s="1"/>
  <c r="A16" i="30" s="1"/>
  <c r="A17" i="30" s="1"/>
  <c r="A18" i="30" s="1"/>
  <c r="A19" i="30" s="1"/>
  <c r="A7" i="30"/>
  <c r="G20" i="30" s="1"/>
  <c r="A7" i="17"/>
  <c r="G20" i="17" s="1"/>
  <c r="A22" i="17"/>
  <c r="H20" i="17"/>
  <c r="C26" i="36" s="1"/>
  <c r="A11" i="17"/>
  <c r="A12" i="17"/>
  <c r="A13" i="17" s="1"/>
  <c r="A14" i="17" s="1"/>
  <c r="A15" i="17" s="1"/>
  <c r="A16" i="17" s="1"/>
  <c r="A17" i="17" s="1"/>
  <c r="A18" i="17" s="1"/>
  <c r="A19" i="17" s="1"/>
  <c r="A22" i="16"/>
  <c r="A7" i="16"/>
  <c r="G20" i="16" s="1"/>
  <c r="A11" i="16"/>
  <c r="A12" i="16" s="1"/>
  <c r="A13" i="16" s="1"/>
  <c r="A14" i="16" s="1"/>
  <c r="A15" i="16" s="1"/>
  <c r="A16" i="16" s="1"/>
  <c r="A17" i="16" s="1"/>
  <c r="A18" i="16" s="1"/>
  <c r="A19" i="16" s="1"/>
  <c r="A22" i="15"/>
  <c r="A11" i="15"/>
  <c r="A12" i="15" s="1"/>
  <c r="A13" i="15" s="1"/>
  <c r="A14" i="15" s="1"/>
  <c r="A15" i="15" s="1"/>
  <c r="A16" i="15" s="1"/>
  <c r="A17" i="15" s="1"/>
  <c r="A18" i="15" s="1"/>
  <c r="A19" i="15" s="1"/>
  <c r="A7" i="15"/>
  <c r="G20" i="15" s="1"/>
  <c r="A11" i="28"/>
  <c r="A12" i="28" s="1"/>
  <c r="A13" i="28" s="1"/>
  <c r="A14" i="28" s="1"/>
  <c r="A15" i="28" s="1"/>
  <c r="A16" i="28" s="1"/>
  <c r="A17" i="28" s="1"/>
  <c r="A18" i="28" s="1"/>
  <c r="A7" i="28"/>
  <c r="F32" i="28" s="1"/>
  <c r="A11" i="29"/>
  <c r="A12" i="29"/>
  <c r="A13" i="29" s="1"/>
  <c r="A14" i="29" s="1"/>
  <c r="A15" i="29" s="1"/>
  <c r="A16" i="29" s="1"/>
  <c r="A17" i="29" s="1"/>
  <c r="A18" i="29" s="1"/>
  <c r="A19" i="29" s="1"/>
  <c r="A7" i="29"/>
  <c r="G20" i="29" s="1"/>
  <c r="A11" i="14"/>
  <c r="A12" i="14" s="1"/>
  <c r="A13" i="14" s="1"/>
  <c r="A14" i="14" s="1"/>
  <c r="A15" i="14" s="1"/>
  <c r="A16" i="14" s="1"/>
  <c r="A17" i="14" s="1"/>
  <c r="A18" i="14" s="1"/>
  <c r="A19" i="14" s="1"/>
  <c r="A7" i="14"/>
  <c r="H20" i="14"/>
  <c r="A11" i="13"/>
  <c r="A12" i="13" s="1"/>
  <c r="A13" i="13" s="1"/>
  <c r="A14" i="13" s="1"/>
  <c r="A15" i="13" s="1"/>
  <c r="A16" i="13" s="1"/>
  <c r="A17" i="13" s="1"/>
  <c r="A18" i="13" s="1"/>
  <c r="A19" i="13" s="1"/>
  <c r="A7" i="13"/>
  <c r="H20" i="13" s="1"/>
  <c r="A11" i="6"/>
  <c r="A12" i="6" s="1"/>
  <c r="A13" i="6" s="1"/>
  <c r="A14" i="6" s="1"/>
  <c r="A15" i="6" s="1"/>
  <c r="A16" i="6" s="1"/>
  <c r="A17" i="6" s="1"/>
  <c r="A18" i="6" s="1"/>
  <c r="A19" i="6" s="1"/>
  <c r="I20" i="12"/>
  <c r="C19" i="36" s="1"/>
  <c r="A11" i="12"/>
  <c r="A12" i="12"/>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C18" i="36" s="1"/>
  <c r="A11" i="11"/>
  <c r="A12" i="11" s="1"/>
  <c r="A13" i="11" s="1"/>
  <c r="A14" i="11" s="1"/>
  <c r="A15" i="11" s="1"/>
  <c r="A16" i="11" s="1"/>
  <c r="A17" i="11" s="1"/>
  <c r="A18" i="11" s="1"/>
  <c r="A19" i="11" s="1"/>
  <c r="A11" i="10"/>
  <c r="A12" i="10"/>
  <c r="A13" i="10" s="1"/>
  <c r="A14" i="10" s="1"/>
  <c r="A15" i="10" s="1"/>
  <c r="A16" i="10" s="1"/>
  <c r="A17" i="10" s="1"/>
  <c r="A18" i="10" s="1"/>
  <c r="A19" i="10" s="1"/>
  <c r="A11" i="9"/>
  <c r="A12" i="9" s="1"/>
  <c r="A13" i="9" s="1"/>
  <c r="A14" i="9" s="1"/>
  <c r="A15" i="9" s="1"/>
  <c r="A16" i="9" s="1"/>
  <c r="A17" i="9" s="1"/>
  <c r="A18" i="9" s="1"/>
  <c r="A19" i="9" s="1"/>
  <c r="A11" i="8"/>
  <c r="A12" i="8"/>
  <c r="A13" i="8" s="1"/>
  <c r="A14" i="8" s="1"/>
  <c r="A15" i="8" s="1"/>
  <c r="A16" i="8" s="1"/>
  <c r="A17" i="8" s="1"/>
  <c r="A18" i="8" s="1"/>
  <c r="A19" i="8" s="1"/>
  <c r="A11" i="7"/>
  <c r="A12" i="7"/>
  <c r="A13" i="7" s="1"/>
  <c r="A14" i="7" s="1"/>
  <c r="A15" i="7" s="1"/>
  <c r="A16" i="7" s="1"/>
  <c r="A17" i="7" s="1"/>
  <c r="A18" i="7" s="1"/>
  <c r="A19" i="7" s="1"/>
  <c r="A11" i="5"/>
  <c r="A12" i="5" s="1"/>
  <c r="A13" i="5" s="1"/>
  <c r="A14" i="5" s="1"/>
  <c r="A15" i="5" s="1"/>
  <c r="A16" i="5" s="1"/>
  <c r="A17" i="5" s="1"/>
  <c r="A18" i="5" s="1"/>
  <c r="A19" i="5" s="1"/>
  <c r="A11" i="4"/>
  <c r="A12" i="4"/>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C20" i="36" s="1"/>
  <c r="G32" i="28"/>
  <c r="C23" i="36" s="1"/>
  <c r="H20" i="16"/>
  <c r="C25" i="36" s="1"/>
  <c r="D20" i="24"/>
  <c r="C35" i="36" s="1"/>
  <c r="D30" i="20"/>
  <c r="C31" i="36" s="1"/>
  <c r="D20" i="18"/>
  <c r="C29" i="36" s="1"/>
  <c r="H20" i="30"/>
  <c r="C27" i="36" s="1"/>
  <c r="H20" i="15"/>
  <c r="C24" i="36" s="1"/>
  <c r="H20" i="29"/>
  <c r="C22" i="36" s="1"/>
  <c r="I20" i="14"/>
  <c r="C21" i="36" s="1"/>
  <c r="I20" i="5"/>
  <c r="C12" i="36" s="1"/>
  <c r="D20" i="19"/>
  <c r="I20" i="10"/>
  <c r="C17" i="36" s="1"/>
  <c r="I20" i="6"/>
  <c r="C13" i="36" s="1"/>
  <c r="I20" i="4"/>
  <c r="C42" i="36" l="1"/>
  <c r="C30" i="36"/>
  <c r="C41" i="36" s="1"/>
  <c r="C11" i="36"/>
  <c r="C34" i="36"/>
  <c r="C40" i="36" l="1"/>
  <c r="C43" i="36" s="1"/>
</calcChain>
</file>

<file path=xl/sharedStrings.xml><?xml version="1.0" encoding="utf-8"?>
<sst xmlns="http://schemas.openxmlformats.org/spreadsheetml/2006/main" count="834" uniqueCount="516">
  <si>
    <t>I15</t>
  </si>
  <si>
    <t>DENUMIRE CRITERIU</t>
  </si>
  <si>
    <t>CRITERIU</t>
  </si>
  <si>
    <t>STANDARD PENTRU PROFESOR UNIVERSITAR</t>
  </si>
  <si>
    <t>STANDARD PENTRU CONFERENTIAR UNIVERSITAR</t>
  </si>
  <si>
    <t>C1</t>
  </si>
  <si>
    <t>C2</t>
  </si>
  <si>
    <t>C3</t>
  </si>
  <si>
    <t>C4</t>
  </si>
  <si>
    <t>suma punctajului pentru indicatorii I12-I17</t>
  </si>
  <si>
    <t>suma punctajului pentru indicatorul I11</t>
  </si>
  <si>
    <t>suma punctajului pentru indicatorii I1 - I23</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</si>
  <si>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</si>
  <si>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</si>
  <si>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</si>
  <si>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</si>
  <si>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</si>
  <si>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</si>
  <si>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</si>
  <si>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</si>
  <si>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</si>
  <si>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</si>
  <si>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</si>
  <si>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</si>
  <si>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</si>
  <si>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15/n </t>
  </si>
  <si>
    <t xml:space="preserve">I3 </t>
  </si>
  <si>
    <t xml:space="preserve">Capitole de autor cuprinse în cărţi publicate la edituri cu prestigiu naţional* </t>
  </si>
  <si>
    <t xml:space="preserve">10/n </t>
  </si>
  <si>
    <t xml:space="preserve">pe capitol </t>
  </si>
  <si>
    <t xml:space="preserve">I4 </t>
  </si>
  <si>
    <t xml:space="preserve">Articole in extenso în reviste ştiinţifice de specialitate* </t>
  </si>
  <si>
    <t xml:space="preserve">10 x f/n </t>
  </si>
  <si>
    <t xml:space="preserve">pe articol </t>
  </si>
  <si>
    <t xml:space="preserve">I5 </t>
  </si>
  <si>
    <t xml:space="preserve">Articole in extenso în reviste ştiinţifice indexate ISI Arts &amp; Humanities Citation Index, Scopus-Copernicus, ERIH şi clasificate în categoria INT1 sau INT2 în acest index sau echivalente în domeniu* </t>
  </si>
  <si>
    <t xml:space="preserve">I6 </t>
  </si>
  <si>
    <t xml:space="preserve">Articole in extenso în reviste ştiinţifice indexate ERIH şi clasificate în categoria NAT </t>
  </si>
  <si>
    <t xml:space="preserve">5/n </t>
  </si>
  <si>
    <t xml:space="preserve">I7 </t>
  </si>
  <si>
    <t xml:space="preserve">Articole in extenso în reviste ştiinţifice recunoscute în domeniu* </t>
  </si>
  <si>
    <t xml:space="preserve">I8 </t>
  </si>
  <si>
    <t xml:space="preserve">Studii in extenso apărute în volume colective publicate la edituri de prestigiu internaţional* </t>
  </si>
  <si>
    <t xml:space="preserve">pe studiu </t>
  </si>
  <si>
    <t xml:space="preserve">I9 </t>
  </si>
  <si>
    <t xml:space="preserve">Studii in extenso apărute în volume colective publicate la edituri de prestigiu naţional* </t>
  </si>
  <si>
    <t xml:space="preserve">7/n </t>
  </si>
  <si>
    <t xml:space="preserve">I10 </t>
  </si>
  <si>
    <t xml:space="preserve">Studii in extenso apărute în volume colective publicate la edituri recunoscute în domeniu*, precum şi studiile aferente proiectelor* </t>
  </si>
  <si>
    <t xml:space="preserve">pe studiu de cercetare prin proiect/studiu aferent proiect </t>
  </si>
  <si>
    <t xml:space="preserve">I11 </t>
  </si>
  <si>
    <t xml:space="preserve">Publicaţii in extenso în lucrări ale conferinţelor ştiinţifice de arhitectură, urbanism, peisagistică, design şi restaurare, precum şi ale ştiinţelor conexe - pentru specializări transdisciplinare, la nivel internaţional/naţional/local </t>
  </si>
  <si>
    <t xml:space="preserve">pe publicaţie </t>
  </si>
  <si>
    <t xml:space="preserve">Coordonator publicaţie/coordonator de ediţie la publicaţii şi edituri internaţionale/naţional; keynote speaker, rewiev la conferinţe şi comunicări ştiinţifice internaţionale/naţionale </t>
  </si>
  <si>
    <t xml:space="preserve">pe publicaţie/ eveniment </t>
  </si>
  <si>
    <t xml:space="preserve">Susţinere comunicare publică în cadrul conferinţelor, colocviilor, seminarelor internaţionale/naţionale </t>
  </si>
  <si>
    <t xml:space="preserve">pe susţinere </t>
  </si>
  <si>
    <t xml:space="preserve">I12 </t>
  </si>
  <si>
    <t xml:space="preserve">Proiect de arhitectură, restaurare, cu un program de mare complexitate, de importanţă naţională sau regională, edificat/autorizat** </t>
  </si>
  <si>
    <t xml:space="preserve">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</si>
  <si>
    <t xml:space="preserve">pe tip de activitate </t>
  </si>
  <si>
    <t xml:space="preserve">I19 </t>
  </si>
  <si>
    <t xml:space="preserve">Expoziţii organizate la nivel internaţional/naţional sau local în calitate de autor, coautor, curator </t>
  </si>
  <si>
    <t xml:space="preserve">pe expoziţie </t>
  </si>
  <si>
    <t xml:space="preserve">I20 </t>
  </si>
  <si>
    <t xml:space="preserve">Organizator expoziţii la nivel internaţional/naţional </t>
  </si>
  <si>
    <t xml:space="preserve">I21 </t>
  </si>
  <si>
    <t xml:space="preserve">Membru în structuri de conducere ale unor asociaţii şi organizaţii profesionale, internaţionale/naţionale (OAR, UAR, RUR)/membru în comisii de specialitate internaţionale/naţionale (MDRAP, MEN, CNCS, ARACIS)/membru în jurii internaţionale, naţionale, locale de arhitectură, urbanism, peisagistică, design, expert internaţional/naţional, membru al academiilor </t>
  </si>
  <si>
    <t xml:space="preserve">pe comisie </t>
  </si>
  <si>
    <t xml:space="preserve">I22 </t>
  </si>
  <si>
    <t xml:space="preserve">Organizator sau coordonator, congrese internaţionale/naţionale, manifestări profesionale cu caracter extracurricular, concursuri de proiecte studenţeşti în străinătate şi/în ţară, workshopuri şi masterclass, în străinătate/în ţară </t>
  </si>
  <si>
    <t xml:space="preserve">I23 </t>
  </si>
  <si>
    <t xml:space="preserve">Îndrumare de doctorat sau în co-tutelă la nivel internaţional/naţional </t>
  </si>
  <si>
    <t xml:space="preserve">10/5 5/3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</si>
  <si>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</si>
  <si>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t>
  </si>
  <si>
    <t>*** Deoarece nu există încă recunoaşterea de către CNADTCU a publicaţiilor în domeniu şi a organizaţiilor profesionale specifice, se propune luarea în consideraţie a BDI, BDN şi a organizaţiilor profesionale de prestigiu recunoscute pentru Arhitectură şi Urbanism, precum şi pentru domenii conexe, la nivel internaţional şi/sau naţional.</t>
  </si>
  <si>
    <t>ARHITECTURA</t>
  </si>
  <si>
    <t>Titlul lucrării</t>
  </si>
  <si>
    <t>Ziua, luna</t>
  </si>
  <si>
    <t>Nr. crt.</t>
  </si>
  <si>
    <t>Titlul lucrarii</t>
  </si>
  <si>
    <t>Revista</t>
  </si>
  <si>
    <t>Vol (Nr)</t>
  </si>
  <si>
    <t xml:space="preserve">pe proiect </t>
  </si>
  <si>
    <t xml:space="preserve">I13 </t>
  </si>
  <si>
    <t xml:space="preserve">Proiect de arhitectură, restaurare, design, de specialitate, de mare complexitate, la nivel zonal sau local, edificat/autorizat** </t>
  </si>
  <si>
    <t xml:space="preserve">I14 </t>
  </si>
  <si>
    <t xml:space="preserve">Proiect de amenajarea teritoriului şi peisaj la nivel macro-teritorial: naţional, transfrontalier, interjudeţean/la nivel mezzo-teritorial: judeţean, periurban, metropolitan/strategii de dezvoltare, studii de fundamentare, planuri de management şi mobilitate) avizate** </t>
  </si>
  <si>
    <t xml:space="preserve">Proiect urbanistic şi peisagistic la nivelul planurilor generale/zonale ale localităţilor (inclusiv studii de fundamentare, de inserţie, de oportunitate) avizate**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</si>
  <si>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</si>
  <si>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</si>
  <si>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</si>
  <si>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Premii/nominalizări/selecţionări obţinute pentru concursuri naţionale de proiecte (organizate potrivit regulamentului UNESCO-UIA, girate de OAR/UAR/RUR, concursuri RUR - Registrul Urbaniştilor din România) </t>
  </si>
  <si>
    <t xml:space="preserve">pe premiu/ nominalizări/ selecţionări </t>
  </si>
  <si>
    <t xml:space="preserve">I17 </t>
  </si>
  <si>
    <t xml:space="preserve">Premii/nominalizări la Bienala, Anuală de Arhitectură Bucureşti ori premii/nominalizări la alte concursuri şi licitaţii publice câştigate la nivel naţional, regional şi/sau local de arhitectură, urbanism, peisagistică şi design***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</si>
  <si>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</si>
  <si>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</si>
  <si>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</si>
  <si>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</si>
  <si>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</si>
  <si>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</si>
  <si>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</si>
  <si>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</si>
  <si>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</si>
  <si>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</si>
  <si>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</si>
  <si>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</si>
  <si>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</si>
  <si>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</si>
  <si>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</si>
  <si>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</si>
  <si>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pe premiu/
nominalizare/
selectionare</t>
  </si>
  <si>
    <t>50/n
30/n
10/n</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</si>
  <si>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</si>
  <si>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</si>
  <si>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</si>
  <si>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</si>
  <si>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</si>
  <si>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</si>
  <si>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</si>
  <si>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</si>
  <si>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</si>
  <si>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</si>
  <si>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</si>
  <si>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</si>
  <si>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</si>
  <si>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</si>
  <si>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</si>
  <si>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</si>
  <si>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7/n 
5/n </t>
  </si>
  <si>
    <t xml:space="preserve">20/n
10/n </t>
  </si>
  <si>
    <t xml:space="preserve">15/n
10/n
5/n </t>
  </si>
  <si>
    <t xml:space="preserve">15/n
10/n </t>
  </si>
  <si>
    <t xml:space="preserve">5/n
3/n </t>
  </si>
  <si>
    <t xml:space="preserve">30/n
20/n </t>
  </si>
  <si>
    <t xml:space="preserve">30/n
15/n
10/n </t>
  </si>
  <si>
    <t xml:space="preserve">20/n
15/n </t>
  </si>
  <si>
    <t xml:space="preserve">20/n
15/n
10/n </t>
  </si>
  <si>
    <t xml:space="preserve">30/n
20/n
10/n </t>
  </si>
  <si>
    <t xml:space="preserve">10/n
5/n </t>
  </si>
  <si>
    <t xml:space="preserve">5
5
10
20 </t>
  </si>
  <si>
    <t xml:space="preserve">10/5/n
5/3/n
3/1/n </t>
  </si>
  <si>
    <t xml:space="preserve">15/10
10/5
10/5
20 </t>
  </si>
  <si>
    <t xml:space="preserve">10/n-5/n
5/n-3/n
3/n-1/n </t>
  </si>
  <si>
    <t>Premii / nominalizări / selecţionări obţinute la concursuri internaţionale de proiecte
organizate potrivit regulamentului UNESCO-UIA, ( Union Internationale des Architectes), Consiliul European al Urbanistilor ECTP, Federatia Internationala a Peisagistilor IFLA, AEEA, RIBA, Arhitect’s Council of Europe, The Royal Town Planning Institute RTPI, UNISCAPE, etc.) precum şi de alta instituţie de profil de nivel mondial sau european, in breasla arhitecţilor, urbaniştilor, planificatorilor urbani, peisagiştilor şi designerilor</t>
  </si>
  <si>
    <t>INFORMATII GENERALE</t>
  </si>
  <si>
    <t>Universitatea de Arhitectură și Urbanism "Ion Mincu" București</t>
  </si>
  <si>
    <t>PUNCTAJE MINIME NECESARE</t>
  </si>
  <si>
    <t>suma punctajului pentru indicatorii I1-I10; I18 –I23</t>
  </si>
  <si>
    <t>Proiect de arhitectură, restaurare, design, de specialitate, de mare complexitate, la nivel zonal sau local, edificat/autorizat**</t>
  </si>
  <si>
    <t>DENUMIREA CRITERIULUI</t>
  </si>
  <si>
    <t>suma punctajului pentru indicatorii I1-I10; I18 –I 23</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</si>
  <si>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</si>
  <si>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</si>
  <si>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</si>
  <si>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</si>
  <si>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</si>
  <si>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</si>
  <si>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</si>
  <si>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</si>
  <si>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</si>
  <si>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</si>
  <si>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</si>
  <si>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</si>
  <si>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</si>
  <si>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</si>
  <si>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</si>
  <si>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</si>
  <si>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</si>
  <si>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</si>
  <si>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</si>
  <si>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</si>
  <si>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</si>
  <si>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</si>
  <si>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</si>
  <si>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</si>
  <si>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</si>
  <si>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</si>
  <si>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</si>
  <si>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</si>
  <si>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</si>
  <si>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</si>
  <si>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</si>
  <si>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</si>
  <si>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</si>
  <si>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</si>
  <si>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</si>
  <si>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</si>
  <si>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</si>
  <si>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</si>
  <si>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</si>
  <si>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</si>
  <si>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</si>
  <si>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</si>
  <si>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</si>
  <si>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</si>
  <si>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</si>
  <si>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</si>
  <si>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</si>
  <si>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</si>
  <si>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</si>
  <si>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</si>
  <si>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</si>
  <si>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</si>
  <si>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</si>
  <si>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</si>
  <si>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</si>
  <si>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10 x f</t>
  </si>
  <si>
    <t xml:space="preserve"> (f = factorul de impact al revistei)</t>
  </si>
  <si>
    <t>7 | 5</t>
  </si>
  <si>
    <t>15 |10 | 5</t>
  </si>
  <si>
    <t>15 |10</t>
  </si>
  <si>
    <t>5 |3</t>
  </si>
  <si>
    <t>30 |20</t>
  </si>
  <si>
    <t>30 |15 | 10</t>
  </si>
  <si>
    <t>20 |15</t>
  </si>
  <si>
    <t>20 |15 | 10</t>
  </si>
  <si>
    <t>50 |30 | 10</t>
  </si>
  <si>
    <t>30 |20 | 10</t>
  </si>
  <si>
    <t>10 | 5</t>
  </si>
  <si>
    <t>5 | 5 | 10 | 20</t>
  </si>
  <si>
    <t>5 | 3</t>
  </si>
  <si>
    <t>3 | 1</t>
  </si>
  <si>
    <t>15 | 10</t>
  </si>
  <si>
    <t>DESCRIERE INDICATORI conform Anexei 14 a OM 4204/2013</t>
  </si>
  <si>
    <t>Titlul cărţii / Titlul capitolului</t>
  </si>
  <si>
    <t>Post concurs</t>
  </si>
  <si>
    <t xml:space="preserve">Tipul activităților </t>
  </si>
  <si>
    <t xml:space="preserve">Cărți de autor/capitole publicate la edituri cu prestigiu internațional* </t>
  </si>
  <si>
    <t xml:space="preserve">Cărți de autor publicate la edituri cu prestigiu național* </t>
  </si>
  <si>
    <t>Capitole de autor cuprinse în cărți publicate la edituri cu prestigiu național*</t>
  </si>
  <si>
    <t xml:space="preserve">Studii in extenso apărute în volume colective publicate la edituri de prestigiu internațional* </t>
  </si>
  <si>
    <t xml:space="preserve">Studii in extenso apărute în volume colective publicate la edituri de prestigiu național* </t>
  </si>
  <si>
    <t xml:space="preserve">Susținere comunicare publică în cadrul conferințelor, colocviilor, seminarelor internaționale/naționale </t>
  </si>
  <si>
    <t>Proiect de arhitectură, restaurare, cu un program de mare complexitate, de importanță națională sau regională, edificat/autorizat**</t>
  </si>
  <si>
    <t>Profesor asociat, visiting/cadru didactic asociat la o universitate din străinătate pentru o perioadă de cel puțin o săptămână/efectuarea unui stagiu postdoctoral cu durată de cel puțin un semestru sau obținerea unei diplome de master/absolvirea unui curs de specialitate la o universitate din străinătate/obținerea unei diplome de doctor la o universitate din străinătate recunoscută/acreditată</t>
  </si>
  <si>
    <t>Expoziții organizate la nivel internațional/național sau local în calitate de autor, coautor, curator</t>
  </si>
  <si>
    <t xml:space="preserve">Organizator expoziții la nivel internațional/național </t>
  </si>
  <si>
    <t>Îndrumare de doctorat sau în co-tutelă la nivel internațional/național</t>
  </si>
  <si>
    <t xml:space="preserve">Articole in extenso în reviste științifice de specialitate* </t>
  </si>
  <si>
    <t>Articole in extenso în reviste științifice indexate ISI Arts &amp; Humanities Citation Index, Scopus-Copernicus, ERIH și clasificate în categoria INT1 sau INT2 în acest index sau echivalente în domeniu*</t>
  </si>
  <si>
    <t>Articole in extenso în reviste științifice indexate ERIH și clasificate în categoria NAT</t>
  </si>
  <si>
    <t>Articole in extenso în reviste științifice recunoscute în domeniu*</t>
  </si>
  <si>
    <t>Studii in extenso apărute în volume colective publicate la edituri recunoscute în domeniu*, precum și studiile aferente proiectelor*</t>
  </si>
  <si>
    <t>Publicații in extenso în lucrări ale conferințelor științifice de arhitectură, urbanism, peisagistică, design și restaurare, precum și ale științelor conexe - pentru specializări transdisciplinare, la nivel internațional/național/local</t>
  </si>
  <si>
    <t>Coordonator publicație/coordonator de ediție la publicații și edituri internaționale/național; keynote speaker, rewiev la conferințe și comunicări științifice internaționale/naționale</t>
  </si>
  <si>
    <t>Proiect de amenajarea teritoriului și peisaj la nivel macro-teritorial: național, transfrontalier, interjudețean/la nivel mezzo-teritorial: județean, periurban, metropolitan/strategii de dezvoltare, studii de fundamentare, planuri de management și mobilitate) avizate**</t>
  </si>
  <si>
    <t>Proiect urbanistic și peisagistic la nivelul planurilor generale/zonale ale localităților (inclusiv studii de fundamentare, de inserție, de oportunitate) avizate**</t>
  </si>
  <si>
    <t>Studii de cercetare, granturi și proiecte de cercetare internaționale/ naționale/locale (MEN, CNCS, CEEX, MDRL), realizate prin centrele de cercetare ale universității/alte centre universitare și/academice)**</t>
  </si>
  <si>
    <t>Premii / nominalizări / selecționări obținute la concursuri internaționale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și de alta instituție de profil de nivel mondial sau european, in breasla arhitecților, urbaniștilor, planificatorilor urbani, peisagiștilor și designerilor</t>
  </si>
  <si>
    <t>Premii/nominalizări/selecționări obținute pentru concursuri naționale de proiecte (organizate potrivit regulamentului UNESCO-UIA, girate de OAR/UAR/RUR, concursuri RUR - Registrul Urbaniștilor din România)</t>
  </si>
  <si>
    <t>Premii/nominalizări la Bienala, Anuală de Arhitectură București ori premii/nominalizări la alte concursuri și licitații publice câștigate la nivel național, regional și/sau local de arhitectură, urbanism, peisagistică și design***</t>
  </si>
  <si>
    <t>Membru în structuri de conducere ale unor asociații și organizații profesionale, internaționale/naționale (OAR, UAR, RUR)/membru în comisii de specialitate internaționale/naționale (MDRAP, MEN, CNCS, ARACIS)/membru în jurii internaționale, naționale, locale de arhitectură, urbanism, peisagistică, design, expert internațional/național, membru al academiilor</t>
  </si>
  <si>
    <t>Organizator sau coordonator, congrese internaționale/naționale, manifestări profesionale cu caracter extracurricular, concursuri de proiecte studențești în străinătate și/în țară, workshopuri și masterclass, în străinătate/în țară</t>
  </si>
  <si>
    <t>aprobate prin Ordinul nr. 6560 din 20 decembrie 2012 potrivit art.219 alin. (1) lit. a din  Legea educației naționale nr.1/2011 și Ordinul ministrului educației naționale și al ministrului delegat pentru învățământ superior, cercetare științifică și dezvoltare tehnologică nr. 4204, publicat în Monitorul Oficial nr. 440/18.07.2013, pentru ocuparea posturilor de conferențiar/profesor universitar</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</si>
  <si>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</si>
  <si>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</si>
  <si>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 paginile I1...I23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I1...I23 se vor printa ca anexă a Fișei de verificare.</t>
  </si>
  <si>
    <t>Instrucțiuni de completare a Fișei de verificare a punctajului pentru îndeplinirea standardelor naționale</t>
  </si>
  <si>
    <t>Pagina "Descriere indicatori" este informativă. Aceasta conține informațiile preluate direct din Ordinele nr. 6560 și nr. 4204 prezentate sintetic. Pentru fiecare indicator informațiile se regăsesc în paginile I1...I23.</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</si>
  <si>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</si>
  <si>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</si>
  <si>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</si>
  <si>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</si>
  <si>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</si>
  <si>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Număr de    pagini</t>
  </si>
  <si>
    <t>SINTEZA PROIECTARII</t>
  </si>
  <si>
    <t>BARONCEA ION JUSTIN</t>
  </si>
  <si>
    <t>CONFERENTIAR</t>
  </si>
  <si>
    <t>2000-2024</t>
  </si>
  <si>
    <t>05. 2024</t>
  </si>
  <si>
    <t>IEPURI SI SATELITI</t>
  </si>
  <si>
    <t>ZEPPELIN</t>
  </si>
  <si>
    <t>978-973-0-20446-9</t>
  </si>
  <si>
    <t>156</t>
  </si>
  <si>
    <t>149</t>
  </si>
  <si>
    <t>“Bucarest: tres proyectos para la ciudad”</t>
  </si>
  <si>
    <t>EL FUTUR DE L'ARQUITECTE (Ment, Territori, Societat)</t>
  </si>
  <si>
    <t>IUNIE</t>
  </si>
  <si>
    <t>978 8 483 0 1551</t>
  </si>
  <si>
    <t>EL PROYECTO. Instrumento para conocer y poner de manifiesto el lugar</t>
  </si>
  <si>
    <t>III CONGRES INTERNACIONAL ARQUITECTURA 3000 L'ARQUITECTURA DE LA IN-DIFERENCIA</t>
  </si>
  <si>
    <t>84-608-0142-X</t>
  </si>
  <si>
    <t>Containers Memory</t>
  </si>
  <si>
    <t>ELSA VOL.2 III - IVFORMS OF PATRIMONY</t>
  </si>
  <si>
    <t>MARTIE</t>
  </si>
  <si>
    <t>978-2-8399-0774-3</t>
  </si>
  <si>
    <t>Constantin Goagea, Cosmina Goagea, Stefan Ghenciulescu, Ana Bleahu, Carmen PopescuJustin Baroncea</t>
  </si>
  <si>
    <t>catalogul pavilionului Romaniei  "REMIX. Fragments of a country"</t>
  </si>
  <si>
    <t>Zeppelin / Bienala de arhitectura de la Venetia</t>
  </si>
  <si>
    <t>iulie</t>
  </si>
  <si>
    <t>10 973-04537-2</t>
  </si>
  <si>
    <t>Bucarest: tres proyectos para la ciudad</t>
  </si>
  <si>
    <t>EL FUTUR DE L'ARQUITECTE, BARCELONA</t>
  </si>
  <si>
    <t>7-11 iunie</t>
  </si>
  <si>
    <t>“The place from FORM to information”</t>
  </si>
  <si>
    <t>ISoCaRP, Honey, I Shrunk the Space, UTRECHT</t>
  </si>
  <si>
    <t>13-20 sept.</t>
  </si>
  <si>
    <t>“El proyecto. Instrumento para conocer y poner de manifiesto el lugar”</t>
  </si>
  <si>
    <t>Arquitectura 3000, l’arquitectura de la in-diferencia</t>
  </si>
  <si>
    <t>30 iunie - 3 iulie</t>
  </si>
  <si>
    <t>Containers of Memory</t>
  </si>
  <si>
    <t>Forms of Patrimony, STRASSBOURG</t>
  </si>
  <si>
    <t>martie</t>
  </si>
  <si>
    <t>ROMANIA: PATRIMONI HISTORIC DEL PASSAT I EL PRESENT</t>
  </si>
  <si>
    <t>ELS DIMARTS DEL MAR NEGRE, BARCELONA</t>
  </si>
  <si>
    <t>8 martie</t>
  </si>
  <si>
    <t>ROMANIA 2007  "Balcanización-balconización"</t>
  </si>
  <si>
    <t>25 aprilie</t>
  </si>
  <si>
    <t>Bucarest: espai public-societat civil. Propostes clares per una ciutat confusa</t>
  </si>
  <si>
    <t>16 martie</t>
  </si>
  <si>
    <t>Scurt discurs stiintific si anecdotic despre paraziti inteligenti in arhitectura</t>
  </si>
  <si>
    <t>Conferintele Zeppelin, BUCURESTI</t>
  </si>
  <si>
    <t>12 martie</t>
  </si>
  <si>
    <t>Magic Blocks</t>
  </si>
  <si>
    <t>SERILE ZEPPELIN - NICI O CONSTRUCTIE, MTR BUCURESTI</t>
  </si>
  <si>
    <t>16 noiembrie</t>
  </si>
  <si>
    <t>4_CB</t>
  </si>
  <si>
    <t>Anuala de Arhitectura, Bucuresti, Arhitecti romani, concursurile internationale de arh., SALA DALLES</t>
  </si>
  <si>
    <t>11 iulie</t>
  </si>
  <si>
    <t>POINT4</t>
  </si>
  <si>
    <t>Conferintele Zeppelin, Bucuresti, Zeppelin 36</t>
  </si>
  <si>
    <t>26 ianuarie</t>
  </si>
  <si>
    <t>Cultiva_te</t>
  </si>
  <si>
    <t xml:space="preserve">Anuala de Arhitectura, Bucuresti, Conferintele Eco_Arhitectura, SALA DALLES </t>
  </si>
  <si>
    <t>6 iunie</t>
  </si>
  <si>
    <t>Bastionul Postavarilor</t>
  </si>
  <si>
    <t>Bienala de Arhitectura, Bucuresti</t>
  </si>
  <si>
    <t>octombrie</t>
  </si>
  <si>
    <t>Festivalul de Arhitectura DOFA, Wroklaw</t>
  </si>
  <si>
    <t>8 octombrie</t>
  </si>
  <si>
    <t xml:space="preserve"> "The power in meaningful design: the society may not yet be ready for what is designed today"</t>
  </si>
  <si>
    <t>conferintele "Jump the Gap" / Sala Frescelor U.A.U.I.M. BUCURESTI</t>
  </si>
  <si>
    <t>22 februarie</t>
  </si>
  <si>
    <t>De la spațiul expozițional la alter-spațiu</t>
  </si>
  <si>
    <t>seria de conferinte #CePuneminRama? din cadrul Programului Expozitional ARCUB 2017</t>
  </si>
  <si>
    <t>23 martie</t>
  </si>
  <si>
    <t>3XPERIENCE</t>
  </si>
  <si>
    <t xml:space="preserve"> COAC (Col·legi d’Arquitectes de Catalunya), sala d'actes, BARCELONA</t>
  </si>
  <si>
    <t xml:space="preserve"> 5 noiembre</t>
  </si>
  <si>
    <t>DIPLOMA TALKS</t>
  </si>
  <si>
    <t>conferintele DIPLOMA TALKS /  Sala Frescelor U.A.U.I.M. BUCURESTI</t>
  </si>
  <si>
    <t>14 octombrie</t>
  </si>
  <si>
    <t>Turism și Patrimoniu</t>
  </si>
  <si>
    <t>conferintele Linked Culture 2022, Sala Multifuncțională a CJ Timiș</t>
  </si>
  <si>
    <t>27 mai</t>
  </si>
  <si>
    <t>TRANS_FORM</t>
  </si>
  <si>
    <t>Conferința INNOMINCU 2023: Zilele cercetării în UAUIM</t>
  </si>
  <si>
    <t>14 noiembrie</t>
  </si>
  <si>
    <t>Restaurarea Caselor Marinache, Calarasi; str. 13 Decembrie nr.9, Călăraşi</t>
  </si>
  <si>
    <t>D.C.P.N. jud. Călăraşi</t>
  </si>
  <si>
    <t>Executat</t>
  </si>
  <si>
    <t>autor</t>
  </si>
  <si>
    <t>Muzeul National al Literaturii Romane, str. Nicolae Cretulescu nr. 8, Bucuresti</t>
  </si>
  <si>
    <t xml:space="preserve">M.N.L.R. </t>
  </si>
  <si>
    <t>Recuperare si refunctionalizare Casa Memoriala Anton Pann, Strada Anton Pann 20, sector 3, București</t>
  </si>
  <si>
    <t>M.N.L.R.</t>
  </si>
  <si>
    <t>Khora- el lugar. Desde la forma a la información. Recuperar los lugares donde no queda nada más que la memoria</t>
  </si>
  <si>
    <t>Agencia Espanola de Cooperacion Internacional (AECI) /  Universitat Politecnica de Catalunya (UPC), Barcelona</t>
  </si>
  <si>
    <t xml:space="preserve">Finalizat </t>
  </si>
  <si>
    <t>Autor</t>
  </si>
  <si>
    <t>2001-2005</t>
  </si>
  <si>
    <t xml:space="preserve">proiectul LLUM_VERD / Conucursul “Young architects 2003” Barcelona / Mentiune </t>
  </si>
  <si>
    <t xml:space="preserve">proiectul HIGH_Parc / Conucursul “Young architects 2004” Barcelona / Selectionare </t>
  </si>
  <si>
    <t>proiectul MAGIC BLOCKS / European Prize for Public Space Barcelona /Finalist</t>
  </si>
  <si>
    <t>proiectul COPCI / Concursul “RTR” Bucuresti / PREMIUL 3</t>
  </si>
  <si>
    <t>proiectul LAS O BALTA / Concursul “PARC EST” Cluj / MENTIUNE SPECIALA</t>
  </si>
  <si>
    <t>Proiect nr. 116 – AA0314 / Concursul "2022 Science Campus, Cluj-Napoca" / PREMIUL 3</t>
  </si>
  <si>
    <t>proiectul VL_12-14 / Anuala de Architectura Bucuresti / NOMINALIZARE</t>
  </si>
  <si>
    <t>proiectul POD / Anuala de Architectura Bucuresti  / PREMIUL 1</t>
  </si>
  <si>
    <t>proiectul B_RDX / Anuala de Architectura Bucuresti / NOMINALIZARE</t>
  </si>
  <si>
    <t>proiectul PV_BV / Anuala de Architectura Bucuresti / MENTIUNE SPECIALA</t>
  </si>
  <si>
    <t>proiectul MAGIC BLOCKS /  Anuala de Architectura Bucuresti / MENTIUNE SPECIALA</t>
  </si>
  <si>
    <t>proiectul C_RDX / Anuala de Architectura Bucuresti / NOMINALIZARE</t>
  </si>
  <si>
    <t>proiectul GB_SIS / Anuala de Architectura Bucuresti / NOMINALIZARE</t>
  </si>
  <si>
    <t>proiectul (RE)ST / Anuala de Architectura Bucuresti  / PREMIUL 1</t>
  </si>
  <si>
    <t>proiectul Bastionul Postavarilor / Bienala Nationala de Architectura / NOMINALIZARE</t>
  </si>
  <si>
    <t>proiectul C_LAD / Anuala de Architectura Bucuresti / NOMINALIZARE</t>
  </si>
  <si>
    <t>proiectul Muzeul Anton Pann / Anuala de Architectura Bucuresti  / PREMIUL 1</t>
  </si>
  <si>
    <t>proiectul GEST-GS_1 / Anuala de Architectura Bucuresti / NOMINALIZARE</t>
  </si>
  <si>
    <t>proiectul RDW_Combinat / Anuala de Architectura Bucuresti  / PREMIUL 1</t>
  </si>
  <si>
    <t>proiectul 2ML_Woofer / Anuala de Architectura Bucuresti  / PREMIUL 1</t>
  </si>
  <si>
    <t>proiectul Muzeul Colectivizarii / Anuala de Architectura Bucuresti / NOMINALIZARE</t>
  </si>
  <si>
    <t>proiectul Dusmance ale poporului / Anuala de Architectura Bucuresti  / PREMIUL 1</t>
  </si>
  <si>
    <t>proiectul ANV_RO / Bienala Nationala de Architectura / NOMINALIZARE</t>
  </si>
  <si>
    <t>proiectul VIE / Bienala Nationala de Architectura / NOMINALIZARE</t>
  </si>
  <si>
    <t>UPC ETSAB BARCELONA</t>
  </si>
  <si>
    <t>DOCTORAT /TITLUL DE DOCTOR</t>
  </si>
  <si>
    <t>2000 - 2004</t>
  </si>
  <si>
    <t>BARCELONA ARCHITECTURE CENTER (BAC) - FUNDACIO POLITECNICA DE CATALUNYA (FPC)</t>
  </si>
  <si>
    <t>ITESM / DESIGN STUDIO / FALL 2004 / profesor invitat</t>
  </si>
  <si>
    <t>22 SEPT - 1 OCT 2004</t>
  </si>
  <si>
    <t>ESARQ / SCHOOL OF ARCHITECTURE UIC BARCELONA</t>
  </si>
  <si>
    <t>TALLER VERTICAL TV2011 / cadru didactic asociat</t>
  </si>
  <si>
    <t>7 - 15 SEPT 2011</t>
  </si>
  <si>
    <t>BARCELONA ARCHITECTURE CENTER (BAC)</t>
  </si>
  <si>
    <t>BAC JAPAN SPRING 2012 / DESIGN STUDIO /  profesor invitat</t>
  </si>
  <si>
    <t>1 MAR - 1 APR 2012</t>
  </si>
  <si>
    <t>BAC JAPAN SPRING 2013 / DESIGN STUDIO /  profesor invitat</t>
  </si>
  <si>
    <t>1 MAR - 28 MAR 2013</t>
  </si>
  <si>
    <t>SCHOOL OF ARCHITECTURE UIC BARCELONA</t>
  </si>
  <si>
    <t>TALLER DE PROJECTES / PROJECTES 0 / cadru didactic asociat</t>
  </si>
  <si>
    <t>25 FEB - 1 MAI 2019</t>
  </si>
  <si>
    <t>25 FEB - 1 MAI 2020</t>
  </si>
  <si>
    <t>BAC JAPAN SUMMER 2023 / DESIGN STUDIO /  profesor invitat</t>
  </si>
  <si>
    <t>22 AUG - 4 SEPT</t>
  </si>
  <si>
    <t xml:space="preserve">Upsidedown, Casa Ion Mincu, Sediul O.A.R. Bucuresti, eveniment in cadrul Street Delivery </t>
  </si>
  <si>
    <t>AUTOR</t>
  </si>
  <si>
    <t xml:space="preserve">TII, Galeria Anaid, Bucuresti </t>
  </si>
  <si>
    <t>TII+, Ivan Gallery, Bucuresti</t>
  </si>
  <si>
    <t>TII+, CIV, Bucuresti, eveniment in cadrul Anualei de Arhitectura Bucuresti 2011</t>
  </si>
  <si>
    <t xml:space="preserve">  +IV, Galeria Anaid, Bucuresti</t>
  </si>
  <si>
    <t>ATOM, C15 Palatul Stirbei, Bucuresti, eveniment in cadrul Anualei de Arhitectura Bucuresti 2012</t>
  </si>
  <si>
    <t>ATOM 2, Galeria Aiurart, Bucuresti, eveniment in cadrul NAG 2012</t>
  </si>
  <si>
    <t>Moving Frames, Galeria Aiurart, Bucuresti</t>
  </si>
  <si>
    <t>? Elefantul - Balanseaza_te, WASP Center, Explore Dance Festival 2012, Bucuresti</t>
  </si>
  <si>
    <t>DEGU_ST, in cadrul “Camp FEST”, Cluj</t>
  </si>
  <si>
    <t>REUSE, The Ark, eveniment in cadrul RDW 2014, Bucuresti</t>
  </si>
  <si>
    <t>VI_IT, Galeria Make a Point, Bucuresti</t>
  </si>
  <si>
    <t>PA_CT, sala de expozitii U.A.U.I.M., Bucuresti</t>
  </si>
  <si>
    <t>COAUTOR</t>
  </si>
  <si>
    <t>PA_CT, in cadrul RDW 2019, sala de expozitii BCR - Piata Universitatii, Bucuresti</t>
  </si>
  <si>
    <t>CO_MIX, sala de expozitii U.A.U.I.M., Bucuresti</t>
  </si>
  <si>
    <t xml:space="preserve">Magic Blocks, Galeria Aedes, Berlin </t>
  </si>
  <si>
    <t>Lightcode, sala de expozitii U.A.U.I.M. Bucuresti, COAC Barcelona</t>
  </si>
  <si>
    <t>Interioare de buzunar, sala de expozitii a U.A.U.I.M. Bucuresti</t>
  </si>
  <si>
    <t>Izolare intr-o serie de stari liminale, galeria  “/SAC@Malmaison”, Bucuresti</t>
  </si>
  <si>
    <t>Exfoliat, galeria  “/SAC@Malmaison”, Bucuresti</t>
  </si>
  <si>
    <t>Remix! Pavilionul Romaniei la Bienala de Arhitectura de la Venetia, parte din echipa Zeppelin</t>
  </si>
  <si>
    <t>"Remix!", Sala Dalles, Bucuresti, eveniment in cadrul Bienalei de Arhitectura Bucuresti 2006, parte din echipa Zeppelin</t>
  </si>
  <si>
    <t>"Remix!" Festivalul CULTURSCAPES, Muzeul Elveţian de Arhitectură, Basel</t>
  </si>
  <si>
    <t xml:space="preserve">"Jukebox City", Galeria Met Room, Barcelona, parte din echipa Zeppelin </t>
  </si>
  <si>
    <t>"CARB_FORM", sala de expozitii U.A.U.I.M., Bucuresti</t>
  </si>
  <si>
    <t>"(RE)ST", sala de expozitii O.A.R. Bucuresti</t>
  </si>
  <si>
    <t>"PUCK", sala Dalles, Bucuresti, parte din echipa Zeppelin</t>
  </si>
  <si>
    <t>"Foto_KALEH", Castelul de apa, Drobeta Turnu Severin, parte din echipa Zeppelin</t>
  </si>
  <si>
    <t>"Mies van der Rohe. Constructie in cadre", Institutul Cervantes, sala de expozitii a U.A.U.I.M. Bucuresti</t>
  </si>
  <si>
    <t>"Orasul si apa", Castelul de apa, Drobeta Turnu Severin, parte din echipa Zeppelin</t>
  </si>
  <si>
    <t>"20 Comic", Institutul Cervantes, sala de expozitii a U.A.U.I.M. Bucuresti</t>
  </si>
  <si>
    <t>"Dusmance ale poporului", Jean-Louis Calderon nr. 66, Bucuresti, parte din echipa Zeppelin</t>
  </si>
  <si>
    <t>"Scufita Magenta la Teatru", Teatrul Odeon, eveniment in cadrul Bienalei Nationale de Arhitectura Bucuresti 2023</t>
  </si>
  <si>
    <t>"Individual Compus", Comenduirea Garnizoanei Timisoara, Piata Libertatii nr. 5, parte din echipa /SAC, eveniment in cadrul "Timișoara Capitală Europeană a Culturii"</t>
  </si>
  <si>
    <t>"Shibaura Institute of Technology. Architecture &amp; Landscape Laboratory", eveniment in cadrul Bienalei Nationale de Arhitectura Bucuresti 2023</t>
  </si>
  <si>
    <t>"TRINO. Arta de a rade de noi insine", sala de expozitii a Institutului Cervantes, Bucuresti 2023</t>
  </si>
  <si>
    <t>"Touch Nature", /SAC si Forumul Cultural Austriac, parte din echipa /SAC, proiect in cadrul programului international "Touch Nature"</t>
  </si>
  <si>
    <t>"Diseñadoras". Comisar local; Proiect realizat de Institutul Cervantes. Eveniment in cadrul RDW 2024.</t>
  </si>
  <si>
    <t>Membru al Consilului de conducere OAR Bucuresti</t>
  </si>
  <si>
    <t>2010-2014</t>
  </si>
  <si>
    <t>Expert in cadrul echipei de nominalizare aproiectelor pentru premiile MIES VAN DER ROHE, Editia 2022</t>
  </si>
  <si>
    <t>2021-2022</t>
  </si>
  <si>
    <t>Expert in cadrul echipei de nominalizare aproiectelor pentru premiile MIES VAN DER ROHE, Editia 2024</t>
  </si>
  <si>
    <t>2023-2024</t>
  </si>
  <si>
    <t>CARB_FORM, in cadrul programului I’M UAU, UAUIM, BUCURESTI</t>
  </si>
  <si>
    <t>4 aprilie - 6 mai 2016</t>
  </si>
  <si>
    <t xml:space="preserve">CERAM_FORM, in cadrul programului I’M UAU, in parteneriat cu Delta Studio, UAUIM BUCURESTI </t>
  </si>
  <si>
    <t>mai 2016</t>
  </si>
  <si>
    <t>TRANS_FORM, in cadrul programului I’M UAU, in parteneriat cu REMESH, Ateliere Fara Frontiere, BUCURESTI</t>
  </si>
  <si>
    <t>7 septembrie 2016</t>
  </si>
  <si>
    <t>REC_MAN, in cadrul programului I’M UAU, in parteneriat cu REMESH, Ateliere Fara Frontiere, BUCURESTI</t>
  </si>
  <si>
    <t>26 octombrie 2016</t>
  </si>
  <si>
    <t>HOME, in cadrul programului I’M UAU, in parteneriat cu REMESH, Ateliere Fara Frontiere, BUCURESTI</t>
  </si>
  <si>
    <t>7 decembrie 2016</t>
  </si>
  <si>
    <t>(RE)ST PORTOCALIU,in cadrul programului I’M UAU, impreuna cu Almalux Lighting</t>
  </si>
  <si>
    <t>4 noiembrie 2016</t>
  </si>
  <si>
    <t>10PCN,  in cadrul programului I’M UAU, UAUIM, BUCURESTI</t>
  </si>
  <si>
    <t>18 noiembrie 2016</t>
  </si>
  <si>
    <t>(RE)ST GRI, in cadrul programului I’M UAU, in parteneriat cu Almalux Lighting</t>
  </si>
  <si>
    <t>9 decembrie 2016</t>
  </si>
  <si>
    <t>(RE)ST ALBASTRU, in cadrul programului I’M UAU, in parteneriat cu Almalux Lighting</t>
  </si>
  <si>
    <t>24 februarie 2017</t>
  </si>
  <si>
    <t>Concurs studentesc MHM, UAUIM Bucuresti in parteneriat cu Workspace Studio</t>
  </si>
  <si>
    <t>martie - aprilie 2017</t>
  </si>
  <si>
    <t>JURASSIC FAX, in cadrul programului I’M UAU, in parteneriat cu REMESH, Ateliere Fara Frontiere, BUCURESTI</t>
  </si>
  <si>
    <t>Concurs studentesc STAI, UAUIM Bucuresti in parteneriat cu Workspace Studio</t>
  </si>
  <si>
    <t>21 martie 2017</t>
  </si>
  <si>
    <t>CERAM_FORM 2.0, in cadrul programului I’M UAU, UAUIM, BUCURESTI</t>
  </si>
  <si>
    <t>28 aprilie 2017</t>
  </si>
  <si>
    <t>FF_ARM, in cadrul programului I’M UAU, in parteneriat cu REMESH, Ateliere Fara Frontiere, BUCURESTI</t>
  </si>
  <si>
    <t>26 aprilie 2017</t>
  </si>
  <si>
    <t>FLADERING - PRINTRE LINII, in cadrul programului I’M UAU, in parteneriat cu HOLVER</t>
  </si>
  <si>
    <t>2-9 iunie 2017</t>
  </si>
  <si>
    <t>TRANS_FORM, in cadrul programului I’M UAU, in parteneriat cu REMESH, Street Delivery, BUCURESTI</t>
  </si>
  <si>
    <t>10 - 11 iunie 2017</t>
  </si>
  <si>
    <t>CERAM_FORM 3.0, in cadrul programului I’M UAU, UAUIM, Street Delivery, BUCURESTI</t>
  </si>
  <si>
    <t>9-11 iunie 2017</t>
  </si>
  <si>
    <t>BUCK, in parteneriat cu Zeppelin, BUCURESTI</t>
  </si>
  <si>
    <t>23-24 septembrie 2017</t>
  </si>
  <si>
    <t>b_LOC, in cadrul programului I’M UAU, in parteneriat cu Wienerberger, UAUIM, BUCURESTI</t>
  </si>
  <si>
    <t>6 decembrie 2017</t>
  </si>
  <si>
    <t>d_MERS, in parteneriat cu centrul Green Mogo</t>
  </si>
  <si>
    <t>14-15 octombrie 2017</t>
  </si>
  <si>
    <t>b_LOC SD_1.8, in cadrul programului I’M UAU, in parteneriat cu Wienerberger, Street Delivery, BUCURESTI</t>
  </si>
  <si>
    <t>15-17 iunie 2018</t>
  </si>
  <si>
    <t>SD QUINET, in cadrul Street Delivery, BUCURESTI</t>
  </si>
  <si>
    <t>Seria de conferinte Chei de lectura, in cadrul programului I’M UAU, in parteneriat cu MODUL Carturesti</t>
  </si>
  <si>
    <t>ianuarie - mai 2019</t>
  </si>
  <si>
    <t>(RE)ST ALB, in cadrul programului I’M UAU, in parteneriat cu Almalux Lighting</t>
  </si>
  <si>
    <t>26 februarie 2019</t>
  </si>
  <si>
    <t>25M, in cadrul programului I’M UAU, in parteneriat cu Nanochem si Almalux Lighting , UAUIM BUCURESTI</t>
  </si>
  <si>
    <t>inaurie - februarie 2019</t>
  </si>
  <si>
    <t>Atelierele QUINET, in cadrul Street Delivery</t>
  </si>
  <si>
    <t>iunie 2020</t>
  </si>
  <si>
    <t>Workshop “Creative Danube” 2021 - Novi Sad 2021</t>
  </si>
  <si>
    <t>noiembrie 2021</t>
  </si>
  <si>
    <t>Workshop DANUrB+ ”Spiritul insulei” - Călărași 2022</t>
  </si>
  <si>
    <t>iulie 2022</t>
  </si>
  <si>
    <t>Workshop in cadrul proiectului "Wood join" (program FFCSU) - D.S.T. UAUIM BUCURESTI</t>
  </si>
  <si>
    <t>noiembrie 2023</t>
  </si>
  <si>
    <t>Workshop (RE)ST 40E_24,  impreuna cu Almalux Lighting</t>
  </si>
  <si>
    <t>Workshop "Wood join 2" in cadrul proiectului "Wood join" (program FFCSU) - D.S.T. UAUIM BUCURESTI</t>
  </si>
  <si>
    <t>februarie 2024</t>
  </si>
  <si>
    <t>martie 2024</t>
  </si>
  <si>
    <t>Workshop "Wood join 3" in cadrul proiectului "Wood join" - D.S.T. UAUIM BUCURESTI</t>
  </si>
  <si>
    <t>mai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</si>
</sst>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25" x14ac:knownFonts="1">
    <font>
      <sz val="11"/>
      <color theme="1"/>
      <name val="Calibri"/>
      <family val="2"/>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sz val="12"/>
      <color theme="1"/>
      <name val="Calibri"/>
      <family val="2"/>
      <charset val="238"/>
      <scheme val="minor"/>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54">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8"/>
      </left>
      <right/>
      <top/>
      <bottom style="thin">
        <color indexed="8"/>
      </bottom>
      <diagonal/>
    </border>
    <border>
      <left style="thin">
        <color indexed="8"/>
      </left>
      <right/>
      <top style="thin">
        <color indexed="8"/>
      </top>
      <bottom/>
      <diagonal/>
    </border>
    <border>
      <left style="thin">
        <color indexed="64"/>
      </left>
      <right/>
      <top style="thin">
        <color indexed="64"/>
      </top>
      <bottom/>
      <diagonal/>
    </border>
    <border>
      <left style="thin">
        <color indexed="8"/>
      </left>
      <right/>
      <top/>
      <bottom/>
      <diagonal/>
    </border>
    <border>
      <left style="thin">
        <color indexed="8"/>
      </left>
      <right style="thin">
        <color indexed="8"/>
      </right>
      <top/>
      <bottom style="thin">
        <color indexed="64"/>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2">
    <xf numFmtId="0" fontId="0" fillId="0" borderId="0"/>
    <xf numFmtId="0" fontId="14" fillId="0" borderId="0" applyNumberFormat="0" applyFill="0" applyBorder="0" applyAlignment="0" applyProtection="0">
      <alignment vertical="top"/>
      <protection locked="0"/>
    </xf>
  </cellStyleXfs>
  <cellXfs count="403">
    <xf numFmtId="0" fontId="0" fillId="0" borderId="0" xfId="0"/>
    <xf numFmtId="0" fontId="5" fillId="0" borderId="0" xfId="0" applyFont="1"/>
    <xf numFmtId="0" fontId="3" fillId="0" borderId="0" xfId="0" applyFont="1" applyAlignment="1" applyProtection="1">
      <alignment horizontal="center" vertical="center"/>
      <protection hidden="1"/>
    </xf>
    <xf numFmtId="1" fontId="3" fillId="0" borderId="0" xfId="0" applyNumberFormat="1" applyFont="1" applyAlignment="1" applyProtection="1">
      <alignment horizontal="center" vertical="center"/>
      <protection hidden="1"/>
    </xf>
    <xf numFmtId="0" fontId="3" fillId="0" borderId="0" xfId="0" applyFont="1" applyAlignment="1" applyProtection="1">
      <alignment horizontal="center" vertical="center" wrapText="1"/>
      <protection hidden="1"/>
    </xf>
    <xf numFmtId="0" fontId="3" fillId="0" borderId="0" xfId="0" applyFont="1" applyProtection="1">
      <protection hidden="1"/>
    </xf>
    <xf numFmtId="0" fontId="3" fillId="0" borderId="0" xfId="0" applyFont="1"/>
    <xf numFmtId="2" fontId="4" fillId="0" borderId="0" xfId="0" applyNumberFormat="1" applyFont="1" applyAlignment="1" applyProtection="1">
      <alignment horizontal="center" vertical="center" wrapText="1"/>
      <protection hidden="1"/>
    </xf>
    <xf numFmtId="2" fontId="3" fillId="0" borderId="0" xfId="0" applyNumberFormat="1" applyFont="1" applyAlignment="1" applyProtection="1">
      <alignment horizontal="center" vertical="center" wrapText="1"/>
      <protection hidden="1"/>
    </xf>
    <xf numFmtId="0" fontId="3" fillId="0" borderId="0" xfId="0" quotePrefix="1" applyFont="1" applyProtection="1">
      <protection hidden="1"/>
    </xf>
    <xf numFmtId="0" fontId="0" fillId="0" borderId="1" xfId="0" applyBorder="1" applyAlignment="1">
      <alignment wrapText="1"/>
    </xf>
    <xf numFmtId="0" fontId="5" fillId="0" borderId="1" xfId="0" applyFont="1" applyBorder="1" applyAlignment="1">
      <alignment wrapText="1"/>
    </xf>
    <xf numFmtId="0" fontId="0" fillId="0" borderId="2" xfId="0" applyBorder="1"/>
    <xf numFmtId="0" fontId="0" fillId="0" borderId="3" xfId="0" applyBorder="1"/>
    <xf numFmtId="0" fontId="2" fillId="0" borderId="1" xfId="0" applyFont="1" applyBorder="1" applyAlignment="1">
      <alignment wrapText="1"/>
    </xf>
    <xf numFmtId="0" fontId="2" fillId="0" borderId="0" xfId="0" applyFont="1" applyAlignment="1">
      <alignment wrapText="1"/>
    </xf>
    <xf numFmtId="0" fontId="3" fillId="0" borderId="0" xfId="0" applyFont="1" applyAlignment="1" applyProtection="1">
      <alignment horizontal="left" vertical="center"/>
      <protection hidden="1"/>
    </xf>
    <xf numFmtId="0" fontId="0" fillId="0" borderId="0" xfId="0" applyAlignment="1">
      <alignment wrapText="1"/>
    </xf>
    <xf numFmtId="0" fontId="0" fillId="0" borderId="2" xfId="0" applyBorder="1" applyAlignment="1">
      <alignment horizontal="center"/>
    </xf>
    <xf numFmtId="0" fontId="10" fillId="0" borderId="2" xfId="0" applyFont="1" applyBorder="1" applyAlignment="1">
      <alignment horizontal="center" vertical="center"/>
    </xf>
    <xf numFmtId="0" fontId="10" fillId="0" borderId="2" xfId="0" applyFont="1" applyBorder="1" applyAlignment="1">
      <alignment horizontal="center" vertical="center" wrapText="1"/>
    </xf>
    <xf numFmtId="0" fontId="10" fillId="0" borderId="2" xfId="0" applyFont="1" applyBorder="1" applyAlignment="1">
      <alignment wrapText="1"/>
    </xf>
    <xf numFmtId="0" fontId="10" fillId="0" borderId="2" xfId="0" quotePrefix="1" applyFont="1" applyBorder="1" applyAlignment="1">
      <alignment horizontal="center" vertical="center"/>
    </xf>
    <xf numFmtId="0" fontId="10" fillId="0" borderId="0" xfId="0" applyFont="1" applyAlignment="1">
      <alignment horizontal="center" vertical="center" wrapText="1"/>
    </xf>
    <xf numFmtId="0" fontId="7" fillId="0" borderId="0" xfId="0" applyFont="1" applyAlignment="1">
      <alignment wrapText="1"/>
    </xf>
    <xf numFmtId="0" fontId="8" fillId="0" borderId="0" xfId="0" applyFont="1" applyAlignment="1">
      <alignment wrapText="1"/>
    </xf>
    <xf numFmtId="0" fontId="10" fillId="0" borderId="2" xfId="0" quotePrefix="1" applyFont="1" applyBorder="1" applyAlignment="1">
      <alignment horizontal="center" vertical="center" wrapText="1"/>
    </xf>
    <xf numFmtId="0" fontId="10" fillId="0" borderId="4" xfId="0" applyFont="1" applyBorder="1" applyAlignment="1">
      <alignment horizontal="center" vertical="center" wrapText="1"/>
    </xf>
    <xf numFmtId="0" fontId="7" fillId="0" borderId="1" xfId="0" applyFont="1" applyBorder="1" applyAlignment="1">
      <alignment wrapText="1"/>
    </xf>
    <xf numFmtId="0" fontId="10" fillId="0" borderId="0" xfId="0" applyFont="1"/>
    <xf numFmtId="0" fontId="0" fillId="0" borderId="0" xfId="0" applyAlignment="1">
      <alignment horizontal="center" vertical="center" wrapText="1"/>
    </xf>
    <xf numFmtId="0" fontId="2" fillId="0" borderId="5" xfId="0" applyFont="1" applyBorder="1" applyAlignment="1">
      <alignment wrapText="1"/>
    </xf>
    <xf numFmtId="0" fontId="0" fillId="0" borderId="0" xfId="0" applyAlignment="1">
      <alignment horizontal="left"/>
    </xf>
    <xf numFmtId="0" fontId="9" fillId="0" borderId="0" xfId="0" applyFont="1" applyAlignment="1" applyProtection="1">
      <alignment horizontal="center" vertical="center"/>
      <protection hidden="1"/>
    </xf>
    <xf numFmtId="0" fontId="9" fillId="0" borderId="0" xfId="0" applyFont="1" applyAlignment="1" applyProtection="1">
      <alignment vertical="center"/>
      <protection hidden="1"/>
    </xf>
    <xf numFmtId="0" fontId="9" fillId="0" borderId="0" xfId="0" applyFont="1" applyAlignment="1">
      <alignment wrapText="1"/>
    </xf>
    <xf numFmtId="0" fontId="13" fillId="0" borderId="2" xfId="0" applyFont="1" applyBorder="1" applyAlignment="1">
      <alignment horizontal="center" vertical="center" wrapText="1"/>
    </xf>
    <xf numFmtId="0" fontId="3" fillId="0" borderId="0" xfId="0" applyFont="1" applyAlignment="1" applyProtection="1">
      <alignment vertical="center"/>
      <protection hidden="1"/>
    </xf>
    <xf numFmtId="0" fontId="0" fillId="0" borderId="0" xfId="0" applyAlignment="1">
      <alignment horizontal="center" vertical="center"/>
    </xf>
    <xf numFmtId="2" fontId="5" fillId="0" borderId="0" xfId="0" applyNumberFormat="1" applyFont="1" applyAlignment="1">
      <alignment horizontal="center" vertical="center"/>
    </xf>
    <xf numFmtId="0" fontId="10" fillId="0" borderId="0" xfId="0" applyFont="1" applyAlignment="1">
      <alignment wrapText="1"/>
    </xf>
    <xf numFmtId="0" fontId="11" fillId="0" borderId="0" xfId="0" applyFont="1" applyAlignment="1">
      <alignment wrapText="1"/>
    </xf>
    <xf numFmtId="0" fontId="3" fillId="0" borderId="0" xfId="0" applyFont="1" applyAlignment="1">
      <alignment horizontal="center"/>
    </xf>
    <xf numFmtId="0" fontId="10" fillId="0" borderId="6" xfId="0" applyFont="1" applyBorder="1" applyAlignment="1">
      <alignment horizontal="center" vertical="center" wrapText="1"/>
    </xf>
    <xf numFmtId="0" fontId="10" fillId="0" borderId="4" xfId="0" applyFont="1" applyBorder="1" applyAlignment="1">
      <alignment horizontal="center" wrapText="1"/>
    </xf>
    <xf numFmtId="0" fontId="3" fillId="0" borderId="0" xfId="0" applyFont="1" applyAlignment="1" applyProtection="1">
      <alignment horizontal="center" vertical="center" wrapText="1"/>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9" fillId="0" borderId="0" xfId="0" applyFont="1" applyAlignment="1">
      <alignment horizontal="center" wrapText="1"/>
    </xf>
    <xf numFmtId="0" fontId="5" fillId="0" borderId="0" xfId="0" applyFont="1" applyAlignment="1">
      <alignment horizontal="center" vertical="center" wrapText="1"/>
    </xf>
    <xf numFmtId="0" fontId="6" fillId="0" borderId="0" xfId="0" applyFont="1"/>
    <xf numFmtId="0" fontId="9" fillId="0" borderId="0" xfId="0" applyFont="1" applyAlignment="1" applyProtection="1">
      <alignment horizontal="center" vertical="center" wrapText="1"/>
      <protection hidden="1"/>
    </xf>
    <xf numFmtId="0" fontId="10" fillId="0" borderId="4" xfId="0" applyFont="1" applyBorder="1" applyAlignment="1">
      <alignment horizontal="center" vertical="center"/>
    </xf>
    <xf numFmtId="0" fontId="10" fillId="0" borderId="4" xfId="0" quotePrefix="1" applyFont="1" applyBorder="1" applyAlignment="1">
      <alignment horizontal="center" vertical="center"/>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10" fillId="0" borderId="6" xfId="0" applyFont="1" applyBorder="1" applyAlignment="1">
      <alignment horizontal="center" vertical="center"/>
    </xf>
    <xf numFmtId="0" fontId="7" fillId="0" borderId="6" xfId="0" applyFont="1" applyBorder="1"/>
    <xf numFmtId="0" fontId="0" fillId="0" borderId="10" xfId="0" applyBorder="1" applyAlignment="1">
      <alignment wrapText="1"/>
    </xf>
    <xf numFmtId="0" fontId="5" fillId="0" borderId="0" xfId="0" applyFont="1" applyAlignment="1">
      <alignment horizontal="center" wrapText="1"/>
    </xf>
    <xf numFmtId="0" fontId="3" fillId="0" borderId="2" xfId="0" applyFont="1" applyBorder="1" applyAlignment="1">
      <alignment horizontal="left" vertical="center" wrapText="1"/>
    </xf>
    <xf numFmtId="0" fontId="9" fillId="0" borderId="11" xfId="0" applyFont="1" applyBorder="1" applyAlignment="1">
      <alignment horizontal="center" vertical="center" wrapText="1"/>
    </xf>
    <xf numFmtId="0" fontId="5" fillId="0" borderId="1" xfId="0" applyFont="1" applyBorder="1" applyAlignment="1">
      <alignment horizontal="center" wrapText="1"/>
    </xf>
    <xf numFmtId="0" fontId="0" fillId="0" borderId="0" xfId="0" applyAlignment="1">
      <alignment horizontal="center"/>
    </xf>
    <xf numFmtId="0" fontId="2"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2" fillId="0" borderId="14" xfId="0" applyFont="1" applyBorder="1" applyAlignment="1">
      <alignment vertical="top" wrapText="1"/>
    </xf>
    <xf numFmtId="0" fontId="2" fillId="0" borderId="10" xfId="0" applyFont="1" applyBorder="1" applyAlignment="1">
      <alignment vertical="top" wrapText="1"/>
    </xf>
    <xf numFmtId="0" fontId="17" fillId="0" borderId="0" xfId="0" applyFont="1"/>
    <xf numFmtId="0" fontId="5" fillId="0" borderId="2" xfId="0" applyFont="1" applyBorder="1"/>
    <xf numFmtId="0" fontId="5" fillId="0" borderId="2" xfId="0" applyFont="1" applyBorder="1" applyAlignment="1">
      <alignment horizontal="center"/>
    </xf>
    <xf numFmtId="0" fontId="5" fillId="0" borderId="2" xfId="0" applyFont="1" applyBorder="1" applyAlignment="1">
      <alignment horizontal="center" wrapText="1"/>
    </xf>
    <xf numFmtId="0" fontId="5" fillId="0" borderId="1" xfId="0" applyFont="1" applyBorder="1" applyAlignment="1">
      <alignment horizontal="center" vertical="top" wrapText="1"/>
    </xf>
    <xf numFmtId="0" fontId="2" fillId="0" borderId="10" xfId="0" applyFont="1" applyBorder="1" applyAlignment="1">
      <alignment horizontal="center" vertical="top" wrapText="1"/>
    </xf>
    <xf numFmtId="0" fontId="2" fillId="0" borderId="1" xfId="0" applyFont="1" applyBorder="1" applyAlignment="1">
      <alignment horizontal="center" vertical="top" wrapText="1"/>
    </xf>
    <xf numFmtId="0" fontId="2" fillId="0" borderId="5" xfId="0" applyFont="1" applyBorder="1" applyAlignment="1">
      <alignment horizontal="center" vertical="top" wrapText="1"/>
    </xf>
    <xf numFmtId="0" fontId="2" fillId="0" borderId="12" xfId="0" applyFont="1" applyBorder="1" applyAlignment="1">
      <alignment horizontal="center" vertical="top" wrapText="1"/>
    </xf>
    <xf numFmtId="0" fontId="2" fillId="0" borderId="2" xfId="0" applyFont="1" applyBorder="1" applyAlignment="1">
      <alignment horizontal="center" vertical="top" wrapText="1"/>
    </xf>
    <xf numFmtId="0" fontId="2" fillId="0" borderId="15" xfId="0" applyFont="1" applyBorder="1" applyAlignment="1">
      <alignment horizontal="center" vertical="top" wrapText="1"/>
    </xf>
    <xf numFmtId="0" fontId="2" fillId="0" borderId="16" xfId="0" applyFont="1" applyBorder="1" applyAlignment="1">
      <alignment horizontal="left" vertical="top" wrapText="1"/>
    </xf>
    <xf numFmtId="0" fontId="2" fillId="0" borderId="15" xfId="0" applyFont="1" applyBorder="1" applyAlignment="1">
      <alignment horizontal="left" vertical="top" wrapText="1"/>
    </xf>
    <xf numFmtId="0" fontId="7" fillId="0" borderId="15" xfId="0" applyFont="1" applyBorder="1" applyAlignment="1">
      <alignment horizontal="left" vertical="top" wrapText="1"/>
    </xf>
    <xf numFmtId="0" fontId="2" fillId="0" borderId="17" xfId="0" applyFont="1" applyBorder="1" applyAlignment="1">
      <alignment horizontal="left" vertical="top" wrapText="1"/>
    </xf>
    <xf numFmtId="0" fontId="2" fillId="0" borderId="18" xfId="0" applyFont="1" applyBorder="1" applyAlignment="1">
      <alignment horizontal="left" vertical="top" wrapText="1"/>
    </xf>
    <xf numFmtId="0" fontId="2" fillId="0" borderId="2" xfId="0" applyFont="1" applyBorder="1" applyAlignment="1">
      <alignment horizontal="left" vertical="top" wrapText="1"/>
    </xf>
    <xf numFmtId="0" fontId="2" fillId="0" borderId="19" xfId="0" applyFont="1" applyBorder="1" applyAlignment="1">
      <alignment horizontal="left" vertical="top" wrapText="1"/>
    </xf>
    <xf numFmtId="0" fontId="0" fillId="0" borderId="3" xfId="0" applyBorder="1" applyAlignment="1">
      <alignment horizontal="center"/>
    </xf>
    <xf numFmtId="0" fontId="0" fillId="0" borderId="21" xfId="0" applyBorder="1" applyAlignment="1">
      <alignment horizontal="center"/>
    </xf>
    <xf numFmtId="0" fontId="0" fillId="0" borderId="21" xfId="0" applyBorder="1"/>
    <xf numFmtId="165" fontId="0" fillId="0" borderId="4" xfId="0" applyNumberFormat="1" applyBorder="1" applyAlignment="1">
      <alignment horizontal="center" vertical="top"/>
    </xf>
    <xf numFmtId="165" fontId="0" fillId="0" borderId="2" xfId="0" applyNumberFormat="1" applyBorder="1" applyAlignment="1">
      <alignment horizontal="center" vertical="top"/>
    </xf>
    <xf numFmtId="165" fontId="0" fillId="0" borderId="3" xfId="0" applyNumberForma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7" fillId="0" borderId="21" xfId="0" applyNumberFormat="1" applyFont="1" applyBorder="1" applyAlignment="1">
      <alignment horizontal="center"/>
    </xf>
    <xf numFmtId="0" fontId="13" fillId="0" borderId="22" xfId="0" applyFont="1" applyBorder="1" applyAlignment="1" applyProtection="1">
      <alignment horizontal="center" vertical="center" wrapText="1"/>
      <protection locked="0"/>
    </xf>
    <xf numFmtId="49" fontId="13" fillId="0" borderId="23" xfId="0" applyNumberFormat="1" applyFont="1" applyBorder="1" applyAlignment="1" applyProtection="1">
      <alignment horizontal="left" vertical="center" wrapText="1"/>
      <protection locked="0"/>
    </xf>
    <xf numFmtId="49" fontId="13" fillId="0" borderId="23" xfId="0" applyNumberFormat="1" applyFont="1" applyBorder="1" applyAlignment="1" applyProtection="1">
      <alignment horizontal="center" vertical="center" wrapText="1"/>
      <protection locked="0"/>
    </xf>
    <xf numFmtId="1" fontId="13" fillId="0" borderId="23" xfId="0" applyNumberFormat="1" applyFont="1" applyBorder="1" applyAlignment="1" applyProtection="1">
      <alignment horizontal="center" vertical="center" wrapText="1"/>
      <protection locked="0"/>
    </xf>
    <xf numFmtId="0" fontId="13" fillId="0" borderId="7" xfId="0" applyFont="1" applyBorder="1" applyAlignment="1" applyProtection="1">
      <alignment horizontal="center" vertical="center" wrapText="1"/>
      <protection locked="0"/>
    </xf>
    <xf numFmtId="49" fontId="13" fillId="0" borderId="4" xfId="0" applyNumberFormat="1" applyFont="1" applyBorder="1" applyAlignment="1" applyProtection="1">
      <alignment horizontal="left" vertical="center" wrapText="1"/>
      <protection locked="0"/>
    </xf>
    <xf numFmtId="0" fontId="13" fillId="0" borderId="2" xfId="0" applyFont="1" applyBorder="1" applyAlignment="1" applyProtection="1">
      <alignment horizontal="left" vertical="center" wrapText="1"/>
      <protection locked="0"/>
    </xf>
    <xf numFmtId="0" fontId="13" fillId="0" borderId="2" xfId="0" applyFont="1" applyBorder="1" applyAlignment="1" applyProtection="1">
      <alignment horizontal="center" vertical="center" wrapText="1"/>
      <protection locked="0"/>
    </xf>
    <xf numFmtId="1" fontId="13" fillId="0" borderId="2" xfId="0" applyNumberFormat="1" applyFont="1" applyBorder="1" applyAlignment="1" applyProtection="1">
      <alignment horizontal="center" vertical="center" wrapText="1"/>
      <protection locked="0"/>
    </xf>
    <xf numFmtId="1" fontId="13" fillId="0" borderId="4" xfId="0" applyNumberFormat="1" applyFont="1" applyBorder="1" applyAlignment="1" applyProtection="1">
      <alignment horizontal="center" vertical="center" wrapText="1"/>
      <protection locked="0"/>
    </xf>
    <xf numFmtId="0" fontId="13" fillId="0" borderId="24" xfId="0" applyFont="1" applyBorder="1" applyAlignment="1" applyProtection="1">
      <alignment horizontal="center" vertical="center" wrapText="1"/>
      <protection locked="0"/>
    </xf>
    <xf numFmtId="0" fontId="13" fillId="0" borderId="6" xfId="0" applyFont="1" applyBorder="1" applyAlignment="1" applyProtection="1">
      <alignment horizontal="left" vertical="center" wrapText="1"/>
      <protection locked="0"/>
    </xf>
    <xf numFmtId="0" fontId="13" fillId="0" borderId="6" xfId="0" applyFont="1" applyBorder="1" applyAlignment="1" applyProtection="1">
      <alignment horizontal="center" vertical="center" wrapText="1"/>
      <protection locked="0"/>
    </xf>
    <xf numFmtId="1" fontId="13" fillId="0" borderId="6" xfId="0" applyNumberFormat="1" applyFont="1" applyBorder="1" applyAlignment="1" applyProtection="1">
      <alignment horizontal="center" vertical="center" wrapText="1"/>
      <protection locked="0"/>
    </xf>
    <xf numFmtId="1" fontId="13" fillId="0" borderId="25" xfId="0" applyNumberFormat="1" applyFont="1" applyBorder="1" applyAlignment="1" applyProtection="1">
      <alignment horizontal="center" vertical="center" wrapText="1"/>
      <protection locked="0"/>
    </xf>
    <xf numFmtId="0" fontId="19" fillId="0" borderId="0" xfId="0" applyFont="1"/>
    <xf numFmtId="0" fontId="13" fillId="0" borderId="4" xfId="0" applyFont="1" applyBorder="1" applyAlignment="1" applyProtection="1">
      <alignment horizontal="left" vertical="center" wrapText="1"/>
      <protection locked="0"/>
    </xf>
    <xf numFmtId="0" fontId="13" fillId="0" borderId="9" xfId="0" applyFont="1" applyBorder="1" applyAlignment="1" applyProtection="1">
      <alignment horizontal="center" vertical="center" wrapText="1"/>
      <protection locked="0"/>
    </xf>
    <xf numFmtId="0" fontId="16" fillId="0" borderId="26" xfId="0" applyFont="1" applyBorder="1"/>
    <xf numFmtId="165" fontId="16" fillId="0" borderId="27" xfId="0" applyNumberFormat="1" applyFont="1" applyBorder="1" applyAlignment="1">
      <alignment horizontal="center"/>
    </xf>
    <xf numFmtId="0" fontId="2" fillId="0" borderId="7" xfId="0" applyFont="1" applyBorder="1" applyAlignment="1" applyProtection="1">
      <alignment horizontal="center" vertical="center" wrapText="1"/>
      <protection locked="0"/>
    </xf>
    <xf numFmtId="49" fontId="2" fillId="0" borderId="4" xfId="0" applyNumberFormat="1"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xf numFmtId="1" fontId="2" fillId="0" borderId="4" xfId="0" applyNumberFormat="1" applyFont="1" applyBorder="1" applyAlignment="1">
      <alignment horizontal="center" vertical="center" wrapText="1"/>
    </xf>
    <xf numFmtId="0" fontId="2" fillId="0" borderId="8" xfId="0" applyFont="1" applyBorder="1" applyAlignment="1" applyProtection="1">
      <alignment horizontal="center" vertical="center" wrapText="1"/>
      <protection locked="0"/>
    </xf>
    <xf numFmtId="49" fontId="2"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1" fontId="2" fillId="0" borderId="2" xfId="0" applyNumberFormat="1" applyFont="1" applyBorder="1" applyAlignment="1">
      <alignment horizontal="center" vertical="center" wrapText="1"/>
    </xf>
    <xf numFmtId="49" fontId="2" fillId="0" borderId="2" xfId="0" applyNumberFormat="1" applyFont="1" applyBorder="1" applyAlignment="1" applyProtection="1">
      <alignment horizontal="center" vertical="center" wrapText="1"/>
      <protection locked="0"/>
    </xf>
    <xf numFmtId="0" fontId="2" fillId="0" borderId="2" xfId="0" applyFont="1" applyBorder="1" applyAlignment="1">
      <alignment horizontal="center" vertical="center"/>
    </xf>
    <xf numFmtId="0" fontId="2" fillId="0" borderId="9" xfId="0" applyFont="1" applyBorder="1" applyAlignment="1" applyProtection="1">
      <alignment horizontal="center" vertical="center" wrapText="1"/>
      <protection locked="0"/>
    </xf>
    <xf numFmtId="49" fontId="2" fillId="0" borderId="6" xfId="0" applyNumberFormat="1" applyFont="1" applyBorder="1" applyAlignment="1" applyProtection="1">
      <alignment horizontal="center" vertical="center" wrapText="1"/>
      <protection locked="0"/>
    </xf>
    <xf numFmtId="0" fontId="2" fillId="0" borderId="6" xfId="0" applyFont="1" applyBorder="1" applyAlignment="1">
      <alignment horizontal="center" vertical="center" wrapText="1"/>
    </xf>
    <xf numFmtId="1" fontId="2" fillId="0" borderId="6" xfId="0" applyNumberFormat="1" applyFont="1" applyBorder="1" applyAlignment="1" applyProtection="1">
      <alignment horizontal="center" vertical="center" wrapText="1"/>
      <protection locked="0"/>
    </xf>
    <xf numFmtId="0" fontId="2" fillId="0" borderId="0" xfId="0" quotePrefix="1" applyFont="1" applyProtection="1">
      <protection hidden="1"/>
    </xf>
    <xf numFmtId="0" fontId="13" fillId="0" borderId="4" xfId="0" applyFont="1" applyBorder="1" applyAlignment="1">
      <alignment horizontal="center" vertical="center" wrapText="1"/>
    </xf>
    <xf numFmtId="49" fontId="13" fillId="0" borderId="4" xfId="0" applyNumberFormat="1" applyFont="1" applyBorder="1" applyAlignment="1" applyProtection="1">
      <alignment horizontal="center" vertical="center" wrapText="1"/>
      <protection locked="0"/>
    </xf>
    <xf numFmtId="0" fontId="13" fillId="0" borderId="4" xfId="0" applyFont="1" applyBorder="1" applyAlignment="1">
      <alignment horizontal="center" wrapText="1"/>
    </xf>
    <xf numFmtId="49" fontId="13" fillId="0" borderId="2" xfId="0" applyNumberFormat="1" applyFont="1" applyBorder="1" applyAlignment="1" applyProtection="1">
      <alignment horizontal="center" vertical="center" wrapText="1"/>
      <protection locked="0"/>
    </xf>
    <xf numFmtId="165" fontId="5" fillId="0" borderId="27" xfId="0" quotePrefix="1" applyNumberFormat="1" applyFont="1" applyBorder="1" applyAlignment="1" applyProtection="1">
      <alignment horizontal="center"/>
      <protection hidden="1"/>
    </xf>
    <xf numFmtId="0" fontId="15" fillId="0" borderId="2" xfId="1" applyFont="1" applyBorder="1" applyAlignment="1" applyProtection="1">
      <alignment horizontal="center" vertical="center" wrapText="1"/>
    </xf>
    <xf numFmtId="49" fontId="13" fillId="0" borderId="23" xfId="0" applyNumberFormat="1" applyFont="1" applyBorder="1" applyAlignment="1">
      <alignment horizontal="center" vertical="center" wrapText="1"/>
    </xf>
    <xf numFmtId="1" fontId="13" fillId="0" borderId="23" xfId="0" applyNumberFormat="1" applyFont="1" applyBorder="1" applyAlignment="1">
      <alignment horizontal="center" vertical="center" wrapText="1"/>
    </xf>
    <xf numFmtId="0" fontId="13" fillId="0" borderId="23" xfId="0" applyFont="1" applyBorder="1" applyAlignment="1">
      <alignment horizontal="center" vertical="center" wrapText="1"/>
    </xf>
    <xf numFmtId="49" fontId="13" fillId="0" borderId="7" xfId="0" applyNumberFormat="1" applyFont="1" applyBorder="1" applyAlignment="1" applyProtection="1">
      <alignment horizontal="center" vertical="center" wrapText="1"/>
      <protection locked="0"/>
    </xf>
    <xf numFmtId="0" fontId="13" fillId="0" borderId="0" xfId="0" applyFont="1" applyAlignment="1">
      <alignment horizontal="center" vertical="center" wrapText="1"/>
    </xf>
    <xf numFmtId="49" fontId="13" fillId="0" borderId="9" xfId="0" applyNumberFormat="1" applyFont="1" applyBorder="1" applyAlignment="1" applyProtection="1">
      <alignment horizontal="center" vertical="center" wrapText="1"/>
      <protection locked="0"/>
    </xf>
    <xf numFmtId="49" fontId="13" fillId="0" borderId="6" xfId="0" applyNumberFormat="1" applyFont="1" applyBorder="1" applyAlignment="1" applyProtection="1">
      <alignment horizontal="center" vertical="center" wrapText="1"/>
      <protection locked="0"/>
    </xf>
    <xf numFmtId="0" fontId="13" fillId="0" borderId="6" xfId="0" applyFont="1" applyBorder="1" applyAlignment="1">
      <alignment horizontal="center" vertical="center" wrapText="1"/>
    </xf>
    <xf numFmtId="0" fontId="5" fillId="0" borderId="0" xfId="0" applyFont="1" applyAlignment="1">
      <alignment horizontal="center"/>
    </xf>
    <xf numFmtId="1" fontId="13" fillId="0" borderId="2" xfId="0" applyNumberFormat="1" applyFont="1" applyBorder="1" applyAlignment="1">
      <alignment horizontal="center" vertical="center" wrapText="1"/>
    </xf>
    <xf numFmtId="0" fontId="13" fillId="0" borderId="29" xfId="0" applyFont="1" applyBorder="1" applyAlignment="1">
      <alignment horizontal="center" vertical="center" wrapText="1"/>
    </xf>
    <xf numFmtId="0" fontId="13" fillId="0" borderId="30" xfId="0" applyFont="1" applyBorder="1" applyAlignment="1">
      <alignment horizontal="center" vertical="center" wrapText="1"/>
    </xf>
    <xf numFmtId="1" fontId="13" fillId="0" borderId="30" xfId="0" applyNumberFormat="1" applyFont="1" applyBorder="1" applyAlignment="1">
      <alignment horizontal="center" vertical="center" wrapText="1"/>
    </xf>
    <xf numFmtId="0" fontId="13" fillId="0" borderId="31" xfId="0" applyFont="1" applyBorder="1" applyAlignment="1" applyProtection="1">
      <alignment horizontal="center" vertical="center" wrapText="1"/>
      <protection hidden="1"/>
    </xf>
    <xf numFmtId="0" fontId="5" fillId="0" borderId="26" xfId="0" applyFont="1" applyBorder="1"/>
    <xf numFmtId="165" fontId="5" fillId="0" borderId="27" xfId="0" applyNumberFormat="1" applyFont="1" applyBorder="1" applyAlignment="1">
      <alignment horizontal="center"/>
    </xf>
    <xf numFmtId="0" fontId="13" fillId="0" borderId="22" xfId="0" applyFont="1" applyBorder="1" applyAlignment="1">
      <alignment horizontal="center" vertical="center" wrapText="1"/>
    </xf>
    <xf numFmtId="0" fontId="13" fillId="0" borderId="8" xfId="0" applyFont="1" applyBorder="1" applyAlignment="1">
      <alignment horizontal="center" vertical="center" wrapText="1"/>
    </xf>
    <xf numFmtId="49" fontId="13" fillId="0" borderId="8" xfId="0" applyNumberFormat="1" applyFont="1" applyBorder="1" applyAlignment="1">
      <alignment horizontal="center" vertical="center" wrapText="1"/>
    </xf>
    <xf numFmtId="49" fontId="13" fillId="0" borderId="2" xfId="0" applyNumberFormat="1" applyFont="1" applyBorder="1" applyAlignment="1" applyProtection="1">
      <alignment horizontal="left" vertical="center" wrapText="1"/>
      <protection locked="0"/>
    </xf>
    <xf numFmtId="49" fontId="13" fillId="0" borderId="2" xfId="0" applyNumberFormat="1" applyFont="1" applyBorder="1" applyAlignment="1">
      <alignment horizontal="center" vertical="center" wrapText="1"/>
    </xf>
    <xf numFmtId="0" fontId="13" fillId="0" borderId="8" xfId="0" applyFont="1" applyBorder="1" applyAlignment="1" applyProtection="1">
      <alignment horizontal="center" vertical="center" wrapText="1"/>
      <protection locked="0"/>
    </xf>
    <xf numFmtId="0" fontId="13" fillId="0" borderId="6" xfId="0" applyFont="1" applyBorder="1"/>
    <xf numFmtId="0" fontId="13" fillId="0" borderId="6" xfId="0" applyFont="1" applyBorder="1" applyAlignment="1">
      <alignment horizontal="center"/>
    </xf>
    <xf numFmtId="2" fontId="13" fillId="0" borderId="32" xfId="0" applyNumberFormat="1" applyFont="1" applyBorder="1" applyAlignment="1" applyProtection="1">
      <alignment horizontal="center" vertical="center" wrapText="1"/>
      <protection hidden="1"/>
    </xf>
    <xf numFmtId="2" fontId="9" fillId="0" borderId="27" xfId="0" applyNumberFormat="1" applyFont="1" applyBorder="1"/>
    <xf numFmtId="0" fontId="4" fillId="0" borderId="0" xfId="0" applyFont="1" applyAlignment="1">
      <alignment horizontal="center"/>
    </xf>
    <xf numFmtId="1" fontId="13" fillId="0" borderId="22" xfId="0" applyNumberFormat="1" applyFont="1" applyBorder="1" applyAlignment="1" applyProtection="1">
      <alignment horizontal="center" vertical="center" wrapText="1"/>
      <protection locked="0"/>
    </xf>
    <xf numFmtId="1" fontId="13" fillId="0" borderId="7" xfId="0" applyNumberFormat="1" applyFont="1" applyBorder="1" applyAlignment="1" applyProtection="1">
      <alignment horizontal="center" vertical="center" wrapText="1"/>
      <protection locked="0"/>
    </xf>
    <xf numFmtId="1" fontId="13" fillId="0" borderId="24" xfId="0" applyNumberFormat="1" applyFont="1" applyBorder="1" applyAlignment="1" applyProtection="1">
      <alignment horizontal="center" vertical="center" wrapText="1"/>
      <protection locked="0"/>
    </xf>
    <xf numFmtId="49" fontId="13" fillId="0" borderId="24" xfId="0" applyNumberFormat="1" applyFont="1" applyBorder="1" applyAlignment="1" applyProtection="1">
      <alignment horizontal="center" vertical="center" wrapText="1"/>
      <protection locked="0"/>
    </xf>
    <xf numFmtId="0" fontId="13" fillId="0" borderId="33" xfId="0" applyFont="1" applyBorder="1" applyAlignment="1">
      <alignment horizontal="center" vertical="center" wrapText="1"/>
    </xf>
    <xf numFmtId="49" fontId="13" fillId="0" borderId="23" xfId="0" applyNumberFormat="1" applyFont="1" applyBorder="1" applyAlignment="1">
      <alignment horizontal="left" vertical="center" wrapText="1"/>
    </xf>
    <xf numFmtId="1" fontId="13" fillId="0" borderId="34" xfId="0" applyNumberFormat="1" applyFont="1" applyBorder="1" applyAlignment="1">
      <alignment horizontal="center" vertical="center" wrapText="1"/>
    </xf>
    <xf numFmtId="0" fontId="13" fillId="0" borderId="2" xfId="0" applyFont="1" applyBorder="1" applyAlignment="1">
      <alignment horizontal="center" vertical="center"/>
    </xf>
    <xf numFmtId="2" fontId="13" fillId="0" borderId="2" xfId="0" applyNumberFormat="1" applyFont="1" applyBorder="1" applyAlignment="1">
      <alignment horizontal="center" vertical="center" wrapText="1"/>
    </xf>
    <xf numFmtId="0" fontId="13" fillId="0" borderId="6" xfId="0" applyFont="1" applyBorder="1" applyAlignment="1">
      <alignment horizontal="center" vertical="center"/>
    </xf>
    <xf numFmtId="0" fontId="13" fillId="0" borderId="0" xfId="0" applyFont="1" applyAlignment="1">
      <alignment horizontal="center" vertical="center"/>
    </xf>
    <xf numFmtId="0" fontId="9" fillId="0" borderId="0" xfId="0" applyFont="1" applyAlignment="1" applyProtection="1">
      <alignment vertical="center" wrapText="1"/>
      <protection hidden="1"/>
    </xf>
    <xf numFmtId="49" fontId="13" fillId="0" borderId="8" xfId="0" applyNumberFormat="1" applyFont="1" applyBorder="1" applyAlignment="1" applyProtection="1">
      <alignment horizontal="center" vertical="center" wrapText="1"/>
      <protection locked="0"/>
    </xf>
    <xf numFmtId="0" fontId="19" fillId="0" borderId="2" xfId="0" applyFont="1" applyBorder="1"/>
    <xf numFmtId="0" fontId="19" fillId="0" borderId="6" xfId="0" applyFont="1" applyBorder="1"/>
    <xf numFmtId="0" fontId="13" fillId="0" borderId="35" xfId="0" applyFont="1" applyBorder="1" applyAlignment="1">
      <alignment horizontal="center" vertical="center" wrapText="1"/>
    </xf>
    <xf numFmtId="0" fontId="13" fillId="0" borderId="36" xfId="0" applyFont="1" applyBorder="1" applyAlignment="1">
      <alignment horizontal="center" vertical="center" wrapText="1"/>
    </xf>
    <xf numFmtId="1" fontId="13" fillId="0" borderId="36" xfId="0" applyNumberFormat="1" applyFont="1" applyBorder="1" applyAlignment="1">
      <alignment horizontal="center" vertical="center" wrapText="1"/>
    </xf>
    <xf numFmtId="0" fontId="13" fillId="0" borderId="37" xfId="0" applyFont="1" applyBorder="1" applyAlignment="1" applyProtection="1">
      <alignment horizontal="center" vertical="center" wrapText="1"/>
      <protection hidden="1"/>
    </xf>
    <xf numFmtId="0" fontId="7" fillId="0" borderId="29" xfId="0" applyFont="1" applyBorder="1" applyAlignment="1">
      <alignment horizontal="center" vertical="center" wrapText="1"/>
    </xf>
    <xf numFmtId="0" fontId="7" fillId="0" borderId="30" xfId="0" applyFont="1" applyBorder="1" applyAlignment="1">
      <alignment horizontal="center" vertical="center" wrapText="1"/>
    </xf>
    <xf numFmtId="1" fontId="7" fillId="0" borderId="30" xfId="0" applyNumberFormat="1" applyFont="1" applyBorder="1" applyAlignment="1">
      <alignment horizontal="center" vertical="center" wrapText="1"/>
    </xf>
    <xf numFmtId="0" fontId="7" fillId="0" borderId="31" xfId="0" applyFont="1" applyBorder="1" applyAlignment="1" applyProtection="1">
      <alignment horizontal="center" vertical="center" wrapText="1"/>
      <protection hidden="1"/>
    </xf>
    <xf numFmtId="49" fontId="3" fillId="0" borderId="0" xfId="0" applyNumberFormat="1" applyFont="1" applyAlignment="1">
      <alignment horizontal="center" vertical="center" wrapText="1"/>
    </xf>
    <xf numFmtId="0" fontId="2" fillId="0" borderId="7" xfId="0" applyFont="1" applyBorder="1" applyAlignment="1">
      <alignment horizontal="center"/>
    </xf>
    <xf numFmtId="0" fontId="2" fillId="0" borderId="4" xfId="0" applyFont="1" applyBorder="1" applyAlignment="1">
      <alignment horizontal="center" vertical="center"/>
    </xf>
    <xf numFmtId="0" fontId="2" fillId="0" borderId="4" xfId="0" applyFont="1" applyBorder="1" applyAlignment="1">
      <alignment horizontal="center" wrapText="1"/>
    </xf>
    <xf numFmtId="0" fontId="2" fillId="0" borderId="4" xfId="0" applyFont="1" applyBorder="1" applyAlignment="1">
      <alignment horizontal="center"/>
    </xf>
    <xf numFmtId="16" fontId="2" fillId="0" borderId="4" xfId="0" quotePrefix="1" applyNumberFormat="1" applyFont="1" applyBorder="1" applyAlignment="1">
      <alignment horizontal="center"/>
    </xf>
    <xf numFmtId="16" fontId="2" fillId="0" borderId="38" xfId="0" quotePrefix="1" applyNumberFormat="1" applyFont="1" applyBorder="1" applyAlignment="1">
      <alignment horizontal="center"/>
    </xf>
    <xf numFmtId="0" fontId="2" fillId="0" borderId="8" xfId="0" applyFont="1" applyBorder="1" applyAlignment="1">
      <alignment horizontal="center" vertical="center" wrapText="1"/>
    </xf>
    <xf numFmtId="0" fontId="2" fillId="0" borderId="2" xfId="0" quotePrefix="1" applyFont="1" applyBorder="1" applyAlignment="1">
      <alignment horizontal="center" vertical="center" wrapText="1"/>
    </xf>
    <xf numFmtId="0" fontId="2" fillId="0" borderId="39" xfId="0" quotePrefix="1" applyFont="1" applyBorder="1" applyAlignment="1">
      <alignment horizontal="center" vertical="center" wrapText="1"/>
    </xf>
    <xf numFmtId="2" fontId="5" fillId="0" borderId="28"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2" xfId="0" quotePrefix="1" applyFont="1" applyBorder="1" applyAlignment="1">
      <alignment horizontal="center" vertical="center" wrapText="1"/>
    </xf>
    <xf numFmtId="0" fontId="7" fillId="0" borderId="39" xfId="0" quotePrefix="1" applyFont="1" applyBorder="1" applyAlignment="1">
      <alignment horizontal="center" vertical="center" wrapText="1"/>
    </xf>
    <xf numFmtId="0" fontId="2" fillId="0" borderId="9" xfId="0" applyFont="1" applyBorder="1" applyAlignment="1">
      <alignment horizontal="center" vertical="center" wrapText="1"/>
    </xf>
    <xf numFmtId="16" fontId="2" fillId="0" borderId="6" xfId="0" applyNumberFormat="1" applyFont="1" applyBorder="1" applyAlignment="1">
      <alignment horizontal="center" vertical="center" wrapText="1"/>
    </xf>
    <xf numFmtId="16" fontId="2" fillId="0" borderId="40" xfId="0" applyNumberFormat="1" applyFont="1" applyBorder="1" applyAlignment="1">
      <alignment horizontal="center" vertical="center" wrapText="1"/>
    </xf>
    <xf numFmtId="2" fontId="5" fillId="0" borderId="41" xfId="0" applyNumberFormat="1" applyFont="1" applyBorder="1" applyAlignment="1">
      <alignment horizontal="center" vertical="center" wrapText="1"/>
    </xf>
    <xf numFmtId="0" fontId="2" fillId="0" borderId="0" xfId="0" applyFont="1" applyAlignment="1">
      <alignment horizontal="center" vertical="center" wrapText="1"/>
    </xf>
    <xf numFmtId="0" fontId="2"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7" xfId="0" applyFont="1" applyBorder="1" applyAlignment="1">
      <alignment horizontal="center" vertical="center"/>
    </xf>
    <xf numFmtId="0" fontId="0" fillId="0" borderId="4" xfId="0" applyBorder="1" applyAlignment="1">
      <alignment horizontal="center" wrapText="1"/>
    </xf>
    <xf numFmtId="0" fontId="2" fillId="0" borderId="0" xfId="0" applyFont="1" applyAlignment="1">
      <alignment horizontal="center" vertical="center"/>
    </xf>
    <xf numFmtId="0" fontId="2" fillId="0" borderId="8" xfId="0" applyFont="1" applyBorder="1" applyAlignment="1">
      <alignment horizontal="center" vertical="center"/>
    </xf>
    <xf numFmtId="0" fontId="2" fillId="0" borderId="2" xfId="0" applyFont="1" applyBorder="1" applyAlignment="1">
      <alignment horizontal="center" wrapText="1"/>
    </xf>
    <xf numFmtId="0" fontId="2" fillId="0" borderId="2" xfId="0" applyFont="1" applyBorder="1" applyAlignment="1">
      <alignment horizontal="center"/>
    </xf>
    <xf numFmtId="16" fontId="2" fillId="0" borderId="2" xfId="0" applyNumberFormat="1" applyFont="1" applyBorder="1" applyAlignment="1">
      <alignment horizontal="center"/>
    </xf>
    <xf numFmtId="0" fontId="0" fillId="0" borderId="2" xfId="0" applyBorder="1" applyAlignment="1">
      <alignment horizontal="center" wrapText="1"/>
    </xf>
    <xf numFmtId="16" fontId="2" fillId="0" borderId="2" xfId="0" quotePrefix="1" applyNumberFormat="1" applyFont="1" applyBorder="1" applyAlignment="1">
      <alignment horizontal="center" vertical="center" wrapText="1"/>
    </xf>
    <xf numFmtId="0" fontId="2" fillId="0" borderId="9" xfId="0" applyFont="1" applyBorder="1" applyAlignment="1">
      <alignment horizontal="center" vertical="center"/>
    </xf>
    <xf numFmtId="0" fontId="7" fillId="0" borderId="6" xfId="0" applyFont="1" applyBorder="1" applyAlignment="1">
      <alignment horizontal="center" vertical="center" wrapText="1"/>
    </xf>
    <xf numFmtId="0" fontId="2" fillId="0" borderId="6" xfId="0" quotePrefix="1" applyFont="1" applyBorder="1" applyAlignment="1">
      <alignment horizontal="center" vertical="center" wrapText="1"/>
    </xf>
    <xf numFmtId="0" fontId="10" fillId="0" borderId="29" xfId="0" applyFont="1" applyBorder="1" applyAlignment="1" applyProtection="1">
      <alignment horizontal="center" vertical="center" wrapText="1"/>
      <protection hidden="1"/>
    </xf>
    <xf numFmtId="0" fontId="10" fillId="0" borderId="30" xfId="0" applyFont="1" applyBorder="1" applyAlignment="1" applyProtection="1">
      <alignment horizontal="center" vertical="center"/>
      <protection hidden="1"/>
    </xf>
    <xf numFmtId="0" fontId="10" fillId="0" borderId="30" xfId="0" applyFont="1" applyBorder="1" applyAlignment="1" applyProtection="1">
      <alignment horizontal="center" vertical="center" wrapText="1"/>
      <protection hidden="1"/>
    </xf>
    <xf numFmtId="0" fontId="2" fillId="0" borderId="30" xfId="0" applyFont="1" applyBorder="1" applyAlignment="1" applyProtection="1">
      <alignment horizontal="center" vertical="center" wrapText="1"/>
      <protection hidden="1"/>
    </xf>
    <xf numFmtId="0" fontId="2" fillId="0" borderId="8" xfId="0" applyFont="1" applyBorder="1" applyAlignment="1">
      <alignment horizontal="center"/>
    </xf>
    <xf numFmtId="0" fontId="0" fillId="0" borderId="8" xfId="0" applyBorder="1" applyAlignment="1">
      <alignment horizontal="center" vertical="center" wrapText="1"/>
    </xf>
    <xf numFmtId="0" fontId="2" fillId="0" borderId="30" xfId="0" applyFont="1" applyBorder="1" applyAlignment="1">
      <alignment horizontal="center" vertical="center"/>
    </xf>
    <xf numFmtId="0" fontId="13" fillId="0" borderId="23" xfId="0" applyFont="1" applyBorder="1" applyAlignment="1" applyProtection="1">
      <alignment horizontal="center" vertical="center" wrapText="1"/>
      <protection locked="0"/>
    </xf>
    <xf numFmtId="0" fontId="13" fillId="0" borderId="23" xfId="0" applyFont="1" applyBorder="1" applyAlignment="1">
      <alignment horizontal="center" vertical="center"/>
    </xf>
    <xf numFmtId="0" fontId="13" fillId="0" borderId="9" xfId="0" applyFont="1" applyBorder="1" applyAlignment="1">
      <alignment horizontal="center" vertical="center" wrapText="1"/>
    </xf>
    <xf numFmtId="165" fontId="16" fillId="0" borderId="27" xfId="0" applyNumberFormat="1" applyFont="1" applyBorder="1" applyAlignment="1">
      <alignment horizontal="center" vertical="center"/>
    </xf>
    <xf numFmtId="0" fontId="2" fillId="0" borderId="2" xfId="0" applyFont="1" applyBorder="1" applyAlignment="1">
      <alignment horizontal="left" vertical="center" wrapText="1"/>
    </xf>
    <xf numFmtId="0" fontId="7" fillId="0" borderId="6" xfId="0" applyFont="1" applyBorder="1" applyAlignment="1">
      <alignment horizontal="left" vertical="center" wrapText="1"/>
    </xf>
    <xf numFmtId="0" fontId="7" fillId="0" borderId="9" xfId="0" applyFont="1" applyBorder="1" applyAlignment="1">
      <alignment horizontal="center"/>
    </xf>
    <xf numFmtId="0" fontId="0" fillId="0" borderId="22" xfId="0" applyBorder="1" applyAlignment="1">
      <alignment horizontal="center" vertical="center" wrapText="1"/>
    </xf>
    <xf numFmtId="0" fontId="2" fillId="0" borderId="23" xfId="0" applyFont="1" applyBorder="1" applyAlignment="1">
      <alignment horizontal="center" vertical="center" wrapText="1"/>
    </xf>
    <xf numFmtId="0" fontId="2" fillId="0" borderId="2" xfId="0" quotePrefix="1" applyFont="1" applyBorder="1" applyAlignment="1">
      <alignment horizontal="center"/>
    </xf>
    <xf numFmtId="0" fontId="2" fillId="0" borderId="2" xfId="0" applyFont="1" applyBorder="1"/>
    <xf numFmtId="0" fontId="2" fillId="0" borderId="22" xfId="0" applyFont="1" applyBorder="1" applyAlignment="1">
      <alignment horizontal="center"/>
    </xf>
    <xf numFmtId="0" fontId="2" fillId="0" borderId="23" xfId="0" applyFont="1" applyBorder="1"/>
    <xf numFmtId="0" fontId="2" fillId="0" borderId="32" xfId="0" applyFont="1" applyBorder="1"/>
    <xf numFmtId="0" fontId="2" fillId="0" borderId="9" xfId="0" applyFont="1" applyBorder="1" applyAlignment="1">
      <alignment horizontal="center"/>
    </xf>
    <xf numFmtId="0" fontId="2" fillId="0" borderId="7" xfId="0" applyFont="1" applyBorder="1" applyAlignment="1">
      <alignment horizontal="center" vertical="center" wrapText="1"/>
    </xf>
    <xf numFmtId="0" fontId="2" fillId="0" borderId="4" xfId="0" quotePrefix="1" applyFont="1" applyBorder="1" applyAlignment="1">
      <alignment horizontal="center"/>
    </xf>
    <xf numFmtId="0" fontId="2" fillId="0" borderId="4" xfId="0" applyFont="1" applyBorder="1" applyAlignment="1">
      <alignment horizontal="left"/>
    </xf>
    <xf numFmtId="0" fontId="2" fillId="0" borderId="2" xfId="0" applyFont="1" applyBorder="1" applyAlignment="1">
      <alignment horizontal="left"/>
    </xf>
    <xf numFmtId="0" fontId="2" fillId="0" borderId="42" xfId="0" applyFont="1" applyBorder="1" applyAlignment="1">
      <alignment horizontal="center" vertical="center" wrapText="1"/>
    </xf>
    <xf numFmtId="0" fontId="2" fillId="0" borderId="6" xfId="0" applyFont="1" applyBorder="1" applyAlignment="1">
      <alignment horizontal="left" vertical="center"/>
    </xf>
    <xf numFmtId="0" fontId="13" fillId="0" borderId="0" xfId="0" applyFont="1" applyAlignment="1" applyProtection="1">
      <alignment vertical="center"/>
      <protection hidden="1"/>
    </xf>
    <xf numFmtId="0" fontId="13" fillId="0" borderId="0" xfId="0" applyFont="1" applyAlignment="1" applyProtection="1">
      <alignment horizontal="left" vertical="center"/>
      <protection hidden="1"/>
    </xf>
    <xf numFmtId="0" fontId="13" fillId="0" borderId="0" xfId="0" applyFont="1"/>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2" fillId="0" borderId="2" xfId="0" applyFont="1" applyBorder="1" applyAlignment="1">
      <alignment wrapText="1"/>
    </xf>
    <xf numFmtId="0" fontId="0" fillId="0" borderId="2" xfId="0" applyBorder="1" applyAlignment="1">
      <alignment wrapText="1"/>
    </xf>
    <xf numFmtId="0" fontId="2" fillId="0" borderId="23" xfId="0" applyFont="1" applyBorder="1" applyAlignment="1">
      <alignment wrapText="1"/>
    </xf>
    <xf numFmtId="0" fontId="2" fillId="0" borderId="23" xfId="0" applyFont="1" applyBorder="1" applyAlignment="1">
      <alignment horizontal="center"/>
    </xf>
    <xf numFmtId="0" fontId="0" fillId="0" borderId="6" xfId="0" applyBorder="1" applyAlignment="1">
      <alignment wrapText="1"/>
    </xf>
    <xf numFmtId="165" fontId="5" fillId="0" borderId="27" xfId="0" applyNumberFormat="1" applyFont="1" applyBorder="1" applyAlignment="1">
      <alignment horizontal="center" vertical="center" wrapText="1"/>
    </xf>
    <xf numFmtId="0" fontId="5" fillId="0" borderId="43" xfId="0" applyFont="1" applyBorder="1" applyAlignment="1">
      <alignment horizontal="center"/>
    </xf>
    <xf numFmtId="165" fontId="9" fillId="0" borderId="27" xfId="0" applyNumberFormat="1" applyFont="1" applyBorder="1" applyAlignment="1">
      <alignment horizontal="center"/>
    </xf>
    <xf numFmtId="0" fontId="20" fillId="0" borderId="0" xfId="0" applyFont="1"/>
    <xf numFmtId="0" fontId="0" fillId="0" borderId="0" xfId="0" applyAlignment="1">
      <alignment horizontal="right"/>
    </xf>
    <xf numFmtId="0" fontId="2" fillId="0" borderId="22" xfId="0" applyFont="1" applyBorder="1" applyAlignment="1">
      <alignment horizontal="center" vertical="center" wrapText="1"/>
    </xf>
    <xf numFmtId="0" fontId="2" fillId="0" borderId="23" xfId="0" applyFont="1" applyBorder="1" applyAlignment="1">
      <alignment horizontal="left" vertical="center" wrapText="1"/>
    </xf>
    <xf numFmtId="0" fontId="2" fillId="0" borderId="6" xfId="0" applyFont="1" applyBorder="1" applyAlignment="1">
      <alignment horizontal="left" vertical="center" wrapText="1"/>
    </xf>
    <xf numFmtId="0" fontId="2" fillId="0" borderId="6" xfId="0" applyFont="1" applyBorder="1" applyAlignment="1">
      <alignment wrapText="1"/>
    </xf>
    <xf numFmtId="0" fontId="13" fillId="0" borderId="44"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2" xfId="0" applyFont="1" applyBorder="1"/>
    <xf numFmtId="0" fontId="13" fillId="0" borderId="0" xfId="0" applyFont="1" applyAlignment="1">
      <alignment wrapText="1"/>
    </xf>
    <xf numFmtId="0" fontId="16" fillId="0" borderId="0" xfId="0" applyFont="1"/>
    <xf numFmtId="0" fontId="19" fillId="0" borderId="22" xfId="0" applyFont="1" applyBorder="1" applyAlignment="1">
      <alignment horizontal="center"/>
    </xf>
    <xf numFmtId="0" fontId="19" fillId="0" borderId="23" xfId="0" applyFont="1" applyBorder="1"/>
    <xf numFmtId="0" fontId="19" fillId="0" borderId="8" xfId="0" applyFont="1" applyBorder="1" applyAlignment="1">
      <alignment horizontal="center"/>
    </xf>
    <xf numFmtId="0" fontId="16" fillId="0" borderId="28" xfId="0" applyFont="1" applyBorder="1" applyAlignment="1">
      <alignment horizontal="center"/>
    </xf>
    <xf numFmtId="0" fontId="13" fillId="0" borderId="2" xfId="0" applyFont="1" applyBorder="1" applyAlignment="1">
      <alignment horizontal="left" vertical="center" wrapText="1"/>
    </xf>
    <xf numFmtId="0" fontId="16" fillId="0" borderId="28" xfId="0" applyFont="1" applyBorder="1" applyAlignment="1">
      <alignment horizontal="center" vertical="center" wrapText="1"/>
    </xf>
    <xf numFmtId="0" fontId="19" fillId="0" borderId="9" xfId="0" applyFont="1" applyBorder="1" applyAlignment="1">
      <alignment horizontal="center"/>
    </xf>
    <xf numFmtId="0" fontId="13" fillId="0" borderId="6" xfId="0" applyFont="1" applyBorder="1" applyAlignment="1">
      <alignment horizontal="left" vertical="center" wrapText="1"/>
    </xf>
    <xf numFmtId="0" fontId="16" fillId="0" borderId="41" xfId="0" applyFont="1" applyBorder="1" applyAlignment="1">
      <alignment horizontal="center" vertical="center" wrapText="1"/>
    </xf>
    <xf numFmtId="17" fontId="13" fillId="0" borderId="2" xfId="0" quotePrefix="1" applyNumberFormat="1" applyFont="1" applyBorder="1" applyAlignment="1">
      <alignment horizontal="center" vertical="center" wrapText="1"/>
    </xf>
    <xf numFmtId="0" fontId="19" fillId="0" borderId="30" xfId="0" applyFont="1" applyBorder="1" applyAlignment="1">
      <alignment horizontal="center" vertical="center" wrapText="1"/>
    </xf>
    <xf numFmtId="0" fontId="19" fillId="0" borderId="31" xfId="0" applyFont="1" applyBorder="1" applyAlignment="1">
      <alignment horizontal="center" vertical="center" wrapText="1"/>
    </xf>
    <xf numFmtId="0" fontId="13" fillId="0" borderId="23" xfId="0" applyFont="1" applyBorder="1" applyAlignment="1">
      <alignment horizontal="left" vertical="center" wrapText="1"/>
    </xf>
    <xf numFmtId="14" fontId="13" fillId="0" borderId="23" xfId="0" applyNumberFormat="1" applyFont="1" applyBorder="1" applyAlignment="1">
      <alignment horizontal="center" vertical="center" wrapText="1"/>
    </xf>
    <xf numFmtId="165" fontId="13" fillId="0" borderId="27" xfId="0" applyNumberFormat="1" applyFont="1" applyBorder="1" applyAlignment="1">
      <alignment horizontal="center"/>
    </xf>
    <xf numFmtId="166" fontId="16" fillId="0" borderId="27" xfId="0" applyNumberFormat="1" applyFont="1" applyBorder="1" applyAlignment="1">
      <alignment horizontal="center"/>
    </xf>
    <xf numFmtId="49" fontId="0" fillId="0" borderId="0" xfId="0" applyNumberFormat="1"/>
    <xf numFmtId="0" fontId="18" fillId="0" borderId="0" xfId="0" applyFont="1"/>
    <xf numFmtId="0" fontId="19" fillId="0" borderId="22"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13" fillId="0" borderId="45" xfId="0" applyFont="1" applyBorder="1" applyAlignment="1">
      <alignment horizontal="left" vertical="center" wrapText="1"/>
    </xf>
    <xf numFmtId="0" fontId="19" fillId="0" borderId="0" xfId="0" applyFont="1" applyAlignment="1">
      <alignment horizontal="left" vertical="center" wrapText="1"/>
    </xf>
    <xf numFmtId="165" fontId="16" fillId="0" borderId="27" xfId="0" applyNumberFormat="1" applyFont="1" applyBorder="1" applyAlignment="1">
      <alignment horizontal="center" vertical="center" wrapText="1"/>
    </xf>
    <xf numFmtId="2" fontId="7" fillId="0" borderId="32" xfId="0" applyNumberFormat="1" applyFont="1" applyBorder="1" applyAlignment="1" applyProtection="1">
      <alignment horizontal="center" vertical="center" wrapText="1"/>
      <protection hidden="1"/>
    </xf>
    <xf numFmtId="2" fontId="2" fillId="0" borderId="28" xfId="0" applyNumberFormat="1" applyFont="1" applyBorder="1" applyAlignment="1" applyProtection="1">
      <alignment horizontal="center" vertical="center" wrapText="1"/>
      <protection hidden="1"/>
    </xf>
    <xf numFmtId="2" fontId="2" fillId="0" borderId="41" xfId="0" applyNumberFormat="1" applyFont="1" applyBorder="1" applyAlignment="1" applyProtection="1">
      <alignment horizontal="center" vertical="center" wrapText="1"/>
      <protection hidden="1"/>
    </xf>
    <xf numFmtId="2" fontId="2" fillId="0" borderId="46" xfId="0" applyNumberFormat="1" applyFont="1" applyBorder="1" applyAlignment="1" applyProtection="1">
      <alignment horizontal="center" vertical="center"/>
      <protection hidden="1"/>
    </xf>
    <xf numFmtId="2" fontId="2" fillId="0" borderId="28" xfId="0" applyNumberFormat="1" applyFont="1" applyBorder="1" applyAlignment="1" applyProtection="1">
      <alignment horizontal="center" vertical="center"/>
      <protection hidden="1"/>
    </xf>
    <xf numFmtId="2" fontId="2" fillId="0" borderId="41" xfId="0" applyNumberFormat="1" applyFont="1" applyBorder="1" applyAlignment="1" applyProtection="1">
      <alignment horizontal="center" vertical="center"/>
      <protection hidden="1"/>
    </xf>
    <xf numFmtId="2" fontId="2" fillId="0" borderId="32" xfId="0" applyNumberFormat="1" applyFont="1" applyBorder="1" applyAlignment="1" applyProtection="1">
      <alignment horizontal="center" vertical="center" wrapText="1"/>
      <protection hidden="1"/>
    </xf>
    <xf numFmtId="2" fontId="2" fillId="0" borderId="28" xfId="0" applyNumberFormat="1" applyFont="1" applyBorder="1" applyAlignment="1">
      <alignment horizontal="center" vertical="center" wrapText="1"/>
    </xf>
    <xf numFmtId="2" fontId="7" fillId="0" borderId="46" xfId="0" applyNumberFormat="1" applyFont="1" applyBorder="1" applyAlignment="1" applyProtection="1">
      <alignment horizontal="center" vertical="center" wrapText="1"/>
      <protection hidden="1"/>
    </xf>
    <xf numFmtId="2" fontId="7" fillId="0" borderId="28" xfId="0" applyNumberFormat="1" applyFont="1" applyBorder="1" applyAlignment="1" applyProtection="1">
      <alignment horizontal="center" vertical="center" wrapText="1"/>
      <protection hidden="1"/>
    </xf>
    <xf numFmtId="2" fontId="2" fillId="0" borderId="32" xfId="0" applyNumberFormat="1" applyFont="1" applyBorder="1" applyAlignment="1" applyProtection="1">
      <alignment horizontal="center" vertical="center"/>
      <protection hidden="1"/>
    </xf>
    <xf numFmtId="2" fontId="2" fillId="0" borderId="41" xfId="0" applyNumberFormat="1" applyFont="1" applyBorder="1" applyAlignment="1">
      <alignment horizontal="center"/>
    </xf>
    <xf numFmtId="2" fontId="2" fillId="0" borderId="28" xfId="0" applyNumberFormat="1" applyFont="1" applyBorder="1" applyAlignment="1">
      <alignment horizontal="center" vertical="center"/>
    </xf>
    <xf numFmtId="0" fontId="0" fillId="0" borderId="28" xfId="0" applyBorder="1"/>
    <xf numFmtId="0" fontId="0" fillId="0" borderId="41" xfId="0" applyBorder="1"/>
    <xf numFmtId="2" fontId="2" fillId="0" borderId="32" xfId="0" applyNumberFormat="1" applyFont="1" applyBorder="1" applyAlignment="1">
      <alignment horizontal="center" vertical="center" wrapText="1"/>
    </xf>
    <xf numFmtId="2" fontId="10" fillId="0" borderId="46" xfId="0" applyNumberFormat="1" applyFont="1" applyBorder="1" applyAlignment="1">
      <alignment horizontal="center" vertical="center"/>
    </xf>
    <xf numFmtId="2" fontId="10" fillId="0" borderId="28" xfId="0" applyNumberFormat="1" applyFont="1" applyBorder="1" applyAlignment="1">
      <alignment horizontal="center" vertical="center"/>
    </xf>
    <xf numFmtId="2" fontId="10" fillId="0" borderId="28" xfId="0" applyNumberFormat="1" applyFont="1" applyBorder="1" applyAlignment="1">
      <alignment horizontal="center" vertical="center" wrapText="1"/>
    </xf>
    <xf numFmtId="2" fontId="10" fillId="0" borderId="41" xfId="0" applyNumberFormat="1" applyFont="1" applyBorder="1" applyAlignment="1">
      <alignment horizontal="center" vertical="center"/>
    </xf>
    <xf numFmtId="2" fontId="2" fillId="0" borderId="46" xfId="0" applyNumberFormat="1" applyFont="1" applyBorder="1" applyAlignment="1">
      <alignment horizontal="center"/>
    </xf>
    <xf numFmtId="2" fontId="7" fillId="0" borderId="28" xfId="0" applyNumberFormat="1" applyFont="1" applyBorder="1" applyAlignment="1">
      <alignment horizontal="center" vertical="center" wrapText="1"/>
    </xf>
    <xf numFmtId="2" fontId="2" fillId="0" borderId="41" xfId="0" applyNumberFormat="1" applyFont="1" applyBorder="1" applyAlignment="1">
      <alignment horizontal="center" vertical="center" wrapText="1"/>
    </xf>
    <xf numFmtId="2" fontId="2" fillId="0" borderId="28" xfId="0" applyNumberFormat="1" applyFont="1" applyBorder="1" applyAlignment="1">
      <alignment horizontal="center"/>
    </xf>
    <xf numFmtId="2" fontId="2" fillId="0" borderId="46" xfId="0" applyNumberFormat="1" applyFont="1" applyBorder="1" applyAlignment="1">
      <alignment horizontal="center" vertical="center" wrapText="1"/>
    </xf>
    <xf numFmtId="2" fontId="2" fillId="0" borderId="32" xfId="0" applyNumberFormat="1" applyFont="1" applyBorder="1" applyAlignment="1">
      <alignment horizontal="center" vertical="center"/>
    </xf>
    <xf numFmtId="2" fontId="7" fillId="0" borderId="41" xfId="0" applyNumberFormat="1" applyFont="1" applyBorder="1" applyAlignment="1">
      <alignment horizontal="center" vertical="center" wrapText="1"/>
    </xf>
    <xf numFmtId="2" fontId="2" fillId="0" borderId="32" xfId="0" applyNumberFormat="1" applyFont="1" applyBorder="1" applyAlignment="1">
      <alignment horizontal="center"/>
    </xf>
    <xf numFmtId="2" fontId="7" fillId="0" borderId="32" xfId="0" applyNumberFormat="1" applyFont="1" applyBorder="1" applyAlignment="1">
      <alignment horizontal="center" vertical="center" wrapText="1"/>
    </xf>
    <xf numFmtId="0" fontId="2" fillId="0" borderId="28" xfId="0" applyFont="1" applyBorder="1" applyAlignment="1">
      <alignment horizontal="center" vertical="center" wrapText="1"/>
    </xf>
    <xf numFmtId="0" fontId="2" fillId="0" borderId="41" xfId="0" applyFont="1" applyBorder="1" applyAlignment="1">
      <alignment horizontal="center" vertical="center" wrapText="1"/>
    </xf>
    <xf numFmtId="164" fontId="2" fillId="0" borderId="28" xfId="0" applyNumberFormat="1" applyFont="1" applyBorder="1" applyAlignment="1">
      <alignment horizontal="center" vertical="center" wrapText="1"/>
    </xf>
    <xf numFmtId="164" fontId="2" fillId="0" borderId="41" xfId="0" applyNumberFormat="1" applyFont="1" applyBorder="1" applyAlignment="1">
      <alignment horizontal="center" vertical="center" wrapText="1"/>
    </xf>
    <xf numFmtId="4" fontId="2" fillId="0" borderId="32" xfId="0" applyNumberFormat="1" applyFont="1" applyBorder="1" applyAlignment="1">
      <alignment horizontal="center" vertical="center" wrapText="1"/>
    </xf>
    <xf numFmtId="4" fontId="2" fillId="0" borderId="28" xfId="0" applyNumberFormat="1" applyFont="1" applyBorder="1" applyAlignment="1">
      <alignment horizontal="center" vertical="center" wrapText="1"/>
    </xf>
    <xf numFmtId="4" fontId="2" fillId="0" borderId="41" xfId="0" applyNumberFormat="1" applyFont="1" applyBorder="1" applyAlignment="1">
      <alignment horizontal="center" vertical="center" wrapText="1"/>
    </xf>
    <xf numFmtId="0" fontId="19" fillId="0" borderId="47" xfId="0" applyFont="1" applyBorder="1"/>
    <xf numFmtId="0" fontId="13" fillId="0" borderId="47" xfId="0" applyFont="1" applyBorder="1"/>
    <xf numFmtId="0" fontId="0" fillId="0" borderId="47" xfId="0" applyBorder="1"/>
    <xf numFmtId="0" fontId="19" fillId="0" borderId="47" xfId="0" applyFont="1" applyBorder="1" applyAlignment="1">
      <alignment horizontal="center" vertical="center" wrapText="1"/>
    </xf>
    <xf numFmtId="0" fontId="2" fillId="0" borderId="47" xfId="0" applyFont="1" applyBorder="1"/>
    <xf numFmtId="0" fontId="0" fillId="0" borderId="47" xfId="0" applyBorder="1" applyAlignment="1">
      <alignment horizontal="center" vertical="center" wrapText="1"/>
    </xf>
    <xf numFmtId="0" fontId="2" fillId="0" borderId="47" xfId="0" applyFont="1" applyBorder="1" applyAlignment="1">
      <alignment horizontal="center" vertical="center" wrapText="1"/>
    </xf>
    <xf numFmtId="0" fontId="10" fillId="0" borderId="47" xfId="0" applyFont="1" applyBorder="1" applyAlignment="1">
      <alignment horizontal="center" vertical="center"/>
    </xf>
    <xf numFmtId="0" fontId="13" fillId="0" borderId="47" xfId="0" applyFont="1" applyBorder="1" applyAlignment="1">
      <alignment horizontal="center" vertical="center"/>
    </xf>
    <xf numFmtId="0" fontId="13" fillId="0" borderId="47" xfId="0" applyFont="1" applyBorder="1" applyAlignment="1" applyProtection="1">
      <alignment horizontal="center" vertical="center" wrapText="1"/>
      <protection locked="0"/>
    </xf>
    <xf numFmtId="0" fontId="3" fillId="0" borderId="47" xfId="0" applyFont="1" applyBorder="1" applyAlignment="1" applyProtection="1">
      <alignment horizontal="center" vertical="center" wrapText="1"/>
      <protection locked="0"/>
    </xf>
    <xf numFmtId="2" fontId="2" fillId="0" borderId="47" xfId="0" applyNumberFormat="1" applyFont="1" applyBorder="1" applyAlignment="1" applyProtection="1">
      <alignment horizontal="center" vertical="center" wrapText="1"/>
      <protection hidden="1"/>
    </xf>
    <xf numFmtId="0" fontId="3" fillId="3" borderId="2" xfId="0" applyFont="1" applyFill="1" applyBorder="1" applyAlignment="1" applyProtection="1">
      <alignment horizontal="left" vertical="top"/>
      <protection hidden="1"/>
    </xf>
    <xf numFmtId="0" fontId="3" fillId="3" borderId="2" xfId="0" applyFont="1" applyFill="1" applyBorder="1" applyAlignment="1" applyProtection="1">
      <alignment horizontal="left" vertical="center"/>
      <protection hidden="1"/>
    </xf>
    <xf numFmtId="0" fontId="3" fillId="3" borderId="2" xfId="0" applyFont="1" applyFill="1" applyBorder="1" applyAlignment="1" applyProtection="1">
      <alignment vertical="center"/>
      <protection hidden="1"/>
    </xf>
    <xf numFmtId="0" fontId="22" fillId="0" borderId="0" xfId="0" applyFont="1"/>
    <xf numFmtId="0" fontId="23" fillId="0" borderId="0" xfId="0" applyFont="1" applyAlignment="1" applyProtection="1">
      <alignment horizontal="left" vertical="center"/>
      <protection hidden="1"/>
    </xf>
    <xf numFmtId="0" fontId="3" fillId="5" borderId="2" xfId="0" applyFont="1" applyFill="1" applyBorder="1" applyAlignment="1" applyProtection="1">
      <alignment horizontal="left" vertical="center"/>
      <protection locked="0"/>
    </xf>
    <xf numFmtId="49" fontId="3" fillId="5" borderId="2" xfId="0" applyNumberFormat="1" applyFont="1" applyFill="1" applyBorder="1" applyAlignment="1" applyProtection="1">
      <alignment horizontal="left" vertical="center"/>
      <protection locked="0"/>
    </xf>
    <xf numFmtId="0" fontId="3" fillId="5" borderId="2" xfId="0" applyFont="1" applyFill="1" applyBorder="1" applyAlignment="1" applyProtection="1">
      <alignment vertical="center"/>
      <protection locked="0"/>
    </xf>
    <xf numFmtId="0" fontId="24" fillId="0" borderId="0" xfId="0" applyFont="1"/>
    <xf numFmtId="0" fontId="2" fillId="0" borderId="50" xfId="0" applyFont="1" applyBorder="1" applyAlignment="1">
      <alignment horizontal="center" vertical="top"/>
    </xf>
    <xf numFmtId="0" fontId="2" fillId="0" borderId="52" xfId="0" applyFont="1" applyBorder="1" applyAlignment="1">
      <alignment horizontal="center" vertical="center"/>
    </xf>
    <xf numFmtId="0" fontId="2" fillId="0" borderId="3" xfId="0" applyFont="1" applyBorder="1" applyAlignment="1">
      <alignment horizontal="center" vertical="center" wrapText="1"/>
    </xf>
    <xf numFmtId="0" fontId="2" fillId="0" borderId="3" xfId="0" quotePrefix="1" applyFont="1" applyBorder="1" applyAlignment="1">
      <alignment horizontal="center" vertical="center" wrapText="1"/>
    </xf>
    <xf numFmtId="2" fontId="2" fillId="0" borderId="53" xfId="0" applyNumberFormat="1" applyFont="1" applyBorder="1" applyAlignment="1">
      <alignment horizontal="center" vertical="center" wrapText="1"/>
    </xf>
    <xf numFmtId="16" fontId="2" fillId="0" borderId="2" xfId="0" applyNumberFormat="1" applyFont="1" applyBorder="1" applyAlignment="1">
      <alignment horizontal="center" wrapText="1"/>
    </xf>
    <xf numFmtId="0" fontId="13" fillId="0" borderId="52" xfId="0" applyFont="1" applyBorder="1" applyAlignment="1">
      <alignment horizontal="center" vertical="center" wrapText="1"/>
    </xf>
    <xf numFmtId="0" fontId="13" fillId="0" borderId="3" xfId="0" applyFont="1" applyBorder="1" applyAlignment="1">
      <alignment horizontal="left" vertical="center" wrapText="1"/>
    </xf>
    <xf numFmtId="0" fontId="13" fillId="0" borderId="3" xfId="0" applyFont="1" applyBorder="1" applyAlignment="1">
      <alignment horizontal="center" vertical="center" wrapText="1"/>
    </xf>
    <xf numFmtId="0" fontId="1" fillId="0" borderId="23" xfId="0" applyFont="1" applyBorder="1"/>
    <xf numFmtId="0" fontId="19" fillId="0" borderId="52" xfId="0" applyFont="1" applyBorder="1" applyAlignment="1">
      <alignment horizontal="center"/>
    </xf>
    <xf numFmtId="0" fontId="16" fillId="0" borderId="53" xfId="0" applyFont="1" applyBorder="1" applyAlignment="1">
      <alignment horizontal="center" vertical="center" wrapText="1"/>
    </xf>
    <xf numFmtId="0" fontId="24" fillId="7" borderId="0" xfId="0" applyFont="1" applyFill="1" applyAlignment="1">
      <alignment horizontal="left" vertical="top" wrapText="1"/>
    </xf>
    <xf numFmtId="0" fontId="24" fillId="4" borderId="0" xfId="0" applyFont="1" applyFill="1" applyAlignment="1">
      <alignment horizontal="left" vertical="top" wrapText="1"/>
    </xf>
    <xf numFmtId="0" fontId="24" fillId="6" borderId="0" xfId="0" applyFont="1" applyFill="1" applyAlignment="1">
      <alignment horizontal="left" vertical="top" wrapText="1"/>
    </xf>
    <xf numFmtId="0" fontId="24" fillId="8" borderId="0" xfId="0" applyFont="1" applyFill="1" applyAlignment="1">
      <alignment horizontal="left" vertical="top" wrapText="1"/>
    </xf>
    <xf numFmtId="0" fontId="23" fillId="0" borderId="0" xfId="0" applyFont="1" applyAlignment="1" applyProtection="1">
      <alignment horizontal="left" vertical="center"/>
      <protection hidden="1"/>
    </xf>
    <xf numFmtId="0" fontId="1" fillId="0" borderId="48" xfId="0" applyFont="1" applyBorder="1" applyAlignment="1">
      <alignment horizontal="center" vertical="top" wrapText="1"/>
    </xf>
    <xf numFmtId="0" fontId="0" fillId="0" borderId="48" xfId="0" applyBorder="1" applyAlignment="1">
      <alignment horizontal="center" vertical="top" wrapText="1"/>
    </xf>
    <xf numFmtId="0" fontId="22" fillId="0" borderId="0" xfId="0" applyFont="1" applyAlignment="1">
      <alignment horizontal="center" vertical="center"/>
    </xf>
    <xf numFmtId="0" fontId="0" fillId="0" borderId="0" xfId="0" applyAlignment="1">
      <alignment horizontal="left" wrapText="1"/>
    </xf>
    <xf numFmtId="0" fontId="1" fillId="0" borderId="0" xfId="0" applyFont="1" applyAlignment="1">
      <alignment horizontal="left" wrapText="1"/>
    </xf>
    <xf numFmtId="0" fontId="0" fillId="0" borderId="5" xfId="0" applyBorder="1" applyAlignment="1">
      <alignment horizontal="center" vertical="top" wrapText="1"/>
    </xf>
    <xf numFmtId="0" fontId="0" fillId="0" borderId="20" xfId="0" applyBorder="1" applyAlignment="1">
      <alignment horizontal="center" vertical="top" wrapText="1"/>
    </xf>
    <xf numFmtId="0" fontId="9" fillId="0" borderId="0" xfId="0" applyFont="1" applyAlignment="1" applyProtection="1">
      <alignment horizontal="center" vertical="center"/>
      <protection hidden="1"/>
    </xf>
    <xf numFmtId="0" fontId="13" fillId="0" borderId="0" xfId="0" applyFont="1" applyAlignment="1" applyProtection="1">
      <alignment horizontal="left" vertical="center"/>
      <protection hidden="1"/>
    </xf>
    <xf numFmtId="0" fontId="0" fillId="0" borderId="0" xfId="0" applyAlignment="1">
      <alignment horizontal="left" vertical="top" wrapText="1"/>
    </xf>
    <xf numFmtId="0" fontId="9" fillId="0" borderId="0" xfId="0" applyFont="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9" fillId="0" borderId="0" xfId="0" applyFont="1" applyAlignment="1">
      <alignment horizontal="center" wrapText="1"/>
    </xf>
    <xf numFmtId="0" fontId="20" fillId="0" borderId="0" xfId="0" applyFont="1" applyAlignment="1">
      <alignment horizontal="center"/>
    </xf>
    <xf numFmtId="0" fontId="9" fillId="0" borderId="0" xfId="0" applyFont="1" applyAlignment="1">
      <alignment horizontal="center"/>
    </xf>
    <xf numFmtId="0" fontId="5" fillId="0" borderId="0" xfId="0" applyFont="1" applyAlignment="1">
      <alignment horizontal="center" wrapText="1"/>
    </xf>
    <xf numFmtId="0" fontId="3" fillId="0" borderId="0" xfId="0" applyFont="1" applyAlignment="1" applyProtection="1">
      <alignment horizontal="left" vertical="center"/>
      <protection hidden="1"/>
    </xf>
    <xf numFmtId="0" fontId="9" fillId="0" borderId="49" xfId="0" applyFont="1" applyBorder="1" applyAlignment="1">
      <alignment horizontal="center" vertical="center" wrapText="1"/>
    </xf>
    <xf numFmtId="0" fontId="9" fillId="0" borderId="50" xfId="0" applyFont="1" applyBorder="1" applyAlignment="1">
      <alignment horizontal="center" vertical="center" wrapText="1"/>
    </xf>
    <xf numFmtId="0" fontId="9" fillId="0" borderId="51"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2.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L12"/>
  <sheetViews>
    <sheetView showGridLines="0" showRowColHeaders="0" topLeftCell="A4" zoomScale="120" zoomScaleNormal="120" workbookViewId="0">
      <selection activeCell="I18" sqref="I18"/>
    </sheetView>
  </sheetViews>
  <sheetFormatPr defaultRowHeight="14.4" x14ac:dyDescent="0.3"/>
  <cols>
    <col min="1" max="1" width="9.109375"/>
  </cols>
  <sheetData>
    <row r="1" spans="2:12" ht="15.6" x14ac:dyDescent="0.3">
      <c r="B1" s="360" t="s">
        <v>260</v>
      </c>
      <c r="C1" s="365"/>
      <c r="D1" s="365"/>
      <c r="E1" s="365"/>
      <c r="F1" s="365"/>
      <c r="G1" s="365"/>
      <c r="H1" s="365"/>
      <c r="I1" s="365"/>
      <c r="J1" s="365"/>
      <c r="K1" s="365"/>
    </row>
    <row r="2" spans="2:12" ht="15.6" x14ac:dyDescent="0.3">
      <c r="B2" s="365"/>
      <c r="C2" s="365"/>
      <c r="D2" s="365"/>
      <c r="E2" s="365"/>
      <c r="F2" s="365"/>
      <c r="G2" s="365"/>
      <c r="H2" s="365"/>
      <c r="I2" s="365"/>
      <c r="J2" s="365"/>
      <c r="K2" s="365"/>
    </row>
    <row r="3" spans="2:12" ht="90" customHeight="1" x14ac:dyDescent="0.3">
      <c r="B3" s="379" t="s">
        <v>265</v>
      </c>
      <c r="C3" s="379"/>
      <c r="D3" s="379"/>
      <c r="E3" s="379"/>
      <c r="F3" s="379"/>
      <c r="G3" s="379"/>
      <c r="H3" s="379"/>
      <c r="I3" s="379"/>
      <c r="J3" s="379"/>
      <c r="K3" s="379"/>
      <c r="L3" s="379"/>
    </row>
    <row r="4" spans="2:12" ht="135" customHeight="1" x14ac:dyDescent="0.3">
      <c r="B4" s="380" t="s">
        <v>259</v>
      </c>
      <c r="C4" s="380"/>
      <c r="D4" s="380"/>
      <c r="E4" s="380"/>
      <c r="F4" s="380"/>
      <c r="G4" s="380"/>
      <c r="H4" s="380"/>
      <c r="I4" s="380"/>
      <c r="J4" s="380"/>
      <c r="K4" s="380"/>
      <c r="L4" s="380"/>
    </row>
    <row r="5" spans="2:12" ht="60" customHeight="1" x14ac:dyDescent="0.3">
      <c r="B5" s="381" t="s">
        <v>261</v>
      </c>
      <c r="C5" s="381"/>
      <c r="D5" s="381"/>
      <c r="E5" s="381"/>
      <c r="F5" s="381"/>
      <c r="G5" s="381"/>
      <c r="H5" s="381"/>
      <c r="I5" s="381"/>
      <c r="J5" s="381"/>
      <c r="K5" s="381"/>
      <c r="L5" s="381"/>
    </row>
    <row r="6" spans="2:12" ht="60" customHeight="1" x14ac:dyDescent="0.3">
      <c r="B6" s="381" t="s">
        <v>262</v>
      </c>
      <c r="C6" s="381"/>
      <c r="D6" s="381"/>
      <c r="E6" s="381"/>
      <c r="F6" s="381"/>
      <c r="G6" s="381"/>
      <c r="H6" s="381"/>
      <c r="I6" s="381"/>
      <c r="J6" s="381"/>
      <c r="K6" s="381"/>
      <c r="L6" s="381"/>
    </row>
    <row r="7" spans="2:12" ht="60" customHeight="1" x14ac:dyDescent="0.3">
      <c r="B7" s="378" t="s">
        <v>266</v>
      </c>
      <c r="C7" s="378"/>
      <c r="D7" s="378"/>
      <c r="E7" s="378"/>
      <c r="F7" s="378"/>
      <c r="G7" s="378"/>
      <c r="H7" s="378"/>
      <c r="I7" s="378"/>
      <c r="J7" s="378"/>
      <c r="K7" s="378"/>
      <c r="L7" s="378"/>
    </row>
    <row r="8" spans="2:12" ht="15.6" x14ac:dyDescent="0.3">
      <c r="B8" s="365"/>
      <c r="C8" s="365"/>
      <c r="D8" s="365"/>
      <c r="E8" s="365"/>
      <c r="F8" s="365"/>
      <c r="G8" s="365"/>
      <c r="H8" s="365"/>
      <c r="I8" s="365"/>
      <c r="J8" s="365"/>
      <c r="K8" s="365"/>
    </row>
    <row r="9" spans="2:12" ht="15.6" x14ac:dyDescent="0.3">
      <c r="B9" s="365"/>
      <c r="C9" s="365"/>
      <c r="D9" s="365"/>
      <c r="E9" s="365"/>
      <c r="F9" s="365"/>
      <c r="G9" s="365"/>
      <c r="H9" s="365"/>
      <c r="I9" s="365"/>
      <c r="J9" s="365"/>
      <c r="K9" s="365"/>
    </row>
    <row r="10" spans="2:12" ht="15.6" x14ac:dyDescent="0.3">
      <c r="B10" s="365"/>
      <c r="C10" s="365"/>
      <c r="D10" s="365"/>
      <c r="E10" s="365"/>
      <c r="F10" s="365"/>
      <c r="G10" s="365"/>
      <c r="H10" s="365"/>
      <c r="I10" s="365"/>
      <c r="J10" s="365"/>
      <c r="K10" s="365"/>
    </row>
    <row r="11" spans="2:12" ht="15.6" x14ac:dyDescent="0.3">
      <c r="B11" s="365"/>
      <c r="C11" s="365"/>
      <c r="D11" s="365"/>
      <c r="E11" s="365"/>
      <c r="F11" s="365"/>
      <c r="G11" s="365"/>
      <c r="H11" s="365"/>
      <c r="I11" s="365"/>
      <c r="J11" s="365"/>
      <c r="K11" s="365"/>
    </row>
    <row r="12" spans="2:12" ht="15.6" x14ac:dyDescent="0.3">
      <c r="B12" s="365"/>
      <c r="C12" s="365"/>
      <c r="D12" s="365"/>
      <c r="E12" s="365"/>
      <c r="F12" s="365"/>
      <c r="G12" s="365"/>
      <c r="H12" s="365"/>
      <c r="I12" s="365"/>
      <c r="J12" s="365"/>
      <c r="K12" s="365"/>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K22"/>
  <sheetViews>
    <sheetView workbookViewId="0">
      <selection activeCell="A6" sqref="A6:I6"/>
    </sheetView>
  </sheetViews>
  <sheetFormatPr defaultRowHeight="14.4" x14ac:dyDescent="0.3"/>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1" x14ac:dyDescent="0.3">
      <c r="A1" s="259" t="str">
        <f>'Date initiale'!C3</f>
        <v>Universitatea de Arhitectură și Urbanism "Ion Mincu" București</v>
      </c>
      <c r="B1" s="259"/>
      <c r="C1" s="259"/>
    </row>
    <row r="2" spans="1:11" x14ac:dyDescent="0.3">
      <c r="A2" s="259" t="str">
        <f>'Date initiale'!B4&amp;" "&amp;'Date initiale'!C4</f>
        <v>Facultatea ARHITECTURA</v>
      </c>
      <c r="B2" s="259"/>
      <c r="C2" s="259"/>
    </row>
    <row r="3" spans="1:11" x14ac:dyDescent="0.3">
      <c r="A3" s="259" t="str">
        <f>'Date initiale'!B5&amp;" "&amp;'Date initiale'!C5</f>
        <v>Departamentul SINTEZA PROIECTARII</v>
      </c>
      <c r="B3" s="259"/>
      <c r="C3" s="259"/>
    </row>
    <row r="4" spans="1:11" x14ac:dyDescent="0.3">
      <c r="A4" s="120" t="str">
        <f>'Date initiale'!C6&amp;", "&amp;'Date initiale'!C7</f>
        <v>BARONCEA ION JUSTIN, CONFERENTIAR</v>
      </c>
      <c r="B4" s="120"/>
      <c r="C4" s="120"/>
    </row>
    <row r="5" spans="1:11" x14ac:dyDescent="0.3">
      <c r="A5" s="120"/>
      <c r="B5" s="120"/>
      <c r="C5" s="120"/>
    </row>
    <row r="6" spans="1:11" ht="15.6" x14ac:dyDescent="0.3">
      <c r="A6" s="390" t="s">
        <v>159</v>
      </c>
      <c r="B6" s="390"/>
      <c r="C6" s="390"/>
      <c r="D6" s="390"/>
      <c r="E6" s="390"/>
      <c r="F6" s="390"/>
      <c r="G6" s="390"/>
      <c r="H6" s="390"/>
      <c r="I6" s="390"/>
    </row>
    <row r="7" spans="1:11" ht="35.25" customHeight="1" x14ac:dyDescent="0.3">
      <c r="A7" s="393" t="str">
        <f>'Descriere indicatori'!A8&amp;". "&amp;'Descriere indicatori'!B8</f>
        <v xml:space="preserve">I5. Articole in extenso în reviste ştiinţifice indexate ISI Arts &amp; Humanities Citation Index, Scopus-Copernicus, ERIH şi clasificate în categoria INT1 sau INT2 în acest index sau echivalente în domeniu* </v>
      </c>
      <c r="B7" s="393"/>
      <c r="C7" s="393"/>
      <c r="D7" s="393"/>
      <c r="E7" s="393"/>
      <c r="F7" s="393"/>
      <c r="G7" s="393"/>
      <c r="H7" s="393"/>
      <c r="I7" s="393"/>
    </row>
    <row r="8" spans="1:11" ht="15" thickBot="1" x14ac:dyDescent="0.35">
      <c r="A8" s="60"/>
      <c r="B8" s="60"/>
      <c r="C8" s="60"/>
      <c r="D8" s="60"/>
      <c r="E8" s="60"/>
      <c r="F8" s="60"/>
      <c r="G8" s="60"/>
      <c r="H8" s="60"/>
      <c r="I8" s="60"/>
    </row>
    <row r="9" spans="1:11" ht="29.4" thickBot="1" x14ac:dyDescent="0.35">
      <c r="A9" s="157" t="s">
        <v>80</v>
      </c>
      <c r="B9" s="158" t="s">
        <v>115</v>
      </c>
      <c r="C9" s="158" t="s">
        <v>78</v>
      </c>
      <c r="D9" s="158" t="s">
        <v>82</v>
      </c>
      <c r="E9" s="158" t="s">
        <v>110</v>
      </c>
      <c r="F9" s="159" t="s">
        <v>119</v>
      </c>
      <c r="G9" s="158" t="s">
        <v>83</v>
      </c>
      <c r="H9" s="158" t="s">
        <v>160</v>
      </c>
      <c r="I9" s="160" t="s">
        <v>122</v>
      </c>
      <c r="K9" s="262" t="s">
        <v>157</v>
      </c>
    </row>
    <row r="10" spans="1:11" x14ac:dyDescent="0.3">
      <c r="A10" s="163">
        <v>1</v>
      </c>
      <c r="B10" s="149"/>
      <c r="C10" s="149"/>
      <c r="D10" s="149"/>
      <c r="E10" s="149"/>
      <c r="F10" s="148"/>
      <c r="G10" s="149"/>
      <c r="H10" s="149"/>
      <c r="I10" s="171"/>
      <c r="K10" s="263">
        <v>10</v>
      </c>
    </row>
    <row r="11" spans="1:11" x14ac:dyDescent="0.3">
      <c r="A11" s="164">
        <f>A10+1</f>
        <v>2</v>
      </c>
      <c r="B11" s="111"/>
      <c r="C11" s="36"/>
      <c r="D11" s="112"/>
      <c r="E11" s="36"/>
      <c r="F11" s="113"/>
      <c r="G11" s="113"/>
      <c r="H11" s="113"/>
      <c r="I11" s="310"/>
    </row>
    <row r="12" spans="1:11" x14ac:dyDescent="0.3">
      <c r="A12" s="165">
        <f t="shared" ref="A12:A19" si="0">A11+1</f>
        <v>3</v>
      </c>
      <c r="B12" s="166"/>
      <c r="C12" s="167"/>
      <c r="D12" s="112"/>
      <c r="E12" s="167"/>
      <c r="F12" s="156"/>
      <c r="G12" s="167"/>
      <c r="H12" s="156"/>
      <c r="I12" s="310"/>
    </row>
    <row r="13" spans="1:11" x14ac:dyDescent="0.3">
      <c r="A13" s="168">
        <f t="shared" si="0"/>
        <v>4</v>
      </c>
      <c r="B13" s="111"/>
      <c r="C13" s="112"/>
      <c r="D13" s="112"/>
      <c r="E13" s="112"/>
      <c r="F13" s="113"/>
      <c r="G13" s="113"/>
      <c r="H13" s="113"/>
      <c r="I13" s="310"/>
    </row>
    <row r="14" spans="1:11" x14ac:dyDescent="0.3">
      <c r="A14" s="164">
        <f t="shared" si="0"/>
        <v>5</v>
      </c>
      <c r="B14" s="111"/>
      <c r="C14" s="36"/>
      <c r="D14" s="112"/>
      <c r="E14" s="36"/>
      <c r="F14" s="113"/>
      <c r="G14" s="113"/>
      <c r="H14" s="113"/>
      <c r="I14" s="310"/>
    </row>
    <row r="15" spans="1:11" x14ac:dyDescent="0.3">
      <c r="A15" s="168">
        <f t="shared" si="0"/>
        <v>6</v>
      </c>
      <c r="B15" s="111"/>
      <c r="C15" s="112"/>
      <c r="D15" s="112"/>
      <c r="E15" s="112"/>
      <c r="F15" s="113"/>
      <c r="G15" s="113"/>
      <c r="H15" s="113"/>
      <c r="I15" s="310"/>
    </row>
    <row r="16" spans="1:11" x14ac:dyDescent="0.3">
      <c r="A16" s="164">
        <f t="shared" si="0"/>
        <v>7</v>
      </c>
      <c r="B16" s="111"/>
      <c r="C16" s="36"/>
      <c r="D16" s="112"/>
      <c r="E16" s="36"/>
      <c r="F16" s="113"/>
      <c r="G16" s="113"/>
      <c r="H16" s="113"/>
      <c r="I16" s="310"/>
    </row>
    <row r="17" spans="1:9" x14ac:dyDescent="0.3">
      <c r="A17" s="165">
        <f t="shared" si="0"/>
        <v>8</v>
      </c>
      <c r="B17" s="166"/>
      <c r="C17" s="167"/>
      <c r="D17" s="112"/>
      <c r="E17" s="167"/>
      <c r="F17" s="156"/>
      <c r="G17" s="167"/>
      <c r="H17" s="156"/>
      <c r="I17" s="310"/>
    </row>
    <row r="18" spans="1:9" x14ac:dyDescent="0.3">
      <c r="A18" s="168">
        <f t="shared" si="0"/>
        <v>9</v>
      </c>
      <c r="B18" s="111"/>
      <c r="C18" s="112"/>
      <c r="D18" s="112"/>
      <c r="E18" s="112"/>
      <c r="F18" s="113"/>
      <c r="G18" s="113"/>
      <c r="H18" s="113"/>
      <c r="I18" s="310"/>
    </row>
    <row r="19" spans="1:9" ht="15" thickBot="1" x14ac:dyDescent="0.35">
      <c r="A19" s="122">
        <f t="shared" si="0"/>
        <v>10</v>
      </c>
      <c r="B19" s="116"/>
      <c r="C19" s="117"/>
      <c r="D19" s="154"/>
      <c r="E19" s="169"/>
      <c r="F19" s="169"/>
      <c r="G19" s="170"/>
      <c r="H19" s="170"/>
      <c r="I19" s="320"/>
    </row>
    <row r="20" spans="1:9" ht="16.2" thickBot="1" x14ac:dyDescent="0.35">
      <c r="A20" s="355"/>
      <c r="H20" s="123" t="str">
        <f>"Total "&amp;LEFT(A7,2)</f>
        <v>Total I5</v>
      </c>
      <c r="I20" s="162">
        <f>SUM(I10:I19)</f>
        <v>0</v>
      </c>
    </row>
    <row r="21" spans="1:9" ht="15.6" x14ac:dyDescent="0.3">
      <c r="A21" s="45"/>
    </row>
    <row r="22" spans="1:9" ht="33.75" customHeight="1" x14ac:dyDescent="0.3">
      <c r="A22" s="39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392"/>
      <c r="C22" s="392"/>
      <c r="D22" s="392"/>
      <c r="E22" s="392"/>
      <c r="F22" s="392"/>
      <c r="G22" s="392"/>
      <c r="H22" s="392"/>
      <c r="I22" s="392"/>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K20"/>
  <sheetViews>
    <sheetView workbookViewId="0">
      <selection activeCell="A6" sqref="A6:I6"/>
    </sheetView>
  </sheetViews>
  <sheetFormatPr defaultRowHeight="14.4" x14ac:dyDescent="0.3"/>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1" x14ac:dyDescent="0.3">
      <c r="A1" s="259" t="str">
        <f>'Date initiale'!C3</f>
        <v>Universitatea de Arhitectură și Urbanism "Ion Mincu" București</v>
      </c>
      <c r="B1" s="259"/>
      <c r="C1" s="259"/>
    </row>
    <row r="2" spans="1:11" x14ac:dyDescent="0.3">
      <c r="A2" s="259" t="str">
        <f>'Date initiale'!B4&amp;" "&amp;'Date initiale'!C4</f>
        <v>Facultatea ARHITECTURA</v>
      </c>
      <c r="B2" s="259"/>
      <c r="C2" s="259"/>
    </row>
    <row r="3" spans="1:11" x14ac:dyDescent="0.3">
      <c r="A3" s="259" t="str">
        <f>'Date initiale'!B5&amp;" "&amp;'Date initiale'!C5</f>
        <v>Departamentul SINTEZA PROIECTARII</v>
      </c>
      <c r="B3" s="259"/>
      <c r="C3" s="259"/>
    </row>
    <row r="4" spans="1:11" x14ac:dyDescent="0.3">
      <c r="A4" s="120" t="str">
        <f>'Date initiale'!C6&amp;", "&amp;'Date initiale'!C7</f>
        <v>BARONCEA ION JUSTIN, CONFERENTIAR</v>
      </c>
      <c r="B4" s="120"/>
      <c r="C4" s="120"/>
    </row>
    <row r="5" spans="1:11" x14ac:dyDescent="0.3">
      <c r="A5" s="120"/>
      <c r="B5" s="120"/>
      <c r="C5" s="120"/>
    </row>
    <row r="6" spans="1:11" ht="15.6" x14ac:dyDescent="0.3">
      <c r="A6" s="390" t="s">
        <v>159</v>
      </c>
      <c r="B6" s="390"/>
      <c r="C6" s="390"/>
      <c r="D6" s="390"/>
      <c r="E6" s="390"/>
      <c r="F6" s="390"/>
      <c r="G6" s="390"/>
      <c r="H6" s="390"/>
      <c r="I6" s="390"/>
    </row>
    <row r="7" spans="1:11" ht="15.6" x14ac:dyDescent="0.3">
      <c r="A7" s="393" t="str">
        <f>'Descriere indicatori'!A9&amp;". "&amp;'Descriere indicatori'!B9</f>
        <v xml:space="preserve">I6. Articole in extenso în reviste ştiinţifice indexate ERIH şi clasificate în categoria NAT </v>
      </c>
      <c r="B7" s="393"/>
      <c r="C7" s="393"/>
      <c r="D7" s="393"/>
      <c r="E7" s="393"/>
      <c r="F7" s="393"/>
      <c r="G7" s="393"/>
      <c r="H7" s="393"/>
      <c r="I7" s="393"/>
    </row>
    <row r="8" spans="1:11" ht="15" thickBot="1" x14ac:dyDescent="0.35">
      <c r="A8" s="64"/>
      <c r="B8" s="64"/>
      <c r="C8" s="64"/>
      <c r="D8" s="64"/>
      <c r="E8" s="64"/>
      <c r="F8" s="64"/>
      <c r="G8" s="64"/>
      <c r="H8" s="64"/>
      <c r="I8" s="64"/>
    </row>
    <row r="9" spans="1:11" ht="29.4" thickBot="1" x14ac:dyDescent="0.35">
      <c r="A9" s="157" t="s">
        <v>80</v>
      </c>
      <c r="B9" s="158" t="s">
        <v>115</v>
      </c>
      <c r="C9" s="158" t="s">
        <v>78</v>
      </c>
      <c r="D9" s="158" t="s">
        <v>82</v>
      </c>
      <c r="E9" s="158" t="s">
        <v>110</v>
      </c>
      <c r="F9" s="159" t="s">
        <v>119</v>
      </c>
      <c r="G9" s="158" t="s">
        <v>83</v>
      </c>
      <c r="H9" s="158" t="s">
        <v>160</v>
      </c>
      <c r="I9" s="160" t="s">
        <v>122</v>
      </c>
      <c r="K9" s="262" t="s">
        <v>157</v>
      </c>
    </row>
    <row r="10" spans="1:11" x14ac:dyDescent="0.3">
      <c r="A10" s="174">
        <v>1</v>
      </c>
      <c r="B10" s="106"/>
      <c r="C10" s="106"/>
      <c r="D10" s="106"/>
      <c r="E10" s="107"/>
      <c r="F10" s="108"/>
      <c r="G10" s="108"/>
      <c r="H10" s="108"/>
      <c r="I10" s="315"/>
      <c r="K10" s="263">
        <v>5</v>
      </c>
    </row>
    <row r="11" spans="1:11" x14ac:dyDescent="0.3">
      <c r="A11" s="175">
        <f>A10+1</f>
        <v>2</v>
      </c>
      <c r="B11" s="110"/>
      <c r="C11" s="111"/>
      <c r="D11" s="110"/>
      <c r="E11" s="112"/>
      <c r="F11" s="113"/>
      <c r="G11" s="114"/>
      <c r="H11" s="114"/>
      <c r="I11" s="310"/>
    </row>
    <row r="12" spans="1:11" x14ac:dyDescent="0.3">
      <c r="A12" s="175">
        <f t="shared" ref="A12:A19" si="0">A11+1</f>
        <v>3</v>
      </c>
      <c r="B12" s="111"/>
      <c r="C12" s="111"/>
      <c r="D12" s="111"/>
      <c r="E12" s="112"/>
      <c r="F12" s="113"/>
      <c r="G12" s="114"/>
      <c r="H12" s="114"/>
      <c r="I12" s="310"/>
    </row>
    <row r="13" spans="1:11" x14ac:dyDescent="0.3">
      <c r="A13" s="175">
        <f t="shared" si="0"/>
        <v>4</v>
      </c>
      <c r="B13" s="111"/>
      <c r="C13" s="111"/>
      <c r="D13" s="111"/>
      <c r="E13" s="112"/>
      <c r="F13" s="113"/>
      <c r="G13" s="113"/>
      <c r="H13" s="113"/>
      <c r="I13" s="310"/>
    </row>
    <row r="14" spans="1:11" x14ac:dyDescent="0.3">
      <c r="A14" s="175">
        <f t="shared" si="0"/>
        <v>5</v>
      </c>
      <c r="B14" s="111"/>
      <c r="C14" s="111"/>
      <c r="D14" s="111"/>
      <c r="E14" s="112"/>
      <c r="F14" s="113"/>
      <c r="G14" s="113"/>
      <c r="H14" s="113"/>
      <c r="I14" s="310"/>
    </row>
    <row r="15" spans="1:11" x14ac:dyDescent="0.3">
      <c r="A15" s="175">
        <f t="shared" si="0"/>
        <v>6</v>
      </c>
      <c r="B15" s="111"/>
      <c r="C15" s="111"/>
      <c r="D15" s="111"/>
      <c r="E15" s="112"/>
      <c r="F15" s="113"/>
      <c r="G15" s="113"/>
      <c r="H15" s="113"/>
      <c r="I15" s="310"/>
    </row>
    <row r="16" spans="1:11" x14ac:dyDescent="0.3">
      <c r="A16" s="175">
        <f t="shared" si="0"/>
        <v>7</v>
      </c>
      <c r="B16" s="111"/>
      <c r="C16" s="111"/>
      <c r="D16" s="111"/>
      <c r="E16" s="112"/>
      <c r="F16" s="113"/>
      <c r="G16" s="113"/>
      <c r="H16" s="113"/>
      <c r="I16" s="310"/>
    </row>
    <row r="17" spans="1:9" x14ac:dyDescent="0.3">
      <c r="A17" s="175">
        <f t="shared" si="0"/>
        <v>8</v>
      </c>
      <c r="B17" s="111"/>
      <c r="C17" s="111"/>
      <c r="D17" s="111"/>
      <c r="E17" s="112"/>
      <c r="F17" s="113"/>
      <c r="G17" s="113"/>
      <c r="H17" s="113"/>
      <c r="I17" s="310"/>
    </row>
    <row r="18" spans="1:9" x14ac:dyDescent="0.3">
      <c r="A18" s="175">
        <f t="shared" si="0"/>
        <v>9</v>
      </c>
      <c r="B18" s="111"/>
      <c r="C18" s="111"/>
      <c r="D18" s="111"/>
      <c r="E18" s="112"/>
      <c r="F18" s="113"/>
      <c r="G18" s="113"/>
      <c r="H18" s="113"/>
      <c r="I18" s="310"/>
    </row>
    <row r="19" spans="1:9" ht="15" thickBot="1" x14ac:dyDescent="0.35">
      <c r="A19" s="176">
        <f t="shared" si="0"/>
        <v>10</v>
      </c>
      <c r="B19" s="116"/>
      <c r="C19" s="116"/>
      <c r="D19" s="116"/>
      <c r="E19" s="117"/>
      <c r="F19" s="118"/>
      <c r="G19" s="118"/>
      <c r="H19" s="118"/>
      <c r="I19" s="311"/>
    </row>
    <row r="20" spans="1:9" ht="15" thickBot="1" x14ac:dyDescent="0.35">
      <c r="A20" s="354"/>
      <c r="B20" s="120"/>
      <c r="C20" s="120"/>
      <c r="D20" s="120"/>
      <c r="E20" s="120"/>
      <c r="F20" s="120"/>
      <c r="G20" s="120"/>
      <c r="H20" s="123" t="str">
        <f>"Total "&amp;LEFT(A7,2)</f>
        <v>Total I6</v>
      </c>
      <c r="I20" s="124">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sheetPr>
  <dimension ref="A1:K24"/>
  <sheetViews>
    <sheetView workbookViewId="0">
      <selection activeCell="A6" sqref="A6:I6"/>
    </sheetView>
  </sheetViews>
  <sheetFormatPr defaultRowHeight="14.4" x14ac:dyDescent="0.3"/>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1" ht="15.6" x14ac:dyDescent="0.3">
      <c r="A1" s="259" t="str">
        <f>'Date initiale'!C3</f>
        <v>Universitatea de Arhitectură și Urbanism "Ion Mincu" București</v>
      </c>
      <c r="B1" s="259"/>
      <c r="C1" s="259"/>
      <c r="D1" s="6"/>
      <c r="E1" s="6"/>
      <c r="F1" s="6"/>
      <c r="G1" s="6"/>
      <c r="H1" s="6"/>
      <c r="I1" s="6"/>
      <c r="J1" s="6"/>
    </row>
    <row r="2" spans="1:11" ht="15.6" x14ac:dyDescent="0.3">
      <c r="A2" s="259" t="str">
        <f>'Date initiale'!B4&amp;" "&amp;'Date initiale'!C4</f>
        <v>Facultatea ARHITECTURA</v>
      </c>
      <c r="B2" s="259"/>
      <c r="C2" s="259"/>
      <c r="D2" s="6"/>
      <c r="E2" s="6"/>
      <c r="F2" s="6"/>
      <c r="G2" s="6"/>
      <c r="H2" s="6"/>
      <c r="I2" s="6"/>
      <c r="J2" s="6"/>
    </row>
    <row r="3" spans="1:11" ht="15.6" x14ac:dyDescent="0.3">
      <c r="A3" s="259" t="str">
        <f>'Date initiale'!B5&amp;" "&amp;'Date initiale'!C5</f>
        <v>Departamentul SINTEZA PROIECTARII</v>
      </c>
      <c r="B3" s="259"/>
      <c r="C3" s="259"/>
      <c r="D3" s="6"/>
      <c r="E3" s="6"/>
      <c r="F3" s="6"/>
      <c r="G3" s="6"/>
      <c r="H3" s="6"/>
      <c r="I3" s="6"/>
      <c r="J3" s="6"/>
    </row>
    <row r="4" spans="1:11" ht="15.6" x14ac:dyDescent="0.3">
      <c r="A4" s="261" t="str">
        <f>'Date initiale'!C6&amp;", "&amp;'Date initiale'!C7</f>
        <v>BARONCEA ION JUSTIN, CONFERENTIAR</v>
      </c>
      <c r="B4" s="261"/>
      <c r="C4" s="261"/>
      <c r="D4" s="6"/>
      <c r="E4" s="6"/>
      <c r="F4" s="6"/>
      <c r="G4" s="6"/>
      <c r="H4" s="6"/>
      <c r="I4" s="6"/>
      <c r="J4" s="6"/>
    </row>
    <row r="5" spans="1:11" ht="15.6" x14ac:dyDescent="0.3">
      <c r="A5" s="261"/>
      <c r="B5" s="261"/>
      <c r="C5" s="261"/>
      <c r="D5" s="6"/>
      <c r="E5" s="6"/>
      <c r="F5" s="6"/>
      <c r="G5" s="6"/>
      <c r="H5" s="6"/>
      <c r="I5" s="6"/>
      <c r="J5" s="6"/>
    </row>
    <row r="6" spans="1:11" ht="15.6" x14ac:dyDescent="0.3">
      <c r="A6" s="394" t="s">
        <v>159</v>
      </c>
      <c r="B6" s="394"/>
      <c r="C6" s="394"/>
      <c r="D6" s="394"/>
      <c r="E6" s="394"/>
      <c r="F6" s="394"/>
      <c r="G6" s="394"/>
      <c r="H6" s="394"/>
      <c r="I6" s="394"/>
      <c r="J6" s="6"/>
    </row>
    <row r="7" spans="1:11" ht="15.6" x14ac:dyDescent="0.3">
      <c r="A7" s="393" t="str">
        <f>'Descriere indicatori'!A10&amp;". "&amp;'Descriere indicatori'!B10</f>
        <v xml:space="preserve">I7. Articole in extenso în reviste ştiinţifice recunoscute în domeniu* </v>
      </c>
      <c r="B7" s="393"/>
      <c r="C7" s="393"/>
      <c r="D7" s="393"/>
      <c r="E7" s="393"/>
      <c r="F7" s="393"/>
      <c r="G7" s="393"/>
      <c r="H7" s="393"/>
      <c r="I7" s="393"/>
      <c r="J7" s="6"/>
    </row>
    <row r="8" spans="1:11" ht="16.2" thickBot="1" x14ac:dyDescent="0.35">
      <c r="A8" s="173"/>
      <c r="B8" s="173"/>
      <c r="C8" s="173"/>
      <c r="D8" s="173"/>
      <c r="E8" s="173"/>
      <c r="F8" s="173"/>
      <c r="G8" s="173"/>
      <c r="H8" s="173"/>
      <c r="I8" s="173"/>
      <c r="J8" s="6"/>
    </row>
    <row r="9" spans="1:11" ht="29.4" thickBot="1" x14ac:dyDescent="0.35">
      <c r="A9" s="157" t="s">
        <v>80</v>
      </c>
      <c r="B9" s="158" t="s">
        <v>115</v>
      </c>
      <c r="C9" s="158" t="s">
        <v>78</v>
      </c>
      <c r="D9" s="158" t="s">
        <v>82</v>
      </c>
      <c r="E9" s="158" t="s">
        <v>110</v>
      </c>
      <c r="F9" s="159" t="s">
        <v>119</v>
      </c>
      <c r="G9" s="158" t="s">
        <v>83</v>
      </c>
      <c r="H9" s="158" t="s">
        <v>160</v>
      </c>
      <c r="I9" s="160" t="s">
        <v>122</v>
      </c>
      <c r="J9" s="6"/>
      <c r="K9" s="262" t="s">
        <v>157</v>
      </c>
    </row>
    <row r="10" spans="1:11" ht="15.6" x14ac:dyDescent="0.3">
      <c r="A10" s="178">
        <v>1</v>
      </c>
      <c r="B10" s="179"/>
      <c r="C10" s="147"/>
      <c r="D10" s="147"/>
      <c r="E10" s="147"/>
      <c r="F10" s="148"/>
      <c r="G10" s="147"/>
      <c r="H10" s="180"/>
      <c r="I10" s="315"/>
      <c r="J10" s="6"/>
      <c r="K10" s="263">
        <v>5</v>
      </c>
    </row>
    <row r="11" spans="1:11" ht="15.6" x14ac:dyDescent="0.3">
      <c r="A11" s="150">
        <f>A10+1</f>
        <v>2</v>
      </c>
      <c r="B11" s="142"/>
      <c r="C11" s="142"/>
      <c r="D11" s="142"/>
      <c r="E11" s="36"/>
      <c r="F11" s="114"/>
      <c r="G11" s="114"/>
      <c r="H11" s="114"/>
      <c r="I11" s="310"/>
      <c r="J11" s="42"/>
    </row>
    <row r="12" spans="1:11" ht="15.6" x14ac:dyDescent="0.3">
      <c r="A12" s="150">
        <f t="shared" ref="A12:A19" si="0">A11+1</f>
        <v>3</v>
      </c>
      <c r="B12" s="142"/>
      <c r="C12" s="112"/>
      <c r="D12" s="142"/>
      <c r="E12" s="181"/>
      <c r="F12" s="113"/>
      <c r="G12" s="114"/>
      <c r="H12" s="114"/>
      <c r="I12" s="310"/>
      <c r="J12" s="42"/>
    </row>
    <row r="13" spans="1:11" ht="15.6" x14ac:dyDescent="0.3">
      <c r="A13" s="150">
        <f t="shared" si="0"/>
        <v>4</v>
      </c>
      <c r="B13" s="112"/>
      <c r="C13" s="112"/>
      <c r="D13" s="112"/>
      <c r="E13" s="181"/>
      <c r="F13" s="113"/>
      <c r="G13" s="114"/>
      <c r="H13" s="114"/>
      <c r="I13" s="310"/>
      <c r="J13" s="6"/>
    </row>
    <row r="14" spans="1:11" ht="15.6" x14ac:dyDescent="0.3">
      <c r="A14" s="150">
        <f t="shared" si="0"/>
        <v>5</v>
      </c>
      <c r="B14" s="112"/>
      <c r="C14" s="112"/>
      <c r="D14" s="112"/>
      <c r="E14" s="181"/>
      <c r="F14" s="113"/>
      <c r="G14" s="113"/>
      <c r="H14" s="113"/>
      <c r="I14" s="310"/>
      <c r="J14" s="6"/>
    </row>
    <row r="15" spans="1:11" ht="15.6" x14ac:dyDescent="0.3">
      <c r="A15" s="150">
        <f t="shared" si="0"/>
        <v>6</v>
      </c>
      <c r="B15" s="112"/>
      <c r="C15" s="112"/>
      <c r="D15" s="112"/>
      <c r="E15" s="181"/>
      <c r="F15" s="113"/>
      <c r="G15" s="113"/>
      <c r="H15" s="113"/>
      <c r="I15" s="310"/>
      <c r="J15" s="6"/>
    </row>
    <row r="16" spans="1:11" ht="15.6" x14ac:dyDescent="0.3">
      <c r="A16" s="150">
        <f t="shared" si="0"/>
        <v>7</v>
      </c>
      <c r="B16" s="112"/>
      <c r="C16" s="112"/>
      <c r="D16" s="112"/>
      <c r="E16" s="36"/>
      <c r="F16" s="113"/>
      <c r="G16" s="113"/>
      <c r="H16" s="113"/>
      <c r="I16" s="310"/>
      <c r="J16" s="6"/>
    </row>
    <row r="17" spans="1:10" ht="15.6" x14ac:dyDescent="0.3">
      <c r="A17" s="150">
        <f t="shared" si="0"/>
        <v>8</v>
      </c>
      <c r="B17" s="112"/>
      <c r="C17" s="112"/>
      <c r="D17" s="112"/>
      <c r="E17" s="181"/>
      <c r="F17" s="113"/>
      <c r="G17" s="113"/>
      <c r="H17" s="113"/>
      <c r="I17" s="310"/>
      <c r="J17" s="6"/>
    </row>
    <row r="18" spans="1:10" ht="15.6" x14ac:dyDescent="0.3">
      <c r="A18" s="150">
        <f t="shared" si="0"/>
        <v>9</v>
      </c>
      <c r="B18" s="36"/>
      <c r="C18" s="182"/>
      <c r="D18" s="112"/>
      <c r="E18" s="181"/>
      <c r="F18" s="181"/>
      <c r="G18" s="181"/>
      <c r="H18" s="181"/>
      <c r="I18" s="321"/>
      <c r="J18" s="6"/>
    </row>
    <row r="19" spans="1:10" ht="16.2" thickBot="1" x14ac:dyDescent="0.35">
      <c r="A19" s="177">
        <f t="shared" si="0"/>
        <v>10</v>
      </c>
      <c r="B19" s="117"/>
      <c r="C19" s="117"/>
      <c r="D19" s="117"/>
      <c r="E19" s="183"/>
      <c r="F19" s="118"/>
      <c r="G19" s="118"/>
      <c r="H19" s="118"/>
      <c r="I19" s="311"/>
      <c r="J19" s="6"/>
    </row>
    <row r="20" spans="1:10" ht="16.2" thickBot="1" x14ac:dyDescent="0.35">
      <c r="A20" s="353"/>
      <c r="B20" s="120"/>
      <c r="C20" s="120"/>
      <c r="D20" s="120"/>
      <c r="E20" s="120"/>
      <c r="F20" s="120"/>
      <c r="G20" s="120"/>
      <c r="H20" s="123" t="str">
        <f>"Total "&amp;LEFT(A7,2)</f>
        <v>Total I7</v>
      </c>
      <c r="I20" s="124">
        <f>SUM(I10:I19)</f>
        <v>0</v>
      </c>
      <c r="J20" s="6"/>
    </row>
    <row r="21" spans="1:10" x14ac:dyDescent="0.3">
      <c r="A21" s="38"/>
      <c r="B21" s="38"/>
      <c r="C21" s="38"/>
      <c r="D21" s="38"/>
      <c r="E21" s="38"/>
      <c r="F21" s="38"/>
      <c r="G21" s="38"/>
      <c r="H21" s="38"/>
      <c r="I21" s="39"/>
    </row>
    <row r="22" spans="1:10" ht="33.75" customHeight="1" x14ac:dyDescent="0.3">
      <c r="A22" s="39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392"/>
      <c r="C22" s="392"/>
      <c r="D22" s="392"/>
      <c r="E22" s="392"/>
      <c r="F22" s="392"/>
      <c r="G22" s="392"/>
      <c r="H22" s="392"/>
      <c r="I22" s="392"/>
    </row>
    <row r="23" spans="1:10" x14ac:dyDescent="0.3">
      <c r="A23" s="38"/>
    </row>
    <row r="24" spans="1:10" x14ac:dyDescent="0.3">
      <c r="A24" s="38"/>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sheetPr>
  <dimension ref="A1:K22"/>
  <sheetViews>
    <sheetView workbookViewId="0">
      <selection activeCell="A6" sqref="A6:I6"/>
    </sheetView>
  </sheetViews>
  <sheetFormatPr defaultRowHeight="14.4" x14ac:dyDescent="0.3"/>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1" x14ac:dyDescent="0.3">
      <c r="A1" s="259" t="str">
        <f>'Date initiale'!C3</f>
        <v>Universitatea de Arhitectură și Urbanism "Ion Mincu" București</v>
      </c>
      <c r="B1" s="259"/>
      <c r="C1" s="259"/>
    </row>
    <row r="2" spans="1:11" x14ac:dyDescent="0.3">
      <c r="A2" s="259" t="str">
        <f>'Date initiale'!B4&amp;" "&amp;'Date initiale'!C4</f>
        <v>Facultatea ARHITECTURA</v>
      </c>
      <c r="B2" s="259"/>
      <c r="C2" s="259"/>
    </row>
    <row r="3" spans="1:11" x14ac:dyDescent="0.3">
      <c r="A3" s="259" t="str">
        <f>'Date initiale'!B5&amp;" "&amp;'Date initiale'!C5</f>
        <v>Departamentul SINTEZA PROIECTARII</v>
      </c>
      <c r="B3" s="259"/>
      <c r="C3" s="259"/>
    </row>
    <row r="4" spans="1:11" x14ac:dyDescent="0.3">
      <c r="A4" s="120" t="str">
        <f>'Date initiale'!C6&amp;", "&amp;'Date initiale'!C7</f>
        <v>BARONCEA ION JUSTIN, CONFERENTIAR</v>
      </c>
      <c r="B4" s="120"/>
      <c r="C4" s="120"/>
    </row>
    <row r="5" spans="1:11" x14ac:dyDescent="0.3">
      <c r="A5" s="120"/>
      <c r="B5" s="120"/>
      <c r="C5" s="120"/>
    </row>
    <row r="6" spans="1:11" ht="15.6" x14ac:dyDescent="0.3">
      <c r="A6" s="390" t="s">
        <v>159</v>
      </c>
      <c r="B6" s="390"/>
      <c r="C6" s="390"/>
      <c r="D6" s="390"/>
      <c r="E6" s="390"/>
      <c r="F6" s="390"/>
      <c r="G6" s="390"/>
      <c r="H6" s="390"/>
      <c r="I6" s="390"/>
    </row>
    <row r="7" spans="1:11" ht="15.6" x14ac:dyDescent="0.3">
      <c r="A7" s="393" t="str">
        <f>'Descriere indicatori'!A11&amp;". "&amp;'Descriere indicatori'!B11</f>
        <v xml:space="preserve">I8. Studii in extenso apărute în volume colective publicate la edituri de prestigiu internaţional* </v>
      </c>
      <c r="B7" s="393"/>
      <c r="C7" s="393"/>
      <c r="D7" s="393"/>
      <c r="E7" s="393"/>
      <c r="F7" s="393"/>
      <c r="G7" s="393"/>
      <c r="H7" s="393"/>
      <c r="I7" s="393"/>
    </row>
    <row r="8" spans="1:11" ht="15" thickBot="1" x14ac:dyDescent="0.35">
      <c r="A8" s="64"/>
      <c r="B8" s="64"/>
      <c r="C8" s="64"/>
      <c r="D8" s="64"/>
      <c r="E8" s="64"/>
      <c r="F8" s="64"/>
      <c r="G8" s="64"/>
      <c r="H8" s="64"/>
      <c r="I8" s="64"/>
    </row>
    <row r="9" spans="1:11" ht="29.4" thickBot="1" x14ac:dyDescent="0.35">
      <c r="A9" s="157" t="s">
        <v>80</v>
      </c>
      <c r="B9" s="158" t="s">
        <v>115</v>
      </c>
      <c r="C9" s="158" t="s">
        <v>78</v>
      </c>
      <c r="D9" s="158" t="s">
        <v>82</v>
      </c>
      <c r="E9" s="158" t="s">
        <v>110</v>
      </c>
      <c r="F9" s="159" t="s">
        <v>119</v>
      </c>
      <c r="G9" s="158" t="s">
        <v>83</v>
      </c>
      <c r="H9" s="158" t="s">
        <v>160</v>
      </c>
      <c r="I9" s="160" t="s">
        <v>122</v>
      </c>
      <c r="K9" s="262" t="s">
        <v>157</v>
      </c>
    </row>
    <row r="10" spans="1:11" x14ac:dyDescent="0.3">
      <c r="A10" s="105">
        <v>1</v>
      </c>
      <c r="B10" s="106"/>
      <c r="C10" s="106"/>
      <c r="D10" s="106"/>
      <c r="E10" s="107"/>
      <c r="F10" s="108"/>
      <c r="G10" s="108"/>
      <c r="H10" s="108"/>
      <c r="I10" s="315"/>
      <c r="K10" s="263">
        <v>10</v>
      </c>
    </row>
    <row r="11" spans="1:11" x14ac:dyDescent="0.3">
      <c r="A11" s="168">
        <f>A10+1</f>
        <v>2</v>
      </c>
      <c r="B11" s="166"/>
      <c r="C11" s="111"/>
      <c r="D11" s="166"/>
      <c r="E11" s="112"/>
      <c r="F11" s="113"/>
      <c r="G11" s="113"/>
      <c r="H11" s="113"/>
      <c r="I11" s="310"/>
    </row>
    <row r="12" spans="1:11" x14ac:dyDescent="0.3">
      <c r="A12" s="168">
        <f t="shared" ref="A12:A18" si="0">A11+1</f>
        <v>3</v>
      </c>
      <c r="B12" s="111"/>
      <c r="C12" s="111"/>
      <c r="D12" s="111"/>
      <c r="E12" s="112"/>
      <c r="F12" s="113"/>
      <c r="G12" s="113"/>
      <c r="H12" s="113"/>
      <c r="I12" s="310"/>
    </row>
    <row r="13" spans="1:11" x14ac:dyDescent="0.3">
      <c r="A13" s="168">
        <f t="shared" si="0"/>
        <v>4</v>
      </c>
      <c r="B13" s="111"/>
      <c r="C13" s="111"/>
      <c r="D13" s="111"/>
      <c r="E13" s="112"/>
      <c r="F13" s="113"/>
      <c r="G13" s="113"/>
      <c r="H13" s="113"/>
      <c r="I13" s="310"/>
    </row>
    <row r="14" spans="1:11" x14ac:dyDescent="0.3">
      <c r="A14" s="168">
        <f t="shared" si="0"/>
        <v>5</v>
      </c>
      <c r="B14" s="111"/>
      <c r="C14" s="111"/>
      <c r="D14" s="111"/>
      <c r="E14" s="112"/>
      <c r="F14" s="113"/>
      <c r="G14" s="113"/>
      <c r="H14" s="113"/>
      <c r="I14" s="310"/>
    </row>
    <row r="15" spans="1:11" x14ac:dyDescent="0.3">
      <c r="A15" s="168">
        <f t="shared" si="0"/>
        <v>6</v>
      </c>
      <c r="B15" s="111"/>
      <c r="C15" s="111"/>
      <c r="D15" s="111"/>
      <c r="E15" s="112"/>
      <c r="F15" s="113"/>
      <c r="G15" s="113"/>
      <c r="H15" s="113"/>
      <c r="I15" s="310"/>
    </row>
    <row r="16" spans="1:11" x14ac:dyDescent="0.3">
      <c r="A16" s="168">
        <f t="shared" si="0"/>
        <v>7</v>
      </c>
      <c r="B16" s="111"/>
      <c r="C16" s="111"/>
      <c r="D16" s="111"/>
      <c r="E16" s="112"/>
      <c r="F16" s="113"/>
      <c r="G16" s="113"/>
      <c r="H16" s="113"/>
      <c r="I16" s="310"/>
    </row>
    <row r="17" spans="1:10" x14ac:dyDescent="0.3">
      <c r="A17" s="168">
        <f t="shared" si="0"/>
        <v>8</v>
      </c>
      <c r="B17" s="111"/>
      <c r="C17" s="111"/>
      <c r="D17" s="111"/>
      <c r="E17" s="112"/>
      <c r="F17" s="113"/>
      <c r="G17" s="113"/>
      <c r="H17" s="113"/>
      <c r="I17" s="310"/>
    </row>
    <row r="18" spans="1:10" x14ac:dyDescent="0.3">
      <c r="A18" s="168">
        <f t="shared" si="0"/>
        <v>9</v>
      </c>
      <c r="B18" s="111"/>
      <c r="C18" s="111"/>
      <c r="D18" s="111"/>
      <c r="E18" s="112"/>
      <c r="F18" s="113"/>
      <c r="G18" s="113"/>
      <c r="H18" s="113"/>
      <c r="I18" s="310"/>
    </row>
    <row r="19" spans="1:10" ht="15" thickBot="1" x14ac:dyDescent="0.35">
      <c r="A19" s="122">
        <f>A18+1</f>
        <v>10</v>
      </c>
      <c r="B19" s="116"/>
      <c r="C19" s="116"/>
      <c r="D19" s="116"/>
      <c r="E19" s="117"/>
      <c r="F19" s="118"/>
      <c r="G19" s="118"/>
      <c r="H19" s="118"/>
      <c r="I19" s="311"/>
    </row>
    <row r="20" spans="1:10" ht="16.2" thickBot="1" x14ac:dyDescent="0.35">
      <c r="A20" s="353"/>
      <c r="B20" s="120"/>
      <c r="C20" s="120"/>
      <c r="D20" s="120"/>
      <c r="E20" s="120"/>
      <c r="F20" s="120"/>
      <c r="G20" s="120"/>
      <c r="H20" s="123" t="str">
        <f>"Total "&amp;LEFT(A7,2)</f>
        <v>Total I8</v>
      </c>
      <c r="I20" s="124">
        <f>SUM(I10:I19)</f>
        <v>0</v>
      </c>
      <c r="J20" s="6"/>
    </row>
    <row r="22" spans="1:10" ht="33.75" customHeight="1" x14ac:dyDescent="0.3">
      <c r="A22" s="39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392"/>
      <c r="C22" s="392"/>
      <c r="D22" s="392"/>
      <c r="E22" s="392"/>
      <c r="F22" s="392"/>
      <c r="G22" s="392"/>
      <c r="H22" s="392"/>
      <c r="I22" s="392"/>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sheetPr>
  <dimension ref="A1:K22"/>
  <sheetViews>
    <sheetView workbookViewId="0">
      <selection activeCell="A6" sqref="A6:I6"/>
    </sheetView>
  </sheetViews>
  <sheetFormatPr defaultRowHeight="14.4" x14ac:dyDescent="0.3"/>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10" width="9.6640625" customWidth="1"/>
  </cols>
  <sheetData>
    <row r="1" spans="1:11" x14ac:dyDescent="0.3">
      <c r="A1" s="259" t="str">
        <f>'Date initiale'!C3</f>
        <v>Universitatea de Arhitectură și Urbanism "Ion Mincu" București</v>
      </c>
      <c r="B1" s="259"/>
      <c r="C1" s="259"/>
    </row>
    <row r="2" spans="1:11" x14ac:dyDescent="0.3">
      <c r="A2" s="259" t="str">
        <f>'Date initiale'!B4&amp;" "&amp;'Date initiale'!C4</f>
        <v>Facultatea ARHITECTURA</v>
      </c>
      <c r="B2" s="259"/>
      <c r="C2" s="259"/>
    </row>
    <row r="3" spans="1:11" x14ac:dyDescent="0.3">
      <c r="A3" s="259" t="str">
        <f>'Date initiale'!B5&amp;" "&amp;'Date initiale'!C5</f>
        <v>Departamentul SINTEZA PROIECTARII</v>
      </c>
      <c r="B3" s="259"/>
      <c r="C3" s="259"/>
    </row>
    <row r="4" spans="1:11" x14ac:dyDescent="0.3">
      <c r="A4" s="120" t="str">
        <f>'Date initiale'!C6&amp;", "&amp;'Date initiale'!C7</f>
        <v>BARONCEA ION JUSTIN, CONFERENTIAR</v>
      </c>
      <c r="B4" s="120"/>
      <c r="C4" s="120"/>
    </row>
    <row r="5" spans="1:11" x14ac:dyDescent="0.3">
      <c r="A5" s="120"/>
      <c r="B5" s="120"/>
      <c r="C5" s="120"/>
    </row>
    <row r="6" spans="1:11" ht="15.6" x14ac:dyDescent="0.3">
      <c r="A6" s="390" t="s">
        <v>159</v>
      </c>
      <c r="B6" s="390"/>
      <c r="C6" s="390"/>
      <c r="D6" s="390"/>
      <c r="E6" s="390"/>
      <c r="F6" s="390"/>
      <c r="G6" s="390"/>
      <c r="H6" s="390"/>
      <c r="I6" s="390"/>
    </row>
    <row r="7" spans="1:11" ht="15.75" customHeight="1" x14ac:dyDescent="0.3">
      <c r="A7" s="393" t="str">
        <f>'Descriere indicatori'!A12&amp;". "&amp;'Descriere indicatori'!B12</f>
        <v xml:space="preserve">I9. Studii in extenso apărute în volume colective publicate la edituri de prestigiu naţional* </v>
      </c>
      <c r="B7" s="393"/>
      <c r="C7" s="393"/>
      <c r="D7" s="393"/>
      <c r="E7" s="393"/>
      <c r="F7" s="393"/>
      <c r="G7" s="393"/>
      <c r="H7" s="393"/>
      <c r="I7" s="393"/>
      <c r="J7" s="185"/>
    </row>
    <row r="8" spans="1:11" ht="16.2" thickBot="1" x14ac:dyDescent="0.35">
      <c r="A8" s="51"/>
      <c r="B8" s="51"/>
      <c r="C8" s="51"/>
      <c r="D8" s="51"/>
      <c r="E8" s="51"/>
      <c r="F8" s="51"/>
      <c r="G8" s="64"/>
      <c r="H8" s="51"/>
      <c r="I8" s="51"/>
      <c r="J8" s="51"/>
    </row>
    <row r="9" spans="1:11" ht="29.4" thickBot="1" x14ac:dyDescent="0.35">
      <c r="A9" s="157" t="s">
        <v>80</v>
      </c>
      <c r="B9" s="158" t="s">
        <v>115</v>
      </c>
      <c r="C9" s="158" t="s">
        <v>81</v>
      </c>
      <c r="D9" s="158" t="s">
        <v>82</v>
      </c>
      <c r="E9" s="158" t="s">
        <v>110</v>
      </c>
      <c r="F9" s="159" t="s">
        <v>119</v>
      </c>
      <c r="G9" s="158" t="s">
        <v>83</v>
      </c>
      <c r="H9" s="158" t="s">
        <v>160</v>
      </c>
      <c r="I9" s="160" t="s">
        <v>122</v>
      </c>
      <c r="K9" s="262" t="s">
        <v>157</v>
      </c>
    </row>
    <row r="10" spans="1:11" x14ac:dyDescent="0.3">
      <c r="A10" s="163">
        <v>1</v>
      </c>
      <c r="B10" s="179"/>
      <c r="C10" s="179"/>
      <c r="D10" s="179"/>
      <c r="E10" s="147"/>
      <c r="F10" s="148"/>
      <c r="G10" s="108"/>
      <c r="H10" s="148"/>
      <c r="I10" s="315"/>
      <c r="K10" s="263">
        <v>7</v>
      </c>
    </row>
    <row r="11" spans="1:11" x14ac:dyDescent="0.3">
      <c r="A11" s="186">
        <f>A10+1</f>
        <v>2</v>
      </c>
      <c r="B11" s="166"/>
      <c r="C11" s="166"/>
      <c r="D11" s="166"/>
      <c r="E11" s="181"/>
      <c r="F11" s="113"/>
      <c r="G11" s="113"/>
      <c r="H11" s="113"/>
      <c r="I11" s="310"/>
    </row>
    <row r="12" spans="1:11" x14ac:dyDescent="0.3">
      <c r="A12" s="186">
        <f t="shared" ref="A12:A19" si="0">A11+1</f>
        <v>3</v>
      </c>
      <c r="B12" s="166"/>
      <c r="C12" s="111"/>
      <c r="D12" s="166"/>
      <c r="E12" s="181"/>
      <c r="F12" s="113"/>
      <c r="G12" s="113"/>
      <c r="H12" s="113"/>
      <c r="I12" s="310"/>
    </row>
    <row r="13" spans="1:11" x14ac:dyDescent="0.3">
      <c r="A13" s="186">
        <f t="shared" si="0"/>
        <v>4</v>
      </c>
      <c r="B13" s="166"/>
      <c r="C13" s="111"/>
      <c r="D13" s="166"/>
      <c r="E13" s="181"/>
      <c r="F13" s="113"/>
      <c r="G13" s="113"/>
      <c r="H13" s="113"/>
      <c r="I13" s="310"/>
    </row>
    <row r="14" spans="1:11" x14ac:dyDescent="0.3">
      <c r="A14" s="186">
        <f t="shared" si="0"/>
        <v>5</v>
      </c>
      <c r="B14" s="187"/>
      <c r="C14" s="187"/>
      <c r="D14" s="187"/>
      <c r="E14" s="187"/>
      <c r="F14" s="187"/>
      <c r="G14" s="113"/>
      <c r="H14" s="187"/>
      <c r="I14" s="322"/>
    </row>
    <row r="15" spans="1:11" x14ac:dyDescent="0.3">
      <c r="A15" s="186">
        <f t="shared" si="0"/>
        <v>6</v>
      </c>
      <c r="B15" s="187"/>
      <c r="C15" s="187"/>
      <c r="D15" s="187"/>
      <c r="E15" s="187"/>
      <c r="F15" s="187"/>
      <c r="G15" s="113"/>
      <c r="H15" s="187"/>
      <c r="I15" s="322"/>
    </row>
    <row r="16" spans="1:11" x14ac:dyDescent="0.3">
      <c r="A16" s="186">
        <f t="shared" si="0"/>
        <v>7</v>
      </c>
      <c r="B16" s="187"/>
      <c r="C16" s="187"/>
      <c r="D16" s="187"/>
      <c r="E16" s="187"/>
      <c r="F16" s="187"/>
      <c r="G16" s="113"/>
      <c r="H16" s="187"/>
      <c r="I16" s="322"/>
    </row>
    <row r="17" spans="1:10" x14ac:dyDescent="0.3">
      <c r="A17" s="186">
        <f t="shared" si="0"/>
        <v>8</v>
      </c>
      <c r="B17" s="187"/>
      <c r="C17" s="187"/>
      <c r="D17" s="187"/>
      <c r="E17" s="187"/>
      <c r="F17" s="187"/>
      <c r="G17" s="113"/>
      <c r="H17" s="187"/>
      <c r="I17" s="322"/>
    </row>
    <row r="18" spans="1:10" x14ac:dyDescent="0.3">
      <c r="A18" s="186">
        <f t="shared" si="0"/>
        <v>9</v>
      </c>
      <c r="B18" s="187"/>
      <c r="C18" s="187"/>
      <c r="D18" s="187"/>
      <c r="E18" s="187"/>
      <c r="F18" s="187"/>
      <c r="G18" s="113"/>
      <c r="H18" s="187"/>
      <c r="I18" s="322"/>
    </row>
    <row r="19" spans="1:10" ht="15" thickBot="1" x14ac:dyDescent="0.35">
      <c r="A19" s="152">
        <f t="shared" si="0"/>
        <v>10</v>
      </c>
      <c r="B19" s="188"/>
      <c r="C19" s="188"/>
      <c r="D19" s="188"/>
      <c r="E19" s="188"/>
      <c r="F19" s="188"/>
      <c r="G19" s="118"/>
      <c r="H19" s="188"/>
      <c r="I19" s="323"/>
    </row>
    <row r="20" spans="1:10" ht="16.2" thickBot="1" x14ac:dyDescent="0.35">
      <c r="A20" s="353"/>
      <c r="B20" s="120"/>
      <c r="C20" s="120"/>
      <c r="D20" s="120"/>
      <c r="E20" s="120"/>
      <c r="F20" s="120"/>
      <c r="G20" s="120"/>
      <c r="H20" s="123" t="str">
        <f>"Total "&amp;LEFT(A7,2)</f>
        <v>Total I9</v>
      </c>
      <c r="I20" s="124">
        <f>SUM(I10:I19)</f>
        <v>0</v>
      </c>
      <c r="J20" s="6"/>
    </row>
    <row r="22" spans="1:10" ht="33.75" customHeight="1" x14ac:dyDescent="0.3">
      <c r="A22" s="39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392"/>
      <c r="C22" s="392"/>
      <c r="D22" s="392"/>
      <c r="E22" s="392"/>
      <c r="F22" s="392"/>
      <c r="G22" s="392"/>
      <c r="H22" s="392"/>
      <c r="I22" s="392"/>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sheetPr>
  <dimension ref="A1:K25"/>
  <sheetViews>
    <sheetView workbookViewId="0">
      <selection activeCell="A6" sqref="A6:I6"/>
    </sheetView>
  </sheetViews>
  <sheetFormatPr defaultRowHeight="14.4" x14ac:dyDescent="0.3"/>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1" x14ac:dyDescent="0.3">
      <c r="A1" s="259" t="str">
        <f>'Date initiale'!C3</f>
        <v>Universitatea de Arhitectură și Urbanism "Ion Mincu" București</v>
      </c>
      <c r="B1" s="259"/>
      <c r="C1" s="259"/>
    </row>
    <row r="2" spans="1:11" x14ac:dyDescent="0.3">
      <c r="A2" s="259" t="str">
        <f>'Date initiale'!B4&amp;" "&amp;'Date initiale'!C4</f>
        <v>Facultatea ARHITECTURA</v>
      </c>
      <c r="B2" s="259"/>
      <c r="C2" s="259"/>
    </row>
    <row r="3" spans="1:11" x14ac:dyDescent="0.3">
      <c r="A3" s="259" t="str">
        <f>'Date initiale'!B5&amp;" "&amp;'Date initiale'!C5</f>
        <v>Departamentul SINTEZA PROIECTARII</v>
      </c>
      <c r="B3" s="259"/>
      <c r="C3" s="259"/>
    </row>
    <row r="4" spans="1:11" x14ac:dyDescent="0.3">
      <c r="A4" s="120" t="str">
        <f>'Date initiale'!C6&amp;", "&amp;'Date initiale'!C7</f>
        <v>BARONCEA ION JUSTIN, CONFERENTIAR</v>
      </c>
      <c r="B4" s="120"/>
      <c r="C4" s="120"/>
    </row>
    <row r="5" spans="1:11" x14ac:dyDescent="0.3">
      <c r="A5" s="120"/>
      <c r="B5" s="120"/>
      <c r="C5" s="120"/>
    </row>
    <row r="6" spans="1:11" ht="15.6" x14ac:dyDescent="0.3">
      <c r="A6" s="390" t="s">
        <v>159</v>
      </c>
      <c r="B6" s="390"/>
      <c r="C6" s="390"/>
      <c r="D6" s="390"/>
      <c r="E6" s="390"/>
      <c r="F6" s="390"/>
      <c r="G6" s="390"/>
      <c r="H6" s="390"/>
      <c r="I6" s="390"/>
    </row>
    <row r="7" spans="1:11" ht="39" customHeight="1" x14ac:dyDescent="0.3">
      <c r="A7" s="393" t="str">
        <f>'Descriere indicatori'!A13&amp;". "&amp;'Descriere indicatori'!B13</f>
        <v xml:space="preserve">I10. Studii in extenso apărute în volume colective publicate la edituri recunoscute în domeniu*, precum şi studiile aferente proiectelor* </v>
      </c>
      <c r="B7" s="393"/>
      <c r="C7" s="393"/>
      <c r="D7" s="393"/>
      <c r="E7" s="393"/>
      <c r="F7" s="393"/>
      <c r="G7" s="393"/>
      <c r="H7" s="393"/>
      <c r="I7" s="393"/>
    </row>
    <row r="8" spans="1:11" ht="17.25" customHeight="1" thickBot="1" x14ac:dyDescent="0.35">
      <c r="A8" s="33"/>
      <c r="B8" s="51"/>
      <c r="C8" s="51"/>
      <c r="D8" s="51"/>
      <c r="E8" s="51"/>
      <c r="F8" s="51"/>
      <c r="G8" s="51"/>
      <c r="H8" s="51"/>
      <c r="I8" s="51"/>
    </row>
    <row r="9" spans="1:11" ht="29.4" thickBot="1" x14ac:dyDescent="0.35">
      <c r="A9" s="157" t="s">
        <v>80</v>
      </c>
      <c r="B9" s="158" t="s">
        <v>115</v>
      </c>
      <c r="C9" s="158" t="s">
        <v>81</v>
      </c>
      <c r="D9" s="158" t="s">
        <v>82</v>
      </c>
      <c r="E9" s="158" t="s">
        <v>110</v>
      </c>
      <c r="F9" s="159" t="s">
        <v>119</v>
      </c>
      <c r="G9" s="158" t="s">
        <v>83</v>
      </c>
      <c r="H9" s="158" t="s">
        <v>160</v>
      </c>
      <c r="I9" s="160" t="s">
        <v>122</v>
      </c>
      <c r="K9" s="262" t="s">
        <v>157</v>
      </c>
    </row>
    <row r="10" spans="1:11" ht="15.6" x14ac:dyDescent="0.3">
      <c r="A10" s="163">
        <v>1</v>
      </c>
      <c r="B10" s="107"/>
      <c r="C10" s="147"/>
      <c r="D10" s="238"/>
      <c r="E10" s="239"/>
      <c r="F10" s="147"/>
      <c r="G10" s="147"/>
      <c r="H10" s="147"/>
      <c r="I10" s="324"/>
      <c r="J10" s="197"/>
      <c r="K10" s="263" t="s">
        <v>211</v>
      </c>
    </row>
    <row r="11" spans="1:11" ht="15.6" x14ac:dyDescent="0.3">
      <c r="A11" s="164">
        <f>A10+1</f>
        <v>2</v>
      </c>
      <c r="B11" s="144"/>
      <c r="C11" s="167"/>
      <c r="D11" s="112"/>
      <c r="E11" s="181"/>
      <c r="F11" s="167"/>
      <c r="G11" s="167"/>
      <c r="H11" s="167"/>
      <c r="I11" s="316"/>
      <c r="J11" s="197"/>
    </row>
    <row r="12" spans="1:11" x14ac:dyDescent="0.3">
      <c r="A12" s="164">
        <f t="shared" ref="A12:A19" si="0">A11+1</f>
        <v>3</v>
      </c>
      <c r="B12" s="144"/>
      <c r="C12" s="144"/>
      <c r="D12" s="144"/>
      <c r="E12" s="36"/>
      <c r="F12" s="113"/>
      <c r="G12" s="113"/>
      <c r="H12" s="113"/>
      <c r="I12" s="310"/>
    </row>
    <row r="13" spans="1:11" x14ac:dyDescent="0.3">
      <c r="A13" s="164">
        <f t="shared" si="0"/>
        <v>4</v>
      </c>
      <c r="B13" s="112"/>
      <c r="C13" s="112"/>
      <c r="D13" s="144"/>
      <c r="E13" s="36"/>
      <c r="F13" s="113"/>
      <c r="G13" s="113"/>
      <c r="H13" s="113"/>
      <c r="I13" s="310"/>
    </row>
    <row r="14" spans="1:11" x14ac:dyDescent="0.3">
      <c r="A14" s="164">
        <f t="shared" si="0"/>
        <v>5</v>
      </c>
      <c r="B14" s="144"/>
      <c r="C14" s="112"/>
      <c r="D14" s="112"/>
      <c r="E14" s="181"/>
      <c r="F14" s="113"/>
      <c r="G14" s="113"/>
      <c r="H14" s="113"/>
      <c r="I14" s="310"/>
    </row>
    <row r="15" spans="1:11" x14ac:dyDescent="0.3">
      <c r="A15" s="164">
        <f t="shared" si="0"/>
        <v>6</v>
      </c>
      <c r="B15" s="166"/>
      <c r="C15" s="166"/>
      <c r="D15" s="166"/>
      <c r="E15" s="181"/>
      <c r="F15" s="113"/>
      <c r="G15" s="113"/>
      <c r="H15" s="113"/>
      <c r="I15" s="310"/>
    </row>
    <row r="16" spans="1:11" x14ac:dyDescent="0.3">
      <c r="A16" s="164">
        <f t="shared" si="0"/>
        <v>7</v>
      </c>
      <c r="B16" s="166"/>
      <c r="C16" s="111"/>
      <c r="D16" s="166"/>
      <c r="E16" s="181"/>
      <c r="F16" s="113"/>
      <c r="G16" s="113"/>
      <c r="H16" s="113"/>
      <c r="I16" s="310"/>
    </row>
    <row r="17" spans="1:9" x14ac:dyDescent="0.3">
      <c r="A17" s="164">
        <f t="shared" si="0"/>
        <v>8</v>
      </c>
      <c r="B17" s="166"/>
      <c r="C17" s="111"/>
      <c r="D17" s="166"/>
      <c r="E17" s="181"/>
      <c r="F17" s="113"/>
      <c r="G17" s="113"/>
      <c r="H17" s="113"/>
      <c r="I17" s="310"/>
    </row>
    <row r="18" spans="1:9" x14ac:dyDescent="0.3">
      <c r="A18" s="164">
        <f t="shared" si="0"/>
        <v>9</v>
      </c>
      <c r="B18" s="181"/>
      <c r="C18" s="36"/>
      <c r="D18" s="36"/>
      <c r="E18" s="36"/>
      <c r="F18" s="113"/>
      <c r="G18" s="113"/>
      <c r="H18" s="113"/>
      <c r="I18" s="310"/>
    </row>
    <row r="19" spans="1:9" ht="15" thickBot="1" x14ac:dyDescent="0.35">
      <c r="A19" s="240">
        <f t="shared" si="0"/>
        <v>10</v>
      </c>
      <c r="B19" s="153"/>
      <c r="C19" s="117"/>
      <c r="D19" s="117"/>
      <c r="E19" s="183"/>
      <c r="F19" s="118"/>
      <c r="G19" s="118"/>
      <c r="H19" s="118"/>
      <c r="I19" s="311"/>
    </row>
    <row r="20" spans="1:9" ht="15" thickBot="1" x14ac:dyDescent="0.35">
      <c r="A20" s="353"/>
      <c r="B20" s="151"/>
      <c r="C20" s="151"/>
      <c r="D20" s="184"/>
      <c r="E20" s="184"/>
      <c r="F20" s="184"/>
      <c r="G20" s="184"/>
      <c r="H20" s="123" t="str">
        <f>"Total "&amp;LEFT(A7,3)</f>
        <v>Total I10</v>
      </c>
      <c r="I20" s="241">
        <f>SUM(I10:I19)</f>
        <v>0</v>
      </c>
    </row>
    <row r="21" spans="1:9" x14ac:dyDescent="0.3">
      <c r="B21" s="15"/>
      <c r="C21" s="17"/>
    </row>
    <row r="22" spans="1:9" ht="33.75" customHeight="1" x14ac:dyDescent="0.3">
      <c r="A22" s="39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392"/>
      <c r="C22" s="392"/>
      <c r="D22" s="392"/>
      <c r="E22" s="392"/>
      <c r="F22" s="392"/>
      <c r="G22" s="392"/>
      <c r="H22" s="392"/>
      <c r="I22" s="392"/>
    </row>
    <row r="23" spans="1:9" x14ac:dyDescent="0.3">
      <c r="B23" s="17"/>
      <c r="C23" s="17"/>
    </row>
    <row r="24" spans="1:9" x14ac:dyDescent="0.3">
      <c r="B24" s="17"/>
      <c r="C24" s="17"/>
    </row>
    <row r="25" spans="1:9" x14ac:dyDescent="0.3">
      <c r="B25" s="17"/>
      <c r="C25" s="17"/>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sheetPr>
  <dimension ref="A1:K26"/>
  <sheetViews>
    <sheetView topLeftCell="A10" workbookViewId="0">
      <selection activeCell="I10" sqref="I10"/>
    </sheetView>
  </sheetViews>
  <sheetFormatPr defaultRowHeight="14.4" x14ac:dyDescent="0.3"/>
  <cols>
    <col min="1" max="1" width="5.109375" customWidth="1"/>
    <col min="2" max="2" width="22.109375" customWidth="1"/>
    <col min="3" max="3" width="27.109375" customWidth="1"/>
    <col min="4" max="4" width="21.44140625" customWidth="1"/>
    <col min="5" max="5" width="6.88671875" customWidth="1"/>
    <col min="6" max="6" width="10.5546875" customWidth="1"/>
    <col min="7" max="7" width="16" customWidth="1"/>
    <col min="8" max="8" width="10" customWidth="1"/>
    <col min="9" max="9" width="9.6640625" customWidth="1"/>
  </cols>
  <sheetData>
    <row r="1" spans="1:11" x14ac:dyDescent="0.3">
      <c r="A1" s="259" t="str">
        <f>'Date initiale'!C3</f>
        <v>Universitatea de Arhitectură și Urbanism "Ion Mincu" București</v>
      </c>
      <c r="B1" s="259"/>
      <c r="C1" s="259"/>
    </row>
    <row r="2" spans="1:11" x14ac:dyDescent="0.3">
      <c r="A2" s="259" t="str">
        <f>'Date initiale'!B4&amp;" "&amp;'Date initiale'!C4</f>
        <v>Facultatea ARHITECTURA</v>
      </c>
      <c r="B2" s="259"/>
      <c r="C2" s="259"/>
    </row>
    <row r="3" spans="1:11" x14ac:dyDescent="0.3">
      <c r="A3" s="259" t="str">
        <f>'Date initiale'!B5&amp;" "&amp;'Date initiale'!C5</f>
        <v>Departamentul SINTEZA PROIECTARII</v>
      </c>
      <c r="B3" s="259"/>
      <c r="C3" s="259"/>
    </row>
    <row r="4" spans="1:11" x14ac:dyDescent="0.3">
      <c r="A4" s="120" t="str">
        <f>'Date initiale'!C6&amp;", "&amp;'Date initiale'!C7</f>
        <v>BARONCEA ION JUSTIN, CONFERENTIAR</v>
      </c>
      <c r="B4" s="120"/>
      <c r="C4" s="120"/>
    </row>
    <row r="5" spans="1:11" x14ac:dyDescent="0.3">
      <c r="A5" s="120"/>
      <c r="B5" s="120"/>
      <c r="C5" s="120"/>
    </row>
    <row r="6" spans="1:11" ht="15.6" x14ac:dyDescent="0.3">
      <c r="A6" s="390" t="s">
        <v>159</v>
      </c>
      <c r="B6" s="390"/>
      <c r="C6" s="390"/>
      <c r="D6" s="390"/>
      <c r="E6" s="390"/>
      <c r="F6" s="390"/>
      <c r="G6" s="390"/>
      <c r="H6" s="390"/>
      <c r="I6" s="390"/>
      <c r="J6" s="34"/>
    </row>
    <row r="7" spans="1:11" ht="39" customHeight="1" x14ac:dyDescent="0.3">
      <c r="A7" s="393" t="str">
        <f>'Descriere indicatori'!A14&amp;"a. "&amp;'Descriere indicatori'!B14</f>
        <v xml:space="preserve">I11a. Publicaţii in extenso în lucrări ale conferinţelor ştiinţifice de arhitectură, urbanism, peisagistică, design şi restaurare, precum şi ale ştiinţelor conexe - pentru specializări transdisciplinare, la nivel internaţional/naţional/local </v>
      </c>
      <c r="B7" s="393"/>
      <c r="C7" s="393"/>
      <c r="D7" s="393"/>
      <c r="E7" s="393"/>
      <c r="F7" s="393"/>
      <c r="G7" s="393"/>
      <c r="H7" s="393"/>
      <c r="I7" s="393"/>
      <c r="J7" s="33"/>
    </row>
    <row r="8" spans="1:11" ht="19.5" customHeight="1" thickBot="1" x14ac:dyDescent="0.35">
      <c r="A8" s="51"/>
      <c r="B8" s="51"/>
      <c r="C8" s="51"/>
      <c r="D8" s="51"/>
      <c r="E8" s="51"/>
      <c r="F8" s="51"/>
      <c r="G8" s="51"/>
      <c r="H8" s="51"/>
      <c r="I8" s="51"/>
      <c r="J8" s="33"/>
    </row>
    <row r="9" spans="1:11" ht="63" customHeight="1" thickBot="1" x14ac:dyDescent="0.35">
      <c r="A9" s="231" t="s">
        <v>80</v>
      </c>
      <c r="B9" s="232" t="s">
        <v>115</v>
      </c>
      <c r="C9" s="233" t="s">
        <v>78</v>
      </c>
      <c r="D9" s="233" t="s">
        <v>183</v>
      </c>
      <c r="E9" s="232" t="s">
        <v>119</v>
      </c>
      <c r="F9" s="233" t="s">
        <v>79</v>
      </c>
      <c r="G9" s="233" t="s">
        <v>109</v>
      </c>
      <c r="H9" s="233" t="s">
        <v>267</v>
      </c>
      <c r="I9" s="218" t="s">
        <v>196</v>
      </c>
      <c r="J9" s="2"/>
      <c r="K9" s="262" t="s">
        <v>157</v>
      </c>
    </row>
    <row r="10" spans="1:11" ht="46.8" x14ac:dyDescent="0.3">
      <c r="A10" s="54">
        <v>1</v>
      </c>
      <c r="B10" s="27" t="s">
        <v>269</v>
      </c>
      <c r="C10" s="44" t="s">
        <v>278</v>
      </c>
      <c r="D10" s="44" t="s">
        <v>279</v>
      </c>
      <c r="E10" s="52">
        <v>2001</v>
      </c>
      <c r="F10" s="53" t="s">
        <v>280</v>
      </c>
      <c r="G10" s="27" t="s">
        <v>281</v>
      </c>
      <c r="H10" s="27">
        <v>4</v>
      </c>
      <c r="I10" s="325">
        <v>10</v>
      </c>
      <c r="K10" s="263" t="s">
        <v>212</v>
      </c>
    </row>
    <row r="11" spans="1:11" ht="78" x14ac:dyDescent="0.3">
      <c r="A11" s="55">
        <f>A10+1</f>
        <v>2</v>
      </c>
      <c r="B11" s="20" t="s">
        <v>269</v>
      </c>
      <c r="C11" s="20" t="s">
        <v>282</v>
      </c>
      <c r="D11" s="20" t="s">
        <v>283</v>
      </c>
      <c r="E11" s="19">
        <v>2004</v>
      </c>
      <c r="F11" s="26" t="s">
        <v>280</v>
      </c>
      <c r="G11" s="20" t="s">
        <v>284</v>
      </c>
      <c r="H11" s="19">
        <v>4</v>
      </c>
      <c r="I11" s="326">
        <v>10</v>
      </c>
    </row>
    <row r="12" spans="1:11" ht="46.8" x14ac:dyDescent="0.3">
      <c r="A12" s="55">
        <f t="shared" ref="A12:A19" si="0">A11+1</f>
        <v>3</v>
      </c>
      <c r="B12" s="20" t="s">
        <v>269</v>
      </c>
      <c r="C12" s="20" t="s">
        <v>285</v>
      </c>
      <c r="D12" s="20" t="s">
        <v>286</v>
      </c>
      <c r="E12" s="19">
        <v>2004</v>
      </c>
      <c r="F12" s="22" t="s">
        <v>287</v>
      </c>
      <c r="G12" s="20" t="s">
        <v>288</v>
      </c>
      <c r="H12" s="19">
        <v>10</v>
      </c>
      <c r="I12" s="326">
        <v>15</v>
      </c>
    </row>
    <row r="13" spans="1:11" ht="15.6" x14ac:dyDescent="0.3">
      <c r="A13" s="55">
        <f t="shared" si="0"/>
        <v>4</v>
      </c>
      <c r="B13" s="20"/>
      <c r="C13" s="20"/>
      <c r="D13" s="20"/>
      <c r="E13" s="20"/>
      <c r="F13" s="22"/>
      <c r="G13" s="20"/>
      <c r="H13" s="20"/>
      <c r="I13" s="326"/>
    </row>
    <row r="14" spans="1:11" ht="15.6" x14ac:dyDescent="0.3">
      <c r="A14" s="55">
        <f t="shared" si="0"/>
        <v>5</v>
      </c>
      <c r="B14" s="20"/>
      <c r="C14" s="20"/>
      <c r="D14" s="20"/>
      <c r="E14" s="20"/>
      <c r="F14" s="20"/>
      <c r="G14" s="20"/>
      <c r="H14" s="20"/>
      <c r="I14" s="326"/>
    </row>
    <row r="15" spans="1:11" ht="15.6" x14ac:dyDescent="0.3">
      <c r="A15" s="55">
        <f t="shared" si="0"/>
        <v>6</v>
      </c>
      <c r="B15" s="19"/>
      <c r="C15" s="20"/>
      <c r="D15" s="20"/>
      <c r="E15" s="19"/>
      <c r="F15" s="19"/>
      <c r="G15" s="19"/>
      <c r="H15" s="19"/>
      <c r="I15" s="326"/>
    </row>
    <row r="16" spans="1:11" ht="15.6" x14ac:dyDescent="0.3">
      <c r="A16" s="55">
        <f t="shared" si="0"/>
        <v>7</v>
      </c>
      <c r="B16" s="19"/>
      <c r="C16" s="19"/>
      <c r="D16" s="20"/>
      <c r="E16" s="19"/>
      <c r="F16" s="19"/>
      <c r="G16" s="20"/>
      <c r="H16" s="19"/>
      <c r="I16" s="326"/>
    </row>
    <row r="17" spans="1:10" ht="15.6" x14ac:dyDescent="0.3">
      <c r="A17" s="55">
        <f t="shared" si="0"/>
        <v>8</v>
      </c>
      <c r="B17" s="20"/>
      <c r="C17" s="20"/>
      <c r="D17" s="20"/>
      <c r="E17" s="19"/>
      <c r="F17" s="19"/>
      <c r="G17" s="20"/>
      <c r="H17" s="19"/>
      <c r="I17" s="326"/>
    </row>
    <row r="18" spans="1:10" ht="15.6" x14ac:dyDescent="0.3">
      <c r="A18" s="55">
        <f t="shared" si="0"/>
        <v>9</v>
      </c>
      <c r="B18" s="20"/>
      <c r="C18" s="20"/>
      <c r="D18" s="20"/>
      <c r="E18" s="20"/>
      <c r="F18" s="26"/>
      <c r="G18" s="21"/>
      <c r="H18" s="20"/>
      <c r="I18" s="327"/>
      <c r="J18" s="23"/>
    </row>
    <row r="19" spans="1:10" ht="16.2" thickBot="1" x14ac:dyDescent="0.35">
      <c r="A19" s="56">
        <f t="shared" si="0"/>
        <v>10</v>
      </c>
      <c r="B19" s="43"/>
      <c r="C19" s="57"/>
      <c r="D19" s="43"/>
      <c r="E19" s="43"/>
      <c r="F19" s="57"/>
      <c r="G19" s="57"/>
      <c r="H19" s="57"/>
      <c r="I19" s="328"/>
    </row>
    <row r="20" spans="1:10" ht="16.2" thickBot="1" x14ac:dyDescent="0.35">
      <c r="A20" s="352"/>
      <c r="D20" s="24"/>
      <c r="E20" s="17"/>
      <c r="H20" s="123" t="str">
        <f>"Total "&amp;LEFT(A7,4)</f>
        <v>Total I11a</v>
      </c>
      <c r="I20" s="172">
        <f>SUM(I10:I19)</f>
        <v>35</v>
      </c>
    </row>
    <row r="21" spans="1:10" ht="15.6" x14ac:dyDescent="0.3">
      <c r="A21" s="47"/>
      <c r="D21" s="25"/>
      <c r="E21" s="17"/>
    </row>
    <row r="22" spans="1:10" x14ac:dyDescent="0.3">
      <c r="D22" s="25"/>
      <c r="E22" s="17"/>
    </row>
    <row r="23" spans="1:10" x14ac:dyDescent="0.3">
      <c r="D23" s="24"/>
      <c r="E23" s="17"/>
    </row>
    <row r="24" spans="1:10" x14ac:dyDescent="0.3">
      <c r="D24" s="24"/>
      <c r="E24" s="17"/>
    </row>
    <row r="25" spans="1:10" x14ac:dyDescent="0.3">
      <c r="D25" s="24"/>
      <c r="E25" s="17"/>
    </row>
    <row r="26" spans="1:10" x14ac:dyDescent="0.3">
      <c r="D26" s="15"/>
      <c r="E26" s="17"/>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sheetPr>
  <dimension ref="A1:J21"/>
  <sheetViews>
    <sheetView topLeftCell="A4" workbookViewId="0">
      <selection activeCell="H10" sqref="H10"/>
    </sheetView>
  </sheetViews>
  <sheetFormatPr defaultRowHeight="14.4" x14ac:dyDescent="0.3"/>
  <cols>
    <col min="1" max="1" width="5.109375" customWidth="1"/>
    <col min="2" max="2" width="21.44140625" customWidth="1"/>
    <col min="3" max="3" width="31.44140625" customWidth="1"/>
    <col min="4" max="4" width="27.44140625" customWidth="1"/>
    <col min="5" max="5" width="6.88671875" customWidth="1"/>
    <col min="6" max="6" width="10.5546875" customWidth="1"/>
    <col min="7" max="7" width="16" customWidth="1"/>
    <col min="8" max="8" width="9.6640625" customWidth="1"/>
  </cols>
  <sheetData>
    <row r="1" spans="1:10" ht="15.6" x14ac:dyDescent="0.3">
      <c r="A1" s="259" t="str">
        <f>'Date initiale'!C3</f>
        <v>Universitatea de Arhitectură și Urbanism "Ion Mincu" București</v>
      </c>
      <c r="B1" s="259"/>
      <c r="C1" s="259"/>
      <c r="D1" s="16"/>
    </row>
    <row r="2" spans="1:10" ht="15.6" x14ac:dyDescent="0.3">
      <c r="A2" s="259" t="str">
        <f>'Date initiale'!B4&amp;" "&amp;'Date initiale'!C4</f>
        <v>Facultatea ARHITECTURA</v>
      </c>
      <c r="B2" s="259"/>
      <c r="C2" s="259"/>
      <c r="D2" s="16"/>
    </row>
    <row r="3" spans="1:10" ht="15.6" x14ac:dyDescent="0.3">
      <c r="A3" s="259" t="str">
        <f>'Date initiale'!B5&amp;" "&amp;'Date initiale'!C5</f>
        <v>Departamentul SINTEZA PROIECTARII</v>
      </c>
      <c r="B3" s="259"/>
      <c r="C3" s="259"/>
      <c r="D3" s="16"/>
    </row>
    <row r="4" spans="1:10" x14ac:dyDescent="0.3">
      <c r="A4" s="120" t="str">
        <f>'Date initiale'!C6&amp;", "&amp;'Date initiale'!C7</f>
        <v>BARONCEA ION JUSTIN, CONFERENTIAR</v>
      </c>
      <c r="B4" s="120"/>
      <c r="C4" s="120"/>
    </row>
    <row r="5" spans="1:10" x14ac:dyDescent="0.3">
      <c r="A5" s="120"/>
      <c r="B5" s="120"/>
      <c r="C5" s="120"/>
    </row>
    <row r="6" spans="1:10" ht="15.6" x14ac:dyDescent="0.3">
      <c r="A6" s="390" t="s">
        <v>159</v>
      </c>
      <c r="B6" s="390"/>
      <c r="C6" s="390"/>
      <c r="D6" s="390"/>
      <c r="E6" s="390"/>
      <c r="F6" s="390"/>
      <c r="G6" s="390"/>
      <c r="H6" s="390"/>
      <c r="I6" s="34"/>
      <c r="J6" s="34"/>
    </row>
    <row r="7" spans="1:10" ht="39" customHeight="1" x14ac:dyDescent="0.3">
      <c r="A7" s="393" t="str">
        <f>'Descriere indicatori'!A14&amp;"b. "&amp;'Descriere indicatori'!B15</f>
        <v xml:space="preserve">I11b. Coordonator publicaţie/coordonator de ediţie la publicaţii şi edituri internaţionale/naţional; keynote speaker, rewiev la conferinţe şi comunicări ştiinţifice internaţionale/naţionale </v>
      </c>
      <c r="B7" s="393"/>
      <c r="C7" s="393"/>
      <c r="D7" s="393"/>
      <c r="E7" s="393"/>
      <c r="F7" s="393"/>
      <c r="G7" s="393"/>
      <c r="H7" s="393"/>
      <c r="I7" s="185"/>
      <c r="J7" s="185"/>
    </row>
    <row r="8" spans="1:10" ht="21.75" customHeight="1" thickBot="1" x14ac:dyDescent="0.35">
      <c r="A8" s="49"/>
      <c r="B8" s="49"/>
      <c r="C8" s="49"/>
      <c r="D8" s="49"/>
      <c r="E8" s="49"/>
      <c r="F8" s="49"/>
      <c r="G8" s="49"/>
      <c r="H8" s="49"/>
    </row>
    <row r="9" spans="1:10" ht="29.4" thickBot="1" x14ac:dyDescent="0.35">
      <c r="A9" s="157" t="s">
        <v>80</v>
      </c>
      <c r="B9" s="217" t="s">
        <v>115</v>
      </c>
      <c r="C9" s="217" t="s">
        <v>185</v>
      </c>
      <c r="D9" s="217" t="s">
        <v>186</v>
      </c>
      <c r="E9" s="217" t="s">
        <v>105</v>
      </c>
      <c r="F9" s="217" t="s">
        <v>106</v>
      </c>
      <c r="G9" s="234" t="s">
        <v>184</v>
      </c>
      <c r="H9" s="218" t="s">
        <v>196</v>
      </c>
      <c r="J9" s="262" t="s">
        <v>157</v>
      </c>
    </row>
    <row r="10" spans="1:10" ht="72" x14ac:dyDescent="0.3">
      <c r="A10" s="198">
        <v>1</v>
      </c>
      <c r="B10" s="127" t="s">
        <v>289</v>
      </c>
      <c r="C10" s="200" t="s">
        <v>290</v>
      </c>
      <c r="D10" s="200" t="s">
        <v>291</v>
      </c>
      <c r="E10" s="201">
        <v>2006</v>
      </c>
      <c r="F10" s="202" t="s">
        <v>292</v>
      </c>
      <c r="G10" s="203" t="s">
        <v>293</v>
      </c>
      <c r="H10" s="329">
        <v>10</v>
      </c>
      <c r="J10" s="263" t="s">
        <v>213</v>
      </c>
    </row>
    <row r="11" spans="1:10" x14ac:dyDescent="0.3">
      <c r="A11" s="204">
        <f>A10+1</f>
        <v>2</v>
      </c>
      <c r="B11" s="132"/>
      <c r="C11" s="132"/>
      <c r="D11" s="132"/>
      <c r="E11" s="132"/>
      <c r="F11" s="205"/>
      <c r="G11" s="206"/>
      <c r="H11" s="316"/>
    </row>
    <row r="12" spans="1:10" ht="15.6" x14ac:dyDescent="0.3">
      <c r="A12" s="204">
        <f t="shared" ref="A12:A19" si="0">A11+1</f>
        <v>3</v>
      </c>
      <c r="B12" s="208"/>
      <c r="C12" s="208"/>
      <c r="D12" s="208"/>
      <c r="E12" s="208"/>
      <c r="F12" s="209"/>
      <c r="G12" s="210"/>
      <c r="H12" s="330"/>
      <c r="I12" s="23"/>
    </row>
    <row r="13" spans="1:10" ht="15.6" x14ac:dyDescent="0.3">
      <c r="A13" s="204">
        <f t="shared" si="0"/>
        <v>4</v>
      </c>
      <c r="B13" s="132"/>
      <c r="C13" s="132"/>
      <c r="D13" s="132"/>
      <c r="E13" s="132"/>
      <c r="F13" s="205"/>
      <c r="G13" s="206"/>
      <c r="H13" s="316"/>
      <c r="I13" s="23"/>
    </row>
    <row r="14" spans="1:10" x14ac:dyDescent="0.3">
      <c r="A14" s="204">
        <f t="shared" si="0"/>
        <v>5</v>
      </c>
      <c r="B14" s="132"/>
      <c r="C14" s="132"/>
      <c r="D14" s="132"/>
      <c r="E14" s="132"/>
      <c r="F14" s="205"/>
      <c r="G14" s="206"/>
      <c r="H14" s="316"/>
    </row>
    <row r="15" spans="1:10" ht="15.6" x14ac:dyDescent="0.3">
      <c r="A15" s="204">
        <f t="shared" si="0"/>
        <v>6</v>
      </c>
      <c r="B15" s="132"/>
      <c r="C15" s="132"/>
      <c r="D15" s="132"/>
      <c r="E15" s="132"/>
      <c r="F15" s="205"/>
      <c r="G15" s="206"/>
      <c r="H15" s="316"/>
      <c r="I15" s="23"/>
    </row>
    <row r="16" spans="1:10" x14ac:dyDescent="0.3">
      <c r="A16" s="204">
        <f t="shared" si="0"/>
        <v>7</v>
      </c>
      <c r="B16" s="132"/>
      <c r="C16" s="132"/>
      <c r="D16" s="132"/>
      <c r="E16" s="132"/>
      <c r="F16" s="205"/>
      <c r="G16" s="206"/>
      <c r="H16" s="316"/>
    </row>
    <row r="17" spans="1:9" ht="15.6" x14ac:dyDescent="0.3">
      <c r="A17" s="204">
        <f t="shared" si="0"/>
        <v>8</v>
      </c>
      <c r="B17" s="208"/>
      <c r="C17" s="208"/>
      <c r="D17" s="208"/>
      <c r="E17" s="208"/>
      <c r="F17" s="209"/>
      <c r="G17" s="210"/>
      <c r="H17" s="330"/>
      <c r="I17" s="23"/>
    </row>
    <row r="18" spans="1:9" ht="15.6" x14ac:dyDescent="0.3">
      <c r="A18" s="204">
        <f t="shared" si="0"/>
        <v>9</v>
      </c>
      <c r="B18" s="132"/>
      <c r="C18" s="132"/>
      <c r="D18" s="132"/>
      <c r="E18" s="132"/>
      <c r="F18" s="205"/>
      <c r="G18" s="206"/>
      <c r="H18" s="316"/>
      <c r="I18" s="23"/>
    </row>
    <row r="19" spans="1:9" ht="15" thickBot="1" x14ac:dyDescent="0.35">
      <c r="A19" s="211">
        <f t="shared" si="0"/>
        <v>10</v>
      </c>
      <c r="B19" s="138"/>
      <c r="C19" s="138"/>
      <c r="D19" s="138"/>
      <c r="E19" s="138"/>
      <c r="F19" s="212"/>
      <c r="G19" s="213"/>
      <c r="H19" s="331"/>
    </row>
    <row r="20" spans="1:9" ht="15" thickBot="1" x14ac:dyDescent="0.35">
      <c r="A20" s="351"/>
      <c r="B20" s="215"/>
      <c r="C20" s="215"/>
      <c r="D20" s="215"/>
      <c r="E20" s="215"/>
      <c r="G20" s="161" t="str">
        <f>"Total "&amp;LEFT(A7,4)</f>
        <v>Total I11b</v>
      </c>
      <c r="H20" s="271">
        <f>SUM(H10:H19)</f>
        <v>10</v>
      </c>
    </row>
    <row r="21" spans="1:9" ht="15.6" x14ac:dyDescent="0.3">
      <c r="A21" s="23"/>
      <c r="B21" s="23"/>
      <c r="C21" s="23"/>
      <c r="D21" s="23"/>
      <c r="E21" s="23"/>
      <c r="F21" s="23"/>
      <c r="G21" s="23"/>
      <c r="H21" s="23"/>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sheetPr>
  <dimension ref="A1:I37"/>
  <sheetViews>
    <sheetView topLeftCell="A25" workbookViewId="0">
      <selection activeCell="I30" sqref="I30"/>
    </sheetView>
  </sheetViews>
  <sheetFormatPr defaultRowHeight="14.4" x14ac:dyDescent="0.3"/>
  <cols>
    <col min="1" max="1" width="5.109375" customWidth="1"/>
    <col min="2" max="2" width="22.109375" customWidth="1"/>
    <col min="3" max="3" width="35.6640625" customWidth="1"/>
    <col min="4" max="4" width="38.88671875" customWidth="1"/>
    <col min="5" max="5" width="6.88671875" customWidth="1"/>
    <col min="6" max="6" width="10.5546875" customWidth="1"/>
    <col min="7" max="7" width="9.6640625" customWidth="1"/>
  </cols>
  <sheetData>
    <row r="1" spans="1:9" x14ac:dyDescent="0.3">
      <c r="A1" s="259" t="str">
        <f>'Date initiale'!C3</f>
        <v>Universitatea de Arhitectură și Urbanism "Ion Mincu" București</v>
      </c>
      <c r="B1" s="259"/>
      <c r="C1" s="259"/>
    </row>
    <row r="2" spans="1:9" x14ac:dyDescent="0.3">
      <c r="A2" s="259" t="str">
        <f>'Date initiale'!B4&amp;" "&amp;'Date initiale'!C4</f>
        <v>Facultatea ARHITECTURA</v>
      </c>
      <c r="B2" s="259"/>
      <c r="C2" s="259"/>
    </row>
    <row r="3" spans="1:9" x14ac:dyDescent="0.3">
      <c r="A3" s="259" t="str">
        <f>'Date initiale'!B5&amp;" "&amp;'Date initiale'!C5</f>
        <v>Departamentul SINTEZA PROIECTARII</v>
      </c>
      <c r="B3" s="259"/>
      <c r="C3" s="259"/>
    </row>
    <row r="4" spans="1:9" x14ac:dyDescent="0.3">
      <c r="A4" s="120" t="str">
        <f>'Date initiale'!C6&amp;", "&amp;'Date initiale'!C7</f>
        <v>BARONCEA ION JUSTIN, CONFERENTIAR</v>
      </c>
      <c r="B4" s="120"/>
      <c r="C4" s="120"/>
    </row>
    <row r="5" spans="1:9" x14ac:dyDescent="0.3">
      <c r="A5" s="120"/>
      <c r="B5" s="120"/>
      <c r="C5" s="120"/>
    </row>
    <row r="6" spans="1:9" ht="15.6" x14ac:dyDescent="0.3">
      <c r="A6" s="395" t="s">
        <v>159</v>
      </c>
      <c r="B6" s="395"/>
      <c r="C6" s="395"/>
      <c r="D6" s="395"/>
      <c r="E6" s="395"/>
      <c r="F6" s="395"/>
      <c r="G6" s="395"/>
    </row>
    <row r="7" spans="1:9" ht="15.6" x14ac:dyDescent="0.3">
      <c r="A7" s="393" t="str">
        <f>'Descriere indicatori'!A14&amp;"c. "&amp;'Descriere indicatori'!B16</f>
        <v xml:space="preserve">I11c. Susţinere comunicare publică în cadrul conferinţelor, colocviilor, seminarelor internaţionale/naţionale </v>
      </c>
      <c r="B7" s="393"/>
      <c r="C7" s="393"/>
      <c r="D7" s="393"/>
      <c r="E7" s="393"/>
      <c r="F7" s="393"/>
      <c r="G7" s="393"/>
      <c r="H7" s="185"/>
    </row>
    <row r="8" spans="1:9" ht="16.2" thickBot="1" x14ac:dyDescent="0.35">
      <c r="A8" s="51"/>
      <c r="B8" s="51"/>
      <c r="C8" s="51"/>
      <c r="D8" s="51"/>
      <c r="E8" s="51"/>
      <c r="F8" s="51"/>
      <c r="G8" s="51"/>
      <c r="H8" s="51"/>
    </row>
    <row r="9" spans="1:9" ht="29.4" thickBot="1" x14ac:dyDescent="0.35">
      <c r="A9" s="157" t="s">
        <v>80</v>
      </c>
      <c r="B9" s="217" t="s">
        <v>115</v>
      </c>
      <c r="C9" s="217" t="s">
        <v>103</v>
      </c>
      <c r="D9" s="217" t="s">
        <v>104</v>
      </c>
      <c r="E9" s="217" t="s">
        <v>105</v>
      </c>
      <c r="F9" s="217" t="s">
        <v>106</v>
      </c>
      <c r="G9" s="218" t="s">
        <v>196</v>
      </c>
      <c r="I9" s="262" t="s">
        <v>157</v>
      </c>
    </row>
    <row r="10" spans="1:9" x14ac:dyDescent="0.3">
      <c r="A10" s="219">
        <v>1</v>
      </c>
      <c r="B10" s="199" t="s">
        <v>269</v>
      </c>
      <c r="C10" s="220" t="s">
        <v>294</v>
      </c>
      <c r="D10" s="221" t="s">
        <v>295</v>
      </c>
      <c r="E10" s="201">
        <v>2000</v>
      </c>
      <c r="F10" s="201" t="s">
        <v>296</v>
      </c>
      <c r="G10" s="329">
        <v>5</v>
      </c>
      <c r="I10" s="263" t="s">
        <v>214</v>
      </c>
    </row>
    <row r="11" spans="1:9" ht="28.8" x14ac:dyDescent="0.3">
      <c r="A11" s="222">
        <f>A10+1</f>
        <v>2</v>
      </c>
      <c r="B11" s="135" t="s">
        <v>269</v>
      </c>
      <c r="C11" s="30" t="s">
        <v>297</v>
      </c>
      <c r="D11" s="223" t="s">
        <v>298</v>
      </c>
      <c r="E11" s="224">
        <v>2001</v>
      </c>
      <c r="F11" s="225" t="s">
        <v>299</v>
      </c>
      <c r="G11" s="332">
        <v>5</v>
      </c>
    </row>
    <row r="12" spans="1:9" ht="28.8" x14ac:dyDescent="0.3">
      <c r="A12" s="222">
        <f t="shared" ref="A12:A17" si="0">A11+1</f>
        <v>3</v>
      </c>
      <c r="B12" s="135" t="s">
        <v>269</v>
      </c>
      <c r="C12" s="226" t="s">
        <v>300</v>
      </c>
      <c r="D12" s="223" t="s">
        <v>301</v>
      </c>
      <c r="E12" s="224">
        <v>2004</v>
      </c>
      <c r="F12" s="371" t="s">
        <v>302</v>
      </c>
      <c r="G12" s="332">
        <v>5</v>
      </c>
    </row>
    <row r="13" spans="1:9" x14ac:dyDescent="0.3">
      <c r="A13" s="222">
        <f t="shared" si="0"/>
        <v>4</v>
      </c>
      <c r="B13" s="132" t="s">
        <v>269</v>
      </c>
      <c r="C13" s="132" t="s">
        <v>303</v>
      </c>
      <c r="D13" s="132" t="s">
        <v>304</v>
      </c>
      <c r="E13" s="132">
        <v>2004</v>
      </c>
      <c r="F13" s="205" t="s">
        <v>305</v>
      </c>
      <c r="G13" s="316">
        <v>5</v>
      </c>
    </row>
    <row r="14" spans="1:9" ht="28.8" x14ac:dyDescent="0.3">
      <c r="A14" s="222">
        <f t="shared" si="0"/>
        <v>5</v>
      </c>
      <c r="B14" s="132" t="s">
        <v>269</v>
      </c>
      <c r="C14" s="132" t="s">
        <v>306</v>
      </c>
      <c r="D14" s="132" t="s">
        <v>307</v>
      </c>
      <c r="E14" s="132">
        <v>2005</v>
      </c>
      <c r="F14" s="205" t="s">
        <v>308</v>
      </c>
      <c r="G14" s="316">
        <v>5</v>
      </c>
    </row>
    <row r="15" spans="1:9" ht="28.8" x14ac:dyDescent="0.3">
      <c r="A15" s="222">
        <f t="shared" si="0"/>
        <v>6</v>
      </c>
      <c r="B15" s="132" t="s">
        <v>269</v>
      </c>
      <c r="C15" s="132" t="s">
        <v>309</v>
      </c>
      <c r="D15" s="132" t="s">
        <v>307</v>
      </c>
      <c r="E15" s="132">
        <v>2006</v>
      </c>
      <c r="F15" s="227" t="s">
        <v>310</v>
      </c>
      <c r="G15" s="316">
        <v>5</v>
      </c>
    </row>
    <row r="16" spans="1:9" ht="28.8" x14ac:dyDescent="0.3">
      <c r="A16" s="222">
        <f t="shared" si="0"/>
        <v>7</v>
      </c>
      <c r="B16" s="132" t="s">
        <v>269</v>
      </c>
      <c r="C16" s="132" t="s">
        <v>311</v>
      </c>
      <c r="D16" s="132" t="s">
        <v>307</v>
      </c>
      <c r="E16" s="132">
        <v>2009</v>
      </c>
      <c r="F16" s="205" t="s">
        <v>312</v>
      </c>
      <c r="G16" s="316">
        <v>5</v>
      </c>
    </row>
    <row r="17" spans="1:7" ht="28.8" x14ac:dyDescent="0.3">
      <c r="A17" s="222">
        <f t="shared" si="0"/>
        <v>8</v>
      </c>
      <c r="B17" s="132" t="s">
        <v>269</v>
      </c>
      <c r="C17" s="132" t="s">
        <v>313</v>
      </c>
      <c r="D17" s="132" t="s">
        <v>314</v>
      </c>
      <c r="E17" s="132">
        <v>2009</v>
      </c>
      <c r="F17" s="205" t="s">
        <v>315</v>
      </c>
      <c r="G17" s="316">
        <v>3</v>
      </c>
    </row>
    <row r="18" spans="1:7" ht="28.8" x14ac:dyDescent="0.3">
      <c r="A18" s="222">
        <f>A17+1</f>
        <v>9</v>
      </c>
      <c r="B18" s="132" t="s">
        <v>269</v>
      </c>
      <c r="C18" s="132" t="s">
        <v>316</v>
      </c>
      <c r="D18" s="132" t="s">
        <v>317</v>
      </c>
      <c r="E18" s="132">
        <v>2009</v>
      </c>
      <c r="F18" s="205" t="s">
        <v>318</v>
      </c>
      <c r="G18" s="316">
        <v>3</v>
      </c>
    </row>
    <row r="19" spans="1:7" ht="43.2" x14ac:dyDescent="0.3">
      <c r="A19" s="367">
        <v>10</v>
      </c>
      <c r="B19" s="368" t="s">
        <v>269</v>
      </c>
      <c r="C19" s="368" t="s">
        <v>319</v>
      </c>
      <c r="D19" s="368" t="s">
        <v>320</v>
      </c>
      <c r="E19" s="368">
        <v>2011</v>
      </c>
      <c r="F19" s="369" t="s">
        <v>321</v>
      </c>
      <c r="G19" s="370">
        <v>3</v>
      </c>
    </row>
    <row r="20" spans="1:7" x14ac:dyDescent="0.3">
      <c r="A20" s="367">
        <v>11</v>
      </c>
      <c r="B20" s="368" t="s">
        <v>269</v>
      </c>
      <c r="C20" s="368" t="s">
        <v>322</v>
      </c>
      <c r="D20" s="368" t="s">
        <v>323</v>
      </c>
      <c r="E20" s="368">
        <v>2012</v>
      </c>
      <c r="F20" s="369" t="s">
        <v>324</v>
      </c>
      <c r="G20" s="370">
        <v>3</v>
      </c>
    </row>
    <row r="21" spans="1:7" ht="28.8" x14ac:dyDescent="0.3">
      <c r="A21" s="367">
        <v>12</v>
      </c>
      <c r="B21" s="368" t="s">
        <v>269</v>
      </c>
      <c r="C21" s="368" t="s">
        <v>325</v>
      </c>
      <c r="D21" s="368" t="s">
        <v>326</v>
      </c>
      <c r="E21" s="368">
        <v>2012</v>
      </c>
      <c r="F21" s="369" t="s">
        <v>327</v>
      </c>
      <c r="G21" s="370">
        <v>3</v>
      </c>
    </row>
    <row r="22" spans="1:7" x14ac:dyDescent="0.3">
      <c r="A22" s="367">
        <v>13</v>
      </c>
      <c r="B22" s="368" t="s">
        <v>269</v>
      </c>
      <c r="C22" s="368" t="s">
        <v>328</v>
      </c>
      <c r="D22" s="368" t="s">
        <v>329</v>
      </c>
      <c r="E22" s="368">
        <v>2012</v>
      </c>
      <c r="F22" s="369" t="s">
        <v>330</v>
      </c>
      <c r="G22" s="370">
        <v>3</v>
      </c>
    </row>
    <row r="23" spans="1:7" ht="28.8" x14ac:dyDescent="0.3">
      <c r="A23" s="367">
        <v>14</v>
      </c>
      <c r="B23" s="368" t="s">
        <v>269</v>
      </c>
      <c r="C23" s="368" t="s">
        <v>273</v>
      </c>
      <c r="D23" s="368" t="s">
        <v>331</v>
      </c>
      <c r="E23" s="368">
        <v>2016</v>
      </c>
      <c r="F23" s="369" t="s">
        <v>332</v>
      </c>
      <c r="G23" s="370">
        <v>5</v>
      </c>
    </row>
    <row r="24" spans="1:7" ht="43.2" x14ac:dyDescent="0.3">
      <c r="A24" s="367">
        <v>15</v>
      </c>
      <c r="B24" s="368" t="s">
        <v>269</v>
      </c>
      <c r="C24" s="368" t="s">
        <v>333</v>
      </c>
      <c r="D24" s="368" t="s">
        <v>334</v>
      </c>
      <c r="E24" s="368">
        <v>2017</v>
      </c>
      <c r="F24" s="369" t="s">
        <v>335</v>
      </c>
      <c r="G24" s="370">
        <v>3</v>
      </c>
    </row>
    <row r="25" spans="1:7" ht="28.8" x14ac:dyDescent="0.3">
      <c r="A25" s="367">
        <v>16</v>
      </c>
      <c r="B25" s="368" t="s">
        <v>269</v>
      </c>
      <c r="C25" s="368" t="s">
        <v>336</v>
      </c>
      <c r="D25" s="368" t="s">
        <v>337</v>
      </c>
      <c r="E25" s="368">
        <v>2017</v>
      </c>
      <c r="F25" s="369" t="s">
        <v>338</v>
      </c>
      <c r="G25" s="370">
        <v>3</v>
      </c>
    </row>
    <row r="26" spans="1:7" ht="28.8" x14ac:dyDescent="0.3">
      <c r="A26" s="367">
        <v>17</v>
      </c>
      <c r="B26" s="368" t="s">
        <v>269</v>
      </c>
      <c r="C26" s="368" t="s">
        <v>339</v>
      </c>
      <c r="D26" s="368" t="s">
        <v>340</v>
      </c>
      <c r="E26" s="368">
        <v>2018</v>
      </c>
      <c r="F26" s="369" t="s">
        <v>341</v>
      </c>
      <c r="G26" s="370">
        <v>5</v>
      </c>
    </row>
    <row r="27" spans="1:7" ht="28.8" x14ac:dyDescent="0.3">
      <c r="A27" s="367">
        <v>18</v>
      </c>
      <c r="B27" s="368" t="s">
        <v>269</v>
      </c>
      <c r="C27" s="368" t="s">
        <v>342</v>
      </c>
      <c r="D27" s="368" t="s">
        <v>343</v>
      </c>
      <c r="E27" s="368">
        <v>2019</v>
      </c>
      <c r="F27" s="369" t="s">
        <v>344</v>
      </c>
      <c r="G27" s="370">
        <v>3</v>
      </c>
    </row>
    <row r="28" spans="1:7" ht="28.8" x14ac:dyDescent="0.3">
      <c r="A28" s="367">
        <v>19</v>
      </c>
      <c r="B28" s="368" t="s">
        <v>269</v>
      </c>
      <c r="C28" s="368" t="s">
        <v>345</v>
      </c>
      <c r="D28" s="368" t="s">
        <v>346</v>
      </c>
      <c r="E28" s="368">
        <v>2022</v>
      </c>
      <c r="F28" s="369" t="s">
        <v>347</v>
      </c>
      <c r="G28" s="370">
        <v>3</v>
      </c>
    </row>
    <row r="29" spans="1:7" ht="28.8" x14ac:dyDescent="0.3">
      <c r="A29" s="367">
        <v>20</v>
      </c>
      <c r="B29" s="368" t="s">
        <v>269</v>
      </c>
      <c r="C29" s="368" t="s">
        <v>348</v>
      </c>
      <c r="D29" s="368" t="s">
        <v>349</v>
      </c>
      <c r="E29" s="368">
        <v>2023</v>
      </c>
      <c r="F29" s="369" t="s">
        <v>350</v>
      </c>
      <c r="G29" s="370">
        <v>3</v>
      </c>
    </row>
    <row r="30" spans="1:7" x14ac:dyDescent="0.3">
      <c r="A30" s="367"/>
      <c r="B30" s="368"/>
      <c r="C30" s="368"/>
      <c r="D30" s="368"/>
      <c r="E30" s="368"/>
      <c r="F30" s="369"/>
      <c r="G30" s="370"/>
    </row>
    <row r="31" spans="1:7" ht="15" thickBot="1" x14ac:dyDescent="0.35">
      <c r="A31" s="228"/>
      <c r="B31" s="138"/>
      <c r="C31" s="229"/>
      <c r="D31" s="138"/>
      <c r="E31" s="138"/>
      <c r="F31" s="230"/>
      <c r="G31" s="331"/>
    </row>
    <row r="32" spans="1:7" ht="15" thickBot="1" x14ac:dyDescent="0.35">
      <c r="A32" s="347"/>
      <c r="D32" s="17"/>
      <c r="F32" s="161" t="str">
        <f>"Total "&amp;LEFT(A7,4)</f>
        <v>Total I11c</v>
      </c>
      <c r="G32" s="162">
        <f>SUM(G10:G31)</f>
        <v>78</v>
      </c>
    </row>
    <row r="33" spans="2:4" x14ac:dyDescent="0.3">
      <c r="D33" s="17"/>
    </row>
    <row r="34" spans="2:4" x14ac:dyDescent="0.3">
      <c r="D34" s="17"/>
    </row>
    <row r="35" spans="2:4" x14ac:dyDescent="0.3">
      <c r="B35" s="17"/>
      <c r="D35" s="17"/>
    </row>
    <row r="36" spans="2:4" x14ac:dyDescent="0.3">
      <c r="B36" s="17"/>
      <c r="D36" s="17"/>
    </row>
    <row r="37" spans="2:4" x14ac:dyDescent="0.3">
      <c r="B37" s="17"/>
      <c r="D37" s="17"/>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sheetPr>
  <dimension ref="A1:K22"/>
  <sheetViews>
    <sheetView workbookViewId="0">
      <selection activeCell="I11" sqref="I11"/>
    </sheetView>
  </sheetViews>
  <sheetFormatPr defaultRowHeight="14.4" x14ac:dyDescent="0.3"/>
  <cols>
    <col min="1" max="1" width="5.109375" customWidth="1"/>
    <col min="2" max="2" width="10.5546875" customWidth="1"/>
    <col min="3" max="3" width="43.109375" customWidth="1"/>
    <col min="4" max="4" width="24" customWidth="1"/>
    <col min="5" max="5" width="14.33203125" customWidth="1"/>
    <col min="6" max="6" width="11.88671875" customWidth="1"/>
    <col min="7" max="7" width="10" customWidth="1"/>
    <col min="8" max="8" width="9.6640625" customWidth="1"/>
  </cols>
  <sheetData>
    <row r="1" spans="1:11" ht="15.6" x14ac:dyDescent="0.3">
      <c r="A1" s="259" t="str">
        <f>'Date initiale'!C3</f>
        <v>Universitatea de Arhitectură și Urbanism "Ion Mincu" București</v>
      </c>
      <c r="B1" s="259"/>
      <c r="C1" s="259"/>
      <c r="D1" s="16"/>
      <c r="E1" s="16"/>
      <c r="F1" s="16"/>
    </row>
    <row r="2" spans="1:11" ht="15.6" x14ac:dyDescent="0.3">
      <c r="A2" s="259" t="str">
        <f>'Date initiale'!B4&amp;" "&amp;'Date initiale'!C4</f>
        <v>Facultatea ARHITECTURA</v>
      </c>
      <c r="B2" s="259"/>
      <c r="C2" s="259"/>
      <c r="D2" s="16"/>
      <c r="E2" s="16"/>
      <c r="F2" s="16"/>
    </row>
    <row r="3" spans="1:11" ht="15.6" x14ac:dyDescent="0.3">
      <c r="A3" s="259" t="str">
        <f>'Date initiale'!B5&amp;" "&amp;'Date initiale'!C5</f>
        <v>Departamentul SINTEZA PROIECTARII</v>
      </c>
      <c r="B3" s="259"/>
      <c r="C3" s="259"/>
      <c r="D3" s="16"/>
      <c r="E3" s="16"/>
      <c r="F3" s="16"/>
    </row>
    <row r="4" spans="1:11" ht="15.6" x14ac:dyDescent="0.3">
      <c r="A4" s="260" t="str">
        <f>'Date initiale'!C6&amp;", "&amp;'Date initiale'!C7</f>
        <v>BARONCEA ION JUSTIN, CONFERENTIAR</v>
      </c>
      <c r="B4" s="260"/>
      <c r="C4" s="260"/>
      <c r="D4" s="16"/>
      <c r="E4" s="16"/>
      <c r="F4" s="16"/>
    </row>
    <row r="5" spans="1:11" ht="15.6" x14ac:dyDescent="0.3">
      <c r="A5" s="260"/>
      <c r="B5" s="260"/>
      <c r="C5" s="260"/>
      <c r="D5" s="16"/>
      <c r="E5" s="16"/>
      <c r="F5" s="16"/>
    </row>
    <row r="6" spans="1:11" ht="15.6" x14ac:dyDescent="0.3">
      <c r="A6" s="390" t="s">
        <v>159</v>
      </c>
      <c r="B6" s="390"/>
      <c r="C6" s="390"/>
      <c r="D6" s="390"/>
      <c r="E6" s="390"/>
      <c r="F6" s="390"/>
      <c r="G6" s="390"/>
      <c r="H6" s="390"/>
    </row>
    <row r="7" spans="1:11" ht="39" customHeight="1" x14ac:dyDescent="0.3">
      <c r="A7" s="393" t="str">
        <f>'Descriere indicatori'!A17&amp;". "&amp;'Descriere indicatori'!B17</f>
        <v xml:space="preserve">I12. Proiect de arhitectură, restaurare, cu un program de mare complexitate, de importanţă naţională sau regională, edificat/autorizat** </v>
      </c>
      <c r="B7" s="393"/>
      <c r="C7" s="393"/>
      <c r="D7" s="393"/>
      <c r="E7" s="393"/>
      <c r="F7" s="393"/>
      <c r="G7" s="393"/>
      <c r="H7" s="393"/>
      <c r="I7" s="29"/>
      <c r="K7" s="29"/>
    </row>
    <row r="8" spans="1:11" ht="16.2" thickBot="1" x14ac:dyDescent="0.35">
      <c r="A8" s="46"/>
      <c r="B8" s="46"/>
      <c r="C8" s="46"/>
      <c r="D8" s="46"/>
      <c r="E8" s="46"/>
      <c r="F8" s="46"/>
      <c r="G8" s="46"/>
      <c r="H8" s="46"/>
    </row>
    <row r="9" spans="1:11" ht="46.5" customHeight="1" thickBot="1" x14ac:dyDescent="0.35">
      <c r="A9" s="189" t="s">
        <v>80</v>
      </c>
      <c r="B9" s="217" t="s">
        <v>102</v>
      </c>
      <c r="C9" s="237" t="s">
        <v>100</v>
      </c>
      <c r="D9" s="237" t="s">
        <v>101</v>
      </c>
      <c r="E9" s="217" t="s">
        <v>188</v>
      </c>
      <c r="F9" s="217" t="s">
        <v>187</v>
      </c>
      <c r="G9" s="237" t="s">
        <v>119</v>
      </c>
      <c r="H9" s="218" t="s">
        <v>196</v>
      </c>
      <c r="J9" s="262" t="s">
        <v>157</v>
      </c>
    </row>
    <row r="10" spans="1:11" ht="28.8" x14ac:dyDescent="0.3">
      <c r="A10" s="198">
        <v>1</v>
      </c>
      <c r="B10" s="127">
        <v>1</v>
      </c>
      <c r="C10" s="127" t="s">
        <v>351</v>
      </c>
      <c r="D10" s="127" t="s">
        <v>352</v>
      </c>
      <c r="E10" s="127" t="s">
        <v>353</v>
      </c>
      <c r="F10" s="127" t="s">
        <v>354</v>
      </c>
      <c r="G10" s="127">
        <v>2011</v>
      </c>
      <c r="H10" s="333">
        <v>5</v>
      </c>
      <c r="J10" s="263" t="s">
        <v>215</v>
      </c>
    </row>
    <row r="11" spans="1:11" ht="28.8" x14ac:dyDescent="0.3">
      <c r="A11" s="235">
        <f>A10+1</f>
        <v>2</v>
      </c>
      <c r="B11" s="132">
        <v>2</v>
      </c>
      <c r="C11" s="132" t="s">
        <v>355</v>
      </c>
      <c r="D11" s="132" t="s">
        <v>356</v>
      </c>
      <c r="E11" s="132" t="s">
        <v>353</v>
      </c>
      <c r="F11" s="132" t="s">
        <v>354</v>
      </c>
      <c r="G11" s="132">
        <v>2016</v>
      </c>
      <c r="H11" s="316">
        <v>10</v>
      </c>
    </row>
    <row r="12" spans="1:11" x14ac:dyDescent="0.3">
      <c r="A12" s="235">
        <f t="shared" ref="A12:A19" si="0">A11+1</f>
        <v>3</v>
      </c>
      <c r="B12" s="132"/>
      <c r="C12" s="132"/>
      <c r="D12" s="132"/>
      <c r="E12" s="132"/>
      <c r="F12" s="132"/>
      <c r="G12" s="132"/>
      <c r="H12" s="316"/>
    </row>
    <row r="13" spans="1:11" x14ac:dyDescent="0.3">
      <c r="A13" s="235">
        <f t="shared" si="0"/>
        <v>4</v>
      </c>
      <c r="B13" s="205"/>
      <c r="C13" s="132"/>
      <c r="D13" s="132"/>
      <c r="E13" s="132"/>
      <c r="F13" s="132"/>
      <c r="G13" s="132"/>
      <c r="H13" s="316"/>
    </row>
    <row r="14" spans="1:11" x14ac:dyDescent="0.3">
      <c r="A14" s="235">
        <f t="shared" si="0"/>
        <v>5</v>
      </c>
      <c r="B14" s="205"/>
      <c r="C14" s="132"/>
      <c r="D14" s="132"/>
      <c r="E14" s="132"/>
      <c r="F14" s="132"/>
      <c r="G14" s="132"/>
      <c r="H14" s="316"/>
    </row>
    <row r="15" spans="1:11" x14ac:dyDescent="0.3">
      <c r="A15" s="235">
        <f t="shared" si="0"/>
        <v>6</v>
      </c>
      <c r="B15" s="132"/>
      <c r="C15" s="132"/>
      <c r="D15" s="132"/>
      <c r="E15" s="132"/>
      <c r="F15" s="132"/>
      <c r="G15" s="132"/>
      <c r="H15" s="316"/>
    </row>
    <row r="16" spans="1:11" x14ac:dyDescent="0.3">
      <c r="A16" s="235">
        <f t="shared" si="0"/>
        <v>7</v>
      </c>
      <c r="B16" s="205"/>
      <c r="C16" s="132"/>
      <c r="D16" s="132"/>
      <c r="E16" s="132"/>
      <c r="F16" s="132"/>
      <c r="G16" s="132"/>
      <c r="H16" s="316"/>
    </row>
    <row r="17" spans="1:8" x14ac:dyDescent="0.3">
      <c r="A17" s="235">
        <f t="shared" si="0"/>
        <v>8</v>
      </c>
      <c r="B17" s="132"/>
      <c r="C17" s="132"/>
      <c r="D17" s="132"/>
      <c r="E17" s="132"/>
      <c r="F17" s="132"/>
      <c r="G17" s="132"/>
      <c r="H17" s="316"/>
    </row>
    <row r="18" spans="1:8" x14ac:dyDescent="0.3">
      <c r="A18" s="236">
        <f t="shared" si="0"/>
        <v>9</v>
      </c>
      <c r="B18" s="205"/>
      <c r="C18" s="132"/>
      <c r="D18" s="132"/>
      <c r="E18" s="132"/>
      <c r="F18" s="132"/>
      <c r="G18" s="132"/>
      <c r="H18" s="321"/>
    </row>
    <row r="19" spans="1:8" ht="15" thickBot="1" x14ac:dyDescent="0.35">
      <c r="A19" s="228">
        <f t="shared" si="0"/>
        <v>10</v>
      </c>
      <c r="B19" s="230"/>
      <c r="C19" s="229"/>
      <c r="D19" s="138"/>
      <c r="E19" s="138"/>
      <c r="F19" s="138"/>
      <c r="G19" s="138"/>
      <c r="H19" s="331"/>
    </row>
    <row r="20" spans="1:8" ht="15" thickBot="1" x14ac:dyDescent="0.35">
      <c r="A20" s="347"/>
      <c r="G20" s="161" t="str">
        <f>"Total "&amp;LEFT(A7,3)</f>
        <v>Total I12</v>
      </c>
      <c r="H20" s="162">
        <f>SUM(H10:H19)</f>
        <v>15</v>
      </c>
    </row>
    <row r="22" spans="1:8" ht="53.25" customHeight="1" x14ac:dyDescent="0.3">
      <c r="A22" s="392"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392"/>
      <c r="C22" s="392"/>
      <c r="D22" s="392"/>
      <c r="E22" s="392"/>
      <c r="F22" s="392"/>
      <c r="G22" s="392"/>
      <c r="H22" s="392"/>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B1:C10"/>
  <sheetViews>
    <sheetView showGridLines="0" showRowColHeaders="0" tabSelected="1" zoomScale="130" zoomScaleNormal="130" workbookViewId="0">
      <selection activeCell="E11" sqref="E11"/>
    </sheetView>
  </sheetViews>
  <sheetFormatPr defaultRowHeight="14.4" x14ac:dyDescent="0.3"/>
  <cols>
    <col min="1" max="1" width="9.109375"/>
    <col min="2" max="2" width="28.5546875" customWidth="1"/>
    <col min="3" max="3" width="39" customWidth="1"/>
  </cols>
  <sheetData>
    <row r="1" spans="2:3" x14ac:dyDescent="0.3">
      <c r="B1" s="78" t="s">
        <v>147</v>
      </c>
    </row>
    <row r="3" spans="2:3" ht="31.2" x14ac:dyDescent="0.3">
      <c r="B3" s="357" t="s">
        <v>123</v>
      </c>
      <c r="C3" s="61" t="s">
        <v>148</v>
      </c>
    </row>
    <row r="4" spans="2:3" ht="15.6" x14ac:dyDescent="0.3">
      <c r="B4" s="357" t="s">
        <v>124</v>
      </c>
      <c r="C4" s="362" t="s">
        <v>77</v>
      </c>
    </row>
    <row r="5" spans="2:3" ht="15.6" x14ac:dyDescent="0.3">
      <c r="B5" s="357" t="s">
        <v>125</v>
      </c>
      <c r="C5" s="362" t="s">
        <v>268</v>
      </c>
    </row>
    <row r="6" spans="2:3" ht="15.6" x14ac:dyDescent="0.3">
      <c r="B6" s="358" t="s">
        <v>128</v>
      </c>
      <c r="C6" s="362" t="s">
        <v>269</v>
      </c>
    </row>
    <row r="7" spans="2:3" ht="15.6" x14ac:dyDescent="0.3">
      <c r="B7" s="357" t="s">
        <v>228</v>
      </c>
      <c r="C7" s="362" t="s">
        <v>270</v>
      </c>
    </row>
    <row r="8" spans="2:3" ht="15.6" x14ac:dyDescent="0.3">
      <c r="B8" s="357" t="s">
        <v>154</v>
      </c>
      <c r="C8" s="362" t="s">
        <v>270</v>
      </c>
    </row>
    <row r="9" spans="2:3" ht="15.6" x14ac:dyDescent="0.3">
      <c r="B9" s="359" t="s">
        <v>127</v>
      </c>
      <c r="C9" s="363" t="s">
        <v>272</v>
      </c>
    </row>
    <row r="10" spans="2:3" ht="15" customHeight="1" x14ac:dyDescent="0.3">
      <c r="B10" s="359" t="s">
        <v>126</v>
      </c>
      <c r="C10" s="364" t="s">
        <v>271</v>
      </c>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r:uid="{00000000-0002-0000-0100-000000000000}">
          <x14:formula1>
            <xm:f>liste!$A$6:$A$7</xm:f>
          </x14:formula1>
          <xm:sqref>C8</xm:sqref>
        </x14:dataValidation>
        <x14:dataValidation type="list" allowBlank="1" showInputMessage="1" showErrorMessage="1" promptTitle="Facultatea" prompt="Selectati" xr:uid="{00000000-0002-0000-0100-000001000000}">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sheetPr>
  <dimension ref="A1:J22"/>
  <sheetViews>
    <sheetView workbookViewId="0">
      <selection activeCell="J15" sqref="J15"/>
    </sheetView>
  </sheetViews>
  <sheetFormatPr defaultRowHeight="14.4" x14ac:dyDescent="0.3"/>
  <cols>
    <col min="1" max="1" width="5.109375" customWidth="1"/>
    <col min="2" max="2" width="10.5546875" customWidth="1"/>
    <col min="3" max="3" width="43.109375" customWidth="1"/>
    <col min="4" max="4" width="24" customWidth="1"/>
    <col min="5" max="5" width="14.33203125" customWidth="1"/>
    <col min="6" max="6" width="11.88671875" customWidth="1"/>
    <col min="7" max="7" width="10" customWidth="1"/>
    <col min="8" max="8" width="9.6640625" customWidth="1"/>
  </cols>
  <sheetData>
    <row r="1" spans="1:10" ht="15.6" x14ac:dyDescent="0.3">
      <c r="A1" s="259" t="str">
        <f>'Date initiale'!C3</f>
        <v>Universitatea de Arhitectură și Urbanism "Ion Mincu" București</v>
      </c>
      <c r="B1" s="259"/>
      <c r="C1" s="259"/>
      <c r="D1" s="16"/>
    </row>
    <row r="2" spans="1:10" ht="15.6" x14ac:dyDescent="0.3">
      <c r="A2" s="259" t="str">
        <f>'Date initiale'!B4&amp;" "&amp;'Date initiale'!C4</f>
        <v>Facultatea ARHITECTURA</v>
      </c>
      <c r="B2" s="259"/>
      <c r="C2" s="259"/>
      <c r="D2" s="16"/>
    </row>
    <row r="3" spans="1:10" ht="15.6" x14ac:dyDescent="0.3">
      <c r="A3" s="259" t="str">
        <f>'Date initiale'!B5&amp;" "&amp;'Date initiale'!C5</f>
        <v>Departamentul SINTEZA PROIECTARII</v>
      </c>
      <c r="B3" s="259"/>
      <c r="C3" s="259"/>
      <c r="D3" s="16"/>
    </row>
    <row r="4" spans="1:10" x14ac:dyDescent="0.3">
      <c r="A4" s="120" t="str">
        <f>'Date initiale'!C6&amp;", "&amp;'Date initiale'!C7</f>
        <v>BARONCEA ION JUSTIN, CONFERENTIAR</v>
      </c>
      <c r="B4" s="120"/>
      <c r="C4" s="120"/>
    </row>
    <row r="5" spans="1:10" x14ac:dyDescent="0.3">
      <c r="A5" s="120"/>
      <c r="B5" s="120"/>
      <c r="C5" s="120"/>
    </row>
    <row r="6" spans="1:10" ht="15.6" x14ac:dyDescent="0.3">
      <c r="A6" s="396" t="s">
        <v>159</v>
      </c>
      <c r="B6" s="396"/>
      <c r="C6" s="396"/>
      <c r="D6" s="396"/>
      <c r="E6" s="396"/>
      <c r="F6" s="396"/>
      <c r="G6" s="396"/>
      <c r="H6" s="396"/>
    </row>
    <row r="7" spans="1:10" ht="15.6" x14ac:dyDescent="0.3">
      <c r="A7" s="393" t="str">
        <f>'Descriere indicatori'!A18&amp;". "&amp;'Descriere indicatori'!B18</f>
        <v xml:space="preserve">I13. Proiect de arhitectură, restaurare, design, de specialitate, de mare complexitate, la nivel zonal sau local, edificat/autorizat** </v>
      </c>
      <c r="B7" s="393"/>
      <c r="C7" s="393"/>
      <c r="D7" s="393"/>
      <c r="E7" s="393"/>
      <c r="F7" s="393"/>
      <c r="G7" s="393"/>
      <c r="H7" s="393"/>
    </row>
    <row r="8" spans="1:10" ht="16.2" thickBot="1" x14ac:dyDescent="0.35">
      <c r="A8" s="46"/>
      <c r="B8" s="46"/>
      <c r="C8" s="46"/>
      <c r="D8" s="46"/>
      <c r="E8" s="46"/>
      <c r="F8" s="46"/>
      <c r="G8" s="46"/>
      <c r="H8" s="46"/>
    </row>
    <row r="9" spans="1:10" ht="54" customHeight="1" thickBot="1" x14ac:dyDescent="0.35">
      <c r="A9" s="189" t="s">
        <v>80</v>
      </c>
      <c r="B9" s="217" t="s">
        <v>102</v>
      </c>
      <c r="C9" s="237" t="s">
        <v>100</v>
      </c>
      <c r="D9" s="237" t="s">
        <v>101</v>
      </c>
      <c r="E9" s="217" t="s">
        <v>188</v>
      </c>
      <c r="F9" s="217" t="s">
        <v>187</v>
      </c>
      <c r="G9" s="237" t="s">
        <v>119</v>
      </c>
      <c r="H9" s="218" t="s">
        <v>196</v>
      </c>
      <c r="J9" s="262" t="s">
        <v>157</v>
      </c>
    </row>
    <row r="10" spans="1:10" ht="43.2" x14ac:dyDescent="0.3">
      <c r="A10" s="245">
        <v>1</v>
      </c>
      <c r="B10" s="246">
        <v>1</v>
      </c>
      <c r="C10" s="246" t="s">
        <v>357</v>
      </c>
      <c r="D10" s="246" t="s">
        <v>358</v>
      </c>
      <c r="E10" s="246" t="s">
        <v>353</v>
      </c>
      <c r="F10" s="246" t="s">
        <v>354</v>
      </c>
      <c r="G10" s="246">
        <v>2018</v>
      </c>
      <c r="H10" s="334">
        <v>5</v>
      </c>
      <c r="J10" s="263" t="s">
        <v>213</v>
      </c>
    </row>
    <row r="11" spans="1:10" x14ac:dyDescent="0.3">
      <c r="A11" s="236">
        <f>A10+1</f>
        <v>2</v>
      </c>
      <c r="B11" s="132"/>
      <c r="C11" s="132"/>
      <c r="D11" s="132"/>
      <c r="E11" s="132"/>
      <c r="F11" s="132"/>
      <c r="G11" s="132"/>
      <c r="H11" s="321"/>
    </row>
    <row r="12" spans="1:10" x14ac:dyDescent="0.3">
      <c r="A12" s="236">
        <f t="shared" ref="A12:A19" si="0">A11+1</f>
        <v>3</v>
      </c>
      <c r="B12" s="132"/>
      <c r="C12" s="132"/>
      <c r="D12" s="132"/>
      <c r="E12" s="132"/>
      <c r="F12" s="132"/>
      <c r="G12" s="132"/>
      <c r="H12" s="321"/>
    </row>
    <row r="13" spans="1:10" x14ac:dyDescent="0.3">
      <c r="A13" s="236">
        <f t="shared" si="0"/>
        <v>4</v>
      </c>
      <c r="B13" s="205"/>
      <c r="C13" s="132"/>
      <c r="D13" s="132"/>
      <c r="E13" s="132"/>
      <c r="F13" s="132"/>
      <c r="G13" s="132"/>
      <c r="H13" s="321"/>
    </row>
    <row r="14" spans="1:10" x14ac:dyDescent="0.3">
      <c r="A14" s="236">
        <f t="shared" si="0"/>
        <v>5</v>
      </c>
      <c r="B14" s="209"/>
      <c r="C14" s="208"/>
      <c r="D14" s="132"/>
      <c r="E14" s="132"/>
      <c r="F14" s="132"/>
      <c r="G14" s="132"/>
      <c r="H14" s="321"/>
    </row>
    <row r="15" spans="1:10" x14ac:dyDescent="0.3">
      <c r="A15" s="236">
        <f t="shared" si="0"/>
        <v>6</v>
      </c>
      <c r="B15" s="205"/>
      <c r="C15" s="132"/>
      <c r="D15" s="132"/>
      <c r="E15" s="132"/>
      <c r="F15" s="132"/>
      <c r="G15" s="132"/>
      <c r="H15" s="321"/>
    </row>
    <row r="16" spans="1:10" x14ac:dyDescent="0.3">
      <c r="A16" s="236">
        <f t="shared" si="0"/>
        <v>7</v>
      </c>
      <c r="B16" s="205"/>
      <c r="C16" s="132"/>
      <c r="D16" s="132"/>
      <c r="E16" s="132"/>
      <c r="F16" s="132"/>
      <c r="G16" s="132"/>
      <c r="H16" s="321"/>
    </row>
    <row r="17" spans="1:8" x14ac:dyDescent="0.3">
      <c r="A17" s="236">
        <f t="shared" si="0"/>
        <v>8</v>
      </c>
      <c r="B17" s="209"/>
      <c r="C17" s="208"/>
      <c r="D17" s="208"/>
      <c r="E17" s="208"/>
      <c r="F17" s="208"/>
      <c r="G17" s="208"/>
      <c r="H17" s="321"/>
    </row>
    <row r="18" spans="1:8" x14ac:dyDescent="0.3">
      <c r="A18" s="236">
        <f t="shared" si="0"/>
        <v>9</v>
      </c>
      <c r="B18" s="208"/>
      <c r="C18" s="208"/>
      <c r="D18" s="208"/>
      <c r="E18" s="208"/>
      <c r="F18" s="208"/>
      <c r="G18" s="208"/>
      <c r="H18" s="330"/>
    </row>
    <row r="19" spans="1:8" s="50" customFormat="1" ht="15" thickBot="1" x14ac:dyDescent="0.35">
      <c r="A19" s="244">
        <f t="shared" si="0"/>
        <v>10</v>
      </c>
      <c r="B19" s="58"/>
      <c r="C19" s="243"/>
      <c r="D19" s="229"/>
      <c r="E19" s="229"/>
      <c r="F19" s="229"/>
      <c r="G19" s="229"/>
      <c r="H19" s="335"/>
    </row>
    <row r="20" spans="1:8" ht="15" thickBot="1" x14ac:dyDescent="0.35">
      <c r="A20" s="350"/>
      <c r="G20" s="161" t="str">
        <f>"Total "&amp;LEFT(A7,3)</f>
        <v>Total I13</v>
      </c>
      <c r="H20" s="162">
        <f>SUM(H10:H19)</f>
        <v>5</v>
      </c>
    </row>
    <row r="22" spans="1:8" ht="53.25" customHeight="1" x14ac:dyDescent="0.3">
      <c r="A22" s="392"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392"/>
      <c r="C22" s="392"/>
      <c r="D22" s="392"/>
      <c r="E22" s="392"/>
      <c r="F22" s="392"/>
      <c r="G22" s="392"/>
      <c r="H22" s="392"/>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sheetPr>
  <dimension ref="A1:J41"/>
  <sheetViews>
    <sheetView workbookViewId="0">
      <selection activeCell="A6" sqref="A6:H6"/>
    </sheetView>
  </sheetViews>
  <sheetFormatPr defaultRowHeight="14.4" x14ac:dyDescent="0.3"/>
  <cols>
    <col min="1" max="1" width="5.109375" customWidth="1"/>
    <col min="2" max="2" width="10.5546875" customWidth="1"/>
    <col min="3" max="3" width="43.109375" customWidth="1"/>
    <col min="4" max="4" width="24" customWidth="1"/>
    <col min="5" max="5" width="14.33203125" customWidth="1"/>
    <col min="6" max="6" width="11.88671875" customWidth="1"/>
    <col min="7" max="7" width="10" customWidth="1"/>
    <col min="8" max="8" width="9.6640625" customWidth="1"/>
    <col min="10" max="10" width="10.44140625" customWidth="1"/>
  </cols>
  <sheetData>
    <row r="1" spans="1:10" ht="15.6" x14ac:dyDescent="0.3">
      <c r="A1" s="259" t="str">
        <f>'Date initiale'!C3</f>
        <v>Universitatea de Arhitectură și Urbanism "Ion Mincu" București</v>
      </c>
      <c r="B1" s="259"/>
      <c r="C1" s="259"/>
      <c r="D1" s="16"/>
      <c r="E1" s="16"/>
      <c r="F1" s="16"/>
    </row>
    <row r="2" spans="1:10" ht="15.6" x14ac:dyDescent="0.3">
      <c r="A2" s="259" t="str">
        <f>'Date initiale'!B4&amp;" "&amp;'Date initiale'!C4</f>
        <v>Facultatea ARHITECTURA</v>
      </c>
      <c r="B2" s="259"/>
      <c r="C2" s="259"/>
      <c r="D2" s="16"/>
      <c r="E2" s="16"/>
      <c r="F2" s="16"/>
    </row>
    <row r="3" spans="1:10" ht="15.6" x14ac:dyDescent="0.3">
      <c r="A3" s="259" t="str">
        <f>'Date initiale'!B5&amp;" "&amp;'Date initiale'!C5</f>
        <v>Departamentul SINTEZA PROIECTARII</v>
      </c>
      <c r="B3" s="259"/>
      <c r="C3" s="259"/>
      <c r="D3" s="16"/>
      <c r="E3" s="16"/>
      <c r="F3" s="16"/>
    </row>
    <row r="4" spans="1:10" ht="15.6" x14ac:dyDescent="0.3">
      <c r="A4" s="260" t="str">
        <f>'Date initiale'!C6&amp;", "&amp;'Date initiale'!C7</f>
        <v>BARONCEA ION JUSTIN, CONFERENTIAR</v>
      </c>
      <c r="B4" s="260"/>
      <c r="C4" s="260"/>
      <c r="D4" s="16"/>
      <c r="E4" s="16"/>
      <c r="F4" s="16"/>
    </row>
    <row r="5" spans="1:10" ht="15.6" x14ac:dyDescent="0.3">
      <c r="A5" s="260"/>
      <c r="B5" s="260"/>
      <c r="C5" s="260"/>
      <c r="D5" s="16"/>
      <c r="E5" s="16"/>
      <c r="F5" s="16"/>
    </row>
    <row r="6" spans="1:10" ht="15.6" x14ac:dyDescent="0.3">
      <c r="A6" s="390" t="s">
        <v>159</v>
      </c>
      <c r="B6" s="390"/>
      <c r="C6" s="390"/>
      <c r="D6" s="390"/>
      <c r="E6" s="390"/>
      <c r="F6" s="390"/>
      <c r="G6" s="390"/>
      <c r="H6" s="390"/>
    </row>
    <row r="7" spans="1:10" ht="52.5" customHeight="1" x14ac:dyDescent="0.3">
      <c r="A7" s="393" t="str">
        <f>'Descriere indicatori'!A19&amp;"a. "&amp;'Descriere indicatori'!B19</f>
        <v xml:space="preserve">I14a. Proiect de amenajarea teritoriului şi peisaj la nivel macro-teritorial: naţional, transfrontalier, interjudeţean/la nivel mezzo-teritorial: judeţean, periurban, metropolitan/strategii de dezvoltare, studii de fundamentare, planuri de management şi mobilitate) avizate** </v>
      </c>
      <c r="B7" s="393"/>
      <c r="C7" s="393"/>
      <c r="D7" s="393"/>
      <c r="E7" s="393"/>
      <c r="F7" s="393"/>
      <c r="G7" s="393"/>
      <c r="H7" s="393"/>
    </row>
    <row r="8" spans="1:10" ht="16.2" thickBot="1" x14ac:dyDescent="0.35">
      <c r="A8" s="46"/>
      <c r="B8" s="46"/>
      <c r="C8" s="46"/>
      <c r="D8" s="46"/>
      <c r="E8" s="46"/>
      <c r="F8" s="62"/>
      <c r="G8" s="62"/>
      <c r="H8" s="62"/>
    </row>
    <row r="9" spans="1:10" ht="43.8" thickBot="1" x14ac:dyDescent="0.35">
      <c r="A9" s="189" t="s">
        <v>80</v>
      </c>
      <c r="B9" s="217" t="s">
        <v>102</v>
      </c>
      <c r="C9" s="237" t="s">
        <v>100</v>
      </c>
      <c r="D9" s="237" t="s">
        <v>101</v>
      </c>
      <c r="E9" s="217" t="s">
        <v>189</v>
      </c>
      <c r="F9" s="217" t="s">
        <v>187</v>
      </c>
      <c r="G9" s="237" t="s">
        <v>119</v>
      </c>
      <c r="H9" s="218" t="s">
        <v>196</v>
      </c>
      <c r="J9" s="262" t="s">
        <v>157</v>
      </c>
    </row>
    <row r="10" spans="1:10" x14ac:dyDescent="0.3">
      <c r="A10" s="249">
        <v>1</v>
      </c>
      <c r="B10" s="250"/>
      <c r="C10" s="250"/>
      <c r="D10" s="250"/>
      <c r="E10" s="250"/>
      <c r="F10" s="250"/>
      <c r="G10" s="250"/>
      <c r="H10" s="251"/>
      <c r="J10" s="263" t="s">
        <v>216</v>
      </c>
    </row>
    <row r="11" spans="1:10" x14ac:dyDescent="0.3">
      <c r="A11" s="235">
        <f>A10+1</f>
        <v>2</v>
      </c>
      <c r="B11" s="247"/>
      <c r="C11" s="224"/>
      <c r="D11" s="224"/>
      <c r="E11" s="248"/>
      <c r="F11" s="248"/>
      <c r="G11" s="224"/>
      <c r="H11" s="207"/>
    </row>
    <row r="12" spans="1:10" x14ac:dyDescent="0.3">
      <c r="A12" s="235">
        <f t="shared" ref="A12:A19" si="0">A11+1</f>
        <v>3</v>
      </c>
      <c r="B12" s="205"/>
      <c r="C12" s="132"/>
      <c r="D12" s="132"/>
      <c r="E12" s="132"/>
      <c r="F12" s="132"/>
      <c r="G12" s="132"/>
      <c r="H12" s="207"/>
    </row>
    <row r="13" spans="1:10" x14ac:dyDescent="0.3">
      <c r="A13" s="235">
        <f t="shared" si="0"/>
        <v>4</v>
      </c>
      <c r="B13" s="132"/>
      <c r="C13" s="132"/>
      <c r="D13" s="132"/>
      <c r="E13" s="132"/>
      <c r="F13" s="132"/>
      <c r="G13" s="132"/>
      <c r="H13" s="207"/>
    </row>
    <row r="14" spans="1:10" x14ac:dyDescent="0.3">
      <c r="A14" s="235">
        <f t="shared" si="0"/>
        <v>5</v>
      </c>
      <c r="B14" s="205"/>
      <c r="C14" s="132"/>
      <c r="D14" s="132"/>
      <c r="E14" s="132"/>
      <c r="F14" s="132"/>
      <c r="G14" s="132"/>
      <c r="H14" s="207"/>
    </row>
    <row r="15" spans="1:10" x14ac:dyDescent="0.3">
      <c r="A15" s="235">
        <f t="shared" si="0"/>
        <v>6</v>
      </c>
      <c r="B15" s="132"/>
      <c r="C15" s="132"/>
      <c r="D15" s="132"/>
      <c r="E15" s="132"/>
      <c r="F15" s="132"/>
      <c r="G15" s="132"/>
      <c r="H15" s="207"/>
    </row>
    <row r="16" spans="1:10" x14ac:dyDescent="0.3">
      <c r="A16" s="235">
        <f t="shared" si="0"/>
        <v>7</v>
      </c>
      <c r="B16" s="205"/>
      <c r="C16" s="132"/>
      <c r="D16" s="132"/>
      <c r="E16" s="132"/>
      <c r="F16" s="132"/>
      <c r="G16" s="132"/>
      <c r="H16" s="207"/>
    </row>
    <row r="17" spans="1:8" x14ac:dyDescent="0.3">
      <c r="A17" s="235">
        <f t="shared" si="0"/>
        <v>8</v>
      </c>
      <c r="B17" s="132"/>
      <c r="C17" s="132"/>
      <c r="D17" s="132"/>
      <c r="E17" s="132"/>
      <c r="F17" s="132"/>
      <c r="G17" s="132"/>
      <c r="H17" s="207"/>
    </row>
    <row r="18" spans="1:8" x14ac:dyDescent="0.3">
      <c r="A18" s="235">
        <f t="shared" si="0"/>
        <v>9</v>
      </c>
      <c r="B18" s="205"/>
      <c r="C18" s="132"/>
      <c r="D18" s="132"/>
      <c r="E18" s="132"/>
      <c r="F18" s="132"/>
      <c r="G18" s="132"/>
      <c r="H18" s="207"/>
    </row>
    <row r="19" spans="1:8" ht="15" thickBot="1" x14ac:dyDescent="0.35">
      <c r="A19" s="252">
        <f t="shared" si="0"/>
        <v>10</v>
      </c>
      <c r="B19" s="138"/>
      <c r="C19" s="138"/>
      <c r="D19" s="138"/>
      <c r="E19" s="138"/>
      <c r="F19" s="138"/>
      <c r="G19" s="138"/>
      <c r="H19" s="214"/>
    </row>
    <row r="20" spans="1:8" ht="15" thickBot="1" x14ac:dyDescent="0.35">
      <c r="A20" s="350"/>
      <c r="G20" s="161" t="str">
        <f>"Total "&amp;LEFT(A7,4)</f>
        <v>Total I14a</v>
      </c>
      <c r="H20" s="162">
        <f>SUM(H10:H19)</f>
        <v>0</v>
      </c>
    </row>
    <row r="22" spans="1:8" ht="53.25" customHeight="1" x14ac:dyDescent="0.3">
      <c r="A22" s="392"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392"/>
      <c r="C22" s="392"/>
      <c r="D22" s="392"/>
      <c r="E22" s="392"/>
      <c r="F22" s="392"/>
      <c r="G22" s="392"/>
      <c r="H22" s="392"/>
    </row>
    <row r="40" spans="1:9" ht="15" thickBot="1" x14ac:dyDescent="0.35"/>
    <row r="41" spans="1:9" ht="54" customHeight="1" thickBot="1" x14ac:dyDescent="0.35">
      <c r="A41" s="216" t="s">
        <v>99</v>
      </c>
      <c r="B41" s="217" t="s">
        <v>102</v>
      </c>
      <c r="C41" s="237" t="s">
        <v>100</v>
      </c>
      <c r="D41" s="237" t="s">
        <v>101</v>
      </c>
      <c r="E41" s="217" t="s">
        <v>188</v>
      </c>
      <c r="F41" s="217" t="s">
        <v>188</v>
      </c>
      <c r="G41" s="217" t="s">
        <v>187</v>
      </c>
      <c r="H41" s="237" t="s">
        <v>119</v>
      </c>
      <c r="I41" s="218" t="s">
        <v>108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sheetPr>
  <dimension ref="A1:J22"/>
  <sheetViews>
    <sheetView workbookViewId="0">
      <selection activeCell="A6" sqref="A6:H6"/>
    </sheetView>
  </sheetViews>
  <sheetFormatPr defaultRowHeight="14.4" x14ac:dyDescent="0.3"/>
  <cols>
    <col min="1" max="1" width="5.109375" customWidth="1"/>
    <col min="2" max="2" width="10.5546875" customWidth="1"/>
    <col min="3" max="3" width="43.109375" customWidth="1"/>
    <col min="4" max="4" width="24" customWidth="1"/>
    <col min="5" max="5" width="14.33203125" customWidth="1"/>
    <col min="6" max="6" width="11.88671875" customWidth="1"/>
    <col min="7" max="7" width="10" customWidth="1"/>
    <col min="8" max="8" width="9.6640625" customWidth="1"/>
  </cols>
  <sheetData>
    <row r="1" spans="1:10" ht="15.6" x14ac:dyDescent="0.3">
      <c r="A1" s="261" t="str">
        <f>'Date initiale'!C3</f>
        <v>Universitatea de Arhitectură și Urbanism "Ion Mincu" București</v>
      </c>
      <c r="B1" s="261"/>
      <c r="C1" s="261"/>
      <c r="D1" s="29"/>
      <c r="E1" s="29"/>
      <c r="F1" s="29"/>
      <c r="G1" s="29"/>
      <c r="H1" s="29"/>
    </row>
    <row r="2" spans="1:10" ht="15.6" x14ac:dyDescent="0.3">
      <c r="A2" s="261" t="str">
        <f>'Date initiale'!B4&amp;" "&amp;'Date initiale'!C4</f>
        <v>Facultatea ARHITECTURA</v>
      </c>
      <c r="B2" s="261"/>
      <c r="C2" s="261"/>
      <c r="D2" s="29"/>
      <c r="E2" s="29"/>
      <c r="F2" s="29"/>
      <c r="G2" s="29"/>
      <c r="H2" s="29"/>
    </row>
    <row r="3" spans="1:10" ht="15.6" x14ac:dyDescent="0.3">
      <c r="A3" s="261" t="str">
        <f>'Date initiale'!B5&amp;" "&amp;'Date initiale'!C5</f>
        <v>Departamentul SINTEZA PROIECTARII</v>
      </c>
      <c r="B3" s="261"/>
      <c r="C3" s="261"/>
      <c r="D3" s="29"/>
      <c r="E3" s="29"/>
      <c r="F3" s="29"/>
      <c r="G3" s="29"/>
      <c r="H3" s="29"/>
    </row>
    <row r="4" spans="1:10" ht="15.6" x14ac:dyDescent="0.3">
      <c r="A4" s="261" t="str">
        <f>'Date initiale'!C6&amp;", "&amp;'Date initiale'!C7</f>
        <v>BARONCEA ION JUSTIN, CONFERENTIAR</v>
      </c>
      <c r="B4" s="261"/>
      <c r="C4" s="261"/>
      <c r="D4" s="29"/>
      <c r="E4" s="29"/>
      <c r="F4" s="29"/>
      <c r="G4" s="29"/>
      <c r="H4" s="29"/>
    </row>
    <row r="5" spans="1:10" ht="15.6" x14ac:dyDescent="0.3">
      <c r="A5" s="261"/>
      <c r="B5" s="261"/>
      <c r="C5" s="261"/>
      <c r="D5" s="29"/>
      <c r="E5" s="29"/>
      <c r="F5" s="29"/>
      <c r="G5" s="29"/>
      <c r="H5" s="29"/>
    </row>
    <row r="6" spans="1:10" ht="15.6" x14ac:dyDescent="0.3">
      <c r="A6" s="397" t="s">
        <v>159</v>
      </c>
      <c r="B6" s="397"/>
      <c r="C6" s="397"/>
      <c r="D6" s="397"/>
      <c r="E6" s="397"/>
      <c r="F6" s="397"/>
      <c r="G6" s="397"/>
      <c r="H6" s="397"/>
    </row>
    <row r="7" spans="1:10" ht="36.75" customHeight="1" x14ac:dyDescent="0.3">
      <c r="A7" s="393" t="str">
        <f>'Descriere indicatori'!A19&amp;"b. "&amp;'Descriere indicatori'!B20</f>
        <v xml:space="preserve">I14b. Proiect urbanistic şi peisagistic la nivelul planurilor generale/zonale ale localităţilor (inclusiv studii de fundamentare, de inserţie, de oportunitate) avizate** </v>
      </c>
      <c r="B7" s="393"/>
      <c r="C7" s="393"/>
      <c r="D7" s="393"/>
      <c r="E7" s="393"/>
      <c r="F7" s="393"/>
      <c r="G7" s="393"/>
      <c r="H7" s="393"/>
    </row>
    <row r="8" spans="1:10" ht="19.5" customHeight="1" thickBot="1" x14ac:dyDescent="0.35">
      <c r="A8" s="48"/>
      <c r="B8" s="48"/>
      <c r="C8" s="48"/>
      <c r="D8" s="48"/>
      <c r="E8" s="48"/>
      <c r="F8" s="48"/>
      <c r="G8" s="48"/>
      <c r="H8" s="48"/>
    </row>
    <row r="9" spans="1:10" ht="43.8" thickBot="1" x14ac:dyDescent="0.35">
      <c r="A9" s="157" t="s">
        <v>80</v>
      </c>
      <c r="B9" s="217" t="s">
        <v>102</v>
      </c>
      <c r="C9" s="237" t="s">
        <v>100</v>
      </c>
      <c r="D9" s="237" t="s">
        <v>101</v>
      </c>
      <c r="E9" s="217" t="s">
        <v>189</v>
      </c>
      <c r="F9" s="217" t="s">
        <v>187</v>
      </c>
      <c r="G9" s="237" t="s">
        <v>119</v>
      </c>
      <c r="H9" s="218" t="s">
        <v>196</v>
      </c>
      <c r="J9" s="262" t="s">
        <v>157</v>
      </c>
    </row>
    <row r="10" spans="1:10" x14ac:dyDescent="0.3">
      <c r="A10" s="253">
        <v>1</v>
      </c>
      <c r="B10" s="254"/>
      <c r="C10" s="255"/>
      <c r="D10" s="201"/>
      <c r="E10" s="128"/>
      <c r="F10" s="128"/>
      <c r="G10" s="201"/>
      <c r="H10" s="333"/>
      <c r="J10" s="263" t="s">
        <v>217</v>
      </c>
    </row>
    <row r="11" spans="1:10" x14ac:dyDescent="0.3">
      <c r="A11" s="204">
        <f>A10+1</f>
        <v>2</v>
      </c>
      <c r="B11" s="205"/>
      <c r="C11" s="242"/>
      <c r="D11" s="132"/>
      <c r="E11" s="132"/>
      <c r="F11" s="132"/>
      <c r="G11" s="215"/>
      <c r="H11" s="316"/>
    </row>
    <row r="12" spans="1:10" x14ac:dyDescent="0.3">
      <c r="A12" s="204">
        <f t="shared" ref="A12:A19" si="0">A11+1</f>
        <v>3</v>
      </c>
      <c r="B12" s="205"/>
      <c r="C12" s="256"/>
      <c r="D12" s="132"/>
      <c r="E12" s="257"/>
      <c r="F12" s="257"/>
      <c r="G12" s="257"/>
      <c r="H12" s="316"/>
    </row>
    <row r="13" spans="1:10" x14ac:dyDescent="0.3">
      <c r="A13" s="204">
        <f t="shared" si="0"/>
        <v>4</v>
      </c>
      <c r="B13" s="205"/>
      <c r="C13" s="242"/>
      <c r="D13" s="132"/>
      <c r="E13" s="132"/>
      <c r="F13" s="132"/>
      <c r="G13" s="215"/>
      <c r="H13" s="316"/>
    </row>
    <row r="14" spans="1:10" x14ac:dyDescent="0.3">
      <c r="A14" s="204">
        <f t="shared" si="0"/>
        <v>5</v>
      </c>
      <c r="B14" s="205"/>
      <c r="C14" s="256"/>
      <c r="D14" s="132"/>
      <c r="E14" s="257"/>
      <c r="F14" s="257"/>
      <c r="G14" s="257"/>
      <c r="H14" s="316"/>
    </row>
    <row r="15" spans="1:10" x14ac:dyDescent="0.3">
      <c r="A15" s="204">
        <f t="shared" si="0"/>
        <v>6</v>
      </c>
      <c r="B15" s="205"/>
      <c r="C15" s="256"/>
      <c r="D15" s="132"/>
      <c r="E15" s="257"/>
      <c r="F15" s="257"/>
      <c r="G15" s="257"/>
      <c r="H15" s="316"/>
    </row>
    <row r="16" spans="1:10" x14ac:dyDescent="0.3">
      <c r="A16" s="204">
        <f t="shared" si="0"/>
        <v>7</v>
      </c>
      <c r="B16" s="205"/>
      <c r="C16" s="242"/>
      <c r="D16" s="132"/>
      <c r="E16" s="132"/>
      <c r="F16" s="132"/>
      <c r="G16" s="215"/>
      <c r="H16" s="316"/>
    </row>
    <row r="17" spans="1:8" x14ac:dyDescent="0.3">
      <c r="A17" s="204">
        <f t="shared" si="0"/>
        <v>8</v>
      </c>
      <c r="B17" s="205"/>
      <c r="C17" s="256"/>
      <c r="D17" s="132"/>
      <c r="E17" s="257"/>
      <c r="F17" s="257"/>
      <c r="G17" s="257"/>
      <c r="H17" s="316"/>
    </row>
    <row r="18" spans="1:8" x14ac:dyDescent="0.3">
      <c r="A18" s="204">
        <f t="shared" si="0"/>
        <v>9</v>
      </c>
      <c r="B18" s="205"/>
      <c r="C18" s="256"/>
      <c r="D18" s="132"/>
      <c r="E18" s="257"/>
      <c r="F18" s="257"/>
      <c r="G18" s="257"/>
      <c r="H18" s="316"/>
    </row>
    <row r="19" spans="1:8" ht="15" thickBot="1" x14ac:dyDescent="0.35">
      <c r="A19" s="211">
        <f t="shared" si="0"/>
        <v>10</v>
      </c>
      <c r="B19" s="138"/>
      <c r="C19" s="258"/>
      <c r="D19" s="138"/>
      <c r="E19" s="138"/>
      <c r="F19" s="138"/>
      <c r="G19" s="138"/>
      <c r="H19" s="331"/>
    </row>
    <row r="20" spans="1:8" ht="16.2" thickBot="1" x14ac:dyDescent="0.35">
      <c r="A20" s="347"/>
      <c r="G20" s="161" t="str">
        <f>"Total "&amp;LEFT(A7,4)</f>
        <v>Total I14b</v>
      </c>
      <c r="H20" s="273">
        <f>SUM(H10:H19)</f>
        <v>0</v>
      </c>
    </row>
    <row r="22" spans="1:8" ht="53.25" customHeight="1" x14ac:dyDescent="0.3">
      <c r="A22" s="392"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392"/>
      <c r="C22" s="392"/>
      <c r="D22" s="392"/>
      <c r="E22" s="392"/>
      <c r="F22" s="392"/>
      <c r="G22" s="392"/>
      <c r="H22" s="392"/>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6"/>
  </sheetPr>
  <dimension ref="A1:J41"/>
  <sheetViews>
    <sheetView topLeftCell="A7" workbookViewId="0">
      <selection activeCell="J13" sqref="J13"/>
    </sheetView>
  </sheetViews>
  <sheetFormatPr defaultColWidth="9.109375" defaultRowHeight="14.4" x14ac:dyDescent="0.3"/>
  <cols>
    <col min="1" max="1" width="5.109375" customWidth="1"/>
    <col min="2" max="2" width="10.5546875" customWidth="1"/>
    <col min="3" max="3" width="43.109375" customWidth="1"/>
    <col min="4" max="4" width="24" customWidth="1"/>
    <col min="5" max="5" width="14.33203125" customWidth="1"/>
    <col min="6" max="6" width="11.88671875" customWidth="1"/>
    <col min="7" max="7" width="10" customWidth="1"/>
    <col min="8" max="8" width="9.6640625" customWidth="1"/>
    <col min="10" max="10" width="10.33203125" customWidth="1"/>
  </cols>
  <sheetData>
    <row r="1" spans="1:10" ht="15.6" x14ac:dyDescent="0.3">
      <c r="A1" s="259" t="str">
        <f>'Date initiale'!C3</f>
        <v>Universitatea de Arhitectură și Urbanism "Ion Mincu" București</v>
      </c>
      <c r="B1" s="259"/>
      <c r="C1" s="259"/>
      <c r="D1" s="16"/>
      <c r="E1" s="16"/>
      <c r="F1" s="16"/>
    </row>
    <row r="2" spans="1:10" ht="15.6" x14ac:dyDescent="0.3">
      <c r="A2" s="259" t="str">
        <f>'Date initiale'!B4&amp;" "&amp;'Date initiale'!C4</f>
        <v>Facultatea ARHITECTURA</v>
      </c>
      <c r="B2" s="259"/>
      <c r="C2" s="259"/>
      <c r="D2" s="16"/>
      <c r="E2" s="16"/>
      <c r="F2" s="16"/>
    </row>
    <row r="3" spans="1:10" ht="15.6" x14ac:dyDescent="0.3">
      <c r="A3" s="259" t="str">
        <f>'Date initiale'!B5&amp;" "&amp;'Date initiale'!C5</f>
        <v>Departamentul SINTEZA PROIECTARII</v>
      </c>
      <c r="B3" s="259"/>
      <c r="C3" s="259"/>
      <c r="D3" s="16"/>
      <c r="E3" s="16"/>
      <c r="F3" s="16"/>
    </row>
    <row r="4" spans="1:10" ht="15.6" x14ac:dyDescent="0.3">
      <c r="A4" s="260" t="str">
        <f>'Date initiale'!C6&amp;", "&amp;'Date initiale'!C7</f>
        <v>BARONCEA ION JUSTIN, CONFERENTIAR</v>
      </c>
      <c r="B4" s="260"/>
      <c r="C4" s="260"/>
      <c r="D4" s="16"/>
      <c r="E4" s="16"/>
      <c r="F4" s="16"/>
    </row>
    <row r="5" spans="1:10" ht="15.6" x14ac:dyDescent="0.3">
      <c r="A5" s="260"/>
      <c r="B5" s="260"/>
      <c r="C5" s="260"/>
      <c r="D5" s="16"/>
      <c r="E5" s="16"/>
      <c r="F5" s="16"/>
    </row>
    <row r="6" spans="1:10" ht="15.6" x14ac:dyDescent="0.3">
      <c r="A6" s="390" t="s">
        <v>159</v>
      </c>
      <c r="B6" s="390"/>
      <c r="C6" s="390"/>
      <c r="D6" s="390"/>
      <c r="E6" s="390"/>
      <c r="F6" s="390"/>
      <c r="G6" s="390"/>
      <c r="H6" s="390"/>
    </row>
    <row r="7" spans="1:10" ht="52.5" customHeight="1" x14ac:dyDescent="0.3">
      <c r="A7" s="393" t="str">
        <f>'Descriere indicatori'!A19&amp;"c. "&amp;'Descriere indicatori'!B21</f>
        <v xml:space="preserve">I14c. Studii de cercetare, granturi şi proiecte de cercetare internaţionale/ naţionale/locale (MEN, CNCS, CEEX, MDRL), realizate prin centrele de cercetare ale universităţii/alte centre universitare şi/academice)** </v>
      </c>
      <c r="B7" s="393"/>
      <c r="C7" s="393"/>
      <c r="D7" s="393"/>
      <c r="E7" s="393"/>
      <c r="F7" s="393"/>
      <c r="G7" s="393"/>
      <c r="H7" s="393"/>
    </row>
    <row r="8" spans="1:10" ht="16.2" thickBot="1" x14ac:dyDescent="0.35">
      <c r="A8" s="46"/>
      <c r="B8" s="46"/>
      <c r="C8" s="46"/>
      <c r="D8" s="46"/>
      <c r="E8" s="46"/>
      <c r="F8" s="62"/>
      <c r="G8" s="62"/>
      <c r="H8" s="62"/>
    </row>
    <row r="9" spans="1:10" ht="43.8" thickBot="1" x14ac:dyDescent="0.35">
      <c r="A9" s="189" t="s">
        <v>80</v>
      </c>
      <c r="B9" s="217" t="s">
        <v>102</v>
      </c>
      <c r="C9" s="237" t="s">
        <v>190</v>
      </c>
      <c r="D9" s="237" t="s">
        <v>101</v>
      </c>
      <c r="E9" s="217" t="s">
        <v>189</v>
      </c>
      <c r="F9" s="217" t="s">
        <v>187</v>
      </c>
      <c r="G9" s="237" t="s">
        <v>119</v>
      </c>
      <c r="H9" s="218" t="s">
        <v>196</v>
      </c>
      <c r="J9" s="262" t="s">
        <v>157</v>
      </c>
    </row>
    <row r="10" spans="1:10" ht="72" x14ac:dyDescent="0.3">
      <c r="A10" s="249">
        <v>1</v>
      </c>
      <c r="B10" s="250">
        <v>1</v>
      </c>
      <c r="C10" s="268" t="s">
        <v>359</v>
      </c>
      <c r="D10" s="268" t="s">
        <v>360</v>
      </c>
      <c r="E10" s="268" t="s">
        <v>361</v>
      </c>
      <c r="F10" s="250" t="s">
        <v>362</v>
      </c>
      <c r="G10" s="250" t="s">
        <v>363</v>
      </c>
      <c r="H10" s="251">
        <v>20</v>
      </c>
      <c r="J10" s="263" t="s">
        <v>218</v>
      </c>
    </row>
    <row r="11" spans="1:10" x14ac:dyDescent="0.3">
      <c r="A11" s="235">
        <f>A10+1</f>
        <v>2</v>
      </c>
      <c r="B11" s="247"/>
      <c r="C11" s="224"/>
      <c r="D11" s="224"/>
      <c r="E11" s="248"/>
      <c r="F11" s="248"/>
      <c r="G11" s="224"/>
      <c r="H11" s="316"/>
    </row>
    <row r="12" spans="1:10" x14ac:dyDescent="0.3">
      <c r="A12" s="235">
        <f t="shared" ref="A12:A19" si="0">A11+1</f>
        <v>3</v>
      </c>
      <c r="B12" s="205"/>
      <c r="C12" s="132"/>
      <c r="D12" s="132"/>
      <c r="E12" s="132"/>
      <c r="F12" s="132"/>
      <c r="G12" s="132"/>
      <c r="H12" s="316"/>
    </row>
    <row r="13" spans="1:10" x14ac:dyDescent="0.3">
      <c r="A13" s="235">
        <f t="shared" si="0"/>
        <v>4</v>
      </c>
      <c r="B13" s="132"/>
      <c r="C13" s="132"/>
      <c r="D13" s="132"/>
      <c r="E13" s="132"/>
      <c r="F13" s="132"/>
      <c r="G13" s="132"/>
      <c r="H13" s="316"/>
    </row>
    <row r="14" spans="1:10" x14ac:dyDescent="0.3">
      <c r="A14" s="235">
        <f t="shared" si="0"/>
        <v>5</v>
      </c>
      <c r="B14" s="205"/>
      <c r="C14" s="132"/>
      <c r="D14" s="132"/>
      <c r="E14" s="132"/>
      <c r="F14" s="132"/>
      <c r="G14" s="132"/>
      <c r="H14" s="316"/>
    </row>
    <row r="15" spans="1:10" x14ac:dyDescent="0.3">
      <c r="A15" s="235">
        <f t="shared" si="0"/>
        <v>6</v>
      </c>
      <c r="B15" s="132"/>
      <c r="C15" s="132"/>
      <c r="D15" s="132"/>
      <c r="E15" s="132"/>
      <c r="F15" s="132"/>
      <c r="G15" s="132"/>
      <c r="H15" s="316"/>
    </row>
    <row r="16" spans="1:10" x14ac:dyDescent="0.3">
      <c r="A16" s="235">
        <f t="shared" si="0"/>
        <v>7</v>
      </c>
      <c r="B16" s="205"/>
      <c r="C16" s="132"/>
      <c r="D16" s="132"/>
      <c r="E16" s="132"/>
      <c r="F16" s="132"/>
      <c r="G16" s="132"/>
      <c r="H16" s="316"/>
    </row>
    <row r="17" spans="1:8" x14ac:dyDescent="0.3">
      <c r="A17" s="235">
        <f t="shared" si="0"/>
        <v>8</v>
      </c>
      <c r="B17" s="132"/>
      <c r="C17" s="132"/>
      <c r="D17" s="132"/>
      <c r="E17" s="132"/>
      <c r="F17" s="132"/>
      <c r="G17" s="132"/>
      <c r="H17" s="316"/>
    </row>
    <row r="18" spans="1:8" x14ac:dyDescent="0.3">
      <c r="A18" s="235">
        <f t="shared" si="0"/>
        <v>9</v>
      </c>
      <c r="B18" s="205"/>
      <c r="C18" s="132"/>
      <c r="D18" s="132"/>
      <c r="E18" s="132"/>
      <c r="F18" s="132"/>
      <c r="G18" s="132"/>
      <c r="H18" s="316"/>
    </row>
    <row r="19" spans="1:8" ht="15" thickBot="1" x14ac:dyDescent="0.35">
      <c r="A19" s="252">
        <f t="shared" si="0"/>
        <v>10</v>
      </c>
      <c r="B19" s="138"/>
      <c r="C19" s="138"/>
      <c r="D19" s="138"/>
      <c r="E19" s="138"/>
      <c r="F19" s="138"/>
      <c r="G19" s="138"/>
      <c r="H19" s="331"/>
    </row>
    <row r="20" spans="1:8" ht="15" thickBot="1" x14ac:dyDescent="0.35">
      <c r="A20" s="350"/>
      <c r="G20" s="161" t="str">
        <f>"Total "&amp;LEFT(A7,4)</f>
        <v>Total I14c</v>
      </c>
      <c r="H20" s="162">
        <f>SUM(H10:H19)</f>
        <v>20</v>
      </c>
    </row>
    <row r="22" spans="1:8" ht="53.25" customHeight="1" x14ac:dyDescent="0.3">
      <c r="A22" s="392"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392"/>
      <c r="C22" s="392"/>
      <c r="D22" s="392"/>
      <c r="E22" s="392"/>
      <c r="F22" s="392"/>
      <c r="G22" s="392"/>
      <c r="H22" s="392"/>
    </row>
    <row r="40" spans="1:9" ht="15" thickBot="1" x14ac:dyDescent="0.35"/>
    <row r="41" spans="1:9" ht="54" customHeight="1" thickBot="1" x14ac:dyDescent="0.35">
      <c r="A41" s="216" t="s">
        <v>99</v>
      </c>
      <c r="B41" s="217" t="s">
        <v>102</v>
      </c>
      <c r="C41" s="237" t="s">
        <v>100</v>
      </c>
      <c r="D41" s="237" t="s">
        <v>101</v>
      </c>
      <c r="E41" s="217" t="s">
        <v>188</v>
      </c>
      <c r="F41" s="217" t="s">
        <v>188</v>
      </c>
      <c r="G41" s="217" t="s">
        <v>187</v>
      </c>
      <c r="H41" s="237" t="s">
        <v>119</v>
      </c>
      <c r="I41" s="218" t="s">
        <v>108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6"/>
  </sheetPr>
  <dimension ref="A1:H27"/>
  <sheetViews>
    <sheetView workbookViewId="0">
      <selection activeCell="E13" sqref="E13"/>
    </sheetView>
  </sheetViews>
  <sheetFormatPr defaultRowHeight="14.4" x14ac:dyDescent="0.3"/>
  <cols>
    <col min="1" max="1" width="5.109375" customWidth="1"/>
    <col min="2" max="2" width="103.109375" customWidth="1"/>
    <col min="3" max="3" width="10.5546875" customWidth="1"/>
    <col min="4" max="4" width="9.6640625" customWidth="1"/>
    <col min="6" max="6" width="11.33203125" customWidth="1"/>
  </cols>
  <sheetData>
    <row r="1" spans="1:8" ht="15.6" x14ac:dyDescent="0.3">
      <c r="A1" s="259" t="str">
        <f>'Date initiale'!C3</f>
        <v>Universitatea de Arhitectură și Urbanism "Ion Mincu" București</v>
      </c>
      <c r="B1" s="259"/>
      <c r="C1" s="259"/>
      <c r="D1" s="16"/>
      <c r="E1" s="37"/>
    </row>
    <row r="2" spans="1:8" ht="15.6" x14ac:dyDescent="0.3">
      <c r="A2" s="259" t="str">
        <f>'Date initiale'!B4&amp;" "&amp;'Date initiale'!C4</f>
        <v>Facultatea ARHITECTURA</v>
      </c>
      <c r="B2" s="259"/>
      <c r="C2" s="259"/>
      <c r="D2" s="2"/>
      <c r="E2" s="37"/>
    </row>
    <row r="3" spans="1:8" ht="15.6" x14ac:dyDescent="0.3">
      <c r="A3" s="259" t="str">
        <f>'Date initiale'!B5&amp;" "&amp;'Date initiale'!C5</f>
        <v>Departamentul SINTEZA PROIECTARII</v>
      </c>
      <c r="B3" s="259"/>
      <c r="C3" s="259"/>
      <c r="D3" s="16"/>
      <c r="E3" s="37"/>
    </row>
    <row r="4" spans="1:8" x14ac:dyDescent="0.3">
      <c r="A4" s="120" t="str">
        <f>'Date initiale'!C6&amp;", "&amp;'Date initiale'!C7</f>
        <v>BARONCEA ION JUSTIN, CONFERENTIAR</v>
      </c>
      <c r="B4" s="120"/>
      <c r="C4" s="120"/>
    </row>
    <row r="5" spans="1:8" x14ac:dyDescent="0.3">
      <c r="A5" s="120"/>
      <c r="B5" s="120"/>
      <c r="C5" s="120"/>
    </row>
    <row r="6" spans="1:8" ht="15.6" x14ac:dyDescent="0.3">
      <c r="A6" s="395" t="s">
        <v>159</v>
      </c>
      <c r="B6" s="395"/>
      <c r="C6" s="395"/>
      <c r="D6" s="395"/>
    </row>
    <row r="7" spans="1:8" ht="15.75" customHeight="1" x14ac:dyDescent="0.3">
      <c r="A7" s="393" t="str">
        <f>'Descriere indicatori'!A22&amp;". "&amp;'Descriere indicatori'!B22</f>
        <v>I15. Premii / nominalizări / selecţionări obţinute la concursuri internaţionale de proiecte
organizate potrivit regulamentului UNESCO-UIA, ( Union Internationale des Architectes), Consiliul European al Urbanistilor ECTP, Federatia Internationala a Peisagistilor IFLA, AEEA, RIBA, Arhitect’s Council of Europe, The Royal Town Planning Institute RTPI, UNISCAPE, etc.) precum şi de alta instituţie de profil de nivel mondial sau european, in breasla arhitecţilor, urbaniştilor, planificatorilor urbani, peisagiştilor şi designerilor</v>
      </c>
      <c r="B7" s="393"/>
      <c r="C7" s="393"/>
      <c r="D7" s="393"/>
      <c r="E7" s="185"/>
      <c r="F7" s="185"/>
      <c r="G7" s="185"/>
      <c r="H7" s="185"/>
    </row>
    <row r="8" spans="1:8" ht="18.75" customHeight="1" thickBot="1" x14ac:dyDescent="0.35">
      <c r="A8" s="60"/>
      <c r="B8" s="60"/>
      <c r="C8" s="60"/>
      <c r="D8" s="60"/>
    </row>
    <row r="9" spans="1:8" ht="45.75" customHeight="1" thickBot="1" x14ac:dyDescent="0.35">
      <c r="A9" s="189" t="s">
        <v>80</v>
      </c>
      <c r="B9" s="217" t="s">
        <v>107</v>
      </c>
      <c r="C9" s="217" t="s">
        <v>119</v>
      </c>
      <c r="D9" s="218" t="s">
        <v>196</v>
      </c>
      <c r="E9" s="30"/>
      <c r="F9" s="262" t="s">
        <v>157</v>
      </c>
    </row>
    <row r="10" spans="1:8" x14ac:dyDescent="0.3">
      <c r="A10" s="249">
        <v>1</v>
      </c>
      <c r="B10" s="268" t="s">
        <v>364</v>
      </c>
      <c r="C10" s="269">
        <v>2003</v>
      </c>
      <c r="D10" s="336">
        <v>30</v>
      </c>
      <c r="F10" s="263" t="s">
        <v>219</v>
      </c>
    </row>
    <row r="11" spans="1:8" x14ac:dyDescent="0.3">
      <c r="A11" s="235">
        <f>A10+1</f>
        <v>2</v>
      </c>
      <c r="B11" s="266" t="s">
        <v>365</v>
      </c>
      <c r="C11" s="224">
        <v>2004</v>
      </c>
      <c r="D11" s="332">
        <v>10</v>
      </c>
    </row>
    <row r="12" spans="1:8" x14ac:dyDescent="0.3">
      <c r="A12" s="235">
        <f t="shared" ref="A12:A19" si="0">A11+1</f>
        <v>3</v>
      </c>
      <c r="B12" s="242" t="s">
        <v>366</v>
      </c>
      <c r="C12" s="132">
        <v>2012</v>
      </c>
      <c r="D12" s="316">
        <v>10</v>
      </c>
    </row>
    <row r="13" spans="1:8" x14ac:dyDescent="0.3">
      <c r="A13" s="235">
        <f t="shared" si="0"/>
        <v>4</v>
      </c>
      <c r="B13" s="267"/>
      <c r="C13" s="132"/>
      <c r="D13" s="316"/>
    </row>
    <row r="14" spans="1:8" x14ac:dyDescent="0.3">
      <c r="A14" s="235">
        <f t="shared" si="0"/>
        <v>5</v>
      </c>
      <c r="B14" s="267"/>
      <c r="C14" s="132"/>
      <c r="D14" s="316"/>
    </row>
    <row r="15" spans="1:8" x14ac:dyDescent="0.3">
      <c r="A15" s="235">
        <f t="shared" si="0"/>
        <v>6</v>
      </c>
      <c r="B15" s="242"/>
      <c r="C15" s="132"/>
      <c r="D15" s="316"/>
    </row>
    <row r="16" spans="1:8" x14ac:dyDescent="0.3">
      <c r="A16" s="235">
        <f t="shared" si="0"/>
        <v>7</v>
      </c>
      <c r="B16" s="267"/>
      <c r="C16" s="132"/>
      <c r="D16" s="316"/>
    </row>
    <row r="17" spans="1:4" x14ac:dyDescent="0.3">
      <c r="A17" s="235">
        <f t="shared" si="0"/>
        <v>8</v>
      </c>
      <c r="B17" s="267"/>
      <c r="C17" s="132"/>
      <c r="D17" s="316"/>
    </row>
    <row r="18" spans="1:4" x14ac:dyDescent="0.3">
      <c r="A18" s="235">
        <f t="shared" si="0"/>
        <v>9</v>
      </c>
      <c r="B18" s="267"/>
      <c r="C18" s="132"/>
      <c r="D18" s="316"/>
    </row>
    <row r="19" spans="1:4" ht="15" thickBot="1" x14ac:dyDescent="0.35">
      <c r="A19" s="252">
        <f t="shared" si="0"/>
        <v>10</v>
      </c>
      <c r="B19" s="270"/>
      <c r="C19" s="138"/>
      <c r="D19" s="331"/>
    </row>
    <row r="20" spans="1:4" ht="15" thickBot="1" x14ac:dyDescent="0.35">
      <c r="A20" s="349"/>
      <c r="B20" s="215"/>
      <c r="C20" s="161" t="str">
        <f>"Total "&amp;LEFT(A7,3)</f>
        <v>Total I15</v>
      </c>
      <c r="D20" s="271">
        <f>SUM(D10:D19)</f>
        <v>50</v>
      </c>
    </row>
    <row r="21" spans="1:4" ht="15.6" x14ac:dyDescent="0.3">
      <c r="A21" s="29"/>
      <c r="B21" s="23"/>
      <c r="C21" s="23"/>
      <c r="D21" s="23"/>
    </row>
    <row r="26" spans="1:4" x14ac:dyDescent="0.3">
      <c r="B26" s="17"/>
    </row>
    <row r="27" spans="1:4" x14ac:dyDescent="0.3">
      <c r="B27" s="1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sheetPr>
  <dimension ref="A1:F20"/>
  <sheetViews>
    <sheetView workbookViewId="0">
      <selection activeCell="F18" sqref="F18"/>
    </sheetView>
  </sheetViews>
  <sheetFormatPr defaultRowHeight="14.4" x14ac:dyDescent="0.3"/>
  <cols>
    <col min="1" max="1" width="5.109375" customWidth="1"/>
    <col min="2" max="2" width="103.109375" customWidth="1"/>
    <col min="3" max="3" width="10.5546875" customWidth="1"/>
    <col min="4" max="4" width="9.6640625" customWidth="1"/>
    <col min="6" max="6" width="10.44140625" customWidth="1"/>
  </cols>
  <sheetData>
    <row r="1" spans="1:6" ht="15.6" x14ac:dyDescent="0.3">
      <c r="A1" s="259" t="str">
        <f>'Date initiale'!C3</f>
        <v>Universitatea de Arhitectură și Urbanism "Ion Mincu" București</v>
      </c>
      <c r="B1" s="259"/>
      <c r="C1" s="259"/>
      <c r="D1" s="16"/>
    </row>
    <row r="2" spans="1:6" ht="15.6" x14ac:dyDescent="0.3">
      <c r="A2" s="259" t="str">
        <f>'Date initiale'!B4&amp;" "&amp;'Date initiale'!C4</f>
        <v>Facultatea ARHITECTURA</v>
      </c>
      <c r="B2" s="259"/>
      <c r="C2" s="259"/>
      <c r="D2" s="2"/>
    </row>
    <row r="3" spans="1:6" ht="15.6" x14ac:dyDescent="0.3">
      <c r="A3" s="259" t="str">
        <f>'Date initiale'!B5&amp;" "&amp;'Date initiale'!C5</f>
        <v>Departamentul SINTEZA PROIECTARII</v>
      </c>
      <c r="B3" s="259"/>
      <c r="C3" s="259"/>
      <c r="D3" s="16"/>
    </row>
    <row r="4" spans="1:6" x14ac:dyDescent="0.3">
      <c r="A4" s="120" t="str">
        <f>'Date initiale'!C6&amp;", "&amp;'Date initiale'!C7</f>
        <v>BARONCEA ION JUSTIN, CONFERENTIAR</v>
      </c>
      <c r="B4" s="120"/>
      <c r="C4" s="120"/>
    </row>
    <row r="5" spans="1:6" x14ac:dyDescent="0.3">
      <c r="A5" s="120"/>
      <c r="B5" s="120"/>
      <c r="C5" s="120"/>
    </row>
    <row r="6" spans="1:6" x14ac:dyDescent="0.3">
      <c r="A6" s="398" t="s">
        <v>159</v>
      </c>
      <c r="B6" s="398"/>
      <c r="C6" s="398"/>
      <c r="D6" s="398"/>
    </row>
    <row r="7" spans="1:6" ht="40.5" customHeight="1" x14ac:dyDescent="0.3">
      <c r="A7" s="393" t="str">
        <f>'Descriere indicatori'!A23&amp;". "&amp;'Descriere indicatori'!B23</f>
        <v xml:space="preserve">I16. Premii/nominalizări/selecţionări obţinute pentru concursuri naţionale de proiecte (organizate potrivit regulamentului UNESCO-UIA, girate de OAR/UAR/RUR, concursuri RUR - Registrul Urbaniştilor din România) </v>
      </c>
      <c r="B7" s="393"/>
      <c r="C7" s="393"/>
      <c r="D7" s="393"/>
    </row>
    <row r="8" spans="1:6" ht="15" thickBot="1" x14ac:dyDescent="0.35"/>
    <row r="9" spans="1:6" ht="48.75" customHeight="1" thickBot="1" x14ac:dyDescent="0.35">
      <c r="A9" s="189" t="s">
        <v>80</v>
      </c>
      <c r="B9" s="158" t="s">
        <v>107</v>
      </c>
      <c r="C9" s="158" t="s">
        <v>119</v>
      </c>
      <c r="D9" s="281" t="s">
        <v>196</v>
      </c>
      <c r="F9" s="262" t="s">
        <v>157</v>
      </c>
    </row>
    <row r="10" spans="1:6" x14ac:dyDescent="0.3">
      <c r="A10" s="303">
        <v>1</v>
      </c>
      <c r="B10" s="297" t="s">
        <v>367</v>
      </c>
      <c r="C10" s="149">
        <v>2020</v>
      </c>
      <c r="D10" s="337">
        <v>30</v>
      </c>
      <c r="F10" s="263" t="s">
        <v>220</v>
      </c>
    </row>
    <row r="11" spans="1:6" x14ac:dyDescent="0.3">
      <c r="A11" s="304">
        <f>A10+1</f>
        <v>2</v>
      </c>
      <c r="B11" s="289" t="s">
        <v>368</v>
      </c>
      <c r="C11" s="36">
        <v>2021</v>
      </c>
      <c r="D11" s="330">
        <v>20</v>
      </c>
    </row>
    <row r="12" spans="1:6" x14ac:dyDescent="0.3">
      <c r="A12" s="304">
        <f t="shared" ref="A12:A19" si="0">A11+1</f>
        <v>3</v>
      </c>
      <c r="B12" s="289" t="s">
        <v>369</v>
      </c>
      <c r="C12" s="36">
        <v>2022</v>
      </c>
      <c r="D12" s="330">
        <v>30</v>
      </c>
    </row>
    <row r="13" spans="1:6" x14ac:dyDescent="0.3">
      <c r="A13" s="304">
        <f t="shared" si="0"/>
        <v>4</v>
      </c>
      <c r="B13" s="289"/>
      <c r="C13" s="36"/>
      <c r="D13" s="330"/>
    </row>
    <row r="14" spans="1:6" x14ac:dyDescent="0.3">
      <c r="A14" s="304">
        <f t="shared" si="0"/>
        <v>5</v>
      </c>
      <c r="B14" s="289"/>
      <c r="C14" s="36"/>
      <c r="D14" s="330"/>
    </row>
    <row r="15" spans="1:6" x14ac:dyDescent="0.3">
      <c r="A15" s="304">
        <f t="shared" si="0"/>
        <v>6</v>
      </c>
      <c r="B15" s="289"/>
      <c r="C15" s="36"/>
      <c r="D15" s="330"/>
    </row>
    <row r="16" spans="1:6" x14ac:dyDescent="0.3">
      <c r="A16" s="304">
        <f t="shared" si="0"/>
        <v>7</v>
      </c>
      <c r="B16" s="289"/>
      <c r="C16" s="36"/>
      <c r="D16" s="330"/>
    </row>
    <row r="17" spans="1:4" x14ac:dyDescent="0.3">
      <c r="A17" s="304">
        <f t="shared" si="0"/>
        <v>8</v>
      </c>
      <c r="B17" s="289"/>
      <c r="C17" s="36"/>
      <c r="D17" s="330"/>
    </row>
    <row r="18" spans="1:4" x14ac:dyDescent="0.3">
      <c r="A18" s="304">
        <f t="shared" si="0"/>
        <v>9</v>
      </c>
      <c r="B18" s="289"/>
      <c r="C18" s="36"/>
      <c r="D18" s="330"/>
    </row>
    <row r="19" spans="1:4" ht="15" thickBot="1" x14ac:dyDescent="0.35">
      <c r="A19" s="305">
        <f t="shared" si="0"/>
        <v>10</v>
      </c>
      <c r="B19" s="292"/>
      <c r="C19" s="154"/>
      <c r="D19" s="335"/>
    </row>
    <row r="20" spans="1:4" ht="15" thickBot="1" x14ac:dyDescent="0.35">
      <c r="A20" s="345"/>
      <c r="B20" s="120"/>
      <c r="C20" s="123" t="str">
        <f>"Total "&amp;LEFT(A7,3)</f>
        <v>Total I16</v>
      </c>
      <c r="D20" s="124">
        <f>SUM(D10:D19)</f>
        <v>80</v>
      </c>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sheetPr>
  <dimension ref="A1:H41"/>
  <sheetViews>
    <sheetView topLeftCell="A7" workbookViewId="0">
      <selection activeCell="E29" sqref="E29"/>
    </sheetView>
  </sheetViews>
  <sheetFormatPr defaultRowHeight="14.4" x14ac:dyDescent="0.3"/>
  <cols>
    <col min="1" max="1" width="5.109375" customWidth="1"/>
    <col min="2" max="2" width="103.109375" customWidth="1"/>
    <col min="3" max="3" width="10.5546875" customWidth="1"/>
    <col min="4" max="4" width="9.6640625" customWidth="1"/>
  </cols>
  <sheetData>
    <row r="1" spans="1:6" ht="15.6" x14ac:dyDescent="0.3">
      <c r="A1" s="259" t="str">
        <f>'Date initiale'!C3</f>
        <v>Universitatea de Arhitectură și Urbanism "Ion Mincu" București</v>
      </c>
      <c r="B1" s="259"/>
      <c r="C1" s="259"/>
      <c r="D1" s="16"/>
      <c r="E1" s="37"/>
    </row>
    <row r="2" spans="1:6" ht="15.6" x14ac:dyDescent="0.3">
      <c r="A2" s="259" t="str">
        <f>'Date initiale'!B4&amp;" "&amp;'Date initiale'!C4</f>
        <v>Facultatea ARHITECTURA</v>
      </c>
      <c r="B2" s="259"/>
      <c r="C2" s="259"/>
      <c r="D2" s="37"/>
      <c r="E2" s="37"/>
    </row>
    <row r="3" spans="1:6" ht="15.6" x14ac:dyDescent="0.3">
      <c r="A3" s="259" t="str">
        <f>'Date initiale'!B5&amp;" "&amp;'Date initiale'!C5</f>
        <v>Departamentul SINTEZA PROIECTARII</v>
      </c>
      <c r="B3" s="259"/>
      <c r="C3" s="259"/>
      <c r="D3" s="16"/>
      <c r="E3" s="37"/>
    </row>
    <row r="4" spans="1:6" x14ac:dyDescent="0.3">
      <c r="A4" s="120" t="str">
        <f>'Date initiale'!C6&amp;", "&amp;'Date initiale'!C7</f>
        <v>BARONCEA ION JUSTIN, CONFERENTIAR</v>
      </c>
      <c r="B4" s="120"/>
      <c r="C4" s="120"/>
    </row>
    <row r="5" spans="1:6" x14ac:dyDescent="0.3">
      <c r="A5" s="120"/>
      <c r="B5" s="120"/>
      <c r="C5" s="120"/>
    </row>
    <row r="6" spans="1:6" ht="34.5" customHeight="1" x14ac:dyDescent="0.3">
      <c r="A6" s="395" t="s">
        <v>159</v>
      </c>
      <c r="B6" s="395"/>
      <c r="C6" s="395"/>
      <c r="D6" s="395"/>
    </row>
    <row r="7" spans="1:6" ht="34.5" customHeight="1" x14ac:dyDescent="0.3">
      <c r="A7" s="393" t="str">
        <f>'Descriere indicatori'!A24&amp;". "&amp;'Descriere indicatori'!B24</f>
        <v xml:space="preserve">I17. Premii/nominalizări la Bienala, Anuală de Arhitectură Bucureşti ori premii/nominalizări la alte concursuri şi licitaţii publice câştigate la nivel naţional, regional şi/sau local de arhitectură, urbanism, peisagistică şi design*** </v>
      </c>
      <c r="B7" s="393"/>
      <c r="C7" s="393"/>
      <c r="D7" s="393"/>
    </row>
    <row r="8" spans="1:6" ht="16.5" customHeight="1" thickBot="1" x14ac:dyDescent="0.35">
      <c r="A8" s="48"/>
      <c r="B8" s="48"/>
      <c r="C8" s="48"/>
      <c r="D8" s="48"/>
    </row>
    <row r="9" spans="1:6" ht="42.75" customHeight="1" thickBot="1" x14ac:dyDescent="0.35">
      <c r="A9" s="189" t="s">
        <v>80</v>
      </c>
      <c r="B9" s="158" t="s">
        <v>107</v>
      </c>
      <c r="C9" s="158" t="s">
        <v>119</v>
      </c>
      <c r="D9" s="281" t="s">
        <v>108</v>
      </c>
      <c r="E9" s="30"/>
      <c r="F9" s="262" t="s">
        <v>157</v>
      </c>
    </row>
    <row r="10" spans="1:6" x14ac:dyDescent="0.3">
      <c r="A10" s="163">
        <v>1</v>
      </c>
      <c r="B10" s="306" t="s">
        <v>370</v>
      </c>
      <c r="C10" s="149">
        <v>2007</v>
      </c>
      <c r="D10" s="324">
        <v>5</v>
      </c>
      <c r="E10" s="30"/>
      <c r="F10" s="263" t="s">
        <v>221</v>
      </c>
    </row>
    <row r="11" spans="1:6" x14ac:dyDescent="0.3">
      <c r="A11" s="164">
        <f>A10+1</f>
        <v>2</v>
      </c>
      <c r="B11" s="289" t="s">
        <v>371</v>
      </c>
      <c r="C11" s="36">
        <v>2008</v>
      </c>
      <c r="D11" s="316">
        <v>10</v>
      </c>
    </row>
    <row r="12" spans="1:6" x14ac:dyDescent="0.3">
      <c r="A12" s="164">
        <f t="shared" ref="A12:A18" si="0">A11+1</f>
        <v>3</v>
      </c>
      <c r="B12" s="289" t="s">
        <v>372</v>
      </c>
      <c r="C12" s="36">
        <v>2009</v>
      </c>
      <c r="D12" s="316">
        <v>5</v>
      </c>
    </row>
    <row r="13" spans="1:6" x14ac:dyDescent="0.3">
      <c r="A13" s="164">
        <f t="shared" si="0"/>
        <v>4</v>
      </c>
      <c r="B13" s="289" t="s">
        <v>373</v>
      </c>
      <c r="C13" s="36">
        <v>2011</v>
      </c>
      <c r="D13" s="316">
        <v>10</v>
      </c>
    </row>
    <row r="14" spans="1:6" x14ac:dyDescent="0.3">
      <c r="A14" s="164">
        <f t="shared" si="0"/>
        <v>5</v>
      </c>
      <c r="B14" s="289" t="s">
        <v>374</v>
      </c>
      <c r="C14" s="36">
        <v>2011</v>
      </c>
      <c r="D14" s="316">
        <v>10</v>
      </c>
    </row>
    <row r="15" spans="1:6" x14ac:dyDescent="0.3">
      <c r="A15" s="164">
        <f t="shared" si="0"/>
        <v>6</v>
      </c>
      <c r="B15" s="289" t="s">
        <v>375</v>
      </c>
      <c r="C15" s="36">
        <v>2012</v>
      </c>
      <c r="D15" s="316">
        <v>5</v>
      </c>
    </row>
    <row r="16" spans="1:6" x14ac:dyDescent="0.3">
      <c r="A16" s="164">
        <f t="shared" si="0"/>
        <v>7</v>
      </c>
      <c r="B16" s="289" t="s">
        <v>378</v>
      </c>
      <c r="C16" s="36">
        <v>2012</v>
      </c>
      <c r="D16" s="316">
        <v>5</v>
      </c>
    </row>
    <row r="17" spans="1:8" s="32" customFormat="1" x14ac:dyDescent="0.3">
      <c r="A17" s="164">
        <f t="shared" si="0"/>
        <v>8</v>
      </c>
      <c r="B17" s="289" t="s">
        <v>376</v>
      </c>
      <c r="C17" s="36">
        <v>2017</v>
      </c>
      <c r="D17" s="316">
        <v>5</v>
      </c>
    </row>
    <row r="18" spans="1:8" x14ac:dyDescent="0.3">
      <c r="A18" s="164">
        <f t="shared" si="0"/>
        <v>9</v>
      </c>
      <c r="B18" s="289" t="s">
        <v>377</v>
      </c>
      <c r="C18" s="36">
        <v>2018</v>
      </c>
      <c r="D18" s="316">
        <v>10</v>
      </c>
    </row>
    <row r="19" spans="1:8" x14ac:dyDescent="0.3">
      <c r="A19" s="372">
        <v>10</v>
      </c>
      <c r="B19" s="373" t="s">
        <v>379</v>
      </c>
      <c r="C19" s="374">
        <v>2019</v>
      </c>
      <c r="D19" s="370">
        <v>5</v>
      </c>
    </row>
    <row r="20" spans="1:8" x14ac:dyDescent="0.3">
      <c r="A20" s="372">
        <v>11</v>
      </c>
      <c r="B20" s="373" t="s">
        <v>380</v>
      </c>
      <c r="C20" s="374">
        <v>2019</v>
      </c>
      <c r="D20" s="370">
        <v>10</v>
      </c>
    </row>
    <row r="21" spans="1:8" x14ac:dyDescent="0.3">
      <c r="A21" s="372">
        <v>12</v>
      </c>
      <c r="B21" s="373" t="s">
        <v>381</v>
      </c>
      <c r="C21" s="374">
        <v>2020</v>
      </c>
      <c r="D21" s="370">
        <v>5</v>
      </c>
    </row>
    <row r="22" spans="1:8" x14ac:dyDescent="0.3">
      <c r="A22" s="372">
        <v>13</v>
      </c>
      <c r="B22" s="373" t="s">
        <v>382</v>
      </c>
      <c r="C22" s="374">
        <v>2020</v>
      </c>
      <c r="D22" s="370">
        <v>10</v>
      </c>
    </row>
    <row r="23" spans="1:8" x14ac:dyDescent="0.3">
      <c r="A23" s="372">
        <v>14</v>
      </c>
      <c r="B23" s="373" t="s">
        <v>383</v>
      </c>
      <c r="C23" s="374">
        <v>2020</v>
      </c>
      <c r="D23" s="370">
        <v>10</v>
      </c>
    </row>
    <row r="24" spans="1:8" x14ac:dyDescent="0.3">
      <c r="A24" s="372">
        <v>15</v>
      </c>
      <c r="B24" s="373" t="s">
        <v>384</v>
      </c>
      <c r="C24" s="374">
        <v>2021</v>
      </c>
      <c r="D24" s="370">
        <v>5</v>
      </c>
    </row>
    <row r="25" spans="1:8" x14ac:dyDescent="0.3">
      <c r="A25" s="372">
        <v>16</v>
      </c>
      <c r="B25" s="373" t="s">
        <v>385</v>
      </c>
      <c r="C25" s="374">
        <v>2021</v>
      </c>
      <c r="D25" s="370">
        <v>10</v>
      </c>
    </row>
    <row r="26" spans="1:8" x14ac:dyDescent="0.3">
      <c r="A26" s="372">
        <v>17</v>
      </c>
      <c r="B26" s="373" t="s">
        <v>386</v>
      </c>
      <c r="C26" s="374">
        <v>2023</v>
      </c>
      <c r="D26" s="370">
        <v>5</v>
      </c>
    </row>
    <row r="27" spans="1:8" x14ac:dyDescent="0.3">
      <c r="A27" s="372">
        <v>18</v>
      </c>
      <c r="B27" s="373" t="s">
        <v>387</v>
      </c>
      <c r="C27" s="374">
        <v>2023</v>
      </c>
      <c r="D27" s="370">
        <v>5</v>
      </c>
    </row>
    <row r="28" spans="1:8" x14ac:dyDescent="0.3">
      <c r="A28" s="372">
        <v>19</v>
      </c>
      <c r="B28" s="373"/>
      <c r="C28" s="374"/>
      <c r="D28" s="370"/>
    </row>
    <row r="29" spans="1:8" ht="15" thickBot="1" x14ac:dyDescent="0.35">
      <c r="A29" s="240"/>
      <c r="B29" s="292"/>
      <c r="C29" s="154"/>
      <c r="D29" s="331"/>
    </row>
    <row r="30" spans="1:8" ht="15" thickBot="1" x14ac:dyDescent="0.35">
      <c r="A30" s="348"/>
      <c r="B30" s="307"/>
      <c r="C30" s="123" t="str">
        <f>"Total "&amp;LEFT(A7,3)</f>
        <v>Total I17</v>
      </c>
      <c r="D30" s="308">
        <f>SUM(D10:D29)</f>
        <v>130</v>
      </c>
    </row>
    <row r="31" spans="1:8" x14ac:dyDescent="0.3">
      <c r="B31" s="17"/>
    </row>
    <row r="32" spans="1:8" ht="53.25" customHeight="1" x14ac:dyDescent="0.3">
      <c r="A32" s="392" t="str">
        <f>'Descriere indicatori'!A34</f>
        <v>*** Deoarece nu există încă recunoaşterea de către CNADTCU a publicaţiilor în domeniu şi a organizaţiilor profesionale specifice, se propune luarea în consideraţie a BDI, BDN şi a organizaţiilor profesionale de prestigiu recunoscute pentru Arhitectură şi Urbanism, precum şi pentru domenii conexe, la nivel internaţional şi/sau naţional.</v>
      </c>
      <c r="B32" s="392"/>
      <c r="C32" s="392"/>
      <c r="D32" s="392"/>
      <c r="E32" s="265"/>
      <c r="F32" s="265"/>
      <c r="G32" s="265"/>
      <c r="H32" s="265"/>
    </row>
    <row r="33" spans="2:2" x14ac:dyDescent="0.3">
      <c r="B33" s="17"/>
    </row>
    <row r="34" spans="2:2" x14ac:dyDescent="0.3">
      <c r="B34" s="17"/>
    </row>
    <row r="35" spans="2:2" x14ac:dyDescent="0.3">
      <c r="B35" s="17"/>
    </row>
    <row r="36" spans="2:2" x14ac:dyDescent="0.3">
      <c r="B36" s="17"/>
    </row>
    <row r="37" spans="2:2" x14ac:dyDescent="0.3">
      <c r="B37" s="17"/>
    </row>
    <row r="38" spans="2:2" x14ac:dyDescent="0.3">
      <c r="B38" s="17"/>
    </row>
    <row r="39" spans="2:2" x14ac:dyDescent="0.3">
      <c r="B39" s="17"/>
    </row>
    <row r="40" spans="2:2" x14ac:dyDescent="0.3">
      <c r="B40" s="17"/>
    </row>
    <row r="41" spans="2:2" x14ac:dyDescent="0.3">
      <c r="B41" s="17"/>
    </row>
  </sheetData>
  <mergeCells count="3">
    <mergeCell ref="A6:D6"/>
    <mergeCell ref="A7:D7"/>
    <mergeCell ref="A32:D3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sheetPr>
  <dimension ref="A1:I20"/>
  <sheetViews>
    <sheetView topLeftCell="A10" workbookViewId="0">
      <selection activeCell="G17" sqref="G17"/>
    </sheetView>
  </sheetViews>
  <sheetFormatPr defaultRowHeight="14.4" x14ac:dyDescent="0.3"/>
  <cols>
    <col min="1" max="1" width="5.109375" customWidth="1"/>
    <col min="2" max="2" width="27.109375" customWidth="1"/>
    <col min="3" max="3" width="75.6640625" customWidth="1"/>
    <col min="4" max="4" width="10.5546875" customWidth="1"/>
    <col min="5" max="5" width="9.6640625" customWidth="1"/>
    <col min="7" max="7" width="14.109375" customWidth="1"/>
  </cols>
  <sheetData>
    <row r="1" spans="1:9" x14ac:dyDescent="0.3">
      <c r="A1" s="120" t="str">
        <f>'Date initiale'!C3</f>
        <v>Universitatea de Arhitectură și Urbanism "Ion Mincu" București</v>
      </c>
      <c r="B1" s="120"/>
      <c r="D1" s="120"/>
    </row>
    <row r="2" spans="1:9" ht="15.6" x14ac:dyDescent="0.3">
      <c r="A2" s="259" t="str">
        <f>'Date initiale'!B4&amp;" "&amp;'Date initiale'!C4</f>
        <v>Facultatea ARHITECTURA</v>
      </c>
      <c r="B2" s="259"/>
      <c r="C2" s="16"/>
      <c r="D2" s="259"/>
      <c r="E2" s="16"/>
    </row>
    <row r="3" spans="1:9" ht="15.6" x14ac:dyDescent="0.3">
      <c r="A3" s="259" t="str">
        <f>'Date initiale'!B5&amp;" "&amp;'Date initiale'!C5</f>
        <v>Departamentul SINTEZA PROIECTARII</v>
      </c>
      <c r="B3" s="259"/>
      <c r="C3" s="16"/>
      <c r="D3" s="259"/>
      <c r="E3" s="16"/>
    </row>
    <row r="4" spans="1:9" ht="15.6" x14ac:dyDescent="0.3">
      <c r="A4" s="391" t="str">
        <f>'Date initiale'!C6&amp;", "&amp;'Date initiale'!C7</f>
        <v>BARONCEA ION JUSTIN, CONFERENTIAR</v>
      </c>
      <c r="B4" s="391"/>
      <c r="C4" s="399"/>
      <c r="D4" s="399"/>
      <c r="E4" s="399"/>
    </row>
    <row r="5" spans="1:9" ht="15.6" x14ac:dyDescent="0.3">
      <c r="A5" s="260"/>
      <c r="B5" s="260"/>
      <c r="C5" s="16"/>
      <c r="D5" s="260"/>
      <c r="E5" s="16"/>
    </row>
    <row r="6" spans="1:9" ht="15.6" x14ac:dyDescent="0.3">
      <c r="A6" s="396" t="s">
        <v>159</v>
      </c>
      <c r="B6" s="396"/>
      <c r="C6" s="396"/>
      <c r="D6" s="396"/>
      <c r="E6" s="396"/>
    </row>
    <row r="7" spans="1:9" ht="67.5" customHeight="1" x14ac:dyDescent="0.3">
      <c r="A7" s="393" t="str">
        <f>'Descriere indicatori'!A25&amp;". "&amp;'Descriere indicatori'!B25</f>
        <v xml:space="preserve">I18.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393"/>
      <c r="C7" s="393"/>
      <c r="D7" s="393"/>
      <c r="E7" s="393"/>
      <c r="F7" s="35"/>
      <c r="G7" s="35"/>
      <c r="H7" s="35"/>
      <c r="I7" s="35"/>
    </row>
    <row r="8" spans="1:9" ht="20.25" customHeight="1" thickBot="1" x14ac:dyDescent="0.35">
      <c r="A8" s="48"/>
      <c r="B8" s="48"/>
      <c r="C8" s="48"/>
      <c r="D8" s="48"/>
      <c r="E8" s="48"/>
      <c r="F8" s="35"/>
      <c r="G8" s="35"/>
      <c r="H8" s="35"/>
      <c r="I8" s="35"/>
    </row>
    <row r="9" spans="1:9" ht="29.4" thickBot="1" x14ac:dyDescent="0.35">
      <c r="A9" s="157" t="s">
        <v>80</v>
      </c>
      <c r="B9" s="217" t="s">
        <v>199</v>
      </c>
      <c r="C9" s="217" t="s">
        <v>112</v>
      </c>
      <c r="D9" s="217" t="s">
        <v>111</v>
      </c>
      <c r="E9" s="218" t="s">
        <v>196</v>
      </c>
      <c r="G9" s="262" t="s">
        <v>157</v>
      </c>
    </row>
    <row r="10" spans="1:9" x14ac:dyDescent="0.3">
      <c r="A10" s="276">
        <v>1</v>
      </c>
      <c r="B10" s="277" t="s">
        <v>388</v>
      </c>
      <c r="C10" s="268" t="s">
        <v>389</v>
      </c>
      <c r="D10" s="246" t="s">
        <v>390</v>
      </c>
      <c r="E10" s="324">
        <v>20</v>
      </c>
      <c r="G10" s="263" t="s">
        <v>222</v>
      </c>
    </row>
    <row r="11" spans="1:9" ht="57.6" x14ac:dyDescent="0.3">
      <c r="A11" s="204">
        <f>A10+1</f>
        <v>2</v>
      </c>
      <c r="B11" s="242" t="s">
        <v>391</v>
      </c>
      <c r="C11" s="266" t="s">
        <v>392</v>
      </c>
      <c r="D11" s="132" t="s">
        <v>393</v>
      </c>
      <c r="E11" s="316">
        <v>5</v>
      </c>
    </row>
    <row r="12" spans="1:9" ht="43.2" x14ac:dyDescent="0.3">
      <c r="A12" s="204">
        <f t="shared" ref="A12:A19" si="0">A11+1</f>
        <v>3</v>
      </c>
      <c r="B12" s="242" t="s">
        <v>394</v>
      </c>
      <c r="C12" s="266" t="s">
        <v>395</v>
      </c>
      <c r="D12" s="132" t="s">
        <v>396</v>
      </c>
      <c r="E12" s="316">
        <v>5</v>
      </c>
    </row>
    <row r="13" spans="1:9" ht="28.8" x14ac:dyDescent="0.3">
      <c r="A13" s="204">
        <f t="shared" si="0"/>
        <v>4</v>
      </c>
      <c r="B13" s="242" t="s">
        <v>397</v>
      </c>
      <c r="C13" s="266" t="s">
        <v>398</v>
      </c>
      <c r="D13" s="132" t="s">
        <v>399</v>
      </c>
      <c r="E13" s="316">
        <v>5</v>
      </c>
    </row>
    <row r="14" spans="1:9" ht="28.8" x14ac:dyDescent="0.3">
      <c r="A14" s="204">
        <f t="shared" si="0"/>
        <v>5</v>
      </c>
      <c r="B14" s="242" t="s">
        <v>397</v>
      </c>
      <c r="C14" s="266" t="s">
        <v>400</v>
      </c>
      <c r="D14" s="132" t="s">
        <v>401</v>
      </c>
      <c r="E14" s="316">
        <v>5</v>
      </c>
    </row>
    <row r="15" spans="1:9" ht="28.8" x14ac:dyDescent="0.3">
      <c r="A15" s="204">
        <f t="shared" si="0"/>
        <v>6</v>
      </c>
      <c r="B15" s="242" t="s">
        <v>402</v>
      </c>
      <c r="C15" s="266" t="s">
        <v>403</v>
      </c>
      <c r="D15" s="132" t="s">
        <v>404</v>
      </c>
      <c r="E15" s="316">
        <v>5</v>
      </c>
    </row>
    <row r="16" spans="1:9" ht="28.8" x14ac:dyDescent="0.3">
      <c r="A16" s="204">
        <f t="shared" si="0"/>
        <v>7</v>
      </c>
      <c r="B16" s="242" t="s">
        <v>402</v>
      </c>
      <c r="C16" s="266" t="s">
        <v>403</v>
      </c>
      <c r="D16" s="132" t="s">
        <v>405</v>
      </c>
      <c r="E16" s="316">
        <v>5</v>
      </c>
    </row>
    <row r="17" spans="1:5" ht="28.8" x14ac:dyDescent="0.3">
      <c r="A17" s="204">
        <f t="shared" si="0"/>
        <v>8</v>
      </c>
      <c r="B17" s="242" t="s">
        <v>402</v>
      </c>
      <c r="C17" s="266" t="s">
        <v>403</v>
      </c>
      <c r="D17" s="132" t="s">
        <v>405</v>
      </c>
      <c r="E17" s="316">
        <v>5</v>
      </c>
    </row>
    <row r="18" spans="1:5" ht="28.8" x14ac:dyDescent="0.3">
      <c r="A18" s="204">
        <f t="shared" si="0"/>
        <v>9</v>
      </c>
      <c r="B18" s="242" t="s">
        <v>397</v>
      </c>
      <c r="C18" s="266" t="s">
        <v>406</v>
      </c>
      <c r="D18" s="132" t="s">
        <v>407</v>
      </c>
      <c r="E18" s="316">
        <v>5</v>
      </c>
    </row>
    <row r="19" spans="1:5" ht="15" thickBot="1" x14ac:dyDescent="0.35">
      <c r="A19" s="211">
        <f t="shared" si="0"/>
        <v>10</v>
      </c>
      <c r="B19" s="278"/>
      <c r="C19" s="279"/>
      <c r="D19" s="138"/>
      <c r="E19" s="331"/>
    </row>
    <row r="20" spans="1:5" ht="15" thickBot="1" x14ac:dyDescent="0.35">
      <c r="A20" s="347"/>
      <c r="C20" s="275"/>
      <c r="D20" s="161" t="str">
        <f>"Total "&amp;LEFT(A7,3)</f>
        <v>Total I18</v>
      </c>
      <c r="E20" s="162">
        <f>SUM(E10:E19)</f>
        <v>60</v>
      </c>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sheetPr>
  <dimension ref="A1:G36"/>
  <sheetViews>
    <sheetView topLeftCell="A10" workbookViewId="0">
      <selection activeCell="F26" sqref="F26"/>
    </sheetView>
  </sheetViews>
  <sheetFormatPr defaultRowHeight="14.4" x14ac:dyDescent="0.3"/>
  <cols>
    <col min="1" max="1" width="5.109375" customWidth="1"/>
    <col min="2" max="2" width="86.33203125" customWidth="1"/>
    <col min="3" max="3" width="17.109375" customWidth="1"/>
    <col min="4" max="4" width="10.5546875" customWidth="1"/>
    <col min="5" max="5" width="9.6640625" customWidth="1"/>
    <col min="7" max="7" width="13.44140625" customWidth="1"/>
  </cols>
  <sheetData>
    <row r="1" spans="1:7" ht="15.6" x14ac:dyDescent="0.3">
      <c r="A1" s="259" t="str">
        <f>'Date initiale'!C3</f>
        <v>Universitatea de Arhitectură și Urbanism "Ion Mincu" București</v>
      </c>
      <c r="B1" s="259"/>
      <c r="C1" s="259"/>
      <c r="D1" s="259"/>
      <c r="E1" s="16"/>
    </row>
    <row r="2" spans="1:7" ht="15.6" x14ac:dyDescent="0.3">
      <c r="A2" s="259" t="str">
        <f>'Date initiale'!B4&amp;" "&amp;'Date initiale'!C4</f>
        <v>Facultatea ARHITECTURA</v>
      </c>
      <c r="B2" s="259"/>
      <c r="C2" s="259"/>
      <c r="D2" s="259"/>
      <c r="E2" s="16"/>
    </row>
    <row r="3" spans="1:7" ht="15.6" x14ac:dyDescent="0.3">
      <c r="A3" s="259" t="str">
        <f>'Date initiale'!B5&amp;" "&amp;'Date initiale'!C5</f>
        <v>Departamentul SINTEZA PROIECTARII</v>
      </c>
      <c r="B3" s="259"/>
      <c r="C3" s="259"/>
      <c r="D3" s="259"/>
      <c r="E3" s="16"/>
    </row>
    <row r="4" spans="1:7" x14ac:dyDescent="0.3">
      <c r="A4" s="120" t="str">
        <f>'Date initiale'!C6&amp;", "&amp;'Date initiale'!C7</f>
        <v>BARONCEA ION JUSTIN, CONFERENTIAR</v>
      </c>
      <c r="B4" s="120"/>
      <c r="C4" s="120"/>
      <c r="D4" s="120"/>
    </row>
    <row r="5" spans="1:7" x14ac:dyDescent="0.3">
      <c r="A5" s="120"/>
      <c r="B5" s="120"/>
      <c r="C5" s="120"/>
      <c r="D5" s="120"/>
    </row>
    <row r="6" spans="1:7" ht="15.6" x14ac:dyDescent="0.3">
      <c r="A6" s="400" t="s">
        <v>159</v>
      </c>
      <c r="B6" s="401"/>
      <c r="C6" s="401"/>
      <c r="D6" s="401"/>
      <c r="E6" s="402"/>
    </row>
    <row r="7" spans="1:7" ht="15.6" x14ac:dyDescent="0.3">
      <c r="A7" s="393" t="str">
        <f>'Descriere indicatori'!A26&amp;". "&amp;'Descriere indicatori'!B26</f>
        <v xml:space="preserve">I19. Expoziţii organizate la nivel internaţional/naţional sau local în calitate de autor, coautor, curator </v>
      </c>
      <c r="B7" s="393"/>
      <c r="C7" s="393"/>
      <c r="D7" s="393"/>
      <c r="E7" s="393"/>
      <c r="F7" s="185"/>
    </row>
    <row r="8" spans="1:7" ht="32.25" customHeight="1" thickBot="1" x14ac:dyDescent="0.35">
      <c r="A8" s="46"/>
      <c r="B8" s="46"/>
      <c r="C8" s="46"/>
      <c r="D8" s="46"/>
      <c r="E8" s="46"/>
    </row>
    <row r="9" spans="1:7" ht="29.4" thickBot="1" x14ac:dyDescent="0.35">
      <c r="A9" s="157" t="s">
        <v>80</v>
      </c>
      <c r="B9" s="280" t="s">
        <v>201</v>
      </c>
      <c r="C9" s="158" t="s">
        <v>200</v>
      </c>
      <c r="D9" s="158" t="s">
        <v>119</v>
      </c>
      <c r="E9" s="281" t="s">
        <v>196</v>
      </c>
      <c r="G9" s="262" t="s">
        <v>157</v>
      </c>
    </row>
    <row r="10" spans="1:7" x14ac:dyDescent="0.3">
      <c r="A10" s="285">
        <v>1</v>
      </c>
      <c r="B10" s="375" t="s">
        <v>408</v>
      </c>
      <c r="C10" s="36" t="s">
        <v>409</v>
      </c>
      <c r="D10" s="36">
        <v>2009</v>
      </c>
      <c r="E10" s="316">
        <v>5</v>
      </c>
      <c r="G10" s="263" t="s">
        <v>221</v>
      </c>
    </row>
    <row r="11" spans="1:7" x14ac:dyDescent="0.3">
      <c r="A11" s="287">
        <f>A10+1</f>
        <v>2</v>
      </c>
      <c r="B11" s="282" t="s">
        <v>410</v>
      </c>
      <c r="C11" s="36" t="s">
        <v>409</v>
      </c>
      <c r="D11" s="36">
        <v>2010</v>
      </c>
      <c r="E11" s="316">
        <v>5</v>
      </c>
      <c r="G11" s="263" t="s">
        <v>223</v>
      </c>
    </row>
    <row r="12" spans="1:7" x14ac:dyDescent="0.3">
      <c r="A12" s="287">
        <f t="shared" ref="A12:A17" si="0">A11+1</f>
        <v>3</v>
      </c>
      <c r="B12" s="282" t="s">
        <v>411</v>
      </c>
      <c r="C12" s="36" t="s">
        <v>409</v>
      </c>
      <c r="D12" s="36">
        <v>2011</v>
      </c>
      <c r="E12" s="316">
        <v>5</v>
      </c>
      <c r="G12" s="263" t="s">
        <v>224</v>
      </c>
    </row>
    <row r="13" spans="1:7" x14ac:dyDescent="0.3">
      <c r="A13" s="287">
        <f t="shared" si="0"/>
        <v>4</v>
      </c>
      <c r="B13" s="282" t="s">
        <v>412</v>
      </c>
      <c r="C13" s="36" t="s">
        <v>409</v>
      </c>
      <c r="D13" s="36">
        <v>2011</v>
      </c>
      <c r="E13" s="316">
        <v>5</v>
      </c>
    </row>
    <row r="14" spans="1:7" x14ac:dyDescent="0.3">
      <c r="A14" s="287">
        <f t="shared" si="0"/>
        <v>5</v>
      </c>
      <c r="B14" s="289" t="s">
        <v>413</v>
      </c>
      <c r="C14" s="36" t="s">
        <v>409</v>
      </c>
      <c r="D14" s="36">
        <v>2011</v>
      </c>
      <c r="E14" s="316">
        <v>5</v>
      </c>
    </row>
    <row r="15" spans="1:7" x14ac:dyDescent="0.3">
      <c r="A15" s="287">
        <f t="shared" si="0"/>
        <v>6</v>
      </c>
      <c r="B15" s="289" t="s">
        <v>414</v>
      </c>
      <c r="C15" s="36" t="s">
        <v>409</v>
      </c>
      <c r="D15" s="36">
        <v>2012</v>
      </c>
      <c r="E15" s="316">
        <v>5</v>
      </c>
    </row>
    <row r="16" spans="1:7" x14ac:dyDescent="0.3">
      <c r="A16" s="287">
        <f t="shared" si="0"/>
        <v>7</v>
      </c>
      <c r="B16" s="289" t="s">
        <v>415</v>
      </c>
      <c r="C16" s="36" t="s">
        <v>409</v>
      </c>
      <c r="D16" s="36">
        <v>2012</v>
      </c>
      <c r="E16" s="316">
        <v>5</v>
      </c>
    </row>
    <row r="17" spans="1:5" x14ac:dyDescent="0.3">
      <c r="A17" s="287">
        <f t="shared" si="0"/>
        <v>8</v>
      </c>
      <c r="B17" s="289" t="s">
        <v>416</v>
      </c>
      <c r="C17" s="36" t="s">
        <v>409</v>
      </c>
      <c r="D17" s="36">
        <v>2012</v>
      </c>
      <c r="E17" s="316">
        <v>5</v>
      </c>
    </row>
    <row r="18" spans="1:5" x14ac:dyDescent="0.3">
      <c r="A18" s="287">
        <v>9</v>
      </c>
      <c r="B18" s="289" t="s">
        <v>417</v>
      </c>
      <c r="C18" s="36" t="s">
        <v>409</v>
      </c>
      <c r="D18" s="36">
        <v>2012</v>
      </c>
      <c r="E18" s="316">
        <v>5</v>
      </c>
    </row>
    <row r="19" spans="1:5" x14ac:dyDescent="0.3">
      <c r="A19" s="287">
        <v>10</v>
      </c>
      <c r="B19" s="289" t="s">
        <v>418</v>
      </c>
      <c r="C19" s="36" t="s">
        <v>409</v>
      </c>
      <c r="D19" s="36">
        <v>2012</v>
      </c>
      <c r="E19" s="316">
        <v>5</v>
      </c>
    </row>
    <row r="20" spans="1:5" x14ac:dyDescent="0.3">
      <c r="A20" s="287">
        <v>11</v>
      </c>
      <c r="B20" s="289" t="s">
        <v>419</v>
      </c>
      <c r="C20" s="36" t="s">
        <v>409</v>
      </c>
      <c r="D20" s="36">
        <v>2014</v>
      </c>
      <c r="E20" s="316">
        <v>5</v>
      </c>
    </row>
    <row r="21" spans="1:5" x14ac:dyDescent="0.3">
      <c r="A21" s="287">
        <v>12</v>
      </c>
      <c r="B21" s="289" t="s">
        <v>420</v>
      </c>
      <c r="C21" s="36" t="s">
        <v>409</v>
      </c>
      <c r="D21" s="36">
        <v>2015</v>
      </c>
      <c r="E21" s="316">
        <v>5</v>
      </c>
    </row>
    <row r="22" spans="1:5" x14ac:dyDescent="0.3">
      <c r="A22" s="287">
        <v>13</v>
      </c>
      <c r="B22" s="289" t="s">
        <v>421</v>
      </c>
      <c r="C22" s="36" t="s">
        <v>422</v>
      </c>
      <c r="D22" s="36">
        <v>2019</v>
      </c>
      <c r="E22" s="316">
        <v>3</v>
      </c>
    </row>
    <row r="23" spans="1:5" x14ac:dyDescent="0.3">
      <c r="A23" s="287">
        <v>14</v>
      </c>
      <c r="B23" s="289" t="s">
        <v>423</v>
      </c>
      <c r="C23" s="36" t="s">
        <v>422</v>
      </c>
      <c r="D23" s="36">
        <v>2019</v>
      </c>
      <c r="E23" s="316">
        <v>3</v>
      </c>
    </row>
    <row r="24" spans="1:5" x14ac:dyDescent="0.3">
      <c r="A24" s="287">
        <v>15</v>
      </c>
      <c r="B24" s="289" t="s">
        <v>424</v>
      </c>
      <c r="C24" s="36" t="s">
        <v>422</v>
      </c>
      <c r="D24" s="36">
        <v>2019</v>
      </c>
      <c r="E24" s="316">
        <v>3</v>
      </c>
    </row>
    <row r="25" spans="1:5" x14ac:dyDescent="0.3">
      <c r="A25" s="287">
        <v>16</v>
      </c>
      <c r="B25" s="289" t="s">
        <v>425</v>
      </c>
      <c r="C25" s="36" t="s">
        <v>422</v>
      </c>
      <c r="D25" s="36">
        <v>2009</v>
      </c>
      <c r="E25" s="316">
        <v>3</v>
      </c>
    </row>
    <row r="26" spans="1:5" x14ac:dyDescent="0.3">
      <c r="A26" s="287">
        <v>17</v>
      </c>
      <c r="B26" s="289" t="s">
        <v>426</v>
      </c>
      <c r="C26" s="36" t="s">
        <v>409</v>
      </c>
      <c r="D26" s="36">
        <v>2018</v>
      </c>
      <c r="E26" s="316">
        <v>10</v>
      </c>
    </row>
    <row r="27" spans="1:5" x14ac:dyDescent="0.3">
      <c r="A27" s="287">
        <v>18</v>
      </c>
      <c r="B27" s="289" t="s">
        <v>427</v>
      </c>
      <c r="C27" s="36" t="s">
        <v>422</v>
      </c>
      <c r="D27" s="36">
        <v>2020</v>
      </c>
      <c r="E27" s="316">
        <v>3</v>
      </c>
    </row>
    <row r="28" spans="1:5" x14ac:dyDescent="0.3">
      <c r="A28" s="287">
        <v>19</v>
      </c>
      <c r="B28" s="289" t="s">
        <v>428</v>
      </c>
      <c r="C28" s="36" t="s">
        <v>422</v>
      </c>
      <c r="D28" s="36">
        <v>2022</v>
      </c>
      <c r="E28" s="316">
        <v>3</v>
      </c>
    </row>
    <row r="29" spans="1:5" x14ac:dyDescent="0.3">
      <c r="A29" s="287">
        <v>20</v>
      </c>
      <c r="B29" s="289" t="s">
        <v>429</v>
      </c>
      <c r="C29" s="36" t="s">
        <v>409</v>
      </c>
      <c r="D29" s="36">
        <v>2024</v>
      </c>
      <c r="E29" s="338">
        <v>5</v>
      </c>
    </row>
    <row r="30" spans="1:5" ht="15" thickBot="1" x14ac:dyDescent="0.35">
      <c r="A30" s="291"/>
      <c r="B30" s="292"/>
      <c r="C30" s="154"/>
      <c r="D30" s="154"/>
      <c r="E30" s="339"/>
    </row>
    <row r="31" spans="1:5" ht="15" thickBot="1" x14ac:dyDescent="0.35">
      <c r="A31" s="346"/>
      <c r="B31" s="283"/>
      <c r="C31" s="284"/>
      <c r="D31" s="161" t="str">
        <f>"Total "&amp;LEFT(A7,3)</f>
        <v>Total I19</v>
      </c>
      <c r="E31" s="124">
        <f>SUM(E10:E30)</f>
        <v>93</v>
      </c>
    </row>
    <row r="32" spans="1:5" x14ac:dyDescent="0.3">
      <c r="B32" s="17"/>
    </row>
    <row r="36" spans="2:2" x14ac:dyDescent="0.3">
      <c r="B36" s="17"/>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sheetPr>
  <dimension ref="A1:J30"/>
  <sheetViews>
    <sheetView topLeftCell="A10" workbookViewId="0">
      <selection activeCell="E28" sqref="E28"/>
    </sheetView>
  </sheetViews>
  <sheetFormatPr defaultRowHeight="14.4" x14ac:dyDescent="0.3"/>
  <cols>
    <col min="1" max="1" width="5.109375" customWidth="1"/>
    <col min="2" max="2" width="104.33203125" customWidth="1"/>
    <col min="3" max="3" width="10.5546875" customWidth="1"/>
    <col min="4" max="4" width="9.6640625" customWidth="1"/>
  </cols>
  <sheetData>
    <row r="1" spans="1:10" x14ac:dyDescent="0.3">
      <c r="A1" s="120" t="str">
        <f>'Date initiale'!C3</f>
        <v>Universitatea de Arhitectură și Urbanism "Ion Mincu" București</v>
      </c>
      <c r="B1" s="120"/>
    </row>
    <row r="2" spans="1:10" x14ac:dyDescent="0.3">
      <c r="A2" s="120" t="str">
        <f>'Date initiale'!B4&amp;" "&amp;'Date initiale'!C4</f>
        <v>Facultatea ARHITECTURA</v>
      </c>
      <c r="B2" s="120"/>
    </row>
    <row r="3" spans="1:10" x14ac:dyDescent="0.3">
      <c r="A3" s="120" t="str">
        <f>'Date initiale'!B5&amp;" "&amp;'Date initiale'!C5</f>
        <v>Departamentul SINTEZA PROIECTARII</v>
      </c>
      <c r="B3" s="120"/>
    </row>
    <row r="4" spans="1:10" x14ac:dyDescent="0.3">
      <c r="A4" s="120" t="str">
        <f>'Date initiale'!C6&amp;", "&amp;'Date initiale'!C7</f>
        <v>BARONCEA ION JUSTIN, CONFERENTIAR</v>
      </c>
      <c r="B4" s="120"/>
    </row>
    <row r="5" spans="1:10" x14ac:dyDescent="0.3">
      <c r="A5" s="120"/>
      <c r="B5" s="120"/>
    </row>
    <row r="6" spans="1:10" ht="15.6" x14ac:dyDescent="0.3">
      <c r="A6" s="396" t="s">
        <v>159</v>
      </c>
      <c r="B6" s="396"/>
      <c r="C6" s="396"/>
      <c r="D6" s="396"/>
    </row>
    <row r="7" spans="1:10" ht="24" customHeight="1" x14ac:dyDescent="0.3">
      <c r="A7" s="393" t="str">
        <f>'Descriere indicatori'!A27&amp;". "&amp;'Descriere indicatori'!B27</f>
        <v xml:space="preserve">I20. Organizator expoziţii la nivel internaţional/naţional </v>
      </c>
      <c r="B7" s="393"/>
      <c r="C7" s="393"/>
      <c r="D7" s="393"/>
    </row>
    <row r="8" spans="1:10" ht="15" thickBot="1" x14ac:dyDescent="0.35"/>
    <row r="9" spans="1:10" ht="29.4" thickBot="1" x14ac:dyDescent="0.35">
      <c r="A9" s="157" t="s">
        <v>80</v>
      </c>
      <c r="B9" s="280" t="s">
        <v>201</v>
      </c>
      <c r="C9" s="158" t="s">
        <v>119</v>
      </c>
      <c r="D9" s="281" t="s">
        <v>196</v>
      </c>
      <c r="F9" s="262" t="s">
        <v>157</v>
      </c>
      <c r="J9" s="13"/>
    </row>
    <row r="10" spans="1:10" x14ac:dyDescent="0.3">
      <c r="A10" s="285">
        <v>1</v>
      </c>
      <c r="B10" s="286" t="s">
        <v>430</v>
      </c>
      <c r="C10" s="36">
        <v>2006</v>
      </c>
      <c r="D10" s="288">
        <v>10</v>
      </c>
      <c r="F10" s="263" t="s">
        <v>221</v>
      </c>
      <c r="J10" s="264"/>
    </row>
    <row r="11" spans="1:10" x14ac:dyDescent="0.3">
      <c r="A11" s="287">
        <f>A10+1</f>
        <v>2</v>
      </c>
      <c r="B11" s="282" t="s">
        <v>431</v>
      </c>
      <c r="C11" s="36">
        <v>2006</v>
      </c>
      <c r="D11" s="288">
        <v>5</v>
      </c>
    </row>
    <row r="12" spans="1:10" x14ac:dyDescent="0.3">
      <c r="A12" s="287">
        <f t="shared" ref="A12:A18" si="0">A11+1</f>
        <v>3</v>
      </c>
      <c r="B12" s="282" t="s">
        <v>432</v>
      </c>
      <c r="C12" s="36">
        <v>2007</v>
      </c>
      <c r="D12" s="288">
        <v>10</v>
      </c>
    </row>
    <row r="13" spans="1:10" x14ac:dyDescent="0.3">
      <c r="A13" s="287">
        <f t="shared" si="0"/>
        <v>4</v>
      </c>
      <c r="B13" s="282" t="s">
        <v>433</v>
      </c>
      <c r="C13" s="36">
        <v>2007</v>
      </c>
      <c r="D13" s="288">
        <v>10</v>
      </c>
    </row>
    <row r="14" spans="1:10" x14ac:dyDescent="0.3">
      <c r="A14" s="287">
        <f t="shared" si="0"/>
        <v>5</v>
      </c>
      <c r="B14" s="289" t="s">
        <v>434</v>
      </c>
      <c r="C14" s="36">
        <v>2016</v>
      </c>
      <c r="D14" s="290">
        <v>5</v>
      </c>
    </row>
    <row r="15" spans="1:10" x14ac:dyDescent="0.3">
      <c r="A15" s="287">
        <f t="shared" si="0"/>
        <v>6</v>
      </c>
      <c r="B15" s="289" t="s">
        <v>435</v>
      </c>
      <c r="C15" s="36">
        <v>2017</v>
      </c>
      <c r="D15" s="290">
        <v>5</v>
      </c>
    </row>
    <row r="16" spans="1:10" x14ac:dyDescent="0.3">
      <c r="A16" s="287">
        <f t="shared" si="0"/>
        <v>7</v>
      </c>
      <c r="B16" s="289" t="s">
        <v>436</v>
      </c>
      <c r="C16" s="36">
        <v>2017</v>
      </c>
      <c r="D16" s="290">
        <v>5</v>
      </c>
    </row>
    <row r="17" spans="1:4" x14ac:dyDescent="0.3">
      <c r="A17" s="287">
        <f t="shared" si="0"/>
        <v>8</v>
      </c>
      <c r="B17" s="289" t="s">
        <v>437</v>
      </c>
      <c r="C17" s="36">
        <v>2019</v>
      </c>
      <c r="D17" s="290">
        <v>5</v>
      </c>
    </row>
    <row r="18" spans="1:4" x14ac:dyDescent="0.3">
      <c r="A18" s="287">
        <f t="shared" si="0"/>
        <v>9</v>
      </c>
      <c r="B18" s="289" t="s">
        <v>438</v>
      </c>
      <c r="C18" s="36">
        <v>2019</v>
      </c>
      <c r="D18" s="290">
        <v>5</v>
      </c>
    </row>
    <row r="19" spans="1:4" x14ac:dyDescent="0.3">
      <c r="A19" s="376">
        <v>10</v>
      </c>
      <c r="B19" s="373" t="s">
        <v>439</v>
      </c>
      <c r="C19" s="374">
        <v>2020</v>
      </c>
      <c r="D19" s="377">
        <v>5</v>
      </c>
    </row>
    <row r="20" spans="1:4" x14ac:dyDescent="0.3">
      <c r="A20" s="376">
        <v>11</v>
      </c>
      <c r="B20" s="373" t="s">
        <v>440</v>
      </c>
      <c r="C20" s="374">
        <v>2020</v>
      </c>
      <c r="D20" s="377">
        <v>5</v>
      </c>
    </row>
    <row r="21" spans="1:4" x14ac:dyDescent="0.3">
      <c r="A21" s="376">
        <v>12</v>
      </c>
      <c r="B21" s="373" t="s">
        <v>441</v>
      </c>
      <c r="C21" s="374">
        <v>2021</v>
      </c>
      <c r="D21" s="377">
        <v>5</v>
      </c>
    </row>
    <row r="22" spans="1:4" x14ac:dyDescent="0.3">
      <c r="A22" s="376">
        <v>13</v>
      </c>
      <c r="B22" s="373" t="s">
        <v>442</v>
      </c>
      <c r="C22" s="374">
        <v>2023</v>
      </c>
      <c r="D22" s="377">
        <v>5</v>
      </c>
    </row>
    <row r="23" spans="1:4" ht="28.8" x14ac:dyDescent="0.3">
      <c r="A23" s="376">
        <v>14</v>
      </c>
      <c r="B23" s="373" t="s">
        <v>443</v>
      </c>
      <c r="C23" s="374">
        <v>2023</v>
      </c>
      <c r="D23" s="377">
        <v>5</v>
      </c>
    </row>
    <row r="24" spans="1:4" ht="28.8" x14ac:dyDescent="0.3">
      <c r="A24" s="376">
        <v>15</v>
      </c>
      <c r="B24" s="373" t="s">
        <v>444</v>
      </c>
      <c r="C24" s="374">
        <v>2023</v>
      </c>
      <c r="D24" s="377">
        <v>5</v>
      </c>
    </row>
    <row r="25" spans="1:4" x14ac:dyDescent="0.3">
      <c r="A25" s="376">
        <v>16</v>
      </c>
      <c r="B25" s="373" t="s">
        <v>445</v>
      </c>
      <c r="C25" s="374">
        <v>2023</v>
      </c>
      <c r="D25" s="377">
        <v>5</v>
      </c>
    </row>
    <row r="26" spans="1:4" ht="28.8" x14ac:dyDescent="0.3">
      <c r="A26" s="376">
        <v>17</v>
      </c>
      <c r="B26" s="373" t="s">
        <v>446</v>
      </c>
      <c r="C26" s="374">
        <v>2024</v>
      </c>
      <c r="D26" s="377">
        <v>5</v>
      </c>
    </row>
    <row r="27" spans="1:4" x14ac:dyDescent="0.3">
      <c r="A27" s="376">
        <v>18</v>
      </c>
      <c r="B27" s="373" t="s">
        <v>447</v>
      </c>
      <c r="C27" s="374">
        <v>2024</v>
      </c>
      <c r="D27" s="377">
        <v>5</v>
      </c>
    </row>
    <row r="28" spans="1:4" x14ac:dyDescent="0.3">
      <c r="A28" s="376"/>
      <c r="B28" s="373"/>
      <c r="C28" s="374"/>
      <c r="D28" s="377"/>
    </row>
    <row r="29" spans="1:4" ht="15" thickBot="1" x14ac:dyDescent="0.35">
      <c r="A29" s="291"/>
      <c r="B29" s="292"/>
      <c r="C29" s="154"/>
      <c r="D29" s="293"/>
    </row>
    <row r="30" spans="1:4" ht="15" thickBot="1" x14ac:dyDescent="0.35">
      <c r="A30" s="346"/>
      <c r="B30" s="283"/>
      <c r="C30" s="161" t="str">
        <f>"Total "&amp;LEFT(A7,3)</f>
        <v>Total I20</v>
      </c>
      <c r="D30" s="124">
        <f>SUM(D10:D29)</f>
        <v>105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sheetPr>
  <dimension ref="A1:C46"/>
  <sheetViews>
    <sheetView showGridLines="0" showRowColHeaders="0" topLeftCell="A34" zoomScale="130" zoomScaleNormal="130" workbookViewId="0">
      <selection activeCell="G21" sqref="G21"/>
    </sheetView>
  </sheetViews>
  <sheetFormatPr defaultRowHeight="14.4" x14ac:dyDescent="0.3"/>
  <cols>
    <col min="1" max="1" width="8.6640625" customWidth="1"/>
    <col min="2" max="2" width="72" customWidth="1"/>
    <col min="3" max="3" width="7.6640625" customWidth="1"/>
  </cols>
  <sheetData>
    <row r="1" spans="1:3" x14ac:dyDescent="0.3">
      <c r="A1" s="382" t="s">
        <v>148</v>
      </c>
      <c r="B1" s="382"/>
      <c r="C1" s="382"/>
    </row>
    <row r="2" spans="1:3" x14ac:dyDescent="0.3">
      <c r="A2" s="361" t="str">
        <f>"Facultatea de "&amp;'Date initiale'!C4</f>
        <v>Facultatea de ARHITECTURA</v>
      </c>
      <c r="B2" s="361"/>
      <c r="C2" s="361"/>
    </row>
    <row r="3" spans="1:3" x14ac:dyDescent="0.3">
      <c r="A3" s="382" t="str">
        <f>"Departamentul "&amp;'Date initiale'!C5</f>
        <v>Departamentul SINTEZA PROIECTARII</v>
      </c>
      <c r="B3" s="382"/>
      <c r="C3" s="382"/>
    </row>
    <row r="4" spans="1:3" x14ac:dyDescent="0.3">
      <c r="A4" s="361" t="str">
        <f>"Nume și prenume: "&amp;'Date initiale'!C6</f>
        <v>Nume și prenume: BARONCEA ION JUSTIN</v>
      </c>
      <c r="B4" s="361"/>
      <c r="C4" s="361"/>
    </row>
    <row r="5" spans="1:3" x14ac:dyDescent="0.3">
      <c r="A5" s="361" t="str">
        <f>"Post: "&amp;'Date initiale'!C7</f>
        <v>Post: CONFERENTIAR</v>
      </c>
      <c r="B5" s="361"/>
      <c r="C5" s="361"/>
    </row>
    <row r="6" spans="1:3" x14ac:dyDescent="0.3">
      <c r="A6" s="361" t="str">
        <f>"Standard de referință: "&amp;'Date initiale'!C8</f>
        <v>Standard de referință: CONFERENTIAR</v>
      </c>
      <c r="B6" s="361"/>
      <c r="C6" s="361"/>
    </row>
    <row r="8" spans="1:3" ht="15.6" x14ac:dyDescent="0.3">
      <c r="A8" s="385" t="s">
        <v>257</v>
      </c>
      <c r="B8" s="385"/>
      <c r="C8" s="385"/>
    </row>
    <row r="9" spans="1:3" ht="65.25" customHeight="1" x14ac:dyDescent="0.3">
      <c r="A9" s="383" t="s">
        <v>256</v>
      </c>
      <c r="B9" s="384"/>
      <c r="C9" s="384"/>
    </row>
    <row r="10" spans="1:3" ht="28.8" x14ac:dyDescent="0.3">
      <c r="A10" s="82" t="s">
        <v>91</v>
      </c>
      <c r="B10" s="82" t="s">
        <v>229</v>
      </c>
      <c r="C10" s="82" t="s">
        <v>196</v>
      </c>
    </row>
    <row r="11" spans="1:3" x14ac:dyDescent="0.3">
      <c r="A11" s="83" t="s">
        <v>21</v>
      </c>
      <c r="B11" s="89" t="s">
        <v>230</v>
      </c>
      <c r="C11" s="99">
        <f>'I1'!I20</f>
        <v>0</v>
      </c>
    </row>
    <row r="12" spans="1:3" ht="15" customHeight="1" x14ac:dyDescent="0.3">
      <c r="A12" s="84" t="s">
        <v>23</v>
      </c>
      <c r="B12" s="90" t="s">
        <v>231</v>
      </c>
      <c r="C12" s="100">
        <f>'I2'!I20</f>
        <v>15</v>
      </c>
    </row>
    <row r="13" spans="1:3" x14ac:dyDescent="0.3">
      <c r="A13" s="84" t="s">
        <v>26</v>
      </c>
      <c r="B13" s="91" t="s">
        <v>232</v>
      </c>
      <c r="C13" s="100">
        <f>'I3'!I20</f>
        <v>0</v>
      </c>
    </row>
    <row r="14" spans="1:3" x14ac:dyDescent="0.3">
      <c r="A14" s="84" t="s">
        <v>30</v>
      </c>
      <c r="B14" s="90" t="s">
        <v>241</v>
      </c>
      <c r="C14" s="100">
        <f>'I4'!I20</f>
        <v>0</v>
      </c>
    </row>
    <row r="15" spans="1:3" ht="43.2" x14ac:dyDescent="0.3">
      <c r="A15" s="84" t="s">
        <v>34</v>
      </c>
      <c r="B15" s="90" t="s">
        <v>242</v>
      </c>
      <c r="C15" s="100">
        <f>'I5'!I20</f>
        <v>0</v>
      </c>
    </row>
    <row r="16" spans="1:3" ht="15" customHeight="1" x14ac:dyDescent="0.3">
      <c r="A16" s="84" t="s">
        <v>36</v>
      </c>
      <c r="B16" s="90" t="s">
        <v>243</v>
      </c>
      <c r="C16" s="100">
        <f>'I6'!I20</f>
        <v>0</v>
      </c>
    </row>
    <row r="17" spans="1:3" x14ac:dyDescent="0.3">
      <c r="A17" s="84" t="s">
        <v>39</v>
      </c>
      <c r="B17" s="90" t="s">
        <v>244</v>
      </c>
      <c r="C17" s="100">
        <f>'I7'!I20</f>
        <v>0</v>
      </c>
    </row>
    <row r="18" spans="1:3" ht="28.8" x14ac:dyDescent="0.3">
      <c r="A18" s="84" t="s">
        <v>41</v>
      </c>
      <c r="B18" s="90" t="s">
        <v>233</v>
      </c>
      <c r="C18" s="100">
        <f>'I8'!I20</f>
        <v>0</v>
      </c>
    </row>
    <row r="19" spans="1:3" ht="28.8" x14ac:dyDescent="0.3">
      <c r="A19" s="84" t="s">
        <v>44</v>
      </c>
      <c r="B19" s="90" t="s">
        <v>234</v>
      </c>
      <c r="C19" s="100">
        <f>'I9'!I20</f>
        <v>0</v>
      </c>
    </row>
    <row r="20" spans="1:3" ht="28.8" x14ac:dyDescent="0.3">
      <c r="A20" s="84" t="s">
        <v>47</v>
      </c>
      <c r="B20" s="90" t="s">
        <v>245</v>
      </c>
      <c r="C20" s="100">
        <f>'I10'!I20</f>
        <v>0</v>
      </c>
    </row>
    <row r="21" spans="1:3" ht="43.2" x14ac:dyDescent="0.3">
      <c r="A21" s="85" t="s">
        <v>50</v>
      </c>
      <c r="B21" s="90" t="s">
        <v>246</v>
      </c>
      <c r="C21" s="100">
        <f>I11a!I20</f>
        <v>35</v>
      </c>
    </row>
    <row r="22" spans="1:3" ht="43.2" x14ac:dyDescent="0.3">
      <c r="A22" s="86"/>
      <c r="B22" s="90" t="s">
        <v>247</v>
      </c>
      <c r="C22" s="100">
        <f>I11b!H20</f>
        <v>10</v>
      </c>
    </row>
    <row r="23" spans="1:3" ht="28.8" x14ac:dyDescent="0.3">
      <c r="A23" s="83"/>
      <c r="B23" s="92" t="s">
        <v>235</v>
      </c>
      <c r="C23" s="100">
        <f>I11c!G32</f>
        <v>78</v>
      </c>
    </row>
    <row r="24" spans="1:3" ht="28.8" x14ac:dyDescent="0.3">
      <c r="A24" s="84" t="s">
        <v>57</v>
      </c>
      <c r="B24" s="90" t="s">
        <v>236</v>
      </c>
      <c r="C24" s="100">
        <f>'I12'!H20</f>
        <v>15</v>
      </c>
    </row>
    <row r="25" spans="1:3" ht="28.8" x14ac:dyDescent="0.3">
      <c r="A25" s="84" t="s">
        <v>85</v>
      </c>
      <c r="B25" s="90" t="s">
        <v>151</v>
      </c>
      <c r="C25" s="100">
        <f>'I13'!H20</f>
        <v>5</v>
      </c>
    </row>
    <row r="26" spans="1:3" ht="57.6" x14ac:dyDescent="0.3">
      <c r="A26" s="85" t="s">
        <v>87</v>
      </c>
      <c r="B26" s="90" t="s">
        <v>248</v>
      </c>
      <c r="C26" s="100">
        <f>I14a!H20</f>
        <v>0</v>
      </c>
    </row>
    <row r="27" spans="1:3" ht="30" customHeight="1" x14ac:dyDescent="0.3">
      <c r="A27" s="86"/>
      <c r="B27" s="90" t="s">
        <v>249</v>
      </c>
      <c r="C27" s="100">
        <f>I14b!H20</f>
        <v>0</v>
      </c>
    </row>
    <row r="28" spans="1:3" ht="43.2" x14ac:dyDescent="0.3">
      <c r="A28" s="83"/>
      <c r="B28" s="90" t="s">
        <v>250</v>
      </c>
      <c r="C28" s="100">
        <f>I14c!H20</f>
        <v>20</v>
      </c>
    </row>
    <row r="29" spans="1:3" ht="100.8" x14ac:dyDescent="0.3">
      <c r="A29" s="366" t="s">
        <v>0</v>
      </c>
      <c r="B29" s="93" t="s">
        <v>251</v>
      </c>
      <c r="C29" s="101">
        <f>'I15'!D20</f>
        <v>50</v>
      </c>
    </row>
    <row r="30" spans="1:3" ht="43.2" x14ac:dyDescent="0.3">
      <c r="A30" s="87" t="s">
        <v>92</v>
      </c>
      <c r="B30" s="94" t="s">
        <v>252</v>
      </c>
      <c r="C30" s="100">
        <f>'I16'!D20</f>
        <v>80</v>
      </c>
    </row>
    <row r="31" spans="1:3" ht="45" customHeight="1" x14ac:dyDescent="0.3">
      <c r="A31" s="83" t="s">
        <v>95</v>
      </c>
      <c r="B31" s="89" t="s">
        <v>253</v>
      </c>
      <c r="C31" s="99">
        <f>'I17'!D30</f>
        <v>130</v>
      </c>
    </row>
    <row r="32" spans="1:3" ht="75" customHeight="1" x14ac:dyDescent="0.3">
      <c r="A32" s="84" t="s">
        <v>98</v>
      </c>
      <c r="B32" s="95" t="s">
        <v>237</v>
      </c>
      <c r="C32" s="100">
        <f>'I18'!E20</f>
        <v>60</v>
      </c>
    </row>
    <row r="33" spans="1:3" ht="28.8" x14ac:dyDescent="0.3">
      <c r="A33" s="88" t="s">
        <v>61</v>
      </c>
      <c r="B33" s="94" t="s">
        <v>238</v>
      </c>
      <c r="C33" s="100">
        <f>'I19'!E31</f>
        <v>93</v>
      </c>
    </row>
    <row r="34" spans="1:3" x14ac:dyDescent="0.3">
      <c r="A34" s="84" t="s">
        <v>64</v>
      </c>
      <c r="B34" s="89" t="s">
        <v>239</v>
      </c>
      <c r="C34" s="100">
        <f>'I20'!D30</f>
        <v>105</v>
      </c>
    </row>
    <row r="35" spans="1:3" ht="72" x14ac:dyDescent="0.3">
      <c r="A35" s="84" t="s">
        <v>66</v>
      </c>
      <c r="B35" s="92" t="s">
        <v>254</v>
      </c>
      <c r="C35" s="100">
        <f>'I21'!D20</f>
        <v>35</v>
      </c>
    </row>
    <row r="36" spans="1:3" ht="43.2" x14ac:dyDescent="0.3">
      <c r="A36" s="84" t="s">
        <v>69</v>
      </c>
      <c r="B36" s="90" t="s">
        <v>255</v>
      </c>
      <c r="C36" s="100">
        <f>'I22'!D43</f>
        <v>40</v>
      </c>
    </row>
    <row r="37" spans="1:3" x14ac:dyDescent="0.3">
      <c r="A37" s="84" t="s">
        <v>71</v>
      </c>
      <c r="B37" s="90" t="s">
        <v>240</v>
      </c>
      <c r="C37" s="100">
        <f>'I23'!F20</f>
        <v>0</v>
      </c>
    </row>
    <row r="39" spans="1:3" x14ac:dyDescent="0.3">
      <c r="A39" s="272" t="s">
        <v>2</v>
      </c>
      <c r="B39" s="1" t="s">
        <v>152</v>
      </c>
    </row>
    <row r="40" spans="1:3" x14ac:dyDescent="0.3">
      <c r="A40" s="18" t="s">
        <v>5</v>
      </c>
      <c r="B40" s="12" t="s">
        <v>153</v>
      </c>
      <c r="C40" s="102">
        <f>SUM(C11:C20)+SUM(C32:C37)</f>
        <v>348</v>
      </c>
    </row>
    <row r="41" spans="1:3" x14ac:dyDescent="0.3">
      <c r="A41" s="18" t="s">
        <v>6</v>
      </c>
      <c r="B41" s="12" t="s">
        <v>9</v>
      </c>
      <c r="C41" s="102">
        <f>SUM(C24:C31)</f>
        <v>300</v>
      </c>
    </row>
    <row r="42" spans="1:3" ht="15" thickBot="1" x14ac:dyDescent="0.35">
      <c r="A42" s="96" t="s">
        <v>7</v>
      </c>
      <c r="B42" s="13" t="s">
        <v>10</v>
      </c>
      <c r="C42" s="103">
        <f>SUM(C21:C23)</f>
        <v>123</v>
      </c>
    </row>
    <row r="43" spans="1:3" ht="15.6" thickTop="1" thickBot="1" x14ac:dyDescent="0.35">
      <c r="A43" s="97" t="s">
        <v>8</v>
      </c>
      <c r="B43" s="98" t="s">
        <v>11</v>
      </c>
      <c r="C43" s="104">
        <f>C40+C41+C42</f>
        <v>771</v>
      </c>
    </row>
    <row r="44" spans="1:3" ht="15" thickTop="1" x14ac:dyDescent="0.3"/>
    <row r="45" spans="1:3" x14ac:dyDescent="0.3">
      <c r="A45" s="64" t="s">
        <v>197</v>
      </c>
      <c r="B45" t="s">
        <v>198</v>
      </c>
    </row>
    <row r="46" spans="1:3" x14ac:dyDescent="0.3">
      <c r="A46" s="301" t="str">
        <f>'Date initiale'!C9</f>
        <v>05. 2024</v>
      </c>
    </row>
  </sheetData>
  <sheetProtection algorithmName="SHA-512" hashValue="QIIjwrMF2oj5OVzbB9/ysAHbvktLdKwJwPrig24UqZywY40Fw18bXXlTq1FCTTLIASnyjG2T1NeWUIO3idEPlg==" saltValue="elLK1QCS/OXkZ0dwNAxApQ==" spinCount="100000" sheet="1" objects="1" scenarios="1"/>
  <mergeCells count="4">
    <mergeCell ref="A1:C1"/>
    <mergeCell ref="A3:C3"/>
    <mergeCell ref="A9:C9"/>
    <mergeCell ref="A8:C8"/>
  </mergeCells>
  <printOptions horizontalCentered="1"/>
  <pageMargins left="0.59055118110236227" right="0.59055118110236227" top="0.74803149606299213" bottom="0.74803149606299213"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sheetPr>
  <dimension ref="A1:F65"/>
  <sheetViews>
    <sheetView workbookViewId="0">
      <selection activeCell="F19" sqref="F19"/>
    </sheetView>
  </sheetViews>
  <sheetFormatPr defaultRowHeight="14.4" x14ac:dyDescent="0.3"/>
  <cols>
    <col min="1" max="1" width="5.109375" customWidth="1"/>
    <col min="2" max="2" width="98.33203125" customWidth="1"/>
    <col min="3" max="3" width="15.6640625" customWidth="1"/>
    <col min="4" max="4" width="9.6640625" customWidth="1"/>
  </cols>
  <sheetData>
    <row r="1" spans="1:6" ht="15.6" x14ac:dyDescent="0.3">
      <c r="A1" s="259" t="str">
        <f>'Date initiale'!C3</f>
        <v>Universitatea de Arhitectură și Urbanism "Ion Mincu" București</v>
      </c>
      <c r="B1" s="259"/>
      <c r="C1" s="259"/>
      <c r="D1" s="16"/>
    </row>
    <row r="2" spans="1:6" ht="15.6" x14ac:dyDescent="0.3">
      <c r="A2" s="259" t="str">
        <f>'Date initiale'!B4&amp;" "&amp;'Date initiale'!C4</f>
        <v>Facultatea ARHITECTURA</v>
      </c>
      <c r="B2" s="259"/>
      <c r="C2" s="259"/>
      <c r="D2" s="16"/>
    </row>
    <row r="3" spans="1:6" ht="15.6" x14ac:dyDescent="0.3">
      <c r="A3" s="259" t="str">
        <f>'Date initiale'!B5&amp;" "&amp;'Date initiale'!C5</f>
        <v>Departamentul SINTEZA PROIECTARII</v>
      </c>
      <c r="B3" s="259"/>
      <c r="C3" s="259"/>
      <c r="D3" s="16"/>
    </row>
    <row r="4" spans="1:6" x14ac:dyDescent="0.3">
      <c r="A4" s="120" t="str">
        <f>'Date initiale'!C6&amp;", "&amp;'Date initiale'!C7</f>
        <v>BARONCEA ION JUSTIN, CONFERENTIAR</v>
      </c>
      <c r="B4" s="120"/>
      <c r="C4" s="120"/>
    </row>
    <row r="5" spans="1:6" x14ac:dyDescent="0.3">
      <c r="A5" s="120"/>
      <c r="B5" s="120"/>
      <c r="C5" s="120"/>
    </row>
    <row r="6" spans="1:6" ht="15.6" x14ac:dyDescent="0.3">
      <c r="A6" s="395" t="s">
        <v>159</v>
      </c>
      <c r="B6" s="395"/>
      <c r="C6" s="395"/>
      <c r="D6" s="395"/>
    </row>
    <row r="7" spans="1:6" ht="57.75" customHeight="1" x14ac:dyDescent="0.3">
      <c r="A7" s="393" t="str">
        <f>'Descriere indicatori'!A28&amp;". "&amp;'Descriere indicatori'!B28</f>
        <v xml:space="preserve">I21. Membru în structuri de conducere ale unor asociaţii şi organizaţii profesionale, internaţionale/naţionale (OAR, UAR, RUR)/membru în comisii de specialitate internaţionale/naţionale (MDRAP, MEN, CNCS, ARACIS)/membru în jurii internaţionale, naţionale, locale de arhitectură, urbanism, peisagistică, design, expert internaţional/naţional, membru al academiilor </v>
      </c>
      <c r="B7" s="393"/>
      <c r="C7" s="393"/>
      <c r="D7" s="393"/>
    </row>
    <row r="8" spans="1:6" ht="16.2" thickBot="1" x14ac:dyDescent="0.35">
      <c r="A8" s="48"/>
      <c r="B8" s="48"/>
      <c r="C8" s="48"/>
      <c r="D8" s="48"/>
    </row>
    <row r="9" spans="1:6" ht="29.4" thickBot="1" x14ac:dyDescent="0.35">
      <c r="A9" s="157" t="s">
        <v>80</v>
      </c>
      <c r="B9" s="295" t="s">
        <v>207</v>
      </c>
      <c r="C9" s="295" t="s">
        <v>111</v>
      </c>
      <c r="D9" s="296" t="s">
        <v>196</v>
      </c>
      <c r="F9" s="262" t="s">
        <v>157</v>
      </c>
    </row>
    <row r="10" spans="1:6" ht="15.6" x14ac:dyDescent="0.3">
      <c r="A10" s="163">
        <v>1</v>
      </c>
      <c r="B10" s="297" t="s">
        <v>448</v>
      </c>
      <c r="C10" s="298" t="s">
        <v>449</v>
      </c>
      <c r="D10" s="324">
        <v>15</v>
      </c>
      <c r="E10" s="29"/>
      <c r="F10" s="263" t="s">
        <v>225</v>
      </c>
    </row>
    <row r="11" spans="1:6" ht="15.6" x14ac:dyDescent="0.3">
      <c r="A11" s="164">
        <f>A10+1</f>
        <v>2</v>
      </c>
      <c r="B11" s="283" t="s">
        <v>450</v>
      </c>
      <c r="C11" s="36" t="s">
        <v>451</v>
      </c>
      <c r="D11" s="316">
        <v>10</v>
      </c>
      <c r="E11" s="29"/>
      <c r="F11" s="263" t="s">
        <v>221</v>
      </c>
    </row>
    <row r="12" spans="1:6" ht="15.6" x14ac:dyDescent="0.3">
      <c r="A12" s="164">
        <f t="shared" ref="A12:A19" si="0">A11+1</f>
        <v>3</v>
      </c>
      <c r="B12" s="289" t="s">
        <v>452</v>
      </c>
      <c r="C12" s="294" t="s">
        <v>453</v>
      </c>
      <c r="D12" s="340">
        <v>10</v>
      </c>
      <c r="E12" s="29"/>
      <c r="F12" s="263" t="s">
        <v>221</v>
      </c>
    </row>
    <row r="13" spans="1:6" ht="15.6" x14ac:dyDescent="0.3">
      <c r="A13" s="164">
        <f t="shared" si="0"/>
        <v>4</v>
      </c>
      <c r="B13" s="289"/>
      <c r="C13" s="36"/>
      <c r="D13" s="340"/>
      <c r="E13" s="29"/>
      <c r="F13" s="263">
        <v>20</v>
      </c>
    </row>
    <row r="14" spans="1:6" ht="15.6" x14ac:dyDescent="0.3">
      <c r="A14" s="164">
        <f t="shared" si="0"/>
        <v>5</v>
      </c>
      <c r="B14" s="289"/>
      <c r="C14" s="36"/>
      <c r="D14" s="340"/>
      <c r="E14" s="29"/>
    </row>
    <row r="15" spans="1:6" ht="15.6" x14ac:dyDescent="0.3">
      <c r="A15" s="164">
        <f t="shared" si="0"/>
        <v>6</v>
      </c>
      <c r="B15" s="289"/>
      <c r="C15" s="36"/>
      <c r="D15" s="340"/>
      <c r="E15" s="29"/>
    </row>
    <row r="16" spans="1:6" ht="15.6" x14ac:dyDescent="0.3">
      <c r="A16" s="164">
        <f t="shared" si="0"/>
        <v>7</v>
      </c>
      <c r="B16" s="289"/>
      <c r="C16" s="36"/>
      <c r="D16" s="340"/>
      <c r="E16" s="29"/>
    </row>
    <row r="17" spans="1:5" ht="15.6" x14ac:dyDescent="0.3">
      <c r="A17" s="164">
        <f t="shared" si="0"/>
        <v>8</v>
      </c>
      <c r="B17" s="289"/>
      <c r="C17" s="36"/>
      <c r="D17" s="340"/>
      <c r="E17" s="29"/>
    </row>
    <row r="18" spans="1:5" ht="15.6" x14ac:dyDescent="0.3">
      <c r="A18" s="164">
        <f t="shared" si="0"/>
        <v>9</v>
      </c>
      <c r="B18" s="289"/>
      <c r="C18" s="36"/>
      <c r="D18" s="340"/>
      <c r="E18" s="29"/>
    </row>
    <row r="19" spans="1:5" ht="16.2" thickBot="1" x14ac:dyDescent="0.35">
      <c r="A19" s="240">
        <f t="shared" si="0"/>
        <v>10</v>
      </c>
      <c r="B19" s="292"/>
      <c r="C19" s="154"/>
      <c r="D19" s="341"/>
      <c r="E19" s="29"/>
    </row>
    <row r="20" spans="1:5" ht="16.2" thickBot="1" x14ac:dyDescent="0.35">
      <c r="A20" s="346"/>
      <c r="B20" s="283"/>
      <c r="C20" s="123" t="str">
        <f>"Total "&amp;LEFT(A7,3)</f>
        <v>Total I21</v>
      </c>
      <c r="D20" s="299">
        <f>SUM(D10:D19)</f>
        <v>35</v>
      </c>
      <c r="E20" s="29"/>
    </row>
    <row r="21" spans="1:5" ht="15.6" x14ac:dyDescent="0.3">
      <c r="A21" s="29"/>
      <c r="B21" s="40"/>
      <c r="C21" s="29"/>
      <c r="D21" s="29"/>
      <c r="E21" s="29"/>
    </row>
    <row r="22" spans="1:5" ht="15.6" x14ac:dyDescent="0.3">
      <c r="A22" s="29"/>
      <c r="B22" s="40"/>
      <c r="C22" s="29"/>
      <c r="D22" s="29"/>
      <c r="E22" s="29"/>
    </row>
    <row r="23" spans="1:5" ht="15.6" x14ac:dyDescent="0.3">
      <c r="A23" s="29"/>
      <c r="B23" s="40"/>
      <c r="C23" s="29"/>
      <c r="D23" s="29"/>
      <c r="E23" s="29"/>
    </row>
    <row r="24" spans="1:5" ht="15.6" x14ac:dyDescent="0.3">
      <c r="A24" s="29"/>
      <c r="B24" s="40"/>
      <c r="C24" s="29"/>
      <c r="D24" s="29"/>
      <c r="E24" s="29"/>
    </row>
    <row r="25" spans="1:5" ht="15.6" x14ac:dyDescent="0.3">
      <c r="A25" s="29"/>
      <c r="B25" s="40"/>
      <c r="C25" s="29"/>
      <c r="D25" s="29"/>
      <c r="E25" s="29"/>
    </row>
    <row r="26" spans="1:5" ht="15.6" x14ac:dyDescent="0.3">
      <c r="A26" s="29"/>
      <c r="B26" s="40"/>
      <c r="C26" s="29"/>
      <c r="D26" s="29"/>
      <c r="E26" s="29"/>
    </row>
    <row r="27" spans="1:5" ht="15.6" x14ac:dyDescent="0.3">
      <c r="A27" s="29"/>
      <c r="B27" s="41"/>
      <c r="C27" s="29"/>
      <c r="D27" s="29"/>
      <c r="E27" s="29"/>
    </row>
    <row r="28" spans="1:5" ht="15.6" x14ac:dyDescent="0.3">
      <c r="A28" s="29"/>
      <c r="B28" s="40"/>
      <c r="C28" s="29"/>
      <c r="D28" s="29"/>
      <c r="E28" s="29"/>
    </row>
    <row r="29" spans="1:5" ht="15.6" x14ac:dyDescent="0.3">
      <c r="A29" s="29"/>
      <c r="B29" s="40"/>
      <c r="C29" s="29"/>
      <c r="D29" s="29"/>
      <c r="E29" s="29"/>
    </row>
    <row r="30" spans="1:5" ht="15.6" x14ac:dyDescent="0.3">
      <c r="A30" s="29"/>
      <c r="B30" s="40"/>
      <c r="C30" s="29"/>
      <c r="D30" s="29"/>
      <c r="E30" s="29"/>
    </row>
    <row r="31" spans="1:5" ht="15.6" x14ac:dyDescent="0.3">
      <c r="A31" s="29"/>
      <c r="B31" s="29"/>
      <c r="C31" s="29"/>
      <c r="D31" s="29"/>
      <c r="E31" s="29"/>
    </row>
    <row r="32" spans="1:5" ht="15.6" x14ac:dyDescent="0.3">
      <c r="A32" s="29"/>
      <c r="B32" s="29"/>
      <c r="C32" s="29"/>
      <c r="D32" s="29"/>
      <c r="E32" s="29"/>
    </row>
    <row r="33" spans="1:5" ht="15.6" x14ac:dyDescent="0.3">
      <c r="A33" s="29"/>
      <c r="B33" s="29"/>
      <c r="C33" s="29"/>
      <c r="D33" s="29"/>
      <c r="E33" s="29"/>
    </row>
    <row r="34" spans="1:5" ht="15.6" x14ac:dyDescent="0.3">
      <c r="A34" s="29"/>
      <c r="B34" s="29"/>
      <c r="C34" s="29"/>
      <c r="D34" s="29"/>
      <c r="E34" s="29"/>
    </row>
    <row r="35" spans="1:5" ht="15.6" x14ac:dyDescent="0.3">
      <c r="A35" s="29"/>
      <c r="B35" s="29"/>
      <c r="C35" s="29"/>
      <c r="D35" s="29"/>
      <c r="E35" s="29"/>
    </row>
    <row r="36" spans="1:5" ht="15.6" x14ac:dyDescent="0.3">
      <c r="A36" s="29"/>
      <c r="B36" s="29"/>
      <c r="C36" s="29"/>
      <c r="D36" s="29"/>
      <c r="E36" s="29"/>
    </row>
    <row r="37" spans="1:5" ht="15.6" x14ac:dyDescent="0.3">
      <c r="A37" s="29"/>
      <c r="B37" s="29"/>
      <c r="C37" s="29"/>
      <c r="D37" s="29"/>
      <c r="E37" s="29"/>
    </row>
    <row r="38" spans="1:5" ht="15.6" x14ac:dyDescent="0.3">
      <c r="A38" s="29"/>
      <c r="B38" s="29"/>
      <c r="C38" s="29"/>
      <c r="D38" s="29"/>
      <c r="E38" s="29"/>
    </row>
    <row r="39" spans="1:5" ht="15.6" x14ac:dyDescent="0.3">
      <c r="A39" s="29"/>
      <c r="B39" s="29"/>
      <c r="C39" s="29"/>
      <c r="D39" s="29"/>
      <c r="E39" s="29"/>
    </row>
    <row r="40" spans="1:5" ht="15.6" x14ac:dyDescent="0.3">
      <c r="A40" s="29"/>
      <c r="B40" s="29"/>
      <c r="C40" s="29"/>
      <c r="D40" s="29"/>
      <c r="E40" s="29"/>
    </row>
    <row r="41" spans="1:5" ht="15.6" x14ac:dyDescent="0.3">
      <c r="A41" s="29"/>
      <c r="B41" s="29"/>
      <c r="C41" s="29"/>
      <c r="D41" s="29"/>
      <c r="E41" s="29"/>
    </row>
    <row r="42" spans="1:5" ht="15.6" x14ac:dyDescent="0.3">
      <c r="A42" s="29"/>
      <c r="B42" s="29"/>
      <c r="C42" s="29"/>
      <c r="D42" s="29"/>
      <c r="E42" s="29"/>
    </row>
    <row r="43" spans="1:5" ht="15.6" x14ac:dyDescent="0.3">
      <c r="A43" s="29"/>
      <c r="B43" s="29"/>
      <c r="C43" s="29"/>
      <c r="D43" s="29"/>
      <c r="E43" s="29"/>
    </row>
    <row r="44" spans="1:5" ht="15.6" x14ac:dyDescent="0.3">
      <c r="A44" s="29"/>
      <c r="B44" s="29"/>
      <c r="C44" s="29"/>
      <c r="D44" s="29"/>
      <c r="E44" s="29"/>
    </row>
    <row r="45" spans="1:5" ht="15.6" x14ac:dyDescent="0.3">
      <c r="A45" s="29"/>
      <c r="B45" s="29"/>
      <c r="C45" s="29"/>
      <c r="D45" s="29"/>
      <c r="E45" s="29"/>
    </row>
    <row r="46" spans="1:5" ht="15.6" x14ac:dyDescent="0.3">
      <c r="A46" s="29"/>
      <c r="B46" s="29"/>
      <c r="C46" s="29"/>
      <c r="D46" s="29"/>
      <c r="E46" s="29"/>
    </row>
    <row r="47" spans="1:5" ht="15.6" x14ac:dyDescent="0.3">
      <c r="A47" s="29"/>
      <c r="B47" s="29"/>
      <c r="C47" s="29"/>
      <c r="D47" s="29"/>
      <c r="E47" s="29"/>
    </row>
    <row r="48" spans="1:5" ht="15.6" x14ac:dyDescent="0.3">
      <c r="A48" s="29"/>
      <c r="B48" s="29"/>
      <c r="C48" s="29"/>
      <c r="D48" s="29"/>
      <c r="E48" s="29"/>
    </row>
    <row r="49" spans="1:5" ht="15.6" x14ac:dyDescent="0.3">
      <c r="A49" s="29"/>
      <c r="B49" s="29"/>
      <c r="C49" s="29"/>
      <c r="D49" s="29"/>
      <c r="E49" s="29"/>
    </row>
    <row r="50" spans="1:5" ht="15.6" x14ac:dyDescent="0.3">
      <c r="A50" s="29"/>
      <c r="B50" s="29"/>
      <c r="C50" s="29"/>
      <c r="D50" s="29"/>
      <c r="E50" s="29"/>
    </row>
    <row r="51" spans="1:5" ht="15.6" x14ac:dyDescent="0.3">
      <c r="A51" s="29"/>
      <c r="B51" s="29"/>
      <c r="C51" s="29"/>
      <c r="D51" s="29"/>
      <c r="E51" s="29"/>
    </row>
    <row r="52" spans="1:5" ht="15.6" x14ac:dyDescent="0.3">
      <c r="A52" s="29"/>
      <c r="B52" s="29"/>
      <c r="C52" s="29"/>
      <c r="D52" s="29"/>
      <c r="E52" s="29"/>
    </row>
    <row r="53" spans="1:5" ht="15.6" x14ac:dyDescent="0.3">
      <c r="A53" s="29"/>
      <c r="B53" s="29"/>
      <c r="C53" s="29"/>
      <c r="D53" s="29"/>
      <c r="E53" s="29"/>
    </row>
    <row r="54" spans="1:5" ht="15.6" x14ac:dyDescent="0.3">
      <c r="A54" s="29"/>
      <c r="B54" s="29"/>
      <c r="C54" s="29"/>
      <c r="D54" s="29"/>
      <c r="E54" s="29"/>
    </row>
    <row r="55" spans="1:5" ht="15.6" x14ac:dyDescent="0.3">
      <c r="A55" s="29"/>
      <c r="B55" s="29"/>
      <c r="C55" s="29"/>
      <c r="D55" s="29"/>
      <c r="E55" s="29"/>
    </row>
    <row r="56" spans="1:5" ht="15.6" x14ac:dyDescent="0.3">
      <c r="A56" s="29"/>
      <c r="B56" s="29"/>
      <c r="C56" s="29"/>
      <c r="D56" s="29"/>
      <c r="E56" s="29"/>
    </row>
    <row r="57" spans="1:5" ht="15.6" x14ac:dyDescent="0.3">
      <c r="A57" s="29"/>
      <c r="B57" s="29"/>
      <c r="C57" s="29"/>
      <c r="D57" s="29"/>
      <c r="E57" s="29"/>
    </row>
    <row r="58" spans="1:5" ht="15.6" x14ac:dyDescent="0.3">
      <c r="A58" s="29"/>
      <c r="B58" s="29"/>
      <c r="C58" s="29"/>
      <c r="D58" s="29"/>
      <c r="E58" s="29"/>
    </row>
    <row r="59" spans="1:5" ht="15.6" x14ac:dyDescent="0.3">
      <c r="A59" s="29"/>
      <c r="B59" s="29"/>
      <c r="C59" s="29"/>
      <c r="D59" s="29"/>
      <c r="E59" s="29"/>
    </row>
    <row r="60" spans="1:5" ht="15.6" x14ac:dyDescent="0.3">
      <c r="A60" s="29"/>
      <c r="B60" s="29"/>
      <c r="C60" s="29"/>
      <c r="D60" s="29"/>
      <c r="E60" s="29"/>
    </row>
    <row r="61" spans="1:5" ht="15.6" x14ac:dyDescent="0.3">
      <c r="A61" s="29"/>
      <c r="B61" s="29"/>
      <c r="C61" s="29"/>
      <c r="D61" s="29"/>
      <c r="E61" s="29"/>
    </row>
    <row r="62" spans="1:5" ht="15.6" x14ac:dyDescent="0.3">
      <c r="A62" s="29"/>
      <c r="B62" s="29"/>
      <c r="C62" s="29"/>
      <c r="D62" s="29"/>
      <c r="E62" s="29"/>
    </row>
    <row r="63" spans="1:5" ht="15.6" x14ac:dyDescent="0.3">
      <c r="A63" s="29"/>
      <c r="B63" s="29"/>
      <c r="C63" s="29"/>
      <c r="D63" s="29"/>
      <c r="E63" s="29"/>
    </row>
    <row r="64" spans="1:5" ht="15.6" x14ac:dyDescent="0.3">
      <c r="A64" s="29"/>
      <c r="B64" s="29"/>
      <c r="C64" s="29"/>
      <c r="D64" s="29"/>
      <c r="E64" s="29"/>
    </row>
    <row r="65" spans="1:5" ht="15.6" x14ac:dyDescent="0.3">
      <c r="A65" s="29"/>
      <c r="B65" s="29"/>
      <c r="C65" s="29"/>
      <c r="D65" s="29"/>
      <c r="E65" s="29"/>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sheetPr>
  <dimension ref="A1:F43"/>
  <sheetViews>
    <sheetView topLeftCell="A25" workbookViewId="0">
      <selection activeCell="E43" sqref="E43"/>
    </sheetView>
  </sheetViews>
  <sheetFormatPr defaultRowHeight="14.4" x14ac:dyDescent="0.3"/>
  <cols>
    <col min="1" max="1" width="5.109375" customWidth="1"/>
    <col min="2" max="2" width="98.33203125" customWidth="1"/>
    <col min="3" max="3" width="15.6640625" customWidth="1"/>
    <col min="4" max="4" width="9.6640625" customWidth="1"/>
  </cols>
  <sheetData>
    <row r="1" spans="1:6" ht="15.6" x14ac:dyDescent="0.3">
      <c r="A1" s="259" t="str">
        <f>'Date initiale'!C3</f>
        <v>Universitatea de Arhitectură și Urbanism "Ion Mincu" București</v>
      </c>
      <c r="B1" s="259"/>
      <c r="C1" s="259"/>
      <c r="D1" s="37"/>
    </row>
    <row r="2" spans="1:6" ht="15.6" x14ac:dyDescent="0.3">
      <c r="A2" s="259" t="str">
        <f>'Date initiale'!B4&amp;" "&amp;'Date initiale'!C4</f>
        <v>Facultatea ARHITECTURA</v>
      </c>
      <c r="B2" s="259"/>
      <c r="C2" s="259"/>
      <c r="D2" s="16"/>
    </row>
    <row r="3" spans="1:6" ht="15.6" x14ac:dyDescent="0.3">
      <c r="A3" s="259" t="str">
        <f>'Date initiale'!B5&amp;" "&amp;'Date initiale'!C5</f>
        <v>Departamentul SINTEZA PROIECTARII</v>
      </c>
      <c r="B3" s="259"/>
      <c r="C3" s="259"/>
      <c r="D3" s="16"/>
    </row>
    <row r="4" spans="1:6" x14ac:dyDescent="0.3">
      <c r="A4" s="120" t="str">
        <f>'Date initiale'!C6&amp;", "&amp;'Date initiale'!C7</f>
        <v>BARONCEA ION JUSTIN, CONFERENTIAR</v>
      </c>
      <c r="B4" s="120"/>
      <c r="C4" s="120"/>
    </row>
    <row r="5" spans="1:6" x14ac:dyDescent="0.3">
      <c r="A5" s="120"/>
      <c r="B5" s="120"/>
      <c r="C5" s="120"/>
    </row>
    <row r="6" spans="1:6" ht="15.6" x14ac:dyDescent="0.3">
      <c r="A6" s="396" t="s">
        <v>159</v>
      </c>
      <c r="B6" s="396"/>
      <c r="C6" s="396"/>
      <c r="D6" s="396"/>
    </row>
    <row r="7" spans="1:6" ht="45" customHeight="1" x14ac:dyDescent="0.3">
      <c r="A7" s="393" t="str">
        <f>'Descriere indicatori'!A29&amp;". "&amp;'Descriere indicatori'!B29</f>
        <v xml:space="preserve">I22. Organizator sau coordonator, congrese internaţionale/naţionale, manifestări profesionale cu caracter extracurricular, concursuri de proiecte studenţeşti în străinătate şi/în ţară, workshopuri şi masterclass, în străinătate/în ţară </v>
      </c>
      <c r="B7" s="393"/>
      <c r="C7" s="393"/>
      <c r="D7" s="393"/>
    </row>
    <row r="8" spans="1:6" ht="15.75" customHeight="1" thickBot="1" x14ac:dyDescent="0.35">
      <c r="A8" s="48"/>
      <c r="B8" s="48"/>
      <c r="C8" s="48"/>
      <c r="D8" s="48"/>
    </row>
    <row r="9" spans="1:6" ht="29.4" thickBot="1" x14ac:dyDescent="0.35">
      <c r="A9" s="157" t="s">
        <v>80</v>
      </c>
      <c r="B9" s="158" t="s">
        <v>208</v>
      </c>
      <c r="C9" s="158" t="s">
        <v>111</v>
      </c>
      <c r="D9" s="281" t="s">
        <v>196</v>
      </c>
      <c r="F9" s="262" t="s">
        <v>157</v>
      </c>
    </row>
    <row r="10" spans="1:6" ht="28.8" x14ac:dyDescent="0.3">
      <c r="A10" s="163">
        <v>1</v>
      </c>
      <c r="B10" s="297" t="s">
        <v>454</v>
      </c>
      <c r="C10" s="149" t="s">
        <v>455</v>
      </c>
      <c r="D10" s="342">
        <v>1</v>
      </c>
      <c r="F10" s="263" t="s">
        <v>221</v>
      </c>
    </row>
    <row r="11" spans="1:6" x14ac:dyDescent="0.3">
      <c r="A11" s="164">
        <f>A10+1</f>
        <v>2</v>
      </c>
      <c r="B11" s="289" t="s">
        <v>456</v>
      </c>
      <c r="C11" s="36" t="s">
        <v>457</v>
      </c>
      <c r="D11" s="343">
        <v>1</v>
      </c>
      <c r="F11" s="263" t="s">
        <v>223</v>
      </c>
    </row>
    <row r="12" spans="1:6" ht="28.8" x14ac:dyDescent="0.3">
      <c r="A12" s="164">
        <f t="shared" ref="A12:A42" si="0">A11+1</f>
        <v>3</v>
      </c>
      <c r="B12" s="289" t="s">
        <v>458</v>
      </c>
      <c r="C12" s="36" t="s">
        <v>459</v>
      </c>
      <c r="D12" s="343">
        <v>1</v>
      </c>
      <c r="F12" s="263" t="s">
        <v>224</v>
      </c>
    </row>
    <row r="13" spans="1:6" ht="28.8" x14ac:dyDescent="0.3">
      <c r="A13" s="164">
        <f t="shared" si="0"/>
        <v>4</v>
      </c>
      <c r="B13" s="289" t="s">
        <v>460</v>
      </c>
      <c r="C13" s="36" t="s">
        <v>461</v>
      </c>
      <c r="D13" s="343">
        <v>1</v>
      </c>
    </row>
    <row r="14" spans="1:6" x14ac:dyDescent="0.3">
      <c r="A14" s="164">
        <f t="shared" si="0"/>
        <v>5</v>
      </c>
      <c r="B14" s="289" t="s">
        <v>462</v>
      </c>
      <c r="C14" s="36" t="s">
        <v>463</v>
      </c>
      <c r="D14" s="343">
        <v>1</v>
      </c>
    </row>
    <row r="15" spans="1:6" x14ac:dyDescent="0.3">
      <c r="A15" s="164">
        <f t="shared" si="0"/>
        <v>6</v>
      </c>
      <c r="B15" s="289" t="s">
        <v>464</v>
      </c>
      <c r="C15" s="36" t="s">
        <v>465</v>
      </c>
      <c r="D15" s="343">
        <v>1</v>
      </c>
    </row>
    <row r="16" spans="1:6" ht="28.8" x14ac:dyDescent="0.3">
      <c r="A16" s="164">
        <f t="shared" si="0"/>
        <v>7</v>
      </c>
      <c r="B16" s="289" t="s">
        <v>466</v>
      </c>
      <c r="C16" s="36" t="s">
        <v>467</v>
      </c>
      <c r="D16" s="343">
        <v>1</v>
      </c>
    </row>
    <row r="17" spans="1:4" x14ac:dyDescent="0.3">
      <c r="A17" s="164">
        <f t="shared" si="0"/>
        <v>8</v>
      </c>
      <c r="B17" s="289" t="s">
        <v>468</v>
      </c>
      <c r="C17" s="36" t="s">
        <v>469</v>
      </c>
      <c r="D17" s="343">
        <v>1</v>
      </c>
    </row>
    <row r="18" spans="1:4" x14ac:dyDescent="0.3">
      <c r="A18" s="164">
        <v>9</v>
      </c>
      <c r="B18" s="289" t="s">
        <v>470</v>
      </c>
      <c r="C18" s="36" t="s">
        <v>471</v>
      </c>
      <c r="D18" s="343">
        <v>1</v>
      </c>
    </row>
    <row r="19" spans="1:4" ht="28.8" x14ac:dyDescent="0.3">
      <c r="A19" s="164">
        <v>10</v>
      </c>
      <c r="B19" s="289" t="s">
        <v>472</v>
      </c>
      <c r="C19" s="36" t="s">
        <v>473</v>
      </c>
      <c r="D19" s="343">
        <v>3</v>
      </c>
    </row>
    <row r="20" spans="1:4" ht="28.8" x14ac:dyDescent="0.3">
      <c r="A20" s="164">
        <v>11</v>
      </c>
      <c r="B20" s="289" t="s">
        <v>475</v>
      </c>
      <c r="C20" s="36" t="s">
        <v>473</v>
      </c>
      <c r="D20" s="343">
        <v>3</v>
      </c>
    </row>
    <row r="21" spans="1:4" x14ac:dyDescent="0.3">
      <c r="A21" s="164">
        <v>12</v>
      </c>
      <c r="B21" s="289" t="s">
        <v>474</v>
      </c>
      <c r="C21" s="36" t="s">
        <v>476</v>
      </c>
      <c r="D21" s="343">
        <v>1</v>
      </c>
    </row>
    <row r="22" spans="1:4" x14ac:dyDescent="0.3">
      <c r="A22" s="164">
        <v>13</v>
      </c>
      <c r="B22" s="289" t="s">
        <v>477</v>
      </c>
      <c r="C22" s="36" t="s">
        <v>478</v>
      </c>
      <c r="D22" s="343">
        <v>1</v>
      </c>
    </row>
    <row r="23" spans="1:4" x14ac:dyDescent="0.3">
      <c r="A23" s="164">
        <v>14</v>
      </c>
      <c r="B23" s="289" t="s">
        <v>479</v>
      </c>
      <c r="C23" s="36" t="s">
        <v>480</v>
      </c>
      <c r="D23" s="343">
        <v>1</v>
      </c>
    </row>
    <row r="24" spans="1:4" x14ac:dyDescent="0.3">
      <c r="A24" s="164">
        <v>15</v>
      </c>
      <c r="B24" s="289" t="s">
        <v>481</v>
      </c>
      <c r="C24" s="36" t="s">
        <v>482</v>
      </c>
      <c r="D24" s="343">
        <v>1</v>
      </c>
    </row>
    <row r="25" spans="1:4" x14ac:dyDescent="0.3">
      <c r="A25" s="164">
        <v>16</v>
      </c>
      <c r="B25" s="289" t="s">
        <v>483</v>
      </c>
      <c r="C25" s="36" t="s">
        <v>484</v>
      </c>
      <c r="D25" s="343">
        <v>1</v>
      </c>
    </row>
    <row r="26" spans="1:4" x14ac:dyDescent="0.3">
      <c r="A26" s="164">
        <v>17</v>
      </c>
      <c r="B26" s="289" t="s">
        <v>485</v>
      </c>
      <c r="C26" s="36" t="s">
        <v>486</v>
      </c>
      <c r="D26" s="343">
        <v>1</v>
      </c>
    </row>
    <row r="27" spans="1:4" ht="28.8" x14ac:dyDescent="0.3">
      <c r="A27" s="164">
        <v>18</v>
      </c>
      <c r="B27" s="289" t="s">
        <v>487</v>
      </c>
      <c r="C27" s="36" t="s">
        <v>488</v>
      </c>
      <c r="D27" s="343">
        <v>1</v>
      </c>
    </row>
    <row r="28" spans="1:4" x14ac:dyDescent="0.3">
      <c r="A28" s="164">
        <v>19</v>
      </c>
      <c r="B28" s="289" t="s">
        <v>489</v>
      </c>
      <c r="C28" s="36" t="s">
        <v>490</v>
      </c>
      <c r="D28" s="343">
        <v>1</v>
      </c>
    </row>
    <row r="29" spans="1:4" ht="28.8" x14ac:dyDescent="0.3">
      <c r="A29" s="164">
        <v>20</v>
      </c>
      <c r="B29" s="289" t="s">
        <v>491</v>
      </c>
      <c r="C29" s="36" t="s">
        <v>492</v>
      </c>
      <c r="D29" s="343">
        <v>1</v>
      </c>
    </row>
    <row r="30" spans="1:4" x14ac:dyDescent="0.3">
      <c r="A30" s="164">
        <v>21</v>
      </c>
      <c r="B30" s="289" t="s">
        <v>493</v>
      </c>
      <c r="C30" s="36" t="s">
        <v>494</v>
      </c>
      <c r="D30" s="343">
        <v>1</v>
      </c>
    </row>
    <row r="31" spans="1:4" x14ac:dyDescent="0.3">
      <c r="A31" s="164">
        <v>22</v>
      </c>
      <c r="B31" s="289" t="s">
        <v>495</v>
      </c>
      <c r="C31" s="36" t="s">
        <v>494</v>
      </c>
      <c r="D31" s="343">
        <v>1</v>
      </c>
    </row>
    <row r="32" spans="1:4" ht="28.8" x14ac:dyDescent="0.3">
      <c r="A32" s="164">
        <v>23</v>
      </c>
      <c r="B32" s="289" t="s">
        <v>496</v>
      </c>
      <c r="C32" s="36" t="s">
        <v>497</v>
      </c>
      <c r="D32" s="343">
        <v>3</v>
      </c>
    </row>
    <row r="33" spans="1:4" x14ac:dyDescent="0.3">
      <c r="A33" s="164">
        <v>24</v>
      </c>
      <c r="B33" s="289" t="s">
        <v>498</v>
      </c>
      <c r="C33" s="36" t="s">
        <v>499</v>
      </c>
      <c r="D33" s="343">
        <v>1</v>
      </c>
    </row>
    <row r="34" spans="1:4" ht="28.8" x14ac:dyDescent="0.3">
      <c r="A34" s="164">
        <v>25</v>
      </c>
      <c r="B34" s="289" t="s">
        <v>500</v>
      </c>
      <c r="C34" s="36" t="s">
        <v>501</v>
      </c>
      <c r="D34" s="343">
        <v>1</v>
      </c>
    </row>
    <row r="35" spans="1:4" x14ac:dyDescent="0.3">
      <c r="A35" s="164">
        <v>26</v>
      </c>
      <c r="B35" s="289" t="s">
        <v>502</v>
      </c>
      <c r="C35" s="36" t="s">
        <v>503</v>
      </c>
      <c r="D35" s="343">
        <v>1</v>
      </c>
    </row>
    <row r="36" spans="1:4" x14ac:dyDescent="0.3">
      <c r="A36" s="164">
        <v>27</v>
      </c>
      <c r="B36" s="289" t="s">
        <v>504</v>
      </c>
      <c r="C36" s="36" t="s">
        <v>505</v>
      </c>
      <c r="D36" s="343">
        <v>3</v>
      </c>
    </row>
    <row r="37" spans="1:4" x14ac:dyDescent="0.3">
      <c r="A37" s="164">
        <v>28</v>
      </c>
      <c r="B37" s="289" t="s">
        <v>506</v>
      </c>
      <c r="C37" s="36" t="s">
        <v>507</v>
      </c>
      <c r="D37" s="343">
        <v>1</v>
      </c>
    </row>
    <row r="38" spans="1:4" x14ac:dyDescent="0.3">
      <c r="A38" s="164">
        <v>29</v>
      </c>
      <c r="B38" s="289" t="s">
        <v>508</v>
      </c>
      <c r="C38" s="36" t="s">
        <v>509</v>
      </c>
      <c r="D38" s="343">
        <v>1</v>
      </c>
    </row>
    <row r="39" spans="1:4" x14ac:dyDescent="0.3">
      <c r="A39" s="164">
        <v>30</v>
      </c>
      <c r="B39" s="289" t="s">
        <v>510</v>
      </c>
      <c r="C39" s="36" t="s">
        <v>512</v>
      </c>
      <c r="D39" s="343">
        <v>1</v>
      </c>
    </row>
    <row r="40" spans="1:4" x14ac:dyDescent="0.3">
      <c r="A40" s="164">
        <v>31</v>
      </c>
      <c r="B40" s="289" t="s">
        <v>511</v>
      </c>
      <c r="C40" s="36" t="s">
        <v>513</v>
      </c>
      <c r="D40" s="343">
        <v>1</v>
      </c>
    </row>
    <row r="41" spans="1:4" x14ac:dyDescent="0.3">
      <c r="A41" s="164">
        <v>32</v>
      </c>
      <c r="B41" s="289" t="s">
        <v>514</v>
      </c>
      <c r="C41" s="36" t="s">
        <v>515</v>
      </c>
      <c r="D41" s="343">
        <v>1</v>
      </c>
    </row>
    <row r="42" spans="1:4" ht="15" thickBot="1" x14ac:dyDescent="0.35">
      <c r="A42" s="240">
        <f t="shared" si="0"/>
        <v>33</v>
      </c>
      <c r="B42" s="292"/>
      <c r="C42" s="154"/>
      <c r="D42" s="344"/>
    </row>
    <row r="43" spans="1:4" ht="15" thickBot="1" x14ac:dyDescent="0.35">
      <c r="A43" s="345"/>
      <c r="B43" s="120"/>
      <c r="C43" s="123" t="str">
        <f>"Total "&amp;LEFT(A7,3)</f>
        <v>Total I22</v>
      </c>
      <c r="D43" s="300">
        <f>SUM(D10:D42)</f>
        <v>40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sheetPr>
  <dimension ref="A1:H20"/>
  <sheetViews>
    <sheetView workbookViewId="0">
      <selection activeCell="B6" sqref="B6"/>
    </sheetView>
  </sheetViews>
  <sheetFormatPr defaultRowHeight="14.4" x14ac:dyDescent="0.3"/>
  <cols>
    <col min="1" max="1" width="5.109375" customWidth="1"/>
    <col min="2" max="2" width="27.5546875" customWidth="1"/>
    <col min="3" max="3" width="46.88671875" customWidth="1"/>
    <col min="4" max="4" width="30" customWidth="1"/>
    <col min="5" max="5" width="10.5546875" customWidth="1"/>
    <col min="6" max="6" width="9.6640625" customWidth="1"/>
  </cols>
  <sheetData>
    <row r="1" spans="1:8" x14ac:dyDescent="0.3">
      <c r="A1" s="120" t="str">
        <f>'Date initiale'!C3</f>
        <v>Universitatea de Arhitectură și Urbanism "Ion Mincu" București</v>
      </c>
      <c r="B1" s="120"/>
      <c r="C1" s="120"/>
      <c r="D1" s="120"/>
      <c r="E1" s="120"/>
    </row>
    <row r="2" spans="1:8" x14ac:dyDescent="0.3">
      <c r="A2" s="120" t="str">
        <f>'Date initiale'!B4&amp;" "&amp;'Date initiale'!C4</f>
        <v>Facultatea ARHITECTURA</v>
      </c>
      <c r="B2" s="120"/>
      <c r="C2" s="120"/>
      <c r="D2" s="120"/>
      <c r="E2" s="120"/>
    </row>
    <row r="3" spans="1:8" x14ac:dyDescent="0.3">
      <c r="A3" s="120" t="str">
        <f>'Date initiale'!B5&amp;" "&amp;'Date initiale'!C5</f>
        <v>Departamentul SINTEZA PROIECTARII</v>
      </c>
      <c r="B3" s="120"/>
      <c r="C3" s="120"/>
      <c r="D3" s="120"/>
      <c r="E3" s="120"/>
    </row>
    <row r="4" spans="1:8" x14ac:dyDescent="0.3">
      <c r="A4" s="120" t="str">
        <f>'Date initiale'!C6&amp;", "&amp;'Date initiale'!C7</f>
        <v>BARONCEA ION JUSTIN, CONFERENTIAR</v>
      </c>
      <c r="B4" s="120"/>
      <c r="C4" s="120"/>
      <c r="D4" s="120"/>
      <c r="E4" s="120"/>
    </row>
    <row r="5" spans="1:8" x14ac:dyDescent="0.3">
      <c r="A5" s="120"/>
      <c r="B5" s="120"/>
      <c r="C5" s="120"/>
      <c r="D5" s="120"/>
      <c r="E5" s="120"/>
    </row>
    <row r="6" spans="1:8" ht="15.6" x14ac:dyDescent="0.3">
      <c r="A6" s="274" t="s">
        <v>159</v>
      </c>
    </row>
    <row r="7" spans="1:8" ht="15.6" x14ac:dyDescent="0.3">
      <c r="A7" s="393" t="str">
        <f>'Descriere indicatori'!A30&amp;". "&amp;'Descriere indicatori'!B30</f>
        <v xml:space="preserve">I23. Îndrumare de doctorat sau în co-tutelă la nivel internaţional/naţional </v>
      </c>
      <c r="B7" s="393"/>
      <c r="C7" s="393"/>
      <c r="D7" s="393"/>
      <c r="E7" s="393"/>
      <c r="F7" s="393"/>
    </row>
    <row r="8" spans="1:8" ht="15" thickBot="1" x14ac:dyDescent="0.35"/>
    <row r="9" spans="1:8" ht="29.4" thickBot="1" x14ac:dyDescent="0.35">
      <c r="A9" s="157" t="s">
        <v>80</v>
      </c>
      <c r="B9" s="158" t="s">
        <v>202</v>
      </c>
      <c r="C9" s="158" t="s">
        <v>204</v>
      </c>
      <c r="D9" s="158" t="s">
        <v>203</v>
      </c>
      <c r="E9" s="158" t="s">
        <v>111</v>
      </c>
      <c r="F9" s="281" t="s">
        <v>196</v>
      </c>
      <c r="H9" s="262" t="s">
        <v>157</v>
      </c>
    </row>
    <row r="10" spans="1:8" x14ac:dyDescent="0.3">
      <c r="A10" s="163">
        <v>1</v>
      </c>
      <c r="B10" s="297"/>
      <c r="C10" s="297"/>
      <c r="D10" s="297"/>
      <c r="E10" s="149"/>
      <c r="F10" s="342"/>
      <c r="H10" s="263" t="s">
        <v>221</v>
      </c>
    </row>
    <row r="11" spans="1:8" x14ac:dyDescent="0.3">
      <c r="A11" s="164">
        <f>A10+1</f>
        <v>2</v>
      </c>
      <c r="B11" s="289"/>
      <c r="C11" s="289"/>
      <c r="D11" s="289"/>
      <c r="E11" s="36"/>
      <c r="F11" s="343"/>
      <c r="H11" s="263" t="s">
        <v>223</v>
      </c>
    </row>
    <row r="12" spans="1:8" x14ac:dyDescent="0.3">
      <c r="A12" s="164">
        <f t="shared" ref="A12:A19" si="0">A11+1</f>
        <v>3</v>
      </c>
      <c r="B12" s="289"/>
      <c r="C12" s="289"/>
      <c r="D12" s="289"/>
      <c r="E12" s="36"/>
      <c r="F12" s="343"/>
    </row>
    <row r="13" spans="1:8" x14ac:dyDescent="0.3">
      <c r="A13" s="164">
        <f t="shared" si="0"/>
        <v>4</v>
      </c>
      <c r="B13" s="289"/>
      <c r="C13" s="289"/>
      <c r="D13" s="289"/>
      <c r="E13" s="36"/>
      <c r="F13" s="343"/>
    </row>
    <row r="14" spans="1:8" x14ac:dyDescent="0.3">
      <c r="A14" s="164">
        <f t="shared" si="0"/>
        <v>5</v>
      </c>
      <c r="B14" s="289"/>
      <c r="C14" s="289"/>
      <c r="D14" s="289"/>
      <c r="E14" s="36"/>
      <c r="F14" s="343"/>
    </row>
    <row r="15" spans="1:8" x14ac:dyDescent="0.3">
      <c r="A15" s="164">
        <f t="shared" si="0"/>
        <v>6</v>
      </c>
      <c r="B15" s="289"/>
      <c r="C15" s="289"/>
      <c r="D15" s="289"/>
      <c r="E15" s="36"/>
      <c r="F15" s="343"/>
    </row>
    <row r="16" spans="1:8" x14ac:dyDescent="0.3">
      <c r="A16" s="164">
        <f t="shared" si="0"/>
        <v>7</v>
      </c>
      <c r="B16" s="289"/>
      <c r="C16" s="289"/>
      <c r="D16" s="289"/>
      <c r="E16" s="36"/>
      <c r="F16" s="343"/>
    </row>
    <row r="17" spans="1:6" x14ac:dyDescent="0.3">
      <c r="A17" s="164">
        <f t="shared" si="0"/>
        <v>8</v>
      </c>
      <c r="B17" s="289"/>
      <c r="C17" s="289"/>
      <c r="D17" s="289"/>
      <c r="E17" s="36"/>
      <c r="F17" s="343"/>
    </row>
    <row r="18" spans="1:6" x14ac:dyDescent="0.3">
      <c r="A18" s="164">
        <f t="shared" si="0"/>
        <v>9</v>
      </c>
      <c r="B18" s="289"/>
      <c r="C18" s="289"/>
      <c r="D18" s="289"/>
      <c r="E18" s="36"/>
      <c r="F18" s="343"/>
    </row>
    <row r="19" spans="1:6" ht="15" thickBot="1" x14ac:dyDescent="0.35">
      <c r="A19" s="240">
        <f t="shared" si="0"/>
        <v>10</v>
      </c>
      <c r="B19" s="292"/>
      <c r="C19" s="292"/>
      <c r="D19" s="292"/>
      <c r="E19" s="154"/>
      <c r="F19" s="344"/>
    </row>
    <row r="20" spans="1:6" ht="15" thickBot="1" x14ac:dyDescent="0.35">
      <c r="A20" s="345"/>
      <c r="B20" s="120"/>
      <c r="C20" s="120"/>
      <c r="D20" s="120"/>
      <c r="E20" s="123" t="str">
        <f>"Total "&amp;LEFT(A7,3)</f>
        <v>Total I23</v>
      </c>
      <c r="F20" s="300">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AB15"/>
  <sheetViews>
    <sheetView workbookViewId="0">
      <selection activeCell="A16" sqref="A16"/>
    </sheetView>
  </sheetViews>
  <sheetFormatPr defaultRowHeight="14.4" x14ac:dyDescent="0.3"/>
  <sheetData>
    <row r="1" spans="1:28" x14ac:dyDescent="0.3">
      <c r="A1" t="s">
        <v>155</v>
      </c>
      <c r="AA1" s="302" t="s">
        <v>205</v>
      </c>
      <c r="AB1" t="s">
        <v>206</v>
      </c>
    </row>
    <row r="2" spans="1:28" x14ac:dyDescent="0.3">
      <c r="A2" t="s">
        <v>156</v>
      </c>
    </row>
    <row r="6" spans="1:28" x14ac:dyDescent="0.3">
      <c r="A6" t="s">
        <v>191</v>
      </c>
    </row>
    <row r="7" spans="1:28" x14ac:dyDescent="0.3">
      <c r="A7" t="s">
        <v>192</v>
      </c>
    </row>
    <row r="8" spans="1:28" x14ac:dyDescent="0.3">
      <c r="A8" t="s">
        <v>193</v>
      </c>
    </row>
    <row r="9" spans="1:28" x14ac:dyDescent="0.3">
      <c r="A9" t="s">
        <v>194</v>
      </c>
    </row>
    <row r="10" spans="1:28" x14ac:dyDescent="0.3">
      <c r="A10" t="s">
        <v>195</v>
      </c>
    </row>
    <row r="13" spans="1:28" x14ac:dyDescent="0.3">
      <c r="A13" t="s">
        <v>77</v>
      </c>
    </row>
    <row r="14" spans="1:28" x14ac:dyDescent="0.3">
      <c r="A14" t="s">
        <v>263</v>
      </c>
    </row>
    <row r="15" spans="1:28" x14ac:dyDescent="0.3">
      <c r="A15" t="s">
        <v>264</v>
      </c>
    </row>
  </sheetData>
  <phoneticPr fontId="12"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D51"/>
  <sheetViews>
    <sheetView showGridLines="0" showRowColHeaders="0" topLeftCell="A37" zoomScaleNormal="100" workbookViewId="0">
      <selection activeCell="E43" sqref="E43"/>
    </sheetView>
  </sheetViews>
  <sheetFormatPr defaultRowHeight="14.4" x14ac:dyDescent="0.3"/>
  <cols>
    <col min="1" max="1" width="8.5546875" customWidth="1"/>
    <col min="2" max="2" width="55" customWidth="1"/>
    <col min="3" max="3" width="9.44140625" style="64" customWidth="1"/>
    <col min="4" max="4" width="14.33203125" customWidth="1"/>
  </cols>
  <sheetData>
    <row r="1" spans="1:4" x14ac:dyDescent="0.3">
      <c r="A1" s="78" t="s">
        <v>226</v>
      </c>
      <c r="C1"/>
    </row>
    <row r="2" spans="1:4" x14ac:dyDescent="0.3">
      <c r="A2" s="78"/>
      <c r="C2"/>
    </row>
    <row r="3" spans="1:4" ht="43.2" x14ac:dyDescent="0.3">
      <c r="A3" s="63" t="s">
        <v>91</v>
      </c>
      <c r="B3" s="11" t="s">
        <v>19</v>
      </c>
      <c r="C3" s="63" t="s">
        <v>20</v>
      </c>
      <c r="D3" s="11" t="s">
        <v>129</v>
      </c>
    </row>
    <row r="4" spans="1:4" ht="28.8" x14ac:dyDescent="0.3">
      <c r="A4" s="69" t="s">
        <v>161</v>
      </c>
      <c r="B4" s="10" t="s">
        <v>22</v>
      </c>
      <c r="C4" s="69" t="s">
        <v>132</v>
      </c>
      <c r="D4" s="66" t="s">
        <v>130</v>
      </c>
    </row>
    <row r="5" spans="1:4" x14ac:dyDescent="0.3">
      <c r="A5" s="69" t="s">
        <v>162</v>
      </c>
      <c r="B5" s="10" t="s">
        <v>24</v>
      </c>
      <c r="C5" s="69" t="s">
        <v>25</v>
      </c>
      <c r="D5" s="66" t="s">
        <v>18</v>
      </c>
    </row>
    <row r="6" spans="1:4" ht="28.8" x14ac:dyDescent="0.3">
      <c r="A6" s="69" t="s">
        <v>163</v>
      </c>
      <c r="B6" s="28" t="s">
        <v>27</v>
      </c>
      <c r="C6" s="69" t="s">
        <v>28</v>
      </c>
      <c r="D6" s="66" t="s">
        <v>29</v>
      </c>
    </row>
    <row r="7" spans="1:4" x14ac:dyDescent="0.3">
      <c r="A7" s="69" t="s">
        <v>164</v>
      </c>
      <c r="B7" s="10" t="s">
        <v>31</v>
      </c>
      <c r="C7" s="69" t="s">
        <v>32</v>
      </c>
      <c r="D7" s="66" t="s">
        <v>33</v>
      </c>
    </row>
    <row r="8" spans="1:4" s="17" customFormat="1" ht="57.6" x14ac:dyDescent="0.3">
      <c r="A8" s="69" t="s">
        <v>165</v>
      </c>
      <c r="B8" s="66" t="s">
        <v>35</v>
      </c>
      <c r="C8" s="69" t="s">
        <v>28</v>
      </c>
      <c r="D8" s="66" t="s">
        <v>33</v>
      </c>
    </row>
    <row r="9" spans="1:4" ht="28.8" x14ac:dyDescent="0.3">
      <c r="A9" s="69" t="s">
        <v>166</v>
      </c>
      <c r="B9" s="14" t="s">
        <v>37</v>
      </c>
      <c r="C9" s="69" t="s">
        <v>38</v>
      </c>
      <c r="D9" s="66" t="s">
        <v>33</v>
      </c>
    </row>
    <row r="10" spans="1:4" ht="26.25" customHeight="1" x14ac:dyDescent="0.3">
      <c r="A10" s="69" t="s">
        <v>167</v>
      </c>
      <c r="B10" s="14" t="s">
        <v>40</v>
      </c>
      <c r="C10" s="69" t="s">
        <v>38</v>
      </c>
      <c r="D10" s="66" t="s">
        <v>33</v>
      </c>
    </row>
    <row r="11" spans="1:4" ht="28.8" x14ac:dyDescent="0.3">
      <c r="A11" s="69" t="s">
        <v>168</v>
      </c>
      <c r="B11" s="14" t="s">
        <v>42</v>
      </c>
      <c r="C11" s="69" t="s">
        <v>28</v>
      </c>
      <c r="D11" s="66" t="s">
        <v>43</v>
      </c>
    </row>
    <row r="12" spans="1:4" ht="28.8" x14ac:dyDescent="0.3">
      <c r="A12" s="69" t="s">
        <v>169</v>
      </c>
      <c r="B12" s="10" t="s">
        <v>45</v>
      </c>
      <c r="C12" s="69" t="s">
        <v>46</v>
      </c>
      <c r="D12" s="66" t="s">
        <v>43</v>
      </c>
    </row>
    <row r="13" spans="1:4" ht="62.25" customHeight="1" x14ac:dyDescent="0.3">
      <c r="A13" s="69" t="s">
        <v>170</v>
      </c>
      <c r="B13" s="65" t="s">
        <v>48</v>
      </c>
      <c r="C13" s="69" t="s">
        <v>131</v>
      </c>
      <c r="D13" s="66" t="s">
        <v>49</v>
      </c>
    </row>
    <row r="14" spans="1:4" ht="57.6" x14ac:dyDescent="0.3">
      <c r="A14" s="70" t="s">
        <v>171</v>
      </c>
      <c r="B14" s="14" t="s">
        <v>51</v>
      </c>
      <c r="C14" s="69" t="s">
        <v>133</v>
      </c>
      <c r="D14" s="66" t="s">
        <v>52</v>
      </c>
    </row>
    <row r="15" spans="1:4" ht="46.5" customHeight="1" x14ac:dyDescent="0.3">
      <c r="A15" s="71"/>
      <c r="B15" s="14" t="s">
        <v>53</v>
      </c>
      <c r="C15" s="69" t="s">
        <v>134</v>
      </c>
      <c r="D15" s="66" t="s">
        <v>54</v>
      </c>
    </row>
    <row r="16" spans="1:4" ht="28.8" x14ac:dyDescent="0.3">
      <c r="A16" s="72"/>
      <c r="B16" s="31" t="s">
        <v>55</v>
      </c>
      <c r="C16" s="69" t="s">
        <v>135</v>
      </c>
      <c r="D16" s="66" t="s">
        <v>56</v>
      </c>
    </row>
    <row r="17" spans="1:4" ht="43.2" x14ac:dyDescent="0.3">
      <c r="A17" s="69" t="s">
        <v>172</v>
      </c>
      <c r="B17" s="14" t="s">
        <v>58</v>
      </c>
      <c r="C17" s="69" t="s">
        <v>136</v>
      </c>
      <c r="D17" s="66" t="s">
        <v>84</v>
      </c>
    </row>
    <row r="18" spans="1:4" ht="42" customHeight="1" x14ac:dyDescent="0.3">
      <c r="A18" s="69" t="s">
        <v>173</v>
      </c>
      <c r="B18" s="14" t="s">
        <v>86</v>
      </c>
      <c r="C18" s="69" t="s">
        <v>134</v>
      </c>
      <c r="D18" s="66" t="s">
        <v>84</v>
      </c>
    </row>
    <row r="19" spans="1:4" ht="70.5" customHeight="1" x14ac:dyDescent="0.3">
      <c r="A19" s="388" t="s">
        <v>174</v>
      </c>
      <c r="B19" s="10" t="s">
        <v>88</v>
      </c>
      <c r="C19" s="69" t="s">
        <v>137</v>
      </c>
      <c r="D19" s="66" t="s">
        <v>84</v>
      </c>
    </row>
    <row r="20" spans="1:4" ht="43.2" x14ac:dyDescent="0.3">
      <c r="A20" s="389"/>
      <c r="B20" s="10" t="s">
        <v>89</v>
      </c>
      <c r="C20" s="69" t="s">
        <v>138</v>
      </c>
      <c r="D20" s="66" t="s">
        <v>84</v>
      </c>
    </row>
    <row r="21" spans="1:4" ht="57.6" x14ac:dyDescent="0.3">
      <c r="A21" s="72" t="s">
        <v>174</v>
      </c>
      <c r="B21" s="10" t="s">
        <v>90</v>
      </c>
      <c r="C21" s="69" t="s">
        <v>139</v>
      </c>
      <c r="D21" s="66" t="s">
        <v>84</v>
      </c>
    </row>
    <row r="22" spans="1:4" ht="129.6" x14ac:dyDescent="0.3">
      <c r="A22" s="75" t="s">
        <v>0</v>
      </c>
      <c r="B22" s="73" t="s">
        <v>146</v>
      </c>
      <c r="C22" s="74" t="s">
        <v>114</v>
      </c>
      <c r="D22" s="73" t="s">
        <v>113</v>
      </c>
    </row>
    <row r="23" spans="1:4" ht="57.6" x14ac:dyDescent="0.3">
      <c r="A23" s="72" t="s">
        <v>175</v>
      </c>
      <c r="B23" s="59" t="s">
        <v>93</v>
      </c>
      <c r="C23" s="72" t="s">
        <v>140</v>
      </c>
      <c r="D23" s="68" t="s">
        <v>94</v>
      </c>
    </row>
    <row r="24" spans="1:4" ht="57.6" x14ac:dyDescent="0.3">
      <c r="A24" s="69" t="s">
        <v>176</v>
      </c>
      <c r="B24" s="14" t="s">
        <v>96</v>
      </c>
      <c r="C24" s="69" t="s">
        <v>141</v>
      </c>
      <c r="D24" s="66" t="s">
        <v>97</v>
      </c>
    </row>
    <row r="25" spans="1:4" ht="106.5" customHeight="1" x14ac:dyDescent="0.3">
      <c r="A25" s="69" t="s">
        <v>177</v>
      </c>
      <c r="B25" s="77" t="s">
        <v>59</v>
      </c>
      <c r="C25" s="69" t="s">
        <v>142</v>
      </c>
      <c r="D25" s="66" t="s">
        <v>60</v>
      </c>
    </row>
    <row r="26" spans="1:4" ht="43.2" x14ac:dyDescent="0.3">
      <c r="A26" s="69" t="s">
        <v>178</v>
      </c>
      <c r="B26" s="76" t="s">
        <v>62</v>
      </c>
      <c r="C26" s="69" t="s">
        <v>143</v>
      </c>
      <c r="D26" s="66" t="s">
        <v>63</v>
      </c>
    </row>
    <row r="27" spans="1:4" ht="28.8" x14ac:dyDescent="0.3">
      <c r="A27" s="69" t="s">
        <v>179</v>
      </c>
      <c r="B27" s="68" t="s">
        <v>65</v>
      </c>
      <c r="C27" s="69" t="s">
        <v>141</v>
      </c>
      <c r="D27" s="66" t="s">
        <v>63</v>
      </c>
    </row>
    <row r="28" spans="1:4" ht="86.4" x14ac:dyDescent="0.3">
      <c r="A28" s="69" t="s">
        <v>180</v>
      </c>
      <c r="B28" s="67" t="s">
        <v>67</v>
      </c>
      <c r="C28" s="69" t="s">
        <v>144</v>
      </c>
      <c r="D28" s="66" t="s">
        <v>68</v>
      </c>
    </row>
    <row r="29" spans="1:4" ht="57.6" x14ac:dyDescent="0.3">
      <c r="A29" s="69" t="s">
        <v>181</v>
      </c>
      <c r="B29" s="66" t="s">
        <v>70</v>
      </c>
      <c r="C29" s="69" t="s">
        <v>145</v>
      </c>
      <c r="D29" s="66" t="s">
        <v>60</v>
      </c>
    </row>
    <row r="30" spans="1:4" ht="28.8" x14ac:dyDescent="0.3">
      <c r="A30" s="69" t="s">
        <v>182</v>
      </c>
      <c r="B30" s="66" t="s">
        <v>72</v>
      </c>
      <c r="C30" s="69" t="s">
        <v>73</v>
      </c>
      <c r="D30" s="66" t="s">
        <v>60</v>
      </c>
    </row>
    <row r="32" spans="1:4" ht="48.75" customHeight="1" x14ac:dyDescent="0.3">
      <c r="A32" s="386" t="s">
        <v>74</v>
      </c>
      <c r="B32" s="386"/>
      <c r="C32" s="386"/>
      <c r="D32" s="386"/>
    </row>
    <row r="33" spans="1:4" ht="64.5" customHeight="1" x14ac:dyDescent="0.3">
      <c r="A33" s="386" t="s">
        <v>75</v>
      </c>
      <c r="B33" s="386"/>
      <c r="C33" s="386"/>
      <c r="D33" s="386"/>
    </row>
    <row r="34" spans="1:4" ht="59.25" customHeight="1" x14ac:dyDescent="0.3">
      <c r="A34" s="386" t="s">
        <v>76</v>
      </c>
      <c r="B34" s="386"/>
      <c r="C34" s="386"/>
      <c r="D34" s="386"/>
    </row>
    <row r="36" spans="1:4" x14ac:dyDescent="0.3">
      <c r="A36" s="387" t="s">
        <v>258</v>
      </c>
      <c r="B36" s="386"/>
      <c r="C36" s="386"/>
      <c r="D36" s="386"/>
    </row>
    <row r="37" spans="1:4" x14ac:dyDescent="0.3">
      <c r="A37" s="386"/>
      <c r="B37" s="386"/>
      <c r="C37" s="386"/>
      <c r="D37" s="386"/>
    </row>
    <row r="38" spans="1:4" x14ac:dyDescent="0.3">
      <c r="A38" s="386"/>
      <c r="B38" s="386"/>
      <c r="C38" s="386"/>
      <c r="D38" s="386"/>
    </row>
    <row r="39" spans="1:4" x14ac:dyDescent="0.3">
      <c r="A39" s="386"/>
      <c r="B39" s="386"/>
      <c r="C39" s="386"/>
      <c r="D39" s="386"/>
    </row>
    <row r="40" spans="1:4" x14ac:dyDescent="0.3">
      <c r="A40" s="386"/>
      <c r="B40" s="386"/>
      <c r="C40" s="386"/>
      <c r="D40" s="386"/>
    </row>
    <row r="41" spans="1:4" x14ac:dyDescent="0.3">
      <c r="A41" s="386"/>
      <c r="B41" s="386"/>
      <c r="C41" s="386"/>
      <c r="D41" s="386"/>
    </row>
    <row r="42" spans="1:4" x14ac:dyDescent="0.3">
      <c r="A42" s="386"/>
      <c r="B42" s="386"/>
      <c r="C42" s="386"/>
      <c r="D42" s="386"/>
    </row>
    <row r="43" spans="1:4" ht="114" customHeight="1" x14ac:dyDescent="0.3">
      <c r="A43" s="386"/>
      <c r="B43" s="386"/>
      <c r="C43" s="386"/>
      <c r="D43" s="386"/>
    </row>
    <row r="51" ht="86.25" customHeight="1" x14ac:dyDescent="0.3"/>
  </sheetData>
  <mergeCells count="5">
    <mergeCell ref="A33:D33"/>
    <mergeCell ref="A36:D43"/>
    <mergeCell ref="A32:D32"/>
    <mergeCell ref="A34:D34"/>
    <mergeCell ref="A19:A20"/>
  </mergeCells>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H18"/>
  <sheetViews>
    <sheetView showGridLines="0" showRowColHeaders="0" workbookViewId="0"/>
  </sheetViews>
  <sheetFormatPr defaultRowHeight="14.4" x14ac:dyDescent="0.3"/>
  <cols>
    <col min="2" max="2" width="46.5546875" customWidth="1"/>
    <col min="3" max="4" width="14.33203125" customWidth="1"/>
  </cols>
  <sheetData>
    <row r="1" spans="1:8" x14ac:dyDescent="0.3">
      <c r="A1" s="78" t="s">
        <v>149</v>
      </c>
    </row>
    <row r="3" spans="1:8" ht="64.5" customHeight="1" x14ac:dyDescent="0.3">
      <c r="A3" s="80" t="s">
        <v>2</v>
      </c>
      <c r="B3" s="79" t="s">
        <v>1</v>
      </c>
      <c r="C3" s="81" t="s">
        <v>3</v>
      </c>
      <c r="D3" s="81" t="s">
        <v>4</v>
      </c>
      <c r="E3" s="1"/>
      <c r="F3" s="1"/>
      <c r="G3" s="1"/>
      <c r="H3" s="1"/>
    </row>
    <row r="4" spans="1:8" x14ac:dyDescent="0.3">
      <c r="A4" s="18" t="s">
        <v>5</v>
      </c>
      <c r="B4" s="12" t="s">
        <v>150</v>
      </c>
      <c r="C4" s="18" t="s">
        <v>12</v>
      </c>
      <c r="D4" s="18" t="s">
        <v>15</v>
      </c>
    </row>
    <row r="5" spans="1:8" x14ac:dyDescent="0.3">
      <c r="A5" s="18" t="s">
        <v>6</v>
      </c>
      <c r="B5" s="12" t="s">
        <v>9</v>
      </c>
      <c r="C5" s="18" t="s">
        <v>12</v>
      </c>
      <c r="D5" s="18" t="s">
        <v>15</v>
      </c>
    </row>
    <row r="6" spans="1:8" x14ac:dyDescent="0.3">
      <c r="A6" s="18" t="s">
        <v>7</v>
      </c>
      <c r="B6" s="12" t="s">
        <v>10</v>
      </c>
      <c r="C6" s="18" t="s">
        <v>13</v>
      </c>
      <c r="D6" s="18" t="s">
        <v>16</v>
      </c>
    </row>
    <row r="7" spans="1:8" x14ac:dyDescent="0.3">
      <c r="A7" s="18" t="s">
        <v>8</v>
      </c>
      <c r="B7" s="12" t="s">
        <v>11</v>
      </c>
      <c r="C7" s="18" t="s">
        <v>14</v>
      </c>
      <c r="D7" s="18" t="s">
        <v>17</v>
      </c>
    </row>
    <row r="11" spans="1:8" ht="13.5" customHeight="1" x14ac:dyDescent="0.3"/>
    <row r="12" spans="1:8" hidden="1" x14ac:dyDescent="0.3"/>
    <row r="13" spans="1:8" hidden="1" x14ac:dyDescent="0.3"/>
    <row r="14" spans="1:8" hidden="1" x14ac:dyDescent="0.3"/>
    <row r="15" spans="1:8" hidden="1" x14ac:dyDescent="0.3"/>
    <row r="16" spans="1:8" hidden="1" x14ac:dyDescent="0.3"/>
    <row r="18" ht="20.25" customHeight="1" x14ac:dyDescent="0.3"/>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sheetPr>
  <dimension ref="A1:AE22"/>
  <sheetViews>
    <sheetView topLeftCell="A4" workbookViewId="0">
      <selection activeCell="B12" sqref="B12"/>
    </sheetView>
  </sheetViews>
  <sheetFormatPr defaultRowHeight="14.4" x14ac:dyDescent="0.3"/>
  <cols>
    <col min="1" max="1" width="5.109375" customWidth="1"/>
    <col min="2" max="2" width="22.109375" customWidth="1"/>
    <col min="3" max="3" width="27.109375" customWidth="1"/>
    <col min="4" max="4" width="21.44140625" customWidth="1"/>
    <col min="5" max="5" width="16" customWidth="1"/>
    <col min="6" max="6" width="6.88671875" customWidth="1"/>
    <col min="7" max="7" width="10" customWidth="1"/>
    <col min="8" max="8" width="10.6640625" customWidth="1"/>
    <col min="9" max="9" width="9.44140625" customWidth="1"/>
  </cols>
  <sheetData>
    <row r="1" spans="1:31" ht="15.6" x14ac:dyDescent="0.3">
      <c r="A1" s="259" t="str">
        <f>'Date initiale'!C3</f>
        <v>Universitatea de Arhitectură și Urbanism "Ion Mincu" București</v>
      </c>
      <c r="B1" s="259"/>
      <c r="C1" s="259"/>
      <c r="D1" s="2"/>
      <c r="E1" s="2"/>
      <c r="F1" s="3"/>
      <c r="G1" s="3"/>
      <c r="H1" s="3"/>
      <c r="I1" s="3"/>
    </row>
    <row r="2" spans="1:31" ht="15.6" x14ac:dyDescent="0.3">
      <c r="A2" s="259" t="str">
        <f>'Date initiale'!B4&amp;" "&amp;'Date initiale'!C4</f>
        <v>Facultatea ARHITECTURA</v>
      </c>
      <c r="B2" s="259"/>
      <c r="C2" s="259"/>
      <c r="D2" s="2"/>
      <c r="E2" s="2"/>
      <c r="F2" s="3"/>
      <c r="G2" s="3"/>
      <c r="H2" s="3"/>
      <c r="I2" s="3"/>
    </row>
    <row r="3" spans="1:31" ht="15.6" x14ac:dyDescent="0.3">
      <c r="A3" s="259" t="str">
        <f>'Date initiale'!B5&amp;" "&amp;'Date initiale'!C5</f>
        <v>Departamentul SINTEZA PROIECTARII</v>
      </c>
      <c r="B3" s="259"/>
      <c r="C3" s="259"/>
      <c r="D3" s="2"/>
      <c r="E3" s="2"/>
      <c r="F3" s="2"/>
      <c r="G3" s="2"/>
      <c r="H3" s="2"/>
      <c r="I3" s="2"/>
    </row>
    <row r="4" spans="1:31" ht="15.6" x14ac:dyDescent="0.3">
      <c r="A4" s="391" t="str">
        <f>'Date initiale'!C6&amp;", "&amp;'Date initiale'!C7</f>
        <v>BARONCEA ION JUSTIN, CONFERENTIAR</v>
      </c>
      <c r="B4" s="391"/>
      <c r="C4" s="391"/>
      <c r="D4" s="2"/>
      <c r="E4" s="2"/>
      <c r="F4" s="3"/>
      <c r="G4" s="3"/>
      <c r="H4" s="3"/>
      <c r="I4" s="3"/>
    </row>
    <row r="5" spans="1:31" ht="15.6" x14ac:dyDescent="0.3">
      <c r="A5" s="260"/>
      <c r="B5" s="260"/>
      <c r="C5" s="260"/>
      <c r="D5" s="2"/>
      <c r="E5" s="2"/>
      <c r="F5" s="3"/>
      <c r="G5" s="3"/>
      <c r="H5" s="3"/>
      <c r="I5" s="3"/>
    </row>
    <row r="6" spans="1:31" ht="15.6" x14ac:dyDescent="0.3">
      <c r="A6" s="390" t="s">
        <v>159</v>
      </c>
      <c r="B6" s="390"/>
      <c r="C6" s="390"/>
      <c r="D6" s="390"/>
      <c r="E6" s="390"/>
      <c r="F6" s="390"/>
      <c r="G6" s="390"/>
      <c r="H6" s="390"/>
      <c r="I6" s="390"/>
    </row>
    <row r="7" spans="1:31" ht="15.6" x14ac:dyDescent="0.3">
      <c r="A7" s="390" t="str">
        <f>'Descriere indicatori'!A4&amp;". "&amp;'Descriere indicatori'!B4</f>
        <v xml:space="preserve">I1. Cărţi de autor/capitole publicate la edituri cu prestigiu internaţional* </v>
      </c>
      <c r="B7" s="390"/>
      <c r="C7" s="390"/>
      <c r="D7" s="390"/>
      <c r="E7" s="390"/>
      <c r="F7" s="390"/>
      <c r="G7" s="390"/>
      <c r="H7" s="390"/>
      <c r="I7" s="390"/>
    </row>
    <row r="8" spans="1:31" ht="16.2" thickBot="1" x14ac:dyDescent="0.35">
      <c r="A8" s="33"/>
      <c r="B8" s="33"/>
      <c r="C8" s="33"/>
      <c r="D8" s="33"/>
      <c r="E8" s="33"/>
      <c r="F8" s="33"/>
      <c r="G8" s="33"/>
      <c r="H8" s="33"/>
      <c r="I8" s="33"/>
    </row>
    <row r="9" spans="1:31" s="6" customFormat="1" ht="58.2" thickBot="1" x14ac:dyDescent="0.35">
      <c r="A9" s="189" t="s">
        <v>80</v>
      </c>
      <c r="B9" s="190" t="s">
        <v>115</v>
      </c>
      <c r="C9" s="190" t="s">
        <v>227</v>
      </c>
      <c r="D9" s="190" t="s">
        <v>117</v>
      </c>
      <c r="E9" s="190" t="s">
        <v>118</v>
      </c>
      <c r="F9" s="191" t="s">
        <v>119</v>
      </c>
      <c r="G9" s="190" t="s">
        <v>120</v>
      </c>
      <c r="H9" s="190" t="s">
        <v>121</v>
      </c>
      <c r="I9" s="192" t="s">
        <v>122</v>
      </c>
      <c r="J9" s="4"/>
      <c r="K9" s="262" t="s">
        <v>157</v>
      </c>
      <c r="L9" s="5"/>
      <c r="M9" s="5"/>
      <c r="N9" s="5"/>
      <c r="O9" s="5"/>
      <c r="P9" s="5"/>
      <c r="Q9" s="5"/>
      <c r="R9" s="5"/>
      <c r="S9" s="5"/>
      <c r="T9" s="5"/>
      <c r="U9" s="5"/>
      <c r="V9" s="5"/>
      <c r="W9" s="5"/>
      <c r="X9" s="5"/>
      <c r="Y9" s="5"/>
      <c r="Z9" s="5"/>
      <c r="AA9" s="5"/>
      <c r="AB9" s="5"/>
      <c r="AC9" s="5"/>
      <c r="AD9" s="5"/>
      <c r="AE9" s="5"/>
    </row>
    <row r="10" spans="1:31" s="6" customFormat="1" ht="15.6" x14ac:dyDescent="0.3">
      <c r="A10" s="105">
        <v>1</v>
      </c>
      <c r="B10" s="106"/>
      <c r="C10" s="106"/>
      <c r="D10" s="106"/>
      <c r="E10" s="107"/>
      <c r="F10" s="108"/>
      <c r="G10" s="108"/>
      <c r="H10" s="108"/>
      <c r="I10" s="309"/>
      <c r="J10" s="8"/>
      <c r="K10" s="263" t="s">
        <v>158</v>
      </c>
      <c r="L10" s="9"/>
      <c r="M10" s="9"/>
      <c r="N10" s="9"/>
      <c r="O10" s="9"/>
      <c r="P10" s="9"/>
      <c r="Q10" s="9"/>
      <c r="R10" s="9"/>
      <c r="S10" s="9"/>
      <c r="T10" s="9"/>
      <c r="U10" s="5"/>
      <c r="V10" s="5"/>
      <c r="W10" s="5"/>
      <c r="X10" s="5"/>
      <c r="Y10" s="5"/>
      <c r="Z10" s="5"/>
      <c r="AA10" s="5"/>
      <c r="AB10" s="5"/>
      <c r="AC10" s="5"/>
      <c r="AD10" s="5"/>
      <c r="AE10" s="5"/>
    </row>
    <row r="11" spans="1:31" s="6" customFormat="1" ht="15.6" x14ac:dyDescent="0.3">
      <c r="A11" s="109">
        <f>A10+1</f>
        <v>2</v>
      </c>
      <c r="B11" s="110"/>
      <c r="C11" s="111"/>
      <c r="D11" s="110"/>
      <c r="E11" s="112"/>
      <c r="F11" s="113"/>
      <c r="G11" s="114"/>
      <c r="H11" s="114"/>
      <c r="I11" s="310"/>
      <c r="J11" s="8"/>
      <c r="K11" s="64"/>
      <c r="L11" s="9"/>
      <c r="M11" s="9"/>
      <c r="N11" s="9"/>
      <c r="O11" s="9"/>
      <c r="P11" s="9"/>
      <c r="Q11" s="9"/>
      <c r="R11" s="9"/>
      <c r="S11" s="9"/>
      <c r="T11" s="9"/>
      <c r="U11" s="5"/>
      <c r="V11" s="5"/>
      <c r="W11" s="5"/>
      <c r="X11" s="5"/>
      <c r="Y11" s="5"/>
      <c r="Z11" s="5"/>
      <c r="AA11" s="5"/>
      <c r="AB11" s="5"/>
      <c r="AC11" s="5"/>
      <c r="AD11" s="5"/>
      <c r="AE11" s="5"/>
    </row>
    <row r="12" spans="1:31" s="6" customFormat="1" ht="15.6" x14ac:dyDescent="0.3">
      <c r="A12" s="109">
        <f t="shared" ref="A12:A19" si="0">A11+1</f>
        <v>3</v>
      </c>
      <c r="B12" s="111"/>
      <c r="C12" s="111"/>
      <c r="D12" s="111"/>
      <c r="E12" s="112"/>
      <c r="F12" s="113"/>
      <c r="G12" s="114"/>
      <c r="H12" s="114"/>
      <c r="I12" s="310"/>
      <c r="J12" s="8"/>
      <c r="K12" s="9"/>
      <c r="L12" s="9"/>
      <c r="M12" s="9"/>
      <c r="N12" s="9"/>
      <c r="O12" s="9"/>
      <c r="P12" s="9"/>
      <c r="Q12" s="9"/>
      <c r="R12" s="9"/>
      <c r="S12" s="9"/>
      <c r="T12" s="9"/>
      <c r="U12" s="5"/>
      <c r="V12" s="5"/>
      <c r="W12" s="5"/>
      <c r="X12" s="5"/>
      <c r="Y12" s="5"/>
      <c r="Z12" s="5"/>
      <c r="AA12" s="5"/>
      <c r="AB12" s="5"/>
      <c r="AC12" s="5"/>
      <c r="AD12" s="5"/>
      <c r="AE12" s="5"/>
    </row>
    <row r="13" spans="1:31" s="6" customFormat="1" ht="15.6" x14ac:dyDescent="0.3">
      <c r="A13" s="109">
        <f t="shared" si="0"/>
        <v>4</v>
      </c>
      <c r="B13" s="110"/>
      <c r="C13" s="111"/>
      <c r="D13" s="110"/>
      <c r="E13" s="112"/>
      <c r="F13" s="113"/>
      <c r="G13" s="114"/>
      <c r="H13" s="114"/>
      <c r="I13" s="310"/>
      <c r="J13" s="8"/>
      <c r="K13" s="9"/>
      <c r="L13" s="9"/>
      <c r="M13" s="9"/>
      <c r="N13" s="9"/>
      <c r="O13" s="9"/>
      <c r="P13" s="9"/>
      <c r="Q13" s="9"/>
      <c r="R13" s="9"/>
      <c r="S13" s="9"/>
      <c r="T13" s="9"/>
      <c r="U13" s="5"/>
      <c r="V13" s="5"/>
      <c r="W13" s="5"/>
      <c r="X13" s="5"/>
      <c r="Y13" s="5"/>
      <c r="Z13" s="5"/>
      <c r="AA13" s="5"/>
      <c r="AB13" s="5"/>
      <c r="AC13" s="5"/>
      <c r="AD13" s="5"/>
      <c r="AE13" s="5"/>
    </row>
    <row r="14" spans="1:31" s="6" customFormat="1" ht="15.6" x14ac:dyDescent="0.3">
      <c r="A14" s="109">
        <f t="shared" si="0"/>
        <v>5</v>
      </c>
      <c r="B14" s="111"/>
      <c r="C14" s="111"/>
      <c r="D14" s="111"/>
      <c r="E14" s="112"/>
      <c r="F14" s="113"/>
      <c r="G14" s="114"/>
      <c r="H14" s="114"/>
      <c r="I14" s="310"/>
      <c r="J14" s="8"/>
      <c r="K14" s="9"/>
      <c r="L14" s="9"/>
      <c r="M14" s="9"/>
      <c r="N14" s="9"/>
      <c r="O14" s="9"/>
      <c r="P14" s="9"/>
      <c r="Q14" s="9"/>
      <c r="R14" s="9"/>
      <c r="S14" s="9"/>
      <c r="T14" s="9"/>
      <c r="U14" s="5"/>
      <c r="V14" s="5"/>
      <c r="W14" s="5"/>
      <c r="X14" s="5"/>
      <c r="Y14" s="5"/>
      <c r="Z14" s="5"/>
      <c r="AA14" s="5"/>
      <c r="AB14" s="5"/>
      <c r="AC14" s="5"/>
      <c r="AD14" s="5"/>
      <c r="AE14" s="5"/>
    </row>
    <row r="15" spans="1:31" s="6" customFormat="1" ht="15.6" x14ac:dyDescent="0.3">
      <c r="A15" s="109">
        <f t="shared" si="0"/>
        <v>6</v>
      </c>
      <c r="B15" s="111"/>
      <c r="C15" s="111"/>
      <c r="D15" s="111"/>
      <c r="E15" s="112"/>
      <c r="F15" s="113"/>
      <c r="G15" s="114"/>
      <c r="H15" s="114"/>
      <c r="I15" s="310"/>
      <c r="J15" s="8"/>
      <c r="K15" s="9"/>
      <c r="L15" s="9"/>
      <c r="M15" s="9"/>
      <c r="N15" s="9"/>
      <c r="O15" s="9"/>
      <c r="P15" s="9"/>
      <c r="Q15" s="9"/>
      <c r="R15" s="9"/>
      <c r="S15" s="9"/>
      <c r="T15" s="9"/>
      <c r="U15" s="5"/>
      <c r="V15" s="5"/>
      <c r="W15" s="5"/>
      <c r="X15" s="5"/>
      <c r="Y15" s="5"/>
      <c r="Z15" s="5"/>
      <c r="AA15" s="5"/>
      <c r="AB15" s="5"/>
      <c r="AC15" s="5"/>
      <c r="AD15" s="5"/>
      <c r="AE15" s="5"/>
    </row>
    <row r="16" spans="1:31" s="6" customFormat="1" ht="15.6" x14ac:dyDescent="0.3">
      <c r="A16" s="109">
        <f t="shared" si="0"/>
        <v>7</v>
      </c>
      <c r="B16" s="110"/>
      <c r="C16" s="111"/>
      <c r="D16" s="110"/>
      <c r="E16" s="112"/>
      <c r="F16" s="113"/>
      <c r="G16" s="114"/>
      <c r="H16" s="114"/>
      <c r="I16" s="310"/>
      <c r="J16" s="8"/>
      <c r="K16" s="9"/>
      <c r="L16" s="9"/>
      <c r="M16" s="9"/>
      <c r="N16" s="9"/>
      <c r="O16" s="9"/>
      <c r="P16" s="9"/>
      <c r="Q16" s="9"/>
      <c r="R16" s="9"/>
      <c r="S16" s="9"/>
      <c r="T16" s="9"/>
      <c r="U16" s="5"/>
      <c r="V16" s="5"/>
      <c r="W16" s="5"/>
      <c r="X16" s="5"/>
      <c r="Y16" s="5"/>
      <c r="Z16" s="5"/>
      <c r="AA16" s="5"/>
      <c r="AB16" s="5"/>
      <c r="AC16" s="5"/>
      <c r="AD16" s="5"/>
      <c r="AE16" s="5"/>
    </row>
    <row r="17" spans="1:31" s="6" customFormat="1" ht="15.6" x14ac:dyDescent="0.3">
      <c r="A17" s="109">
        <f t="shared" si="0"/>
        <v>8</v>
      </c>
      <c r="B17" s="111"/>
      <c r="C17" s="111"/>
      <c r="D17" s="111"/>
      <c r="E17" s="112"/>
      <c r="F17" s="113"/>
      <c r="G17" s="114"/>
      <c r="H17" s="114"/>
      <c r="I17" s="310"/>
      <c r="J17" s="8"/>
      <c r="K17" s="9"/>
      <c r="L17" s="9"/>
      <c r="M17" s="9"/>
      <c r="N17" s="9"/>
      <c r="O17" s="9"/>
      <c r="P17" s="9"/>
      <c r="Q17" s="9"/>
      <c r="R17" s="9"/>
      <c r="S17" s="9"/>
      <c r="T17" s="9"/>
      <c r="U17" s="5"/>
      <c r="V17" s="5"/>
      <c r="W17" s="5"/>
      <c r="X17" s="5"/>
      <c r="Y17" s="5"/>
      <c r="Z17" s="5"/>
      <c r="AA17" s="5"/>
      <c r="AB17" s="5"/>
      <c r="AC17" s="5"/>
      <c r="AD17" s="5"/>
      <c r="AE17" s="5"/>
    </row>
    <row r="18" spans="1:31" s="6" customFormat="1" ht="15.6" x14ac:dyDescent="0.3">
      <c r="A18" s="109">
        <f t="shared" si="0"/>
        <v>9</v>
      </c>
      <c r="B18" s="110"/>
      <c r="C18" s="111"/>
      <c r="D18" s="110"/>
      <c r="E18" s="112"/>
      <c r="F18" s="113"/>
      <c r="G18" s="114"/>
      <c r="H18" s="114"/>
      <c r="I18" s="310"/>
      <c r="J18" s="8"/>
      <c r="K18" s="9"/>
      <c r="L18" s="9"/>
      <c r="M18" s="9"/>
      <c r="N18" s="9"/>
      <c r="O18" s="9"/>
      <c r="P18" s="9"/>
      <c r="Q18" s="9"/>
      <c r="R18" s="9"/>
      <c r="S18" s="9"/>
      <c r="T18" s="9"/>
      <c r="U18" s="5"/>
      <c r="V18" s="5"/>
      <c r="W18" s="5"/>
      <c r="X18" s="5"/>
      <c r="Y18" s="5"/>
      <c r="Z18" s="5"/>
      <c r="AA18" s="5"/>
      <c r="AB18" s="5"/>
      <c r="AC18" s="5"/>
      <c r="AD18" s="5"/>
      <c r="AE18" s="5"/>
    </row>
    <row r="19" spans="1:31" s="6" customFormat="1" ht="16.2" thickBot="1" x14ac:dyDescent="0.35">
      <c r="A19" s="122">
        <f t="shared" si="0"/>
        <v>10</v>
      </c>
      <c r="B19" s="116"/>
      <c r="C19" s="116"/>
      <c r="D19" s="116"/>
      <c r="E19" s="117"/>
      <c r="F19" s="118"/>
      <c r="G19" s="119"/>
      <c r="H19" s="119"/>
      <c r="I19" s="311"/>
      <c r="J19" s="8"/>
      <c r="K19" s="9"/>
      <c r="L19" s="9"/>
      <c r="M19" s="9"/>
      <c r="N19" s="9"/>
      <c r="O19" s="9"/>
      <c r="P19" s="9"/>
      <c r="Q19" s="9"/>
      <c r="R19" s="9"/>
      <c r="S19" s="9"/>
      <c r="T19" s="9"/>
      <c r="U19" s="5"/>
      <c r="V19" s="5"/>
      <c r="W19" s="5"/>
      <c r="X19" s="5"/>
      <c r="Y19" s="5"/>
      <c r="Z19" s="5"/>
      <c r="AA19" s="5"/>
      <c r="AB19" s="5"/>
      <c r="AC19" s="5"/>
      <c r="AD19" s="5"/>
      <c r="AE19" s="5"/>
    </row>
    <row r="20" spans="1:31" ht="15" thickBot="1" x14ac:dyDescent="0.35">
      <c r="A20" s="345"/>
      <c r="B20" s="120"/>
      <c r="C20" s="120"/>
      <c r="D20" s="120"/>
      <c r="E20" s="120"/>
      <c r="F20" s="120"/>
      <c r="G20" s="120"/>
      <c r="H20" s="123" t="str">
        <f>"Total "&amp;LEFT(A7,2)</f>
        <v>Total I1</v>
      </c>
      <c r="I20" s="124">
        <f>SUM(I10:I19)</f>
        <v>0</v>
      </c>
    </row>
    <row r="22" spans="1:31" ht="33.75" customHeight="1" x14ac:dyDescent="0.3">
      <c r="A22" s="39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392"/>
      <c r="C22" s="392"/>
      <c r="D22" s="392"/>
      <c r="E22" s="392"/>
      <c r="F22" s="392"/>
      <c r="G22" s="392"/>
      <c r="H22" s="392"/>
      <c r="I22" s="392"/>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AE25"/>
  <sheetViews>
    <sheetView workbookViewId="0">
      <selection activeCell="K20" sqref="K20"/>
    </sheetView>
  </sheetViews>
  <sheetFormatPr defaultRowHeight="14.4" x14ac:dyDescent="0.3"/>
  <cols>
    <col min="1" max="1" width="5.109375" customWidth="1"/>
    <col min="2" max="2" width="22.109375" customWidth="1"/>
    <col min="3" max="3" width="27.109375" customWidth="1"/>
    <col min="4" max="4" width="21.44140625" customWidth="1"/>
    <col min="5" max="5" width="16" customWidth="1"/>
    <col min="6" max="6" width="6.88671875" customWidth="1"/>
    <col min="7" max="7" width="10" customWidth="1"/>
    <col min="8" max="8" width="10.5546875" customWidth="1"/>
    <col min="9" max="9" width="9.6640625" customWidth="1"/>
  </cols>
  <sheetData>
    <row r="1" spans="1:31" ht="15.6" x14ac:dyDescent="0.3">
      <c r="A1" s="259" t="str">
        <f>'Date initiale'!C3</f>
        <v>Universitatea de Arhitectură și Urbanism "Ion Mincu" București</v>
      </c>
      <c r="B1" s="259"/>
      <c r="C1" s="259"/>
      <c r="D1" s="2"/>
      <c r="E1" s="2"/>
      <c r="F1" s="3"/>
      <c r="G1" s="3"/>
      <c r="H1" s="3"/>
      <c r="I1" s="3"/>
    </row>
    <row r="2" spans="1:31" ht="15.6" x14ac:dyDescent="0.3">
      <c r="A2" s="259" t="str">
        <f>'Date initiale'!B4&amp;" "&amp;'Date initiale'!C4</f>
        <v>Facultatea ARHITECTURA</v>
      </c>
      <c r="B2" s="259"/>
      <c r="C2" s="259"/>
      <c r="D2" s="2"/>
      <c r="E2" s="2"/>
      <c r="F2" s="3"/>
      <c r="G2" s="3"/>
      <c r="H2" s="3"/>
      <c r="I2" s="3"/>
    </row>
    <row r="3" spans="1:31" ht="15.6" x14ac:dyDescent="0.3">
      <c r="A3" s="259" t="str">
        <f>'Date initiale'!B5&amp;" "&amp;'Date initiale'!C5</f>
        <v>Departamentul SINTEZA PROIECTARII</v>
      </c>
      <c r="B3" s="259"/>
      <c r="C3" s="259"/>
      <c r="D3" s="2"/>
      <c r="E3" s="2"/>
      <c r="F3" s="2"/>
      <c r="G3" s="2"/>
      <c r="H3" s="2"/>
      <c r="I3" s="2"/>
    </row>
    <row r="4" spans="1:31" ht="15.6" x14ac:dyDescent="0.3">
      <c r="A4" s="391" t="str">
        <f>'Date initiale'!C6&amp;", "&amp;'Date initiale'!C7</f>
        <v>BARONCEA ION JUSTIN, CONFERENTIAR</v>
      </c>
      <c r="B4" s="391"/>
      <c r="C4" s="391"/>
      <c r="D4" s="2"/>
      <c r="E4" s="2"/>
      <c r="F4" s="3"/>
      <c r="G4" s="3"/>
      <c r="H4" s="3"/>
      <c r="I4" s="3"/>
    </row>
    <row r="5" spans="1:31" ht="15.6" x14ac:dyDescent="0.3">
      <c r="A5" s="260"/>
      <c r="B5" s="260"/>
      <c r="C5" s="260"/>
      <c r="D5" s="2"/>
      <c r="E5" s="2"/>
      <c r="F5" s="3"/>
      <c r="G5" s="3"/>
      <c r="H5" s="3"/>
      <c r="I5" s="3"/>
    </row>
    <row r="6" spans="1:31" ht="15.6" x14ac:dyDescent="0.3">
      <c r="A6" s="390" t="s">
        <v>159</v>
      </c>
      <c r="B6" s="390"/>
      <c r="C6" s="390"/>
      <c r="D6" s="390"/>
      <c r="E6" s="390"/>
      <c r="F6" s="390"/>
      <c r="G6" s="390"/>
      <c r="H6" s="390"/>
      <c r="I6" s="390"/>
    </row>
    <row r="7" spans="1:31" ht="15.6" x14ac:dyDescent="0.3">
      <c r="A7" s="390" t="str">
        <f>'Descriere indicatori'!A5&amp;". "&amp;'Descriere indicatori'!B5</f>
        <v xml:space="preserve">I2. Cărţi de autor publicate la edituri cu prestigiu naţional* </v>
      </c>
      <c r="B7" s="390"/>
      <c r="C7" s="390"/>
      <c r="D7" s="390"/>
      <c r="E7" s="390"/>
      <c r="F7" s="390"/>
      <c r="G7" s="390"/>
      <c r="H7" s="390"/>
      <c r="I7" s="390"/>
    </row>
    <row r="8" spans="1:31" ht="16.2" thickBot="1" x14ac:dyDescent="0.35">
      <c r="A8" s="33"/>
      <c r="B8" s="33"/>
      <c r="C8" s="33"/>
      <c r="D8" s="33"/>
      <c r="E8" s="33"/>
      <c r="F8" s="33"/>
      <c r="G8" s="33"/>
      <c r="H8" s="33"/>
      <c r="I8" s="33"/>
    </row>
    <row r="9" spans="1:31" s="6" customFormat="1" ht="58.2" thickBot="1" x14ac:dyDescent="0.35">
      <c r="A9" s="193" t="s">
        <v>80</v>
      </c>
      <c r="B9" s="194" t="s">
        <v>115</v>
      </c>
      <c r="C9" s="194" t="s">
        <v>116</v>
      </c>
      <c r="D9" s="194" t="s">
        <v>117</v>
      </c>
      <c r="E9" s="194" t="s">
        <v>118</v>
      </c>
      <c r="F9" s="195" t="s">
        <v>119</v>
      </c>
      <c r="G9" s="194" t="s">
        <v>120</v>
      </c>
      <c r="H9" s="194" t="s">
        <v>121</v>
      </c>
      <c r="I9" s="196" t="s">
        <v>122</v>
      </c>
      <c r="J9" s="4"/>
      <c r="K9" s="262" t="s">
        <v>157</v>
      </c>
      <c r="L9" s="5"/>
      <c r="M9" s="5"/>
      <c r="N9" s="5"/>
      <c r="O9" s="5"/>
      <c r="P9" s="5"/>
      <c r="Q9" s="5"/>
      <c r="R9" s="5"/>
      <c r="S9" s="5"/>
      <c r="T9" s="5"/>
      <c r="U9" s="5"/>
      <c r="V9" s="5"/>
      <c r="W9" s="5"/>
      <c r="X9" s="5"/>
      <c r="Y9" s="5"/>
      <c r="Z9" s="5"/>
      <c r="AA9" s="5"/>
      <c r="AB9" s="5"/>
      <c r="AC9" s="5"/>
      <c r="AD9" s="5"/>
      <c r="AE9" s="5"/>
    </row>
    <row r="10" spans="1:31" s="6" customFormat="1" ht="15.6" x14ac:dyDescent="0.3">
      <c r="A10" s="125">
        <v>1</v>
      </c>
      <c r="B10" s="126" t="s">
        <v>269</v>
      </c>
      <c r="C10" s="127" t="s">
        <v>273</v>
      </c>
      <c r="D10" s="126" t="s">
        <v>274</v>
      </c>
      <c r="E10" s="128" t="s">
        <v>275</v>
      </c>
      <c r="F10" s="129">
        <v>2015</v>
      </c>
      <c r="G10" s="126" t="s">
        <v>276</v>
      </c>
      <c r="H10" s="126" t="s">
        <v>277</v>
      </c>
      <c r="I10" s="312">
        <v>15</v>
      </c>
      <c r="J10" s="7"/>
      <c r="K10" s="263">
        <v>15</v>
      </c>
      <c r="L10" s="7"/>
      <c r="M10" s="7"/>
      <c r="N10" s="7"/>
      <c r="O10" s="7"/>
      <c r="P10" s="7"/>
      <c r="Q10" s="7"/>
      <c r="R10" s="7"/>
      <c r="S10" s="7"/>
      <c r="T10" s="7"/>
      <c r="U10" s="7"/>
      <c r="V10" s="7"/>
      <c r="W10" s="7"/>
      <c r="X10" s="7"/>
      <c r="Y10" s="7"/>
      <c r="Z10" s="7"/>
      <c r="AA10" s="7"/>
      <c r="AB10" s="7"/>
      <c r="AC10" s="7"/>
      <c r="AD10" s="7"/>
      <c r="AE10" s="7"/>
    </row>
    <row r="11" spans="1:31" s="6" customFormat="1" ht="15.6" x14ac:dyDescent="0.3">
      <c r="A11" s="130">
        <f>A10+1</f>
        <v>2</v>
      </c>
      <c r="B11" s="131"/>
      <c r="C11" s="132"/>
      <c r="D11" s="131"/>
      <c r="E11" s="132"/>
      <c r="F11" s="133"/>
      <c r="G11" s="131"/>
      <c r="H11" s="131"/>
      <c r="I11" s="313"/>
      <c r="J11" s="7"/>
      <c r="K11"/>
      <c r="L11" s="7"/>
      <c r="M11" s="7"/>
      <c r="N11" s="7"/>
      <c r="O11" s="7"/>
      <c r="P11" s="7"/>
      <c r="Q11" s="7"/>
      <c r="R11" s="7"/>
      <c r="S11" s="7"/>
      <c r="T11" s="7"/>
      <c r="U11" s="7"/>
      <c r="V11" s="7"/>
      <c r="W11" s="7"/>
      <c r="X11" s="7"/>
      <c r="Y11" s="7"/>
      <c r="Z11" s="7"/>
      <c r="AA11" s="7"/>
      <c r="AB11" s="7"/>
      <c r="AC11" s="7"/>
      <c r="AD11" s="7"/>
      <c r="AE11" s="7"/>
    </row>
    <row r="12" spans="1:31" s="6" customFormat="1" ht="15.6" x14ac:dyDescent="0.3">
      <c r="A12" s="130">
        <f t="shared" ref="A12:A19" si="0">A11+1</f>
        <v>3</v>
      </c>
      <c r="B12" s="132"/>
      <c r="C12" s="132"/>
      <c r="D12" s="131"/>
      <c r="E12" s="132"/>
      <c r="F12" s="133"/>
      <c r="G12" s="132"/>
      <c r="H12" s="131"/>
      <c r="I12" s="313"/>
      <c r="J12" s="7"/>
      <c r="K12" s="7"/>
      <c r="L12" s="7"/>
      <c r="M12" s="7"/>
      <c r="N12" s="7"/>
      <c r="O12" s="7"/>
      <c r="P12" s="7"/>
      <c r="Q12" s="7"/>
      <c r="R12" s="7"/>
      <c r="S12" s="7"/>
      <c r="T12" s="7"/>
      <c r="U12" s="7"/>
      <c r="V12" s="7"/>
      <c r="W12" s="7"/>
      <c r="X12" s="7"/>
      <c r="Y12" s="7"/>
      <c r="Z12" s="7"/>
      <c r="AA12" s="7"/>
      <c r="AB12" s="7"/>
      <c r="AC12" s="7"/>
      <c r="AD12" s="7"/>
      <c r="AE12" s="7"/>
    </row>
    <row r="13" spans="1:31" s="6" customFormat="1" ht="15.6" x14ac:dyDescent="0.3">
      <c r="A13" s="130">
        <f t="shared" si="0"/>
        <v>4</v>
      </c>
      <c r="B13" s="132"/>
      <c r="C13" s="132"/>
      <c r="D13" s="131"/>
      <c r="E13" s="132"/>
      <c r="F13" s="133"/>
      <c r="G13" s="132"/>
      <c r="H13" s="132"/>
      <c r="I13" s="313"/>
      <c r="J13" s="7"/>
      <c r="K13" s="7"/>
      <c r="L13" s="7"/>
      <c r="M13" s="7"/>
      <c r="N13" s="7"/>
      <c r="O13" s="7"/>
      <c r="P13" s="7"/>
      <c r="Q13" s="7"/>
      <c r="R13" s="7"/>
      <c r="S13" s="7"/>
      <c r="T13" s="7"/>
      <c r="U13" s="7"/>
      <c r="V13" s="7"/>
      <c r="W13" s="7"/>
      <c r="X13" s="7"/>
      <c r="Y13" s="7"/>
      <c r="Z13" s="7"/>
      <c r="AA13" s="7"/>
      <c r="AB13" s="7"/>
      <c r="AC13" s="7"/>
      <c r="AD13" s="7"/>
      <c r="AE13" s="7"/>
    </row>
    <row r="14" spans="1:31" s="6" customFormat="1" ht="15.6" x14ac:dyDescent="0.3">
      <c r="A14" s="130">
        <f t="shared" si="0"/>
        <v>5</v>
      </c>
      <c r="B14" s="131"/>
      <c r="C14" s="132"/>
      <c r="D14" s="131"/>
      <c r="E14" s="132"/>
      <c r="F14" s="133"/>
      <c r="G14" s="131"/>
      <c r="H14" s="131"/>
      <c r="I14" s="313"/>
      <c r="J14" s="7"/>
      <c r="K14" s="7"/>
      <c r="L14" s="7"/>
      <c r="M14" s="7"/>
      <c r="N14" s="7"/>
      <c r="O14" s="7"/>
      <c r="P14" s="7"/>
      <c r="Q14" s="7"/>
      <c r="R14" s="7"/>
      <c r="S14" s="7"/>
      <c r="T14" s="7"/>
      <c r="U14" s="7"/>
      <c r="V14" s="7"/>
      <c r="W14" s="7"/>
      <c r="X14" s="7"/>
      <c r="Y14" s="7"/>
      <c r="Z14" s="7"/>
      <c r="AA14" s="7"/>
      <c r="AB14" s="7"/>
      <c r="AC14" s="7"/>
      <c r="AD14" s="7"/>
      <c r="AE14" s="7"/>
    </row>
    <row r="15" spans="1:31" s="6" customFormat="1" ht="15.6" x14ac:dyDescent="0.3">
      <c r="A15" s="130">
        <f t="shared" si="0"/>
        <v>6</v>
      </c>
      <c r="B15" s="132"/>
      <c r="C15" s="132"/>
      <c r="D15" s="131"/>
      <c r="E15" s="132"/>
      <c r="F15" s="133"/>
      <c r="G15" s="132"/>
      <c r="H15" s="131"/>
      <c r="I15" s="313"/>
      <c r="J15" s="7"/>
      <c r="K15" s="7"/>
      <c r="L15" s="7"/>
      <c r="M15" s="7"/>
      <c r="N15" s="7"/>
      <c r="O15" s="7"/>
      <c r="P15" s="7"/>
      <c r="Q15" s="7"/>
      <c r="R15" s="7"/>
      <c r="S15" s="7"/>
      <c r="T15" s="7"/>
      <c r="U15" s="7"/>
      <c r="V15" s="7"/>
      <c r="W15" s="7"/>
      <c r="X15" s="7"/>
      <c r="Y15" s="7"/>
      <c r="Z15" s="7"/>
      <c r="AA15" s="7"/>
      <c r="AB15" s="7"/>
      <c r="AC15" s="7"/>
      <c r="AD15" s="7"/>
      <c r="AE15" s="7"/>
    </row>
    <row r="16" spans="1:31" s="6" customFormat="1" ht="15.6" x14ac:dyDescent="0.3">
      <c r="A16" s="130">
        <f t="shared" si="0"/>
        <v>7</v>
      </c>
      <c r="B16" s="132"/>
      <c r="C16" s="132"/>
      <c r="D16" s="131"/>
      <c r="E16" s="132"/>
      <c r="F16" s="133"/>
      <c r="G16" s="132"/>
      <c r="H16" s="132"/>
      <c r="I16" s="313"/>
      <c r="J16" s="7"/>
      <c r="K16" s="7"/>
      <c r="L16" s="7"/>
      <c r="M16" s="7"/>
      <c r="N16" s="7"/>
      <c r="O16" s="7"/>
      <c r="P16" s="7"/>
      <c r="Q16" s="7"/>
      <c r="R16" s="7"/>
      <c r="S16" s="7"/>
      <c r="T16" s="7"/>
      <c r="U16" s="7"/>
      <c r="V16" s="7"/>
      <c r="W16" s="7"/>
      <c r="X16" s="7"/>
      <c r="Y16" s="7"/>
      <c r="Z16" s="7"/>
      <c r="AA16" s="7"/>
      <c r="AB16" s="7"/>
      <c r="AC16" s="7"/>
      <c r="AD16" s="7"/>
      <c r="AE16" s="7"/>
    </row>
    <row r="17" spans="1:31" s="6" customFormat="1" ht="15.6" x14ac:dyDescent="0.3">
      <c r="A17" s="130">
        <f t="shared" si="0"/>
        <v>8</v>
      </c>
      <c r="B17" s="134"/>
      <c r="C17" s="132"/>
      <c r="D17" s="134"/>
      <c r="E17" s="135"/>
      <c r="F17" s="133"/>
      <c r="G17" s="132"/>
      <c r="H17" s="132"/>
      <c r="I17" s="313"/>
      <c r="J17" s="7"/>
      <c r="K17" s="7"/>
      <c r="L17" s="7"/>
      <c r="M17" s="7"/>
      <c r="N17" s="7"/>
      <c r="O17" s="7"/>
      <c r="P17" s="7"/>
      <c r="Q17" s="7"/>
      <c r="R17" s="7"/>
      <c r="S17" s="7"/>
      <c r="T17" s="7"/>
      <c r="U17" s="7"/>
      <c r="V17" s="7"/>
      <c r="W17" s="7"/>
      <c r="X17" s="7"/>
      <c r="Y17" s="7"/>
      <c r="Z17" s="7"/>
      <c r="AA17" s="7"/>
      <c r="AB17" s="7"/>
      <c r="AC17" s="7"/>
      <c r="AD17" s="7"/>
      <c r="AE17" s="7"/>
    </row>
    <row r="18" spans="1:31" s="6" customFormat="1" ht="15.6" x14ac:dyDescent="0.3">
      <c r="A18" s="130">
        <f t="shared" si="0"/>
        <v>9</v>
      </c>
      <c r="B18" s="134"/>
      <c r="C18" s="132"/>
      <c r="D18" s="134"/>
      <c r="E18" s="135"/>
      <c r="F18" s="133"/>
      <c r="G18" s="132"/>
      <c r="H18" s="132"/>
      <c r="I18" s="313"/>
      <c r="J18" s="7"/>
      <c r="K18" s="7"/>
      <c r="L18" s="7"/>
      <c r="M18" s="7"/>
      <c r="N18" s="7"/>
      <c r="O18" s="7"/>
      <c r="P18" s="7"/>
      <c r="Q18" s="7"/>
      <c r="R18" s="7"/>
      <c r="S18" s="7"/>
      <c r="T18" s="7"/>
      <c r="U18" s="7"/>
      <c r="V18" s="7"/>
      <c r="W18" s="7"/>
      <c r="X18" s="7"/>
      <c r="Y18" s="7"/>
      <c r="Z18" s="7"/>
      <c r="AA18" s="7"/>
      <c r="AB18" s="7"/>
      <c r="AC18" s="7"/>
      <c r="AD18" s="7"/>
      <c r="AE18" s="7"/>
    </row>
    <row r="19" spans="1:31" s="6" customFormat="1" ht="16.2" thickBot="1" x14ac:dyDescent="0.35">
      <c r="A19" s="136">
        <f t="shared" si="0"/>
        <v>10</v>
      </c>
      <c r="B19" s="137"/>
      <c r="C19" s="138"/>
      <c r="D19" s="137"/>
      <c r="E19" s="138"/>
      <c r="F19" s="139"/>
      <c r="G19" s="139"/>
      <c r="H19" s="139"/>
      <c r="I19" s="314"/>
      <c r="J19" s="8"/>
      <c r="K19" s="9"/>
      <c r="L19" s="9"/>
      <c r="M19" s="9"/>
      <c r="N19" s="9"/>
      <c r="O19" s="9"/>
      <c r="P19" s="9"/>
      <c r="Q19" s="9"/>
      <c r="R19" s="9"/>
      <c r="S19" s="9"/>
      <c r="T19" s="9"/>
      <c r="U19" s="5"/>
      <c r="V19" s="5"/>
      <c r="W19" s="5"/>
      <c r="X19" s="5"/>
      <c r="Y19" s="5"/>
      <c r="Z19" s="5"/>
      <c r="AA19" s="5"/>
      <c r="AB19" s="5"/>
      <c r="AC19" s="5"/>
      <c r="AD19" s="5"/>
      <c r="AE19" s="5"/>
    </row>
    <row r="20" spans="1:31" s="6" customFormat="1" ht="16.2" thickBot="1" x14ac:dyDescent="0.35">
      <c r="A20" s="356"/>
      <c r="B20" s="140"/>
      <c r="C20" s="140"/>
      <c r="D20" s="140"/>
      <c r="E20" s="140"/>
      <c r="F20" s="140"/>
      <c r="G20" s="140"/>
      <c r="H20" s="123" t="str">
        <f>"Total "&amp;LEFT(A7,2)</f>
        <v>Total I2</v>
      </c>
      <c r="I20" s="145">
        <f>SUM(I10:I19)</f>
        <v>15</v>
      </c>
      <c r="J20" s="9"/>
      <c r="K20" s="9"/>
      <c r="L20" s="5"/>
      <c r="M20" s="5"/>
      <c r="N20" s="5"/>
      <c r="O20" s="5"/>
      <c r="P20" s="5"/>
      <c r="Q20" s="5"/>
      <c r="R20" s="5"/>
      <c r="S20" s="5"/>
      <c r="T20" s="5"/>
      <c r="U20" s="5"/>
      <c r="V20" s="5"/>
    </row>
    <row r="21" spans="1:31" s="6" customFormat="1" ht="15.6" x14ac:dyDescent="0.3">
      <c r="A21" s="8"/>
      <c r="B21" s="9"/>
      <c r="C21" s="9"/>
      <c r="D21" s="9"/>
      <c r="E21" s="9"/>
      <c r="F21" s="9"/>
      <c r="G21" s="9"/>
      <c r="H21" s="9"/>
      <c r="I21" s="9"/>
      <c r="J21" s="9"/>
      <c r="K21" s="9"/>
      <c r="L21" s="5"/>
      <c r="M21" s="5"/>
      <c r="N21" s="5"/>
      <c r="O21" s="5"/>
      <c r="P21" s="5"/>
      <c r="Q21" s="5"/>
      <c r="R21" s="5"/>
      <c r="S21" s="5"/>
      <c r="T21" s="5"/>
      <c r="U21" s="5"/>
      <c r="V21" s="5"/>
    </row>
    <row r="22" spans="1:31" s="6" customFormat="1" ht="33.75" customHeight="1" x14ac:dyDescent="0.3">
      <c r="A22" s="39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392"/>
      <c r="C22" s="392"/>
      <c r="D22" s="392"/>
      <c r="E22" s="392"/>
      <c r="F22" s="392"/>
      <c r="G22" s="392"/>
      <c r="H22" s="392"/>
      <c r="I22" s="392"/>
      <c r="J22" s="9"/>
      <c r="K22" s="9"/>
      <c r="L22" s="5"/>
      <c r="M22" s="5"/>
      <c r="N22" s="5"/>
      <c r="O22" s="5"/>
      <c r="P22" s="5"/>
      <c r="Q22" s="5"/>
      <c r="R22" s="5"/>
      <c r="S22" s="5"/>
      <c r="T22" s="5"/>
      <c r="U22" s="5"/>
      <c r="V22" s="5"/>
    </row>
    <row r="23" spans="1:31" s="6" customFormat="1" ht="15.6" x14ac:dyDescent="0.3">
      <c r="A23" s="8"/>
      <c r="B23" s="9"/>
      <c r="C23" s="9"/>
      <c r="D23" s="9"/>
      <c r="E23" s="9"/>
      <c r="F23" s="9"/>
      <c r="G23" s="9"/>
      <c r="H23" s="9"/>
      <c r="I23" s="9"/>
      <c r="J23" s="9"/>
      <c r="K23" s="9"/>
      <c r="L23" s="5"/>
      <c r="M23" s="5"/>
      <c r="N23" s="5"/>
      <c r="O23" s="5"/>
      <c r="P23" s="5"/>
      <c r="Q23" s="5"/>
      <c r="R23" s="5"/>
      <c r="S23" s="5"/>
      <c r="T23" s="5"/>
      <c r="U23" s="5"/>
      <c r="V23" s="5"/>
    </row>
    <row r="24" spans="1:31" s="6" customFormat="1" ht="15.6" x14ac:dyDescent="0.3">
      <c r="A24" s="8"/>
      <c r="B24" s="9"/>
      <c r="C24" s="9"/>
      <c r="D24" s="9"/>
      <c r="E24" s="9"/>
      <c r="F24" s="9"/>
      <c r="G24" s="9"/>
      <c r="H24" s="9"/>
      <c r="I24" s="9"/>
      <c r="J24" s="9"/>
      <c r="K24" s="9"/>
      <c r="L24" s="5"/>
      <c r="M24" s="5"/>
      <c r="N24" s="5"/>
      <c r="O24" s="5"/>
      <c r="P24" s="5"/>
      <c r="Q24" s="5"/>
      <c r="R24" s="5"/>
      <c r="S24" s="5"/>
      <c r="T24" s="5"/>
      <c r="U24" s="5"/>
      <c r="V24" s="5"/>
    </row>
    <row r="25" spans="1:31" s="6" customFormat="1" ht="15.6" x14ac:dyDescent="0.3">
      <c r="A25" s="8"/>
      <c r="B25" s="9"/>
      <c r="C25" s="9"/>
      <c r="D25" s="9"/>
      <c r="E25" s="9"/>
      <c r="F25" s="9"/>
      <c r="G25" s="9"/>
      <c r="H25" s="9"/>
      <c r="I25" s="9"/>
      <c r="J25" s="9"/>
      <c r="K25" s="9"/>
      <c r="L25" s="5"/>
      <c r="M25" s="5"/>
      <c r="N25" s="5"/>
      <c r="O25" s="5"/>
      <c r="P25" s="5"/>
      <c r="Q25" s="5"/>
      <c r="R25" s="5"/>
      <c r="S25" s="5"/>
      <c r="T25" s="5"/>
      <c r="U25" s="5"/>
      <c r="V25" s="5"/>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K22"/>
  <sheetViews>
    <sheetView workbookViewId="0">
      <selection activeCell="A6" sqref="A6:I6"/>
    </sheetView>
  </sheetViews>
  <sheetFormatPr defaultRowHeight="14.4" x14ac:dyDescent="0.3"/>
  <cols>
    <col min="1" max="1" width="5.109375" customWidth="1"/>
    <col min="2" max="2" width="22.109375" customWidth="1"/>
    <col min="3" max="3" width="27.109375" customWidth="1"/>
    <col min="4" max="4" width="21.44140625" customWidth="1"/>
    <col min="5" max="5" width="16" customWidth="1"/>
    <col min="6" max="6" width="6.88671875" customWidth="1"/>
    <col min="7" max="7" width="10" customWidth="1"/>
    <col min="8" max="8" width="10.5546875" customWidth="1"/>
    <col min="9" max="9" width="9.6640625" customWidth="1"/>
  </cols>
  <sheetData>
    <row r="1" spans="1:11" x14ac:dyDescent="0.3">
      <c r="A1" s="259" t="str">
        <f>'Date initiale'!C3</f>
        <v>Universitatea de Arhitectură și Urbanism "Ion Mincu" București</v>
      </c>
      <c r="B1" s="259"/>
      <c r="C1" s="259"/>
    </row>
    <row r="2" spans="1:11" x14ac:dyDescent="0.3">
      <c r="A2" s="259" t="str">
        <f>'Date initiale'!B4&amp;" "&amp;'Date initiale'!C4</f>
        <v>Facultatea ARHITECTURA</v>
      </c>
      <c r="B2" s="259"/>
      <c r="C2" s="259"/>
    </row>
    <row r="3" spans="1:11" x14ac:dyDescent="0.3">
      <c r="A3" s="259" t="str">
        <f>'Date initiale'!B5&amp;" "&amp;'Date initiale'!C5</f>
        <v>Departamentul SINTEZA PROIECTARII</v>
      </c>
      <c r="B3" s="259"/>
      <c r="C3" s="259"/>
    </row>
    <row r="4" spans="1:11" x14ac:dyDescent="0.3">
      <c r="A4" s="120" t="str">
        <f>'Date initiale'!C6&amp;", "&amp;'Date initiale'!C7</f>
        <v>BARONCEA ION JUSTIN, CONFERENTIAR</v>
      </c>
      <c r="B4" s="120"/>
      <c r="C4" s="120"/>
    </row>
    <row r="5" spans="1:11" x14ac:dyDescent="0.3">
      <c r="A5" s="120"/>
      <c r="B5" s="120"/>
      <c r="C5" s="120"/>
    </row>
    <row r="6" spans="1:11" ht="15.6" x14ac:dyDescent="0.3">
      <c r="A6" s="390" t="s">
        <v>159</v>
      </c>
      <c r="B6" s="390"/>
      <c r="C6" s="390"/>
      <c r="D6" s="390"/>
      <c r="E6" s="390"/>
      <c r="F6" s="390"/>
      <c r="G6" s="390"/>
      <c r="H6" s="390"/>
      <c r="I6" s="390"/>
    </row>
    <row r="7" spans="1:11" ht="15.6" x14ac:dyDescent="0.3">
      <c r="A7" s="390" t="str">
        <f>'Descriere indicatori'!A6&amp;". "&amp;'Descriere indicatori'!B6</f>
        <v xml:space="preserve">I3. Capitole de autor cuprinse în cărţi publicate la edituri cu prestigiu naţional* </v>
      </c>
      <c r="B7" s="390"/>
      <c r="C7" s="390"/>
      <c r="D7" s="390"/>
      <c r="E7" s="390"/>
      <c r="F7" s="390"/>
      <c r="G7" s="390"/>
      <c r="H7" s="390"/>
      <c r="I7" s="390"/>
    </row>
    <row r="8" spans="1:11" ht="16.2" thickBot="1" x14ac:dyDescent="0.35">
      <c r="A8" s="33"/>
      <c r="B8" s="33"/>
      <c r="C8" s="33"/>
      <c r="D8" s="33"/>
      <c r="E8" s="33"/>
      <c r="F8" s="33"/>
      <c r="G8" s="33"/>
      <c r="H8" s="33"/>
      <c r="I8" s="33"/>
    </row>
    <row r="9" spans="1:11" ht="58.2" thickBot="1" x14ac:dyDescent="0.35">
      <c r="A9" s="189" t="s">
        <v>80</v>
      </c>
      <c r="B9" s="190" t="s">
        <v>115</v>
      </c>
      <c r="C9" s="190" t="s">
        <v>227</v>
      </c>
      <c r="D9" s="190" t="s">
        <v>117</v>
      </c>
      <c r="E9" s="190" t="s">
        <v>118</v>
      </c>
      <c r="F9" s="191" t="s">
        <v>119</v>
      </c>
      <c r="G9" s="190" t="s">
        <v>120</v>
      </c>
      <c r="H9" s="190" t="s">
        <v>121</v>
      </c>
      <c r="I9" s="192" t="s">
        <v>122</v>
      </c>
      <c r="K9" s="262" t="s">
        <v>157</v>
      </c>
    </row>
    <row r="10" spans="1:11" x14ac:dyDescent="0.3">
      <c r="A10" s="163">
        <v>1</v>
      </c>
      <c r="B10" s="147"/>
      <c r="C10" s="147"/>
      <c r="D10" s="147"/>
      <c r="E10" s="147"/>
      <c r="F10" s="148"/>
      <c r="G10" s="149"/>
      <c r="H10" s="148"/>
      <c r="I10" s="315"/>
      <c r="K10" s="263">
        <v>10</v>
      </c>
    </row>
    <row r="11" spans="1:11" x14ac:dyDescent="0.3">
      <c r="A11" s="109">
        <f>A10+1</f>
        <v>2</v>
      </c>
      <c r="B11" s="36"/>
      <c r="C11" s="36"/>
      <c r="D11" s="141"/>
      <c r="E11" s="36"/>
      <c r="F11" s="36"/>
      <c r="G11" s="36"/>
      <c r="H11" s="36"/>
      <c r="I11" s="316"/>
    </row>
    <row r="12" spans="1:11" x14ac:dyDescent="0.3">
      <c r="A12" s="150">
        <f t="shared" ref="A12:A19" si="0">A11+1</f>
        <v>3</v>
      </c>
      <c r="B12" s="121"/>
      <c r="C12" s="143"/>
      <c r="D12" s="141"/>
      <c r="E12" s="151"/>
      <c r="F12" s="114"/>
      <c r="G12" s="114"/>
      <c r="H12" s="114"/>
      <c r="I12" s="317"/>
    </row>
    <row r="13" spans="1:11" x14ac:dyDescent="0.3">
      <c r="A13" s="150">
        <f t="shared" si="0"/>
        <v>4</v>
      </c>
      <c r="B13" s="144"/>
      <c r="C13" s="36"/>
      <c r="D13" s="36"/>
      <c r="E13" s="36"/>
      <c r="F13" s="113"/>
      <c r="G13" s="113"/>
      <c r="H13" s="113"/>
      <c r="I13" s="310"/>
    </row>
    <row r="14" spans="1:11" x14ac:dyDescent="0.3">
      <c r="A14" s="150">
        <f t="shared" si="0"/>
        <v>5</v>
      </c>
      <c r="B14" s="112"/>
      <c r="C14" s="36"/>
      <c r="D14" s="36"/>
      <c r="E14" s="36"/>
      <c r="F14" s="113"/>
      <c r="G14" s="113"/>
      <c r="H14" s="113"/>
      <c r="I14" s="318"/>
    </row>
    <row r="15" spans="1:11" x14ac:dyDescent="0.3">
      <c r="A15" s="150">
        <f t="shared" si="0"/>
        <v>6</v>
      </c>
      <c r="B15" s="144"/>
      <c r="C15" s="36"/>
      <c r="D15" s="36"/>
      <c r="E15" s="112"/>
      <c r="F15" s="113"/>
      <c r="G15" s="113"/>
      <c r="H15" s="113"/>
      <c r="I15" s="310"/>
    </row>
    <row r="16" spans="1:11" x14ac:dyDescent="0.3">
      <c r="A16" s="150">
        <f t="shared" si="0"/>
        <v>7</v>
      </c>
      <c r="B16" s="112"/>
      <c r="C16" s="36"/>
      <c r="D16" s="36"/>
      <c r="E16" s="36"/>
      <c r="F16" s="113"/>
      <c r="G16" s="113"/>
      <c r="H16" s="113"/>
      <c r="I16" s="318"/>
    </row>
    <row r="17" spans="1:9" x14ac:dyDescent="0.3">
      <c r="A17" s="150">
        <f t="shared" si="0"/>
        <v>8</v>
      </c>
      <c r="B17" s="144"/>
      <c r="C17" s="36"/>
      <c r="D17" s="36"/>
      <c r="E17" s="112"/>
      <c r="F17" s="113"/>
      <c r="G17" s="113"/>
      <c r="H17" s="113"/>
      <c r="I17" s="310"/>
    </row>
    <row r="18" spans="1:9" x14ac:dyDescent="0.3">
      <c r="A18" s="150">
        <f t="shared" si="0"/>
        <v>9</v>
      </c>
      <c r="B18" s="142"/>
      <c r="C18" s="151"/>
      <c r="D18" s="141"/>
      <c r="E18" s="146"/>
      <c r="F18" s="114"/>
      <c r="G18" s="114"/>
      <c r="H18" s="114"/>
      <c r="I18" s="310"/>
    </row>
    <row r="19" spans="1:9" ht="15" thickBot="1" x14ac:dyDescent="0.35">
      <c r="A19" s="152">
        <f t="shared" si="0"/>
        <v>10</v>
      </c>
      <c r="B19" s="153"/>
      <c r="C19" s="154"/>
      <c r="D19" s="154"/>
      <c r="E19" s="154"/>
      <c r="F19" s="118"/>
      <c r="G19" s="118"/>
      <c r="H19" s="118"/>
      <c r="I19" s="311"/>
    </row>
    <row r="20" spans="1:9" ht="15" thickBot="1" x14ac:dyDescent="0.35">
      <c r="A20" s="345"/>
      <c r="B20" s="120"/>
      <c r="C20" s="120"/>
      <c r="D20" s="120"/>
      <c r="E20" s="120"/>
      <c r="F20" s="120"/>
      <c r="G20" s="120"/>
      <c r="H20" s="123" t="str">
        <f>"Total "&amp;LEFT(A7,2)</f>
        <v>Total I3</v>
      </c>
      <c r="I20" s="124">
        <f>SUM(I10:I19)</f>
        <v>0</v>
      </c>
    </row>
    <row r="22" spans="1:9" ht="33.75" customHeight="1" x14ac:dyDescent="0.3">
      <c r="A22" s="39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392"/>
      <c r="C22" s="392"/>
      <c r="D22" s="392"/>
      <c r="E22" s="392"/>
      <c r="F22" s="392"/>
      <c r="G22" s="392"/>
      <c r="H22" s="392"/>
      <c r="I22" s="392"/>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L22"/>
  <sheetViews>
    <sheetView workbookViewId="0">
      <selection activeCell="A6" sqref="A6:I6"/>
    </sheetView>
  </sheetViews>
  <sheetFormatPr defaultRowHeight="14.4" x14ac:dyDescent="0.3"/>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2" x14ac:dyDescent="0.3">
      <c r="A1" s="259" t="str">
        <f>'Date initiale'!C3</f>
        <v>Universitatea de Arhitectură și Urbanism "Ion Mincu" București</v>
      </c>
      <c r="B1" s="259"/>
      <c r="C1" s="259"/>
    </row>
    <row r="2" spans="1:12" x14ac:dyDescent="0.3">
      <c r="A2" s="259" t="str">
        <f>'Date initiale'!B4&amp;" "&amp;'Date initiale'!C4</f>
        <v>Facultatea ARHITECTURA</v>
      </c>
      <c r="B2" s="259"/>
      <c r="C2" s="259"/>
    </row>
    <row r="3" spans="1:12" x14ac:dyDescent="0.3">
      <c r="A3" s="259" t="str">
        <f>'Date initiale'!B5&amp;" "&amp;'Date initiale'!C5</f>
        <v>Departamentul SINTEZA PROIECTARII</v>
      </c>
      <c r="B3" s="259"/>
      <c r="C3" s="259"/>
    </row>
    <row r="4" spans="1:12" x14ac:dyDescent="0.3">
      <c r="A4" s="120" t="str">
        <f>'Date initiale'!C6&amp;", "&amp;'Date initiale'!C7</f>
        <v>BARONCEA ION JUSTIN, CONFERENTIAR</v>
      </c>
      <c r="B4" s="120"/>
      <c r="C4" s="120"/>
    </row>
    <row r="5" spans="1:12" x14ac:dyDescent="0.3">
      <c r="A5" s="120"/>
      <c r="B5" s="120"/>
      <c r="C5" s="120"/>
    </row>
    <row r="6" spans="1:12" ht="15.6" x14ac:dyDescent="0.3">
      <c r="A6" s="390" t="s">
        <v>159</v>
      </c>
      <c r="B6" s="390"/>
      <c r="C6" s="390"/>
      <c r="D6" s="390"/>
      <c r="E6" s="390"/>
      <c r="F6" s="390"/>
      <c r="G6" s="390"/>
      <c r="H6" s="390"/>
      <c r="I6" s="390"/>
    </row>
    <row r="7" spans="1:12" ht="15.6" x14ac:dyDescent="0.3">
      <c r="A7" s="390" t="str">
        <f>'Descriere indicatori'!A7&amp;". "&amp;'Descriere indicatori'!B7</f>
        <v xml:space="preserve">I4. Articole in extenso în reviste ştiinţifice de specialitate* </v>
      </c>
      <c r="B7" s="390"/>
      <c r="C7" s="390"/>
      <c r="D7" s="390"/>
      <c r="E7" s="390"/>
      <c r="F7" s="390"/>
      <c r="G7" s="390"/>
      <c r="H7" s="390"/>
      <c r="I7" s="390"/>
    </row>
    <row r="8" spans="1:12" ht="15" thickBot="1" x14ac:dyDescent="0.35">
      <c r="A8" s="155"/>
      <c r="B8" s="155"/>
      <c r="C8" s="155"/>
      <c r="D8" s="155"/>
      <c r="E8" s="155"/>
      <c r="F8" s="155"/>
      <c r="G8" s="155"/>
      <c r="H8" s="155"/>
      <c r="I8" s="155"/>
    </row>
    <row r="9" spans="1:12" ht="29.4" thickBot="1" x14ac:dyDescent="0.35">
      <c r="A9" s="189" t="s">
        <v>80</v>
      </c>
      <c r="B9" s="158" t="s">
        <v>115</v>
      </c>
      <c r="C9" s="158" t="s">
        <v>81</v>
      </c>
      <c r="D9" s="158" t="s">
        <v>82</v>
      </c>
      <c r="E9" s="158" t="s">
        <v>110</v>
      </c>
      <c r="F9" s="159" t="s">
        <v>119</v>
      </c>
      <c r="G9" s="158" t="s">
        <v>83</v>
      </c>
      <c r="H9" s="158" t="s">
        <v>160</v>
      </c>
      <c r="I9" s="160" t="s">
        <v>122</v>
      </c>
      <c r="K9" s="262" t="s">
        <v>157</v>
      </c>
    </row>
    <row r="10" spans="1:12" x14ac:dyDescent="0.3">
      <c r="A10" s="105">
        <v>1</v>
      </c>
      <c r="B10" s="106"/>
      <c r="C10" s="106"/>
      <c r="D10" s="106"/>
      <c r="E10" s="107"/>
      <c r="F10" s="108"/>
      <c r="G10" s="108"/>
      <c r="H10" s="108"/>
      <c r="I10" s="319"/>
      <c r="K10" s="263" t="s">
        <v>209</v>
      </c>
      <c r="L10" t="s">
        <v>210</v>
      </c>
    </row>
    <row r="11" spans="1:12" x14ac:dyDescent="0.3">
      <c r="A11" s="109">
        <f>A10+1</f>
        <v>2</v>
      </c>
      <c r="B11" s="110"/>
      <c r="C11" s="111"/>
      <c r="D11" s="110"/>
      <c r="E11" s="112"/>
      <c r="F11" s="113"/>
      <c r="G11" s="114"/>
      <c r="H11" s="114"/>
      <c r="I11" s="313"/>
    </row>
    <row r="12" spans="1:12" x14ac:dyDescent="0.3">
      <c r="A12" s="109">
        <f t="shared" ref="A12:A17" si="0">A11+1</f>
        <v>3</v>
      </c>
      <c r="B12" s="111"/>
      <c r="C12" s="111"/>
      <c r="D12" s="111"/>
      <c r="E12" s="112"/>
      <c r="F12" s="113"/>
      <c r="G12" s="114"/>
      <c r="H12" s="114"/>
      <c r="I12" s="313"/>
    </row>
    <row r="13" spans="1:12" x14ac:dyDescent="0.3">
      <c r="A13" s="109">
        <f t="shared" si="0"/>
        <v>4</v>
      </c>
      <c r="B13" s="111"/>
      <c r="C13" s="111"/>
      <c r="D13" s="111"/>
      <c r="E13" s="112"/>
      <c r="F13" s="113"/>
      <c r="G13" s="113"/>
      <c r="H13" s="113"/>
      <c r="I13" s="313"/>
    </row>
    <row r="14" spans="1:12" x14ac:dyDescent="0.3">
      <c r="A14" s="109">
        <f t="shared" si="0"/>
        <v>5</v>
      </c>
      <c r="B14" s="111"/>
      <c r="C14" s="111"/>
      <c r="D14" s="111"/>
      <c r="E14" s="112"/>
      <c r="F14" s="113"/>
      <c r="G14" s="113"/>
      <c r="H14" s="113"/>
      <c r="I14" s="313"/>
    </row>
    <row r="15" spans="1:12" x14ac:dyDescent="0.3">
      <c r="A15" s="109">
        <f t="shared" si="0"/>
        <v>6</v>
      </c>
      <c r="B15" s="111"/>
      <c r="C15" s="111"/>
      <c r="D15" s="111"/>
      <c r="E15" s="112"/>
      <c r="F15" s="113"/>
      <c r="G15" s="113"/>
      <c r="H15" s="113"/>
      <c r="I15" s="313"/>
    </row>
    <row r="16" spans="1:12" x14ac:dyDescent="0.3">
      <c r="A16" s="109">
        <f t="shared" si="0"/>
        <v>7</v>
      </c>
      <c r="B16" s="111"/>
      <c r="C16" s="111"/>
      <c r="D16" s="111"/>
      <c r="E16" s="112"/>
      <c r="F16" s="113"/>
      <c r="G16" s="113"/>
      <c r="H16" s="113"/>
      <c r="I16" s="313"/>
    </row>
    <row r="17" spans="1:9" x14ac:dyDescent="0.3">
      <c r="A17" s="109">
        <f t="shared" si="0"/>
        <v>8</v>
      </c>
      <c r="B17" s="111"/>
      <c r="C17" s="111"/>
      <c r="D17" s="111"/>
      <c r="E17" s="112"/>
      <c r="F17" s="113"/>
      <c r="G17" s="113"/>
      <c r="H17" s="113"/>
      <c r="I17" s="313"/>
    </row>
    <row r="18" spans="1:9" x14ac:dyDescent="0.3">
      <c r="A18" s="109">
        <f>A17+1</f>
        <v>9</v>
      </c>
      <c r="B18" s="111"/>
      <c r="C18" s="111"/>
      <c r="D18" s="111"/>
      <c r="E18" s="112"/>
      <c r="F18" s="113"/>
      <c r="G18" s="113"/>
      <c r="H18" s="113"/>
      <c r="I18" s="313"/>
    </row>
    <row r="19" spans="1:9" ht="15" thickBot="1" x14ac:dyDescent="0.35">
      <c r="A19" s="115">
        <f>A18+1</f>
        <v>10</v>
      </c>
      <c r="B19" s="116"/>
      <c r="C19" s="116"/>
      <c r="D19" s="116"/>
      <c r="E19" s="117"/>
      <c r="F19" s="118"/>
      <c r="G19" s="118"/>
      <c r="H19" s="118"/>
      <c r="I19" s="314"/>
    </row>
    <row r="20" spans="1:9" ht="15" thickBot="1" x14ac:dyDescent="0.35">
      <c r="A20" s="354"/>
      <c r="B20" s="120"/>
      <c r="C20" s="120"/>
      <c r="D20" s="120"/>
      <c r="E20" s="120"/>
      <c r="F20" s="120"/>
      <c r="G20" s="120"/>
      <c r="H20" s="123" t="str">
        <f>"Total "&amp;LEFT(A7,2)</f>
        <v>Total I4</v>
      </c>
      <c r="I20" s="162">
        <f>SUM(I10:I19)</f>
        <v>0</v>
      </c>
    </row>
    <row r="22" spans="1:9" ht="33.75" customHeight="1" x14ac:dyDescent="0.3">
      <c r="A22" s="39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392"/>
      <c r="C22" s="392"/>
      <c r="D22" s="392"/>
      <c r="E22" s="392"/>
      <c r="F22" s="392"/>
      <c r="G22" s="392"/>
      <c r="H22" s="392"/>
      <c r="I22" s="392"/>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33</vt:i4>
      </vt:variant>
      <vt:variant>
        <vt:lpstr>Named Ranges</vt:lpstr>
      </vt:variant>
      <vt:variant>
        <vt:i4>33</vt:i4>
      </vt:variant>
    </vt:vector>
  </HeadingPairs>
  <TitlesOfParts>
    <vt:vector size="66"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User</cp:lastModifiedBy>
  <cp:lastPrinted>2016-05-30T14:55:25Z</cp:lastPrinted>
  <dcterms:created xsi:type="dcterms:W3CDTF">2013-01-10T17:13:12Z</dcterms:created>
  <dcterms:modified xsi:type="dcterms:W3CDTF">2024-05-27T21:33:10Z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