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24226"/>
  <mc:AlternateContent xmlns:mc="http://schemas.openxmlformats.org/markup-compatibility/2006">
    <mc:Choice Requires="x15">
      <x15ac:absPath xmlns:x15ac="http://schemas.microsoft.com/office/spreadsheetml/2010/11/ac" url="/Users/macmini/Downloads/"/>
    </mc:Choice>
  </mc:AlternateContent>
  <xr:revisionPtr revIDLastSave="0" documentId="8_{CD0B40DE-D869-6841-8A50-DD3062532BF5}" xr6:coauthVersionLast="47" xr6:coauthVersionMax="47" xr10:uidLastSave="{00000000-0000-0000-0000-000000000000}"/>
  <bookViews>
    <workbookView xWindow="380" yWindow="500" windowWidth="23500" windowHeight="25420" tabRatio="928"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I11c!$A$1:$G$22</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'I15'!$A$1:$D$20</definedName>
    <definedName name="_xlnm.Print_Area" localSheetId="24">'I16'!$A$1:$D$20</definedName>
    <definedName name="_xlnm.Print_Area" localSheetId="25">'I17'!$A$1:$D$22</definedName>
    <definedName name="_xlnm.Print_Area" localSheetId="26">'I18'!$A$1:$E$20</definedName>
    <definedName name="_xlnm.Print_Area" localSheetId="27">'I19'!$A$1:$E$20</definedName>
    <definedName name="_xlnm.Print_Area" localSheetId="6">'I2'!$A$1:$I$22</definedName>
    <definedName name="_xlnm.Print_Area" localSheetId="28">'I20'!$A$1:$D$20</definedName>
    <definedName name="_xlnm.Print_Area" localSheetId="29">'I21'!$A$1:$D$27</definedName>
    <definedName name="_xlnm.Print_Area" localSheetId="30">'I22'!$A$1:$D$20</definedName>
    <definedName name="_xlnm.Print_Area" localSheetId="31">'I23'!$A$1:$F$20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36" l="1"/>
  <c r="A4" i="36"/>
  <c r="A6" i="36"/>
  <c r="A5" i="36" l="1"/>
  <c r="A3" i="36"/>
  <c r="A46" i="36"/>
  <c r="C36" i="36"/>
  <c r="E20" i="22"/>
  <c r="C33" i="36" s="1"/>
  <c r="F20" i="26"/>
  <c r="C37" i="36" s="1"/>
  <c r="A11" i="26"/>
  <c r="A12" i="26" s="1"/>
  <c r="A13" i="26" s="1"/>
  <c r="A14" i="26" s="1"/>
  <c r="A15" i="26" s="1"/>
  <c r="A16" i="26" s="1"/>
  <c r="A17" i="26" s="1"/>
  <c r="A18" i="26" s="1"/>
  <c r="A19" i="26" s="1"/>
  <c r="A7" i="26"/>
  <c r="E20" i="26" s="1"/>
  <c r="D20" i="25"/>
  <c r="A11" i="25"/>
  <c r="A12" i="25" s="1"/>
  <c r="A13" i="25" s="1"/>
  <c r="A14" i="25" s="1"/>
  <c r="A15" i="25" s="1"/>
  <c r="A16" i="25" s="1"/>
  <c r="A17" i="25" s="1"/>
  <c r="A18" i="25" s="1"/>
  <c r="A19" i="25" s="1"/>
  <c r="A7" i="25"/>
  <c r="C20" i="25" s="1"/>
  <c r="D20" i="23"/>
  <c r="A11" i="24"/>
  <c r="A12" i="24" s="1"/>
  <c r="A13" i="24" s="1"/>
  <c r="A14" i="24" s="1"/>
  <c r="A15" i="24" s="1"/>
  <c r="A16" i="24" s="1"/>
  <c r="A17" i="24" s="1"/>
  <c r="A18" i="24" s="1"/>
  <c r="A7" i="24"/>
  <c r="C27"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C32"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C16" i="36" s="1"/>
  <c r="I20" i="7"/>
  <c r="C14" i="36" s="1"/>
  <c r="I20" i="8"/>
  <c r="C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C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C26" i="36" s="1"/>
  <c r="A11" i="17"/>
  <c r="A12" i="17" s="1"/>
  <c r="A13" i="17" s="1"/>
  <c r="A14" i="17" s="1"/>
  <c r="A15" i="17" s="1"/>
  <c r="A16" i="17" s="1"/>
  <c r="A17" i="17" s="1"/>
  <c r="A18" i="17" s="1"/>
  <c r="A19" i="17" s="1"/>
  <c r="A22" i="16"/>
  <c r="A7" i="16"/>
  <c r="G20" i="16" s="1"/>
  <c r="A11" i="16"/>
  <c r="A12" i="16"/>
  <c r="A13" i="16" s="1"/>
  <c r="A14" i="16" s="1"/>
  <c r="A15" i="16" s="1"/>
  <c r="A16" i="16" s="1"/>
  <c r="A17" i="16" s="1"/>
  <c r="A18" i="16" s="1"/>
  <c r="A19" i="16" s="1"/>
  <c r="A22" i="15"/>
  <c r="A11" i="15"/>
  <c r="A12" i="15" s="1"/>
  <c r="A13" i="15" s="1"/>
  <c r="A14" i="15" s="1"/>
  <c r="A15" i="15" s="1"/>
  <c r="A16" i="15" s="1"/>
  <c r="A17" i="15" s="1"/>
  <c r="A18" i="15" s="1"/>
  <c r="A19" i="15" s="1"/>
  <c r="A7" i="15"/>
  <c r="G20" i="15" s="1"/>
  <c r="A11" i="28"/>
  <c r="A12" i="28" s="1"/>
  <c r="A13" i="28" s="1"/>
  <c r="A14" i="28" s="1"/>
  <c r="A15" i="28" s="1"/>
  <c r="A16" i="28" s="1"/>
  <c r="A17" i="28" s="1"/>
  <c r="A18" i="28" s="1"/>
  <c r="A7" i="28"/>
  <c r="F22"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s="1"/>
  <c r="A13" i="13" s="1"/>
  <c r="A14" i="13" s="1"/>
  <c r="A15" i="13" s="1"/>
  <c r="A16" i="13" s="1"/>
  <c r="A17" i="13" s="1"/>
  <c r="A18" i="13" s="1"/>
  <c r="A19" i="13" s="1"/>
  <c r="A7" i="13"/>
  <c r="H20" i="13" s="1"/>
  <c r="A11" i="6"/>
  <c r="A12" i="6" s="1"/>
  <c r="A13" i="6" s="1"/>
  <c r="A14" i="6" s="1"/>
  <c r="A15" i="6" s="1"/>
  <c r="A16" i="6" s="1"/>
  <c r="A17" i="6" s="1"/>
  <c r="A18" i="6" s="1"/>
  <c r="A19" i="6" s="1"/>
  <c r="I20" i="12"/>
  <c r="C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C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s="1"/>
  <c r="G22" i="28"/>
  <c r="C23" i="36" s="1"/>
  <c r="H20" i="16"/>
  <c r="C25" i="36" s="1"/>
  <c r="D27" i="24"/>
  <c r="C35" i="36" s="1"/>
  <c r="D20" i="20"/>
  <c r="C31" i="36" s="1"/>
  <c r="D20" i="18"/>
  <c r="C29" i="36" s="1"/>
  <c r="H20" i="30"/>
  <c r="C27" i="36" s="1"/>
  <c r="H20" i="15"/>
  <c r="C24" i="36" s="1"/>
  <c r="H20" i="29"/>
  <c r="C22" i="36" s="1"/>
  <c r="I20" i="14"/>
  <c r="C21" i="36" s="1"/>
  <c r="I20" i="5"/>
  <c r="C12" i="36" s="1"/>
  <c r="D20" i="19"/>
  <c r="I20" i="10"/>
  <c r="C17" i="36" s="1"/>
  <c r="I20" i="6"/>
  <c r="C13" i="36" s="1"/>
  <c r="I20" i="4"/>
  <c r="C42" i="36" l="1"/>
  <c r="C30" i="36"/>
  <c r="C41" i="36" s="1"/>
  <c r="C11" i="36"/>
  <c r="C34" i="36"/>
  <c r="C40" i="36" l="1"/>
  <c r="C43" i="36" s="1"/>
</calcChain>
</file>

<file path=xl/sharedStrings.xml><?xml version="1.0" encoding="utf-8"?>
<sst xmlns="http://schemas.openxmlformats.org/spreadsheetml/2006/main" count="753" uniqueCount="430">
  <si>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</si>
  <si>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</si>
  <si>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</si>
  <si>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</si>
  <si>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</si>
  <si>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</si>
  <si>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</si>
  <si>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</si>
  <si>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</si>
  <si>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</si>
  <si>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</si>
  <si>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</si>
  <si>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</si>
  <si>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</si>
  <si>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</si>
  <si>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</si>
  <si>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</si>
  <si>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</si>
  <si>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</si>
  <si>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</si>
  <si>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</si>
  <si>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</si>
  <si>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</si>
  <si>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</si>
  <si>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</si>
  <si>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</si>
  <si>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</si>
  <si>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</si>
  <si>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</si>
  <si>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</si>
  <si>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</si>
  <si>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</si>
  <si>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</si>
  <si>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</si>
  <si>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</si>
  <si>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</si>
  <si>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</si>
  <si>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</si>
  <si>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</si>
  <si>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</si>
  <si>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</si>
  <si>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</si>
  <si>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</si>
  <si>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</si>
  <si>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</si>
  <si>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</si>
  <si>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</si>
  <si>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</si>
  <si>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</si>
  <si>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</si>
  <si>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</si>
  <si>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</si>
  <si>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</si>
  <si>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</si>
  <si>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</si>
  <si>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</si>
  <si>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</si>
  <si>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</si>
  <si>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</si>
  <si>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</si>
  <si>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</si>
  <si>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</si>
  <si>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</si>
  <si>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</si>
  <si>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</si>
  <si>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</si>
  <si>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</si>
  <si>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</si>
  <si>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</si>
  <si>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</si>
  <si>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</si>
  <si>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</si>
  <si>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</si>
  <si>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</si>
  <si>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</si>
  <si>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</si>
  <si>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</si>
  <si>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</si>
  <si>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</si>
  <si>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</si>
  <si>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</si>
  <si>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</si>
  <si>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</si>
  <si>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</si>
  <si>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</si>
  <si>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</si>
  <si>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</si>
  <si>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</si>
  <si>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</si>
  <si>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</si>
  <si>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</si>
  <si>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</si>
  <si>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</si>
  <si>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</si>
  <si>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</si>
  <si>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</si>
  <si>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</si>
  <si>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</si>
  <si>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</si>
  <si>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</si>
  <si>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</si>
  <si>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</si>
  <si>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</si>
  <si>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</si>
  <si>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</si>
  <si>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</si>
  <si>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</si>
  <si>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</si>
  <si>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</si>
  <si>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</si>
  <si>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</si>
  <si>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</si>
  <si>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</si>
  <si>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</si>
  <si>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</si>
  <si>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</si>
  <si>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</si>
  <si>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</si>
  <si>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</si>
  <si>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</si>
  <si>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</si>
  <si>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</si>
  <si>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</si>
  <si>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</si>
  <si>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</si>
  <si>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</si>
  <si>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</si>
  <si>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</si>
  <si>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</si>
  <si>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</si>
  <si>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</si>
  <si>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</si>
  <si>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</si>
  <si>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</si>
  <si>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</si>
  <si>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</si>
  <si>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</si>
  <si>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</si>
  <si>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</si>
  <si>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</si>
  <si>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</si>
  <si>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</si>
  <si>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</si>
  <si>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</si>
  <si>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</si>
  <si>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</si>
  <si>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</si>
  <si>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</si>
  <si>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</si>
  <si>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</si>
  <si>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</si>
  <si>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</si>
  <si>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</si>
  <si>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</si>
  <si>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</si>
  <si>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</si>
  <si>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</si>
  <si>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</si>
  <si>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</si>
  <si>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</si>
  <si>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</si>
  <si>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</si>
  <si>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</si>
  <si>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</si>
  <si>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</si>
  <si>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</si>
  <si>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</si>
  <si>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</si>
  <si>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</si>
  <si>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</si>
  <si>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</si>
  <si>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</si>
  <si>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</si>
  <si>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</si>
  <si>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</si>
  <si>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</si>
  <si>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</si>
  <si>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</si>
  <si>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</si>
  <si>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</si>
  <si>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</si>
  <si>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</si>
  <si>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</si>
  <si>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</si>
  <si>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</si>
  <si>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</si>
  <si>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</si>
  <si>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</si>
  <si>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</si>
  <si>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</si>
  <si>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</si>
  <si>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</si>
  <si>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</si>
  <si>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</si>
  <si>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</si>
  <si>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</si>
  <si>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</si>
  <si>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</si>
  <si>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</si>
  <si>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</si>
  <si>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</si>
  <si>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</si>
  <si>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</si>
  <si>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</si>
  <si>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</si>
  <si>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</si>
  <si>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</si>
  <si>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</si>
  <si>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</si>
  <si>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</si>
  <si>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</si>
  <si>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</si>
  <si>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</si>
  <si>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</si>
  <si>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</si>
  <si>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</si>
  <si>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</si>
  <si>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</si>
  <si>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</si>
  <si>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</si>
  <si>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</si>
  <si>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</si>
  <si>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</si>
  <si>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</si>
  <si>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</si>
  <si>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</si>
  <si>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</si>
  <si>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</si>
  <si>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</si>
  <si>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</si>
  <si>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</si>
  <si>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</si>
  <si>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</si>
  <si>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</si>
  <si>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</si>
  <si>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</si>
  <si>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</si>
  <si>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</si>
  <si>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</si>
  <si>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</si>
  <si>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</si>
  <si>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</si>
  <si>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</si>
  <si>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</si>
  <si>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</si>
  <si>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</si>
  <si>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</si>
  <si>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</si>
  <si>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</si>
  <si>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</si>
  <si>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</si>
  <si>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</si>
  <si>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</si>
  <si>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</si>
  <si>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</si>
  <si>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</si>
  <si>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</si>
  <si>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</si>
  <si>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</si>
  <si>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</si>
  <si>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</si>
  <si>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</si>
  <si>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</si>
  <si>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</si>
  <si>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</si>
  <si>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</si>
  <si>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</si>
  <si>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</si>
  <si>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Planificare Urbană și Dezvoltare Teritorială</t>
  </si>
  <si>
    <t>Runceanu, Claudiu</t>
  </si>
  <si>
    <t>P5</t>
  </si>
  <si>
    <t>iunie/2024</t>
  </si>
  <si>
    <t>Radulescu Monica Claudiu Runceanu</t>
  </si>
  <si>
    <t>Delta Landscapes – Geographies, Scenarios, Identities</t>
  </si>
  <si>
    <t>Papiroz Publishing House/ Rijswijk, The Netherlands,</t>
  </si>
  <si>
    <t>978-90-814088</t>
  </si>
  <si>
    <t>Claudiu Runceanu</t>
  </si>
  <si>
    <t>Evoluția și recalificarea ansamblurilor de locuințe colective din București: mize și oportunități</t>
  </si>
  <si>
    <t>Universitară "Ion Mincu"</t>
  </si>
  <si>
    <t>978-606-638-092-8</t>
  </si>
  <si>
    <t>247</t>
  </si>
  <si>
    <t>Problematica teritorială a zonelor de activități</t>
  </si>
  <si>
    <t xml:space="preserve">Editura Universitară </t>
  </si>
  <si>
    <t>978-606-28-0371-1</t>
  </si>
  <si>
    <t>41</t>
  </si>
  <si>
    <t>Abordare interdisciplinară privind creșterea calității locuirii prin reabilitarea marilor ansambluri de locuit din România, ed. A 2-a rev./ Dimensiunea arhitectural-urbanistică a calității locuirii</t>
  </si>
  <si>
    <t>978-973-7999-76-4</t>
  </si>
  <si>
    <t>Integrated Planning and Design for Sustainable Urban Peripheries in Europe – Urban Landscapes from Erasmus to Bruegel/ Peripheries and Housing</t>
  </si>
  <si>
    <t>978-606-638-101-7</t>
  </si>
  <si>
    <t>Marin Vera, Berescu Cătălin, Runceanu Claudiu</t>
  </si>
  <si>
    <t>DEGRA-CO Vectors of degradation in large housing estates built between 1950-1990</t>
  </si>
  <si>
    <t>in: Graham June Editor, Urban-net Research Anthology 2010, Ed. Tangerine, Stirling, Scotland, UK</t>
  </si>
  <si>
    <t>Runceanu Claudiu, Rădulescu Monica</t>
  </si>
  <si>
    <t>Dificultăţi ale definirii conceptului de locuire insalubră</t>
  </si>
  <si>
    <t>in: Dabija Ana Maria coord., Spațiu-artă-arhitectură - publicație asociată Simpozionului Național București 2013, Ed. Universitară "Ion Mincu", ISBN 978-606-638-067-6</t>
  </si>
  <si>
    <t>978-606-638-067-6</t>
  </si>
  <si>
    <t>Rădulescu Monica, Runceanu Claudiu</t>
  </si>
  <si>
    <t>Problematica locuirii insalubre la scară urbană</t>
  </si>
  <si>
    <t>Review conferință</t>
  </si>
  <si>
    <t>International Conference on Architectural Research</t>
  </si>
  <si>
    <t>Conferință internațională, București</t>
  </si>
  <si>
    <t>18-20 mai</t>
  </si>
  <si>
    <t>26-29 martie</t>
  </si>
  <si>
    <t>Conferința EURAU 2016</t>
  </si>
  <si>
    <t>28-30 septembrie</t>
  </si>
  <si>
    <t>Runceanu Claudiu, Marin Vera</t>
  </si>
  <si>
    <t>DEGRA-Co - vectors of degradation in privatized large housing estates</t>
  </si>
  <si>
    <t>Conferința URBAN-NET SW4: Transnational Research on Urban Sustainable Development, Stockholm</t>
  </si>
  <si>
    <t>17-18 noiembrie</t>
  </si>
  <si>
    <t>Degra-Co – vecteurs de degradation dans les ensembles d’habitat collectif</t>
  </si>
  <si>
    <t>Colocviul internațional Les coproprietes degradees, Lyon</t>
  </si>
  <si>
    <t>23 martie</t>
  </si>
  <si>
    <t>Runceanu Claudiu</t>
  </si>
  <si>
    <t>Summer School Delta del Po IUAV Venetia, Italia, 2010</t>
  </si>
  <si>
    <t>Prezentare în cadrul Summer School Delta del Po IUAV Veneția, Italia, 2010, volum publicat 
http://issuu.com/osservatoriosuldeltadelpo/docs/summer_school_boo_def</t>
  </si>
  <si>
    <t>septembrie</t>
  </si>
  <si>
    <t>Simpozionul Naţional Spaţiu-artă-arhitectură, București</t>
  </si>
  <si>
    <t>Problematica degradării locuirii colective</t>
  </si>
  <si>
    <t>Despre un urbanism deschis</t>
  </si>
  <si>
    <t>Simpozionul Național Confruntare Urbană, Democrație și Identitate - CSAU și Academia de Științe Tehnice din România</t>
  </si>
  <si>
    <t>9 iunie</t>
  </si>
  <si>
    <t>When Urbanization Leaves the City - the case of Bucharest</t>
  </si>
  <si>
    <t>Conferința anuală AESOP, Lisabona</t>
  </si>
  <si>
    <t>10-14 iulie</t>
  </si>
  <si>
    <t>Housing Dynamics at the Metropolitan Scale of Bucharest</t>
  </si>
  <si>
    <t>Conferința anuală AESOP, Veneția</t>
  </si>
  <si>
    <t>9-13 iulie</t>
  </si>
  <si>
    <t xml:space="preserve">Orient East-med Corridor - Romanian Insights </t>
  </si>
  <si>
    <t>OOEM Corridor Conference, TU Wien, Viena</t>
  </si>
  <si>
    <t>16-17 ianuarie</t>
  </si>
  <si>
    <t>Bucharest - Urban Evolution Challenges</t>
  </si>
  <si>
    <t>Erasmus Blended Intensive Programme - Care, Agency, Repair, Engagement in Alternative Modern(c)ities - Bucharest week</t>
  </si>
  <si>
    <t>8-12 mai</t>
  </si>
  <si>
    <t>Planning modern streets, outspoken and unheard voices</t>
  </si>
  <si>
    <t>Seminarul S14. Taking to the Streets: Modernism and Homelessness, conferința anuală Streets organizată de Modernist Studies Association, Brooklyn, Marriott Brooklyn Bridge NY</t>
  </si>
  <si>
    <t>26-29 octombrie</t>
  </si>
  <si>
    <t>Contract 29/2017 UAUIM-CCPEC</t>
  </si>
  <si>
    <t>PATIC Amenajarea și dezvoltarea teritoriului de NV - Insula Mare a Brăilei - Brăila Est (Municipiul Brăila, Comuna Mărașu)</t>
  </si>
  <si>
    <t>avizat</t>
  </si>
  <si>
    <t>membru în echipa de elaborare</t>
  </si>
  <si>
    <t>Contract 151/26.07.2013</t>
  </si>
  <si>
    <t>Studiu de fundamentare în vederea actualizării Planului de Amenajarea Teritoriului Național (PATN) - Secțiunea IV: Rețeaua de localități</t>
  </si>
  <si>
    <t>MDRAP</t>
  </si>
  <si>
    <t>Studiu de marketing socio-urban PUZ Herăstrău, elaborator UAUIM-CCPEC</t>
  </si>
  <si>
    <t>Primăria Municipiului București</t>
  </si>
  <si>
    <t>Ianăşi Liviu, Runceanu Claudiu (coautor)</t>
  </si>
  <si>
    <t>Studiu de marketing socio-urban, Dublare diametrala nord-sud Buzeşti-Berzei-Vasile Pârvan-B.P. Haşdeu-Uranus-Calea Rahovei, elaborator Atelierul de Urbanism Urbis 90, şef proiect Prof. Dr. Arh. Constantin Enache</t>
  </si>
  <si>
    <t>Studiu de marketing socio-urban PUZ Nod Intermodal Răzoare, 2007, elaborator Atelierul de Urbanism Urbis 90, şef proiect Prof. Dr. Arh. Constantin Enache</t>
  </si>
  <si>
    <t>PUZ lotizare locuinţe Str. Crinului 52, Tamaşi, Corbeanca, elaborat SC Arxtudio SRL</t>
  </si>
  <si>
    <t>Primăria Corbeanca</t>
  </si>
  <si>
    <t>coautor</t>
  </si>
  <si>
    <t>PUZ zonă producţie Sat Axintele, Comuna Axintele, Jud. Ialomiţa,  elaborat SC Arxtudio SRL</t>
  </si>
  <si>
    <t>Primăria Axintele</t>
  </si>
  <si>
    <t>Raport privind stadiul actual al dezvoltării urbane- A. Analiza stadiului actual de dezvoltare „Studiul Locuința”, studiu în cadrul revizuirii Planului Urbanistic General al Municipiului București, elaborator UAUIM-CCPEC, Responsabil tehnic Conf. dr. arh. Claudiu Runceanu</t>
  </si>
  <si>
    <t>Coordonator</t>
  </si>
  <si>
    <t>"Studiu de fundamentare privind fondul construit" în cadrul proiectului Reactualizare PUG Municipiul Vaslui, elaborator UAUIM-CCPEC</t>
  </si>
  <si>
    <t>Primăria Municipiului Vaslui</t>
  </si>
  <si>
    <t xml:space="preserve">"Studiu de fundamentare privind fondul construit și locuirea" în cadrul proiectului Reactualizare PUG Municipiul Sibiu, elaborator UAUIM-CCPEC  </t>
  </si>
  <si>
    <t>Primăria Municipiului Sibiu</t>
  </si>
  <si>
    <t>"Studiu de fundamentare privind fondul construit din Municipiul Galați" în cadrul proiectulu Reactualizare PUG Municipiul Galați, elaborator UAUIM-CCPEC</t>
  </si>
  <si>
    <t>Primăria Municipiului Galați</t>
  </si>
  <si>
    <t>Metodologie de analiză şi intervenţie cu privire la habitatul insalubru, şef proiect Lect. Dr. Arh. Claudiu Runceanu, elaborator UAUIM-CCPEC</t>
  </si>
  <si>
    <t>Șef proiect</t>
  </si>
  <si>
    <t>2012-2014</t>
  </si>
  <si>
    <t>DEGRA-CO: Vectors of Degradation in Privatized large Housing Estates built between 1950-1990, proiect în consorţiu internaţional asociind INSA Lyon, Berlage Institut, HURA Bulgaria, Asociația pentru Tranziție Urbană București, proiect finanțat prin rețeaua europeană URBAN-NET, 2008-2010</t>
  </si>
  <si>
    <t>Reteaua europeana URBAN-NET</t>
  </si>
  <si>
    <t>finalizat si receptionat</t>
  </si>
  <si>
    <t>membru în echipa de cercetare</t>
  </si>
  <si>
    <t>PACT TERITORIAL, elaborator Universitatea Bucureşti, partener UAUIM-CCPEC, 2013-2014</t>
  </si>
  <si>
    <t>2013-2014</t>
  </si>
  <si>
    <t>Abordare interdisciplinară privind creşterea calităţii locuirii prin reabilitarea marilor ansambluri de locuit din România, proiect în consorţiu CNCSIS 2005-2007</t>
  </si>
  <si>
    <t>CNCSIS</t>
  </si>
  <si>
    <t>2005-2007</t>
  </si>
  <si>
    <t>Promovarea inovării și asigurării calității în domeniul dezvoltării teritoriale inteligente prin elaborarea unui program de studii interdisciplinare de masterat</t>
  </si>
  <si>
    <t>A.M. MENCS</t>
  </si>
  <si>
    <t>finalizat</t>
  </si>
  <si>
    <t>Responsabil secțiune</t>
  </si>
  <si>
    <t>2014-2015</t>
  </si>
  <si>
    <t>Nominalizare Piranesi Prix de Rome and Athens - International Call for Projects for the Acropolis of Athens and its Surroundings - nominalizare a echipei: Oana Diaconescu, Claudiu Runceanu, Daniel Armenciu, Bobotis Architects arh. Luca Bobotis</t>
  </si>
  <si>
    <t>Câştigător licitaţie publică Metodologie de analiză şi intervenţie cu privire la habitatul insalubru, beneficiar MDRAP, 2012</t>
  </si>
  <si>
    <t>Pact Teritorial beneficiar MDRT, membru în echipa de lucru UAUIM CCPEC, subproiectare pentru UB CICADIT</t>
  </si>
  <si>
    <t>PATN studiu de fundamentare pentru reteaua de localitati, beneficiar MDRT, pentru UAUIM CCPEC membru in echipa de lucru</t>
  </si>
  <si>
    <t>2013-2015</t>
  </si>
  <si>
    <t>PUG București reactualizare 2014-2015, coordonator Studiul locuința, din partea UAUIM-CCPEC</t>
  </si>
  <si>
    <t>PATIC Amenajarea și dezvoltarea teritoriului de NV - Insula Mare a Brăilei - Brăila Est (Municipiul Brăila, Comuna Mărașu), membru în echipa de lucru UAUIM-CCPEC</t>
  </si>
  <si>
    <t>2017-2018</t>
  </si>
  <si>
    <t>PUG Vaslui reactualizare 2019-2020, coordonator Studiu de fundamentare privind fondul construit, din partea UAUIM-CCPEC</t>
  </si>
  <si>
    <t>2019-2020</t>
  </si>
  <si>
    <t>PUG Sibiu reactualizare 2020-2021, coordonator Studiu de fundamentare privind fondul construit și locuirea, din partea UAUIM-CCPEC</t>
  </si>
  <si>
    <t>2020-2021</t>
  </si>
  <si>
    <t>KU Leuven</t>
  </si>
  <si>
    <t>Visiting professor - juriere proiect master urbanism</t>
  </si>
  <si>
    <t>Scoala de vara Delta landscapes – Delta del Po, Italia</t>
  </si>
  <si>
    <t>Participare 2 saptamani la Scoala de vara Delta landscapes – Delta del Po, Italia, 2011</t>
  </si>
  <si>
    <t>La Cambre Horta, Brussels</t>
  </si>
  <si>
    <t>Visiting professor Bruxelles, Intensive Program Erasmus workshop Integrated Planning and Design for Sustainable urban Peripheries in Europe – The Periphery of Brussels</t>
  </si>
  <si>
    <t>Central European University Budapesta</t>
  </si>
  <si>
    <t>Absolvire curs Strategic Approach to Urban Management</t>
  </si>
  <si>
    <t xml:space="preserve">Expert naţional în cadrul programului de consultanţă tehnică acordată administraţiei publice locale PIDU Pol de creştere Cluj-Napoca ( PPF for infrastructure projects and RDAs on infrastructure in Romania-Europe Aid-122914-D-SERR-RO) </t>
  </si>
  <si>
    <t>Non-key junior expert în organizarea conferinţei “Coeziunea teritorială şi competitivitatea în contextul Strategiei Europa 2020” organizate de Ministerul Dezvoltarii Regionale si Turismului (1)</t>
  </si>
  <si>
    <t>noiembrie-decembrie 2011</t>
  </si>
  <si>
    <t>Membru în comisia de examinare şi atestare profesională RUR</t>
  </si>
  <si>
    <t>2012-2024</t>
  </si>
  <si>
    <t>Vicepreședinte al comisiei de examinare și atestare profesională RUR</t>
  </si>
  <si>
    <t>2023-prezent</t>
  </si>
  <si>
    <t>Membru în consiliul director APUR</t>
  </si>
  <si>
    <t>Membru în juriul Bienalei Naționale de Arhitectură BNAB, secțiunea Arhitectura Spațiului Public</t>
  </si>
  <si>
    <t>octombrie 2016</t>
  </si>
  <si>
    <t xml:space="preserve">Membru în comisia tehnică de urbanism a Primăriei Municipiului Galați </t>
  </si>
  <si>
    <t>2017-2019</t>
  </si>
  <si>
    <t>Membru supleant în Consiliul reprezentanților (CoREP) Asociation of European Schools of Planning</t>
  </si>
  <si>
    <t>2018-prezent</t>
  </si>
  <si>
    <t>Membru în comisia tehnică de urbanism a Consiliului Județean Ilfov</t>
  </si>
  <si>
    <t>2020-prezent</t>
  </si>
  <si>
    <t>Membru în comisia tehnică de urbanism a Primăriei Municipiului Tulcea</t>
  </si>
  <si>
    <t>2022-prezent</t>
  </si>
  <si>
    <t>Membru în Consiliul Superior RUR</t>
  </si>
  <si>
    <t>2021-2023</t>
  </si>
  <si>
    <t>2019-2021</t>
  </si>
  <si>
    <t>2013-2017</t>
  </si>
  <si>
    <t>Colocviu internațional - Le foncier la cle du developpement urbain durable - București</t>
  </si>
  <si>
    <t>octombrie 2018</t>
  </si>
  <si>
    <t>IP Erasmus Workshop internaţional Delta Landscapes – Geographies, Scenarios, Identities, Venezia 2010</t>
  </si>
  <si>
    <t>septembrie 2010</t>
  </si>
  <si>
    <t>Workshop Revitalizare Horezu 2005, parteneri FPDL, UAUIM</t>
  </si>
  <si>
    <t>iulie 2005</t>
  </si>
  <si>
    <t>Workshop Horezu 2004, parteneri FPDL, UAUIM</t>
  </si>
  <si>
    <t>iulie 2004</t>
  </si>
  <si>
    <t>martie 2024-prezent</t>
  </si>
  <si>
    <t>Membru supleant în Comisia Națională de Dezvoltare Teritorială a Ministerului Dezvoltării, Lucrărilor Publice și Administrației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</si>
</sst>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28" x14ac:knownFonts="1">
    <font>
      <sz val="11"/>
      <color theme="1"/>
      <name val="Calibri"/>
      <family val="2"/>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
      <sz val="11"/>
      <color theme="1"/>
      <name val="Calibri"/>
      <family val="2"/>
    </font>
    <font>
      <sz val="11"/>
      <color indexed="8"/>
      <name val="Calibri"/>
      <family val="2"/>
      <charset val="238"/>
      <scheme val="minor"/>
    </font>
    <font>
      <sz val="11"/>
      <name val="Calibri"/>
      <family val="2"/>
      <charset val="238"/>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65">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8"/>
      </left>
      <right style="thin">
        <color indexed="8"/>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style="thin">
        <color auto="1"/>
      </left>
      <right style="medium">
        <color auto="1"/>
      </right>
      <top/>
      <bottom/>
      <diagonal/>
    </border>
    <border>
      <left style="thin">
        <color auto="1"/>
      </left>
      <right style="medium">
        <color auto="1"/>
      </right>
      <top/>
      <bottom style="medium">
        <color auto="1"/>
      </bottom>
      <diagonal/>
    </border>
    <border>
      <left style="medium">
        <color indexed="64"/>
      </left>
      <right style="thin">
        <color indexed="64"/>
      </right>
      <top style="thin">
        <color indexed="64"/>
      </top>
      <bottom style="thin">
        <color indexed="64"/>
      </bottom>
      <diagonal/>
    </border>
  </borders>
  <cellStyleXfs count="2">
    <xf numFmtId="0" fontId="0" fillId="0" borderId="0"/>
    <xf numFmtId="0" fontId="14" fillId="0" borderId="0" applyNumberFormat="0" applyFill="0" applyBorder="0" applyAlignment="0" applyProtection="0">
      <alignment vertical="top"/>
      <protection locked="0"/>
    </xf>
  </cellStyleXfs>
  <cellXfs count="474">
    <xf numFmtId="0" fontId="0" fillId="0" borderId="0" xfId="0"/>
    <xf numFmtId="0" fontId="5" fillId="0" borderId="0" xfId="0" applyFont="1"/>
    <xf numFmtId="0" fontId="3" fillId="0" borderId="0" xfId="0" applyFont="1" applyAlignment="1" applyProtection="1">
      <alignment horizontal="center" vertical="center"/>
      <protection hidden="1"/>
    </xf>
    <xf numFmtId="1" fontId="3" fillId="0" borderId="0" xfId="0" applyNumberFormat="1" applyFont="1"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3" fillId="0" borderId="0" xfId="0" applyFont="1" applyProtection="1">
      <protection hidden="1"/>
    </xf>
    <xf numFmtId="0" fontId="3" fillId="0" borderId="0" xfId="0" applyFont="1"/>
    <xf numFmtId="2" fontId="4" fillId="0" borderId="0" xfId="0" applyNumberFormat="1" applyFont="1" applyAlignment="1" applyProtection="1">
      <alignment horizontal="center" vertical="center" wrapText="1"/>
      <protection hidden="1"/>
    </xf>
    <xf numFmtId="2" fontId="3" fillId="0" borderId="0" xfId="0" applyNumberFormat="1" applyFont="1" applyAlignment="1" applyProtection="1">
      <alignment horizontal="center" vertical="center" wrapText="1"/>
      <protection hidden="1"/>
    </xf>
    <xf numFmtId="0" fontId="3" fillId="0" borderId="0" xfId="0" quotePrefix="1" applyFont="1" applyProtection="1">
      <protection hidden="1"/>
    </xf>
    <xf numFmtId="0" fontId="0" fillId="0" borderId="1" xfId="0" applyBorder="1" applyAlignment="1">
      <alignment wrapText="1"/>
    </xf>
    <xf numFmtId="0" fontId="5" fillId="0" borderId="1" xfId="0" applyFont="1" applyBorder="1" applyAlignment="1">
      <alignment wrapText="1"/>
    </xf>
    <xf numFmtId="0" fontId="0" fillId="0" borderId="2" xfId="0" applyBorder="1"/>
    <xf numFmtId="0" fontId="0" fillId="0" borderId="3" xfId="0" applyBorder="1"/>
    <xf numFmtId="0" fontId="2" fillId="0" borderId="1" xfId="0" applyFont="1" applyBorder="1" applyAlignment="1">
      <alignment wrapText="1"/>
    </xf>
    <xf numFmtId="0" fontId="2" fillId="0" borderId="0" xfId="0" applyFont="1" applyAlignment="1">
      <alignment wrapText="1"/>
    </xf>
    <xf numFmtId="0" fontId="3"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10" fillId="0" borderId="2" xfId="0" applyFont="1" applyBorder="1" applyAlignment="1">
      <alignment wrapText="1"/>
    </xf>
    <xf numFmtId="0" fontId="10" fillId="0" borderId="2" xfId="0" quotePrefix="1" applyFont="1" applyBorder="1" applyAlignment="1">
      <alignment horizontal="center" vertical="center"/>
    </xf>
    <xf numFmtId="0" fontId="10" fillId="0" borderId="0" xfId="0" applyFont="1" applyAlignment="1">
      <alignment horizontal="center" vertical="center" wrapText="1"/>
    </xf>
    <xf numFmtId="0" fontId="7" fillId="0" borderId="0" xfId="0" applyFont="1" applyAlignment="1">
      <alignment wrapText="1"/>
    </xf>
    <xf numFmtId="0" fontId="8" fillId="0" borderId="0" xfId="0" applyFont="1" applyAlignment="1">
      <alignment wrapText="1"/>
    </xf>
    <xf numFmtId="0" fontId="10" fillId="0" borderId="2" xfId="0" quotePrefix="1" applyFont="1" applyBorder="1" applyAlignment="1">
      <alignment horizontal="center" vertical="center" wrapText="1"/>
    </xf>
    <xf numFmtId="0" fontId="7" fillId="0" borderId="1" xfId="0" applyFont="1" applyBorder="1" applyAlignment="1">
      <alignment wrapText="1"/>
    </xf>
    <xf numFmtId="0" fontId="10" fillId="0" borderId="0" xfId="0" applyFont="1"/>
    <xf numFmtId="0" fontId="0" fillId="0" borderId="0" xfId="0" applyAlignment="1">
      <alignment horizontal="center" vertical="center" wrapText="1"/>
    </xf>
    <xf numFmtId="0" fontId="2" fillId="0" borderId="5" xfId="0" applyFont="1" applyBorder="1" applyAlignment="1">
      <alignment wrapText="1"/>
    </xf>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3" fillId="0" borderId="0" xfId="0" applyFont="1" applyAlignment="1" applyProtection="1">
      <alignment vertical="center"/>
      <protection hidden="1"/>
    </xf>
    <xf numFmtId="0" fontId="0" fillId="0" borderId="0" xfId="0" applyAlignment="1">
      <alignment horizontal="center" vertical="center"/>
    </xf>
    <xf numFmtId="2" fontId="5" fillId="0" borderId="0" xfId="0" applyNumberFormat="1" applyFont="1" applyAlignment="1">
      <alignment horizontal="center" vertical="center"/>
    </xf>
    <xf numFmtId="0" fontId="10" fillId="0" borderId="0" xfId="0" applyFont="1" applyAlignment="1">
      <alignment wrapText="1"/>
    </xf>
    <xf numFmtId="0" fontId="11" fillId="0" borderId="0" xfId="0" applyFont="1" applyAlignment="1">
      <alignment wrapText="1"/>
    </xf>
    <xf numFmtId="0" fontId="3" fillId="0" borderId="0" xfId="0" applyFont="1" applyAlignment="1">
      <alignment horizontal="center"/>
    </xf>
    <xf numFmtId="0" fontId="10" fillId="0" borderId="6" xfId="0" applyFont="1" applyBorder="1" applyAlignment="1">
      <alignment horizontal="center" vertical="center" wrapText="1"/>
    </xf>
    <xf numFmtId="0" fontId="3" fillId="0" borderId="0" xfId="0" applyFont="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center" wrapText="1"/>
    </xf>
    <xf numFmtId="0" fontId="5" fillId="0" borderId="0" xfId="0" applyFont="1" applyAlignment="1">
      <alignment horizontal="center" vertical="center" wrapText="1"/>
    </xf>
    <xf numFmtId="0" fontId="6" fillId="0" borderId="0" xfId="0" applyFont="1"/>
    <xf numFmtId="0" fontId="9" fillId="0" borderId="0" xfId="0" applyFont="1" applyAlignment="1" applyProtection="1">
      <alignment horizontal="center" vertical="center" wrapText="1"/>
      <protection hidden="1"/>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7" fillId="0" borderId="6" xfId="0" applyFont="1" applyBorder="1"/>
    <xf numFmtId="0" fontId="0" fillId="0" borderId="10" xfId="0" applyBorder="1" applyAlignment="1">
      <alignment wrapText="1"/>
    </xf>
    <xf numFmtId="0" fontId="5" fillId="0" borderId="0" xfId="0" applyFont="1" applyAlignment="1">
      <alignment horizontal="center" wrapText="1"/>
    </xf>
    <xf numFmtId="0" fontId="3" fillId="0" borderId="2" xfId="0" applyFont="1" applyBorder="1" applyAlignment="1">
      <alignment horizontal="left" vertical="center" wrapText="1"/>
    </xf>
    <xf numFmtId="0" fontId="9" fillId="0" borderId="11" xfId="0" applyFont="1" applyBorder="1" applyAlignment="1">
      <alignment horizontal="center" vertical="center" wrapText="1"/>
    </xf>
    <xf numFmtId="0" fontId="5" fillId="0" borderId="1" xfId="0" applyFont="1" applyBorder="1" applyAlignment="1">
      <alignment horizontal="center" wrapText="1"/>
    </xf>
    <xf numFmtId="0" fontId="0" fillId="0" borderId="0" xfId="0" applyAlignment="1">
      <alignment horizontal="center"/>
    </xf>
    <xf numFmtId="0" fontId="2"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2" fillId="0" borderId="14" xfId="0" applyFont="1" applyBorder="1" applyAlignment="1">
      <alignment vertical="top" wrapText="1"/>
    </xf>
    <xf numFmtId="0" fontId="2" fillId="0" borderId="10" xfId="0" applyFont="1" applyBorder="1" applyAlignment="1">
      <alignment vertical="top" wrapText="1"/>
    </xf>
    <xf numFmtId="0" fontId="17" fillId="0" borderId="0" xfId="0" applyFont="1"/>
    <xf numFmtId="0" fontId="5" fillId="0" borderId="2" xfId="0" applyFont="1" applyBorder="1"/>
    <xf numFmtId="0" fontId="5" fillId="0" borderId="2" xfId="0" applyFont="1" applyBorder="1" applyAlignment="1">
      <alignment horizontal="center"/>
    </xf>
    <xf numFmtId="0" fontId="5" fillId="0" borderId="2" xfId="0" applyFont="1" applyBorder="1" applyAlignment="1">
      <alignment horizontal="center" wrapText="1"/>
    </xf>
    <xf numFmtId="0" fontId="5" fillId="0" borderId="1"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5" xfId="0" applyFont="1" applyBorder="1" applyAlignment="1">
      <alignment horizontal="center" vertical="top" wrapText="1"/>
    </xf>
    <xf numFmtId="0" fontId="2" fillId="0" borderId="16" xfId="0" applyFont="1" applyBorder="1" applyAlignment="1">
      <alignment horizontal="left" vertical="top" wrapText="1"/>
    </xf>
    <xf numFmtId="0" fontId="2" fillId="0" borderId="15" xfId="0" applyFont="1" applyBorder="1" applyAlignment="1">
      <alignment horizontal="left" vertical="top" wrapText="1"/>
    </xf>
    <xf numFmtId="0" fontId="7"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 xfId="0" applyFont="1" applyBorder="1" applyAlignment="1">
      <alignment horizontal="left" vertical="top" wrapText="1"/>
    </xf>
    <xf numFmtId="0" fontId="2"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21" xfId="0" applyNumberFormat="1" applyFont="1" applyBorder="1" applyAlignment="1">
      <alignment horizontal="center"/>
    </xf>
    <xf numFmtId="0" fontId="13" fillId="0" borderId="22" xfId="0" applyFont="1" applyBorder="1" applyAlignment="1" applyProtection="1">
      <alignment horizontal="center" vertical="center" wrapText="1"/>
      <protection locked="0"/>
    </xf>
    <xf numFmtId="49" fontId="13" fillId="0" borderId="23" xfId="0" applyNumberFormat="1" applyFont="1" applyBorder="1" applyAlignment="1" applyProtection="1">
      <alignment horizontal="left" vertical="center" wrapText="1"/>
      <protection locked="0"/>
    </xf>
    <xf numFmtId="49" fontId="13" fillId="0" borderId="23" xfId="0" applyNumberFormat="1" applyFont="1" applyBorder="1" applyAlignment="1" applyProtection="1">
      <alignment horizontal="center" vertical="center" wrapText="1"/>
      <protection locked="0"/>
    </xf>
    <xf numFmtId="1" fontId="13" fillId="0" borderId="23" xfId="0" applyNumberFormat="1" applyFont="1" applyBorder="1" applyAlignment="1" applyProtection="1">
      <alignment horizontal="center" vertical="center" wrapText="1"/>
      <protection locked="0"/>
    </xf>
    <xf numFmtId="0" fontId="13" fillId="0" borderId="7" xfId="0"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24" xfId="0"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5" xfId="0" applyNumberFormat="1" applyFont="1" applyBorder="1" applyAlignment="1" applyProtection="1">
      <alignment horizontal="center" vertical="center" wrapText="1"/>
      <protection locked="0"/>
    </xf>
    <xf numFmtId="0" fontId="19" fillId="0" borderId="0" xfId="0" applyFont="1"/>
    <xf numFmtId="0" fontId="13" fillId="0" borderId="4" xfId="0" applyFont="1" applyBorder="1" applyAlignment="1" applyProtection="1">
      <alignment horizontal="left" vertical="center" wrapText="1"/>
      <protection locked="0"/>
    </xf>
    <xf numFmtId="0" fontId="13" fillId="0" borderId="9" xfId="0" applyFont="1" applyBorder="1" applyAlignment="1" applyProtection="1">
      <alignment horizontal="center" vertical="center" wrapText="1"/>
      <protection locked="0"/>
    </xf>
    <xf numFmtId="0" fontId="16" fillId="0" borderId="26" xfId="0" applyFont="1" applyBorder="1"/>
    <xf numFmtId="165" fontId="16" fillId="0" borderId="27" xfId="0" applyNumberFormat="1" applyFont="1" applyBorder="1" applyAlignment="1">
      <alignment horizontal="center"/>
    </xf>
    <xf numFmtId="0" fontId="2" fillId="0" borderId="7" xfId="0" applyFont="1" applyBorder="1" applyAlignment="1" applyProtection="1">
      <alignment horizontal="center" vertical="center" wrapText="1"/>
      <protection locked="0"/>
    </xf>
    <xf numFmtId="0" fontId="2" fillId="0" borderId="4" xfId="0"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9" xfId="0" applyFont="1" applyBorder="1" applyAlignment="1" applyProtection="1">
      <alignment horizontal="center" vertical="center" wrapText="1"/>
      <protection locked="0"/>
    </xf>
    <xf numFmtId="49" fontId="2" fillId="0" borderId="6" xfId="0" applyNumberFormat="1"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1" fontId="2" fillId="0" borderId="6" xfId="0" applyNumberFormat="1" applyFont="1" applyBorder="1" applyAlignment="1" applyProtection="1">
      <alignment horizontal="center" vertical="center" wrapText="1"/>
      <protection locked="0"/>
    </xf>
    <xf numFmtId="0" fontId="2" fillId="0" borderId="0" xfId="0" quotePrefix="1" applyFont="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0" fontId="13" fillId="0" borderId="4" xfId="0" applyFont="1" applyBorder="1" applyAlignment="1">
      <alignment horizontal="center" wrapText="1"/>
    </xf>
    <xf numFmtId="49" fontId="13" fillId="0" borderId="2" xfId="0" applyNumberFormat="1" applyFont="1" applyBorder="1" applyAlignment="1" applyProtection="1">
      <alignment horizontal="center" vertical="center" wrapText="1"/>
      <protection locked="0"/>
    </xf>
    <xf numFmtId="165" fontId="5" fillId="0" borderId="27" xfId="0" quotePrefix="1" applyNumberFormat="1" applyFont="1" applyBorder="1" applyAlignment="1" applyProtection="1">
      <alignment horizontal="center"/>
      <protection hidden="1"/>
    </xf>
    <xf numFmtId="0" fontId="15" fillId="0" borderId="2" xfId="1" applyFont="1" applyBorder="1" applyAlignment="1" applyProtection="1">
      <alignment horizontal="center" vertical="center" wrapText="1"/>
    </xf>
    <xf numFmtId="49" fontId="13" fillId="0" borderId="23" xfId="0" applyNumberFormat="1" applyFont="1" applyBorder="1" applyAlignment="1">
      <alignment horizontal="center" vertical="center" wrapText="1"/>
    </xf>
    <xf numFmtId="1" fontId="13" fillId="0" borderId="23" xfId="0" applyNumberFormat="1" applyFont="1" applyBorder="1" applyAlignment="1">
      <alignment horizontal="center" vertical="center" wrapText="1"/>
    </xf>
    <xf numFmtId="0" fontId="13" fillId="0" borderId="23" xfId="0" applyFont="1" applyBorder="1" applyAlignment="1">
      <alignment horizontal="center" vertical="center" wrapText="1"/>
    </xf>
    <xf numFmtId="2" fontId="16" fillId="0" borderId="28"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5" fillId="0" borderId="0" xfId="0" applyFont="1" applyAlignment="1">
      <alignment horizontal="center"/>
    </xf>
    <xf numFmtId="1" fontId="13" fillId="0" borderId="2" xfId="0" applyNumberFormat="1"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1" fontId="13" fillId="0" borderId="30" xfId="0" applyNumberFormat="1" applyFont="1" applyBorder="1" applyAlignment="1">
      <alignment horizontal="center" vertical="center" wrapText="1"/>
    </xf>
    <xf numFmtId="0" fontId="13" fillId="0" borderId="31" xfId="0" applyFont="1" applyBorder="1" applyAlignment="1" applyProtection="1">
      <alignment horizontal="center" vertical="center" wrapText="1"/>
      <protection hidden="1"/>
    </xf>
    <xf numFmtId="0" fontId="5" fillId="0" borderId="26" xfId="0" applyFont="1" applyBorder="1"/>
    <xf numFmtId="165" fontId="5" fillId="0" borderId="27" xfId="0" applyNumberFormat="1" applyFont="1" applyBorder="1" applyAlignment="1">
      <alignment horizontal="center"/>
    </xf>
    <xf numFmtId="0" fontId="13" fillId="0" borderId="22"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Font="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32" xfId="0" applyNumberFormat="1" applyFont="1" applyBorder="1" applyAlignment="1" applyProtection="1">
      <alignment horizontal="center" vertical="center" wrapText="1"/>
      <protection hidden="1"/>
    </xf>
    <xf numFmtId="2" fontId="9" fillId="0" borderId="27" xfId="0" applyNumberFormat="1" applyFont="1" applyBorder="1"/>
    <xf numFmtId="0" fontId="4" fillId="0" borderId="0" xfId="0" applyFont="1" applyAlignment="1">
      <alignment horizontal="center"/>
    </xf>
    <xf numFmtId="1" fontId="13" fillId="0" borderId="22"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24" xfId="0" applyNumberFormat="1" applyFont="1" applyBorder="1" applyAlignment="1" applyProtection="1">
      <alignment horizontal="center" vertical="center" wrapText="1"/>
      <protection locked="0"/>
    </xf>
    <xf numFmtId="49" fontId="13" fillId="0" borderId="24" xfId="0" applyNumberFormat="1" applyFont="1" applyBorder="1" applyAlignment="1" applyProtection="1">
      <alignment horizontal="center" vertical="center" wrapText="1"/>
      <protection locked="0"/>
    </xf>
    <xf numFmtId="0" fontId="13" fillId="0" borderId="33" xfId="0" applyFont="1" applyBorder="1" applyAlignment="1">
      <alignment horizontal="center" vertical="center" wrapText="1"/>
    </xf>
    <xf numFmtId="49" fontId="13" fillId="0" borderId="23" xfId="0" applyNumberFormat="1" applyFont="1" applyBorder="1" applyAlignment="1">
      <alignment horizontal="left" vertical="center" wrapText="1"/>
    </xf>
    <xf numFmtId="1" fontId="13" fillId="0" borderId="34" xfId="0" applyNumberFormat="1" applyFont="1" applyBorder="1" applyAlignment="1">
      <alignment horizontal="center" vertical="center" wrapText="1"/>
    </xf>
    <xf numFmtId="0" fontId="13" fillId="0" borderId="2" xfId="0" applyFont="1" applyBorder="1" applyAlignment="1">
      <alignment horizontal="center" vertical="center"/>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Alignment="1">
      <alignment horizontal="center" vertical="center"/>
    </xf>
    <xf numFmtId="0" fontId="9" fillId="0" borderId="0" xfId="0" applyFont="1" applyAlignment="1" applyProtection="1">
      <alignment vertical="center" wrapText="1"/>
      <protection hidden="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5" xfId="0" applyFont="1" applyBorder="1" applyAlignment="1">
      <alignment horizontal="center" vertical="center" wrapText="1"/>
    </xf>
    <xf numFmtId="0" fontId="13" fillId="0" borderId="36"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3" fillId="0" borderId="37" xfId="0" applyFont="1" applyBorder="1" applyAlignment="1" applyProtection="1">
      <alignment horizontal="center" vertical="center" wrapText="1"/>
      <protection hidden="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1" fontId="7" fillId="0" borderId="30" xfId="0" applyNumberFormat="1" applyFont="1" applyBorder="1" applyAlignment="1">
      <alignment horizontal="center" vertical="center" wrapText="1"/>
    </xf>
    <xf numFmtId="0" fontId="7" fillId="0" borderId="31" xfId="0" applyFont="1" applyBorder="1" applyAlignment="1" applyProtection="1">
      <alignment horizontal="center" vertical="center" wrapText="1"/>
      <protection hidden="1"/>
    </xf>
    <xf numFmtId="49" fontId="3" fillId="0" borderId="0" xfId="0" applyNumberFormat="1" applyFont="1" applyAlignment="1">
      <alignment horizontal="center" vertical="center" wrapText="1"/>
    </xf>
    <xf numFmtId="0" fontId="2" fillId="0" borderId="7" xfId="0" applyFont="1" applyBorder="1" applyAlignment="1">
      <alignment horizontal="center"/>
    </xf>
    <xf numFmtId="0" fontId="2" fillId="0" borderId="8" xfId="0" applyFont="1" applyBorder="1" applyAlignment="1">
      <alignment horizontal="center" vertical="center" wrapText="1"/>
    </xf>
    <xf numFmtId="0" fontId="2" fillId="0" borderId="2" xfId="0" quotePrefix="1" applyFont="1" applyBorder="1" applyAlignment="1">
      <alignment horizontal="center" vertical="center" wrapText="1"/>
    </xf>
    <xf numFmtId="0" fontId="2" fillId="0" borderId="38" xfId="0" quotePrefix="1" applyFont="1" applyBorder="1" applyAlignment="1">
      <alignment horizontal="center" vertical="center" wrapText="1"/>
    </xf>
    <xf numFmtId="2" fontId="5" fillId="0" borderId="28"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8" xfId="0" quotePrefix="1" applyFont="1" applyBorder="1" applyAlignment="1">
      <alignment horizontal="center" vertical="center" wrapText="1"/>
    </xf>
    <xf numFmtId="0" fontId="2" fillId="0" borderId="9" xfId="0" applyFont="1" applyBorder="1" applyAlignment="1">
      <alignment horizontal="center" vertical="center" wrapText="1"/>
    </xf>
    <xf numFmtId="16" fontId="2" fillId="0" borderId="6" xfId="0" applyNumberFormat="1" applyFont="1" applyBorder="1" applyAlignment="1">
      <alignment horizontal="center" vertical="center" wrapText="1"/>
    </xf>
    <xf numFmtId="16" fontId="2" fillId="0" borderId="39" xfId="0" applyNumberFormat="1" applyFont="1" applyBorder="1" applyAlignment="1">
      <alignment horizontal="center" vertical="center" wrapText="1"/>
    </xf>
    <xf numFmtId="2" fontId="5" fillId="0" borderId="40" xfId="0" applyNumberFormat="1" applyFont="1" applyBorder="1" applyAlignment="1">
      <alignment horizontal="center" vertical="center" wrapText="1"/>
    </xf>
    <xf numFmtId="0" fontId="2" fillId="0" borderId="0" xfId="0" applyFont="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xf>
    <xf numFmtId="0" fontId="2" fillId="0" borderId="9" xfId="0" applyFont="1" applyBorder="1" applyAlignment="1">
      <alignment horizontal="center" vertical="center"/>
    </xf>
    <xf numFmtId="0" fontId="7" fillId="0" borderId="6" xfId="0" applyFont="1" applyBorder="1" applyAlignment="1">
      <alignment horizontal="center" vertical="center" wrapText="1"/>
    </xf>
    <xf numFmtId="0" fontId="2" fillId="0" borderId="6" xfId="0" quotePrefix="1" applyFont="1" applyBorder="1" applyAlignment="1">
      <alignment horizontal="center" vertical="center" wrapText="1"/>
    </xf>
    <xf numFmtId="0" fontId="10" fillId="0" borderId="29" xfId="0" applyFont="1" applyBorder="1" applyAlignment="1" applyProtection="1">
      <alignment horizontal="center" vertical="center" wrapText="1"/>
      <protection hidden="1"/>
    </xf>
    <xf numFmtId="0" fontId="10" fillId="0" borderId="30" xfId="0" applyFont="1" applyBorder="1" applyAlignment="1" applyProtection="1">
      <alignment horizontal="center" vertical="center"/>
      <protection hidden="1"/>
    </xf>
    <xf numFmtId="0" fontId="10" fillId="0" borderId="30" xfId="0" applyFont="1" applyBorder="1" applyAlignment="1" applyProtection="1">
      <alignment horizontal="center" vertical="center" wrapText="1"/>
      <protection hidden="1"/>
    </xf>
    <xf numFmtId="0" fontId="2" fillId="0" borderId="30" xfId="0" applyFont="1" applyBorder="1" applyAlignment="1" applyProtection="1">
      <alignment horizontal="center" vertical="center" wrapText="1"/>
      <protection hidden="1"/>
    </xf>
    <xf numFmtId="0" fontId="2" fillId="0" borderId="8" xfId="0" applyFont="1" applyBorder="1" applyAlignment="1">
      <alignment horizontal="center"/>
    </xf>
    <xf numFmtId="0" fontId="0" fillId="0" borderId="8" xfId="0" applyBorder="1" applyAlignment="1">
      <alignment horizontal="center" vertical="center" wrapText="1"/>
    </xf>
    <xf numFmtId="0" fontId="2" fillId="0" borderId="30" xfId="0" applyFont="1" applyBorder="1" applyAlignment="1">
      <alignment horizontal="center" vertical="center"/>
    </xf>
    <xf numFmtId="0" fontId="13" fillId="0" borderId="23" xfId="0" applyFont="1" applyBorder="1" applyAlignment="1" applyProtection="1">
      <alignment horizontal="center" vertical="center" wrapText="1"/>
      <protection locked="0"/>
    </xf>
    <xf numFmtId="0" fontId="13" fillId="0" borderId="23" xfId="0" applyFont="1" applyBorder="1" applyAlignment="1">
      <alignment horizontal="center" vertical="center"/>
    </xf>
    <xf numFmtId="0" fontId="13" fillId="0" borderId="9" xfId="0" applyFont="1" applyBorder="1" applyAlignment="1">
      <alignment horizontal="center" vertical="center" wrapText="1"/>
    </xf>
    <xf numFmtId="165" fontId="16" fillId="0" borderId="27" xfId="0" applyNumberFormat="1" applyFont="1" applyBorder="1" applyAlignment="1">
      <alignment horizontal="center" vertical="center"/>
    </xf>
    <xf numFmtId="0" fontId="2"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9" xfId="0" applyFont="1" applyBorder="1" applyAlignment="1">
      <alignment horizontal="center"/>
    </xf>
    <xf numFmtId="0" fontId="0" fillId="0" borderId="22" xfId="0" applyBorder="1" applyAlignment="1">
      <alignment horizontal="center" vertical="center" wrapText="1"/>
    </xf>
    <xf numFmtId="0" fontId="2" fillId="0" borderId="23" xfId="0" applyFont="1" applyBorder="1" applyAlignment="1">
      <alignment horizontal="center" vertical="center" wrapText="1"/>
    </xf>
    <xf numFmtId="0" fontId="2" fillId="0" borderId="2" xfId="0" quotePrefix="1" applyFont="1" applyBorder="1" applyAlignment="1">
      <alignment horizontal="center"/>
    </xf>
    <xf numFmtId="0" fontId="2" fillId="0" borderId="22" xfId="0" applyFont="1" applyBorder="1" applyAlignment="1">
      <alignment horizontal="center"/>
    </xf>
    <xf numFmtId="0" fontId="2" fillId="0" borderId="23" xfId="0" applyFont="1" applyBorder="1"/>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4" xfId="0" quotePrefix="1" applyFont="1" applyBorder="1" applyAlignment="1">
      <alignment horizontal="center"/>
    </xf>
    <xf numFmtId="0" fontId="2" fillId="0" borderId="6" xfId="0" applyFont="1" applyBorder="1" applyAlignment="1">
      <alignment horizontal="left" vertic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3"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2" fillId="0" borderId="2" xfId="0" applyFont="1" applyBorder="1" applyAlignment="1">
      <alignment wrapText="1"/>
    </xf>
    <xf numFmtId="0" fontId="0" fillId="0" borderId="2" xfId="0" applyBorder="1" applyAlignment="1">
      <alignment wrapText="1"/>
    </xf>
    <xf numFmtId="0" fontId="2" fillId="0" borderId="23" xfId="0" applyFont="1" applyBorder="1" applyAlignment="1">
      <alignment wrapText="1"/>
    </xf>
    <xf numFmtId="0" fontId="2" fillId="0" borderId="23" xfId="0" applyFont="1" applyBorder="1" applyAlignment="1">
      <alignment horizontal="center"/>
    </xf>
    <xf numFmtId="0" fontId="0" fillId="0" borderId="6" xfId="0" applyBorder="1" applyAlignment="1">
      <alignment wrapText="1"/>
    </xf>
    <xf numFmtId="165" fontId="5" fillId="0" borderId="27" xfId="0" applyNumberFormat="1" applyFont="1" applyBorder="1" applyAlignment="1">
      <alignment horizontal="center" vertical="center" wrapText="1"/>
    </xf>
    <xf numFmtId="0" fontId="5" fillId="0" borderId="41" xfId="0" applyFont="1" applyBorder="1" applyAlignment="1">
      <alignment horizontal="center"/>
    </xf>
    <xf numFmtId="165" fontId="9" fillId="0" borderId="27" xfId="0" applyNumberFormat="1" applyFont="1" applyBorder="1" applyAlignment="1">
      <alignment horizontal="center"/>
    </xf>
    <xf numFmtId="0" fontId="20" fillId="0" borderId="0" xfId="0" applyFont="1"/>
    <xf numFmtId="0" fontId="0" fillId="0" borderId="0" xfId="0" applyAlignment="1">
      <alignment horizontal="right"/>
    </xf>
    <xf numFmtId="0" fontId="2" fillId="0" borderId="22" xfId="0" applyFont="1" applyBorder="1" applyAlignment="1">
      <alignment horizontal="center" vertical="center" wrapText="1"/>
    </xf>
    <xf numFmtId="0" fontId="2" fillId="0" borderId="23"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wrapText="1"/>
    </xf>
    <xf numFmtId="0" fontId="13" fillId="0" borderId="42"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 xfId="0" applyFont="1" applyBorder="1"/>
    <xf numFmtId="0" fontId="13" fillId="0" borderId="0" xfId="0" applyFont="1" applyAlignment="1">
      <alignment wrapText="1"/>
    </xf>
    <xf numFmtId="0" fontId="16" fillId="0" borderId="0" xfId="0" applyFont="1"/>
    <xf numFmtId="0" fontId="19" fillId="0" borderId="22" xfId="0" applyFont="1" applyBorder="1" applyAlignment="1">
      <alignment horizontal="center"/>
    </xf>
    <xf numFmtId="0" fontId="19" fillId="0" borderId="23" xfId="0" applyFont="1" applyBorder="1"/>
    <xf numFmtId="0" fontId="19" fillId="0" borderId="32" xfId="0" applyFont="1" applyBorder="1"/>
    <xf numFmtId="0" fontId="19" fillId="0" borderId="8" xfId="0" applyFont="1" applyBorder="1" applyAlignment="1">
      <alignment horizontal="center"/>
    </xf>
    <xf numFmtId="0" fontId="16" fillId="0" borderId="28" xfId="0" applyFont="1" applyBorder="1" applyAlignment="1">
      <alignment horizontal="center"/>
    </xf>
    <xf numFmtId="0" fontId="13" fillId="0" borderId="2" xfId="0" applyFont="1" applyBorder="1" applyAlignment="1">
      <alignment horizontal="left" vertical="center" wrapText="1"/>
    </xf>
    <xf numFmtId="0" fontId="16" fillId="0" borderId="28" xfId="0" applyFont="1" applyBorder="1" applyAlignment="1">
      <alignment horizontal="center" vertical="center" wrapText="1"/>
    </xf>
    <xf numFmtId="0" fontId="19" fillId="0" borderId="9" xfId="0" applyFont="1" applyBorder="1" applyAlignment="1">
      <alignment horizontal="center"/>
    </xf>
    <xf numFmtId="0" fontId="13" fillId="0" borderId="6" xfId="0" applyFont="1" applyBorder="1" applyAlignment="1">
      <alignment horizontal="left" vertical="center" wrapText="1"/>
    </xf>
    <xf numFmtId="0" fontId="16" fillId="0" borderId="40"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3" fillId="0" borderId="23" xfId="0" applyFont="1" applyBorder="1" applyAlignment="1">
      <alignment horizontal="left" vertical="center" wrapText="1"/>
    </xf>
    <xf numFmtId="165" fontId="13" fillId="0" borderId="27" xfId="0" applyNumberFormat="1" applyFont="1" applyBorder="1" applyAlignment="1">
      <alignment horizontal="center"/>
    </xf>
    <xf numFmtId="166" fontId="16" fillId="0" borderId="27" xfId="0" applyNumberFormat="1" applyFont="1" applyBorder="1" applyAlignment="1">
      <alignment horizontal="center"/>
    </xf>
    <xf numFmtId="49" fontId="0" fillId="0" borderId="0" xfId="0" applyNumberFormat="1"/>
    <xf numFmtId="0" fontId="18" fillId="0" borderId="0" xfId="0" applyFont="1"/>
    <xf numFmtId="0" fontId="19" fillId="0" borderId="22"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0" xfId="0" applyFont="1" applyAlignment="1">
      <alignment horizontal="left" vertical="center" wrapText="1"/>
    </xf>
    <xf numFmtId="165" fontId="16" fillId="0" borderId="27" xfId="0" applyNumberFormat="1" applyFont="1" applyBorder="1" applyAlignment="1">
      <alignment horizontal="center" vertical="center" wrapText="1"/>
    </xf>
    <xf numFmtId="2" fontId="7"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wrapText="1"/>
      <protection hidden="1"/>
    </xf>
    <xf numFmtId="2" fontId="2" fillId="0" borderId="40"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protection hidden="1"/>
    </xf>
    <xf numFmtId="2" fontId="2" fillId="0" borderId="40" xfId="0" applyNumberFormat="1" applyFont="1" applyBorder="1" applyAlignment="1" applyProtection="1">
      <alignment horizontal="center" vertical="center"/>
      <protection hidden="1"/>
    </xf>
    <xf numFmtId="2" fontId="2"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lignment horizontal="center" vertical="center" wrapText="1"/>
    </xf>
    <xf numFmtId="2" fontId="7" fillId="0" borderId="43" xfId="0" applyNumberFormat="1" applyFont="1" applyBorder="1" applyAlignment="1" applyProtection="1">
      <alignment horizontal="center" vertical="center" wrapText="1"/>
      <protection hidden="1"/>
    </xf>
    <xf numFmtId="2" fontId="7" fillId="0" borderId="28" xfId="0" applyNumberFormat="1" applyFont="1" applyBorder="1" applyAlignment="1" applyProtection="1">
      <alignment horizontal="center" vertical="center" wrapText="1"/>
      <protection hidden="1"/>
    </xf>
    <xf numFmtId="2" fontId="2" fillId="0" borderId="32" xfId="0" applyNumberFormat="1" applyFont="1" applyBorder="1" applyAlignment="1" applyProtection="1">
      <alignment horizontal="center" vertical="center"/>
      <protection hidden="1"/>
    </xf>
    <xf numFmtId="2" fontId="2" fillId="0" borderId="40" xfId="0" applyNumberFormat="1" applyFont="1" applyBorder="1" applyAlignment="1">
      <alignment horizontal="center"/>
    </xf>
    <xf numFmtId="2" fontId="2" fillId="0" borderId="28" xfId="0" applyNumberFormat="1" applyFont="1" applyBorder="1" applyAlignment="1">
      <alignment horizontal="center" vertical="center"/>
    </xf>
    <xf numFmtId="0" fontId="0" fillId="0" borderId="28" xfId="0" applyBorder="1"/>
    <xf numFmtId="0" fontId="0" fillId="0" borderId="40" xfId="0" applyBorder="1"/>
    <xf numFmtId="2" fontId="2" fillId="0" borderId="32" xfId="0" applyNumberFormat="1" applyFont="1" applyBorder="1" applyAlignment="1">
      <alignment horizontal="center" vertical="center" wrapText="1"/>
    </xf>
    <xf numFmtId="2" fontId="10" fillId="0" borderId="28" xfId="0" applyNumberFormat="1" applyFont="1" applyBorder="1" applyAlignment="1">
      <alignment horizontal="center" vertical="center"/>
    </xf>
    <xf numFmtId="2" fontId="10" fillId="0" borderId="28" xfId="0" applyNumberFormat="1" applyFont="1" applyBorder="1" applyAlignment="1">
      <alignment horizontal="center" vertical="center" wrapText="1"/>
    </xf>
    <xf numFmtId="2" fontId="10" fillId="0" borderId="40" xfId="0" applyNumberFormat="1" applyFont="1" applyBorder="1" applyAlignment="1">
      <alignment horizontal="center" vertical="center"/>
    </xf>
    <xf numFmtId="2" fontId="7" fillId="0" borderId="28" xfId="0" applyNumberFormat="1" applyFont="1" applyBorder="1" applyAlignment="1">
      <alignment horizontal="center" vertical="center" wrapText="1"/>
    </xf>
    <xf numFmtId="2" fontId="2" fillId="0" borderId="40" xfId="0" applyNumberFormat="1" applyFont="1" applyBorder="1" applyAlignment="1">
      <alignment horizontal="center" vertical="center" wrapText="1"/>
    </xf>
    <xf numFmtId="2" fontId="2" fillId="0" borderId="28" xfId="0" applyNumberFormat="1" applyFont="1" applyBorder="1" applyAlignment="1">
      <alignment horizontal="center"/>
    </xf>
    <xf numFmtId="2" fontId="2" fillId="0" borderId="43" xfId="0" applyNumberFormat="1" applyFont="1" applyBorder="1" applyAlignment="1">
      <alignment horizontal="center" vertical="center" wrapText="1"/>
    </xf>
    <xf numFmtId="2" fontId="2" fillId="0" borderId="32" xfId="0" applyNumberFormat="1" applyFont="1" applyBorder="1" applyAlignment="1">
      <alignment horizontal="center" vertical="center"/>
    </xf>
    <xf numFmtId="2" fontId="7" fillId="0" borderId="40" xfId="0" applyNumberFormat="1" applyFont="1" applyBorder="1" applyAlignment="1">
      <alignment horizontal="center" vertical="center" wrapText="1"/>
    </xf>
    <xf numFmtId="2" fontId="2" fillId="0" borderId="32" xfId="0" applyNumberFormat="1" applyFont="1" applyBorder="1" applyAlignment="1">
      <alignment horizontal="center"/>
    </xf>
    <xf numFmtId="2" fontId="7" fillId="0" borderId="32" xfId="0" applyNumberFormat="1" applyFont="1" applyBorder="1" applyAlignment="1">
      <alignment horizontal="center" vertical="center" wrapText="1"/>
    </xf>
    <xf numFmtId="0" fontId="2" fillId="0" borderId="28" xfId="0" applyFont="1" applyBorder="1" applyAlignment="1">
      <alignment horizontal="center" vertical="center" wrapText="1"/>
    </xf>
    <xf numFmtId="0" fontId="2" fillId="0" borderId="40" xfId="0" applyFont="1" applyBorder="1" applyAlignment="1">
      <alignment horizontal="center" vertical="center" wrapText="1"/>
    </xf>
    <xf numFmtId="4" fontId="2" fillId="0" borderId="32" xfId="0" applyNumberFormat="1" applyFont="1" applyBorder="1" applyAlignment="1">
      <alignment horizontal="center" vertical="center" wrapText="1"/>
    </xf>
    <xf numFmtId="4" fontId="2" fillId="0" borderId="28" xfId="0" applyNumberFormat="1" applyFont="1" applyBorder="1" applyAlignment="1">
      <alignment horizontal="center" vertical="center" wrapText="1"/>
    </xf>
    <xf numFmtId="4" fontId="2" fillId="0" borderId="40" xfId="0" applyNumberFormat="1" applyFont="1" applyBorder="1" applyAlignment="1">
      <alignment horizontal="center" vertical="center" wrapText="1"/>
    </xf>
    <xf numFmtId="0" fontId="19" fillId="0" borderId="44" xfId="0" applyFont="1" applyBorder="1"/>
    <xf numFmtId="0" fontId="13" fillId="0" borderId="44" xfId="0" applyFont="1" applyBorder="1"/>
    <xf numFmtId="0" fontId="0" fillId="0" borderId="44" xfId="0" applyBorder="1"/>
    <xf numFmtId="0" fontId="19" fillId="0" borderId="44" xfId="0" applyFont="1" applyBorder="1" applyAlignment="1">
      <alignment horizontal="center" vertical="center" wrapText="1"/>
    </xf>
    <xf numFmtId="0" fontId="2" fillId="0" borderId="44" xfId="0" applyFont="1" applyBorder="1"/>
    <xf numFmtId="0" fontId="0" fillId="0" borderId="44" xfId="0" applyBorder="1" applyAlignment="1">
      <alignment horizontal="center" vertical="center" wrapText="1"/>
    </xf>
    <xf numFmtId="0" fontId="2" fillId="0" borderId="44" xfId="0" applyFont="1" applyBorder="1" applyAlignment="1">
      <alignment horizontal="center" vertical="center" wrapText="1"/>
    </xf>
    <xf numFmtId="0" fontId="10" fillId="0" borderId="44" xfId="0" applyFont="1" applyBorder="1" applyAlignment="1">
      <alignment horizontal="center" vertical="center"/>
    </xf>
    <xf numFmtId="0" fontId="13" fillId="0" borderId="44" xfId="0" applyFont="1" applyBorder="1" applyAlignment="1">
      <alignment horizontal="center" vertical="center"/>
    </xf>
    <xf numFmtId="0" fontId="13" fillId="0" borderId="44" xfId="0" applyFont="1" applyBorder="1" applyAlignment="1" applyProtection="1">
      <alignment horizontal="center" vertical="center" wrapText="1"/>
      <protection locked="0"/>
    </xf>
    <xf numFmtId="0" fontId="3" fillId="0" borderId="44" xfId="0" applyFont="1" applyBorder="1" applyAlignment="1" applyProtection="1">
      <alignment horizontal="center" vertical="center" wrapText="1"/>
      <protection locked="0"/>
    </xf>
    <xf numFmtId="2" fontId="2" fillId="0" borderId="44" xfId="0" applyNumberFormat="1" applyFont="1" applyBorder="1" applyAlignment="1" applyProtection="1">
      <alignment horizontal="center" vertical="center" wrapText="1"/>
      <protection hidden="1"/>
    </xf>
    <xf numFmtId="0" fontId="3" fillId="3" borderId="2" xfId="0" applyFont="1" applyFill="1" applyBorder="1" applyAlignment="1" applyProtection="1">
      <alignment horizontal="left" vertical="top"/>
      <protection hidden="1"/>
    </xf>
    <xf numFmtId="0" fontId="3" fillId="3" borderId="2" xfId="0" applyFont="1" applyFill="1" applyBorder="1" applyAlignment="1" applyProtection="1">
      <alignment horizontal="left" vertical="center"/>
      <protection hidden="1"/>
    </xf>
    <xf numFmtId="0" fontId="3" fillId="3" borderId="2" xfId="0" applyFont="1" applyFill="1" applyBorder="1" applyAlignment="1" applyProtection="1">
      <alignment vertical="center"/>
      <protection hidden="1"/>
    </xf>
    <xf numFmtId="0" fontId="22" fillId="0" borderId="0" xfId="0" applyFont="1"/>
    <xf numFmtId="0" fontId="23" fillId="0" borderId="0" xfId="0" applyFont="1" applyAlignment="1" applyProtection="1">
      <alignment horizontal="left" vertical="center"/>
      <protection hidden="1"/>
    </xf>
    <xf numFmtId="0" fontId="3" fillId="5" borderId="2" xfId="0" applyFont="1" applyFill="1" applyBorder="1" applyAlignment="1" applyProtection="1">
      <alignment horizontal="left" vertical="center"/>
      <protection locked="0"/>
    </xf>
    <xf numFmtId="49" fontId="3" fillId="5" borderId="2" xfId="0" applyNumberFormat="1" applyFont="1" applyFill="1" applyBorder="1" applyAlignment="1" applyProtection="1">
      <alignment horizontal="left" vertical="center"/>
      <protection locked="0"/>
    </xf>
    <xf numFmtId="0" fontId="3" fillId="5" borderId="2" xfId="0" applyFont="1" applyFill="1" applyBorder="1" applyAlignment="1" applyProtection="1">
      <alignment vertical="center"/>
      <protection locked="0"/>
    </xf>
    <xf numFmtId="0" fontId="24" fillId="0" borderId="0" xfId="0" applyFont="1"/>
    <xf numFmtId="0" fontId="2" fillId="0" borderId="47" xfId="0" applyFont="1" applyBorder="1" applyAlignment="1">
      <alignment horizontal="center" vertical="top"/>
    </xf>
    <xf numFmtId="0" fontId="3" fillId="5" borderId="49" xfId="0" applyFont="1" applyFill="1" applyBorder="1" applyAlignment="1" applyProtection="1">
      <alignment horizontal="left" vertical="center"/>
      <protection locked="0"/>
    </xf>
    <xf numFmtId="49" fontId="26" fillId="0" borderId="23" xfId="0" applyNumberFormat="1" applyFont="1" applyBorder="1" applyAlignment="1" applyProtection="1">
      <alignment horizontal="left" vertical="top" wrapText="1"/>
      <protection locked="0"/>
    </xf>
    <xf numFmtId="0" fontId="1" fillId="0" borderId="50" xfId="0" applyFont="1" applyBorder="1" applyAlignment="1">
      <alignment vertical="top"/>
    </xf>
    <xf numFmtId="49" fontId="26" fillId="0" borderId="23" xfId="0" applyNumberFormat="1" applyFont="1" applyBorder="1" applyAlignment="1" applyProtection="1">
      <alignment horizontal="center" vertical="top" wrapText="1"/>
      <protection locked="0"/>
    </xf>
    <xf numFmtId="1" fontId="26" fillId="0" borderId="23" xfId="0" applyNumberFormat="1" applyFont="1" applyBorder="1" applyAlignment="1" applyProtection="1">
      <alignment horizontal="center" vertical="top" wrapText="1"/>
      <protection locked="0"/>
    </xf>
    <xf numFmtId="49" fontId="2" fillId="0" borderId="51" xfId="0" applyNumberFormat="1" applyFont="1" applyBorder="1" applyAlignment="1">
      <alignment horizontal="center" vertical="center" wrapText="1"/>
    </xf>
    <xf numFmtId="0" fontId="2" fillId="0" borderId="51" xfId="0" applyFont="1" applyBorder="1" applyAlignment="1">
      <alignment horizontal="center" vertical="center" wrapText="1"/>
    </xf>
    <xf numFmtId="0" fontId="2" fillId="0" borderId="51" xfId="0" applyFont="1" applyBorder="1" applyAlignment="1">
      <alignment horizontal="center" vertical="center"/>
    </xf>
    <xf numFmtId="1" fontId="2" fillId="0" borderId="51" xfId="0" applyNumberFormat="1" applyFont="1" applyBorder="1" applyAlignment="1">
      <alignment horizontal="center" vertical="center" wrapText="1"/>
    </xf>
    <xf numFmtId="2" fontId="2" fillId="0" borderId="52" xfId="0" applyNumberFormat="1" applyFont="1" applyBorder="1" applyAlignment="1" applyProtection="1">
      <alignment horizontal="center" vertical="center"/>
      <protection hidden="1"/>
    </xf>
    <xf numFmtId="49" fontId="2" fillId="0" borderId="50" xfId="0" applyNumberFormat="1" applyFont="1" applyBorder="1" applyAlignment="1">
      <alignment horizontal="center" vertical="center" wrapText="1"/>
    </xf>
    <xf numFmtId="0" fontId="2" fillId="0" borderId="50" xfId="0" applyFont="1" applyBorder="1" applyAlignment="1">
      <alignment horizontal="center" vertical="center" wrapText="1"/>
    </xf>
    <xf numFmtId="1" fontId="2" fillId="0" borderId="50" xfId="0" applyNumberFormat="1" applyFont="1" applyBorder="1" applyAlignment="1">
      <alignment horizontal="center" vertical="center" wrapText="1"/>
    </xf>
    <xf numFmtId="2" fontId="2" fillId="0" borderId="53" xfId="0" applyNumberFormat="1" applyFont="1" applyBorder="1" applyAlignment="1" applyProtection="1">
      <alignment horizontal="center" vertical="center"/>
      <protection hidden="1"/>
    </xf>
    <xf numFmtId="0" fontId="13" fillId="0" borderId="50" xfId="0" applyFont="1" applyBorder="1" applyAlignment="1">
      <alignment horizontal="center" vertical="center" wrapText="1"/>
    </xf>
    <xf numFmtId="2" fontId="2" fillId="0" borderId="53" xfId="0" applyNumberFormat="1" applyFont="1" applyBorder="1" applyAlignment="1">
      <alignment horizontal="center" vertical="center" wrapText="1"/>
    </xf>
    <xf numFmtId="0" fontId="10" fillId="0" borderId="51" xfId="0" applyFont="1" applyBorder="1" applyAlignment="1">
      <alignment horizontal="center" vertical="top" wrapText="1"/>
    </xf>
    <xf numFmtId="0" fontId="3" fillId="0" borderId="51" xfId="0" applyFont="1" applyBorder="1" applyAlignment="1">
      <alignment horizontal="center" vertical="top" wrapText="1"/>
    </xf>
    <xf numFmtId="0" fontId="10" fillId="0" borderId="51" xfId="0" applyFont="1" applyBorder="1" applyAlignment="1">
      <alignment horizontal="center" vertical="top"/>
    </xf>
    <xf numFmtId="0" fontId="10" fillId="0" borderId="51" xfId="0" quotePrefix="1" applyFont="1" applyBorder="1" applyAlignment="1">
      <alignment horizontal="center" vertical="top"/>
    </xf>
    <xf numFmtId="2" fontId="10" fillId="0" borderId="52" xfId="0" applyNumberFormat="1" applyFont="1" applyBorder="1" applyAlignment="1">
      <alignment horizontal="center" vertical="top"/>
    </xf>
    <xf numFmtId="0" fontId="10" fillId="0" borderId="50" xfId="0" applyFont="1" applyBorder="1" applyAlignment="1">
      <alignment horizontal="center" vertical="top" wrapText="1"/>
    </xf>
    <xf numFmtId="0" fontId="3" fillId="0" borderId="50" xfId="0" applyFont="1" applyBorder="1" applyAlignment="1">
      <alignment horizontal="center" vertical="top" wrapText="1"/>
    </xf>
    <xf numFmtId="0" fontId="10" fillId="0" borderId="50" xfId="0" applyFont="1" applyBorder="1" applyAlignment="1">
      <alignment horizontal="center" vertical="top"/>
    </xf>
    <xf numFmtId="0" fontId="10" fillId="0" borderId="50" xfId="0" quotePrefix="1" applyFont="1" applyBorder="1" applyAlignment="1">
      <alignment horizontal="center" vertical="top" wrapText="1"/>
    </xf>
    <xf numFmtId="0" fontId="26" fillId="0" borderId="50" xfId="0" applyFont="1" applyBorder="1" applyAlignment="1">
      <alignment horizontal="center" vertical="center" wrapText="1"/>
    </xf>
    <xf numFmtId="2" fontId="10" fillId="0" borderId="53" xfId="0" applyNumberFormat="1" applyFont="1" applyBorder="1" applyAlignment="1">
      <alignment horizontal="center" vertical="top"/>
    </xf>
    <xf numFmtId="0" fontId="10" fillId="0" borderId="50" xfId="0" quotePrefix="1" applyFont="1" applyBorder="1" applyAlignment="1">
      <alignment horizontal="center" vertical="top"/>
    </xf>
    <xf numFmtId="0" fontId="2" fillId="0" borderId="51" xfId="0" applyFont="1" applyBorder="1" applyAlignment="1">
      <alignment horizontal="center" wrapText="1"/>
    </xf>
    <xf numFmtId="0" fontId="2" fillId="0" borderId="51" xfId="0" applyFont="1" applyBorder="1" applyAlignment="1">
      <alignment horizontal="center"/>
    </xf>
    <xf numFmtId="16" fontId="2" fillId="0" borderId="51" xfId="0" applyNumberFormat="1" applyFont="1" applyBorder="1" applyAlignment="1">
      <alignment horizontal="center"/>
    </xf>
    <xf numFmtId="16" fontId="2" fillId="0" borderId="54" xfId="0" quotePrefix="1" applyNumberFormat="1" applyFont="1" applyBorder="1" applyAlignment="1">
      <alignment horizontal="center"/>
    </xf>
    <xf numFmtId="2" fontId="2" fillId="0" borderId="52" xfId="0" applyNumberFormat="1" applyFont="1" applyBorder="1" applyAlignment="1">
      <alignment horizontal="center"/>
    </xf>
    <xf numFmtId="0" fontId="2" fillId="0" borderId="55" xfId="0" quotePrefix="1" applyFont="1" applyBorder="1" applyAlignment="1">
      <alignment horizontal="center" vertical="center" wrapText="1"/>
    </xf>
    <xf numFmtId="0" fontId="7" fillId="0" borderId="50" xfId="0" applyFont="1" applyBorder="1" applyAlignment="1">
      <alignment horizontal="center" vertical="center" wrapText="1"/>
    </xf>
    <xf numFmtId="0" fontId="7" fillId="0" borderId="50" xfId="0" quotePrefix="1" applyFont="1" applyBorder="1" applyAlignment="1">
      <alignment horizontal="center" vertical="center" wrapText="1"/>
    </xf>
    <xf numFmtId="0" fontId="7" fillId="0" borderId="55" xfId="0" quotePrefix="1" applyFont="1" applyBorder="1" applyAlignment="1">
      <alignment horizontal="center" vertical="center" wrapText="1"/>
    </xf>
    <xf numFmtId="2" fontId="7" fillId="0" borderId="53" xfId="0" applyNumberFormat="1" applyFont="1" applyBorder="1" applyAlignment="1">
      <alignment horizontal="center" vertical="center" wrapText="1"/>
    </xf>
    <xf numFmtId="0" fontId="2" fillId="0" borderId="56" xfId="0" applyFont="1" applyBorder="1" applyAlignment="1">
      <alignment horizontal="center" vertical="center"/>
    </xf>
    <xf numFmtId="0" fontId="2" fillId="0" borderId="23" xfId="0" applyFont="1" applyBorder="1" applyAlignment="1">
      <alignment horizontal="center" vertical="top" wrapText="1"/>
    </xf>
    <xf numFmtId="0" fontId="0" fillId="0" borderId="23" xfId="0" applyBorder="1" applyAlignment="1">
      <alignment horizontal="center" vertical="top" wrapText="1"/>
    </xf>
    <xf numFmtId="0" fontId="2" fillId="0" borderId="44" xfId="0" applyFont="1" applyBorder="1" applyAlignment="1">
      <alignment horizontal="center" vertical="top" wrapText="1"/>
    </xf>
    <xf numFmtId="2" fontId="2" fillId="0" borderId="32" xfId="0" applyNumberFormat="1" applyFont="1" applyBorder="1" applyAlignment="1">
      <alignment horizontal="center" vertical="top" wrapText="1"/>
    </xf>
    <xf numFmtId="0" fontId="2" fillId="0" borderId="50" xfId="0" applyFont="1" applyBorder="1" applyAlignment="1">
      <alignment horizontal="center" vertical="top" wrapText="1"/>
    </xf>
    <xf numFmtId="0" fontId="0" fillId="0" borderId="50" xfId="0" applyBorder="1" applyAlignment="1">
      <alignment horizontal="center" vertical="top" wrapText="1"/>
    </xf>
    <xf numFmtId="16" fontId="2" fillId="0" borderId="50" xfId="0" applyNumberFormat="1" applyFont="1" applyBorder="1" applyAlignment="1">
      <alignment horizontal="center" vertical="top" wrapText="1"/>
    </xf>
    <xf numFmtId="2" fontId="2" fillId="0" borderId="53" xfId="0" applyNumberFormat="1" applyFont="1" applyBorder="1" applyAlignment="1">
      <alignment horizontal="center" vertical="top" wrapText="1"/>
    </xf>
    <xf numFmtId="0" fontId="0" fillId="0" borderId="50" xfId="0" applyBorder="1" applyAlignment="1">
      <alignment horizontal="center" wrapText="1"/>
    </xf>
    <xf numFmtId="0" fontId="2" fillId="0" borderId="50" xfId="0" applyFont="1" applyBorder="1" applyAlignment="1">
      <alignment horizontal="center" wrapText="1"/>
    </xf>
    <xf numFmtId="16" fontId="2" fillId="0" borderId="50" xfId="0" applyNumberFormat="1" applyFont="1" applyBorder="1" applyAlignment="1">
      <alignment horizontal="center" wrapText="1"/>
    </xf>
    <xf numFmtId="2" fontId="2" fillId="0" borderId="53" xfId="0" applyNumberFormat="1" applyFont="1" applyBorder="1" applyAlignment="1">
      <alignment horizontal="center" wrapText="1"/>
    </xf>
    <xf numFmtId="0" fontId="2" fillId="0" borderId="50" xfId="0" quotePrefix="1" applyFont="1" applyBorder="1" applyAlignment="1">
      <alignment horizontal="center" vertical="center" wrapText="1"/>
    </xf>
    <xf numFmtId="0" fontId="25" fillId="0" borderId="50" xfId="0" applyFont="1" applyBorder="1" applyAlignment="1">
      <alignment horizontal="center" vertical="center" wrapText="1"/>
    </xf>
    <xf numFmtId="16" fontId="25" fillId="0" borderId="50" xfId="0" applyNumberFormat="1" applyFont="1" applyBorder="1" applyAlignment="1">
      <alignment horizontal="center" vertical="center" wrapText="1"/>
    </xf>
    <xf numFmtId="2" fontId="25" fillId="0" borderId="53" xfId="0" applyNumberFormat="1" applyFont="1" applyBorder="1" applyAlignment="1">
      <alignment horizontal="center" vertical="center" wrapText="1"/>
    </xf>
    <xf numFmtId="0" fontId="2" fillId="0" borderId="59" xfId="0" applyFont="1" applyBorder="1" applyAlignment="1">
      <alignment horizontal="center" vertical="center" wrapText="1"/>
    </xf>
    <xf numFmtId="0" fontId="7" fillId="0" borderId="59" xfId="0" applyFont="1" applyBorder="1" applyAlignment="1">
      <alignment horizontal="center" vertical="center" wrapText="1"/>
    </xf>
    <xf numFmtId="0" fontId="2" fillId="0" borderId="59" xfId="0" quotePrefix="1" applyFont="1" applyBorder="1" applyAlignment="1">
      <alignment horizontal="center" vertical="center" wrapText="1"/>
    </xf>
    <xf numFmtId="2" fontId="2" fillId="0" borderId="60" xfId="0" applyNumberFormat="1" applyFont="1" applyBorder="1" applyAlignment="1">
      <alignment horizontal="center" vertical="center" wrapText="1"/>
    </xf>
    <xf numFmtId="0" fontId="0" fillId="0" borderId="23" xfId="0" applyBorder="1" applyAlignment="1">
      <alignment vertical="top" wrapText="1"/>
    </xf>
    <xf numFmtId="0" fontId="0" fillId="0" borderId="23" xfId="0" applyBorder="1" applyAlignment="1">
      <alignment vertical="top"/>
    </xf>
    <xf numFmtId="0" fontId="0" fillId="0" borderId="23" xfId="0" applyBorder="1" applyAlignment="1">
      <alignment horizontal="center" vertical="top"/>
    </xf>
    <xf numFmtId="0" fontId="0" fillId="0" borderId="32" xfId="0" applyBorder="1" applyAlignment="1">
      <alignment horizontal="center" vertical="top"/>
    </xf>
    <xf numFmtId="0" fontId="2" fillId="0" borderId="50" xfId="0" applyFont="1" applyBorder="1" applyAlignment="1">
      <alignment vertical="top" wrapText="1"/>
    </xf>
    <xf numFmtId="0" fontId="2" fillId="0" borderId="50" xfId="0" applyFont="1" applyBorder="1" applyAlignment="1">
      <alignment vertical="top"/>
    </xf>
    <xf numFmtId="0" fontId="2" fillId="0" borderId="50" xfId="0" applyFont="1" applyBorder="1" applyAlignment="1">
      <alignment horizontal="center" vertical="top"/>
    </xf>
    <xf numFmtId="0" fontId="2" fillId="0" borderId="53" xfId="0" applyFont="1" applyBorder="1" applyAlignment="1">
      <alignment horizontal="center" vertical="top"/>
    </xf>
    <xf numFmtId="0" fontId="2" fillId="0" borderId="50" xfId="0" applyFont="1" applyBorder="1" applyAlignment="1">
      <alignment horizontal="left" vertical="top" wrapText="1"/>
    </xf>
    <xf numFmtId="0" fontId="2" fillId="0" borderId="51" xfId="0" applyFont="1" applyBorder="1" applyAlignment="1">
      <alignment vertical="top" wrapText="1"/>
    </xf>
    <xf numFmtId="0" fontId="2" fillId="0" borderId="0" xfId="0" applyFont="1" applyAlignment="1">
      <alignment horizontal="center" vertical="top" wrapText="1"/>
    </xf>
    <xf numFmtId="0" fontId="2" fillId="0" borderId="61" xfId="0" applyFont="1" applyBorder="1" applyAlignment="1">
      <alignment horizontal="center" vertical="top" wrapText="1"/>
    </xf>
    <xf numFmtId="0" fontId="2" fillId="0" borderId="51" xfId="0" applyFont="1" applyBorder="1" applyAlignment="1">
      <alignment horizontal="left" vertical="top" wrapText="1"/>
    </xf>
    <xf numFmtId="0" fontId="2" fillId="0" borderId="51" xfId="0" applyFont="1" applyBorder="1" applyAlignment="1">
      <alignment horizontal="center" vertical="top" wrapText="1"/>
    </xf>
    <xf numFmtId="2" fontId="2" fillId="0" borderId="52" xfId="0" applyNumberFormat="1" applyFont="1" applyBorder="1" applyAlignment="1">
      <alignment horizontal="center" vertical="top" wrapText="1"/>
    </xf>
    <xf numFmtId="0" fontId="2" fillId="0" borderId="61" xfId="0" applyFont="1" applyBorder="1" applyAlignment="1">
      <alignment horizontal="left" vertical="top" wrapText="1"/>
    </xf>
    <xf numFmtId="0" fontId="2" fillId="0" borderId="23" xfId="0" applyFont="1" applyBorder="1" applyAlignment="1">
      <alignment horizontal="left" vertical="top" wrapText="1"/>
    </xf>
    <xf numFmtId="0" fontId="2" fillId="0" borderId="32" xfId="0" applyFont="1" applyBorder="1" applyAlignment="1">
      <alignment horizontal="center" vertical="top"/>
    </xf>
    <xf numFmtId="0" fontId="2" fillId="0" borderId="57" xfId="0" applyFont="1" applyBorder="1" applyAlignment="1">
      <alignment horizontal="center" vertical="top" wrapText="1"/>
    </xf>
    <xf numFmtId="0" fontId="27" fillId="0" borderId="50" xfId="0" applyFont="1" applyBorder="1" applyAlignment="1">
      <alignment horizontal="justify" vertical="center" wrapText="1"/>
    </xf>
    <xf numFmtId="0" fontId="27" fillId="0" borderId="50" xfId="0" applyFont="1" applyBorder="1" applyAlignment="1">
      <alignment horizontal="center" vertical="center" wrapText="1"/>
    </xf>
    <xf numFmtId="2" fontId="27" fillId="0" borderId="53" xfId="0" applyNumberFormat="1" applyFont="1" applyBorder="1" applyAlignment="1">
      <alignment horizontal="center" vertical="center" wrapText="1"/>
    </xf>
    <xf numFmtId="0" fontId="0" fillId="0" borderId="50" xfId="0" applyBorder="1" applyAlignment="1">
      <alignment vertical="top" wrapText="1"/>
    </xf>
    <xf numFmtId="0" fontId="2" fillId="0" borderId="50" xfId="0" applyFont="1" applyBorder="1" applyAlignment="1">
      <alignment horizontal="left" vertical="center" wrapText="1"/>
    </xf>
    <xf numFmtId="0" fontId="1" fillId="0" borderId="50" xfId="0" applyFont="1" applyBorder="1" applyAlignment="1">
      <alignment vertical="center" wrapText="1"/>
    </xf>
    <xf numFmtId="0" fontId="1" fillId="0" borderId="50" xfId="0" applyFont="1" applyBorder="1" applyAlignment="1">
      <alignment horizontal="center" vertical="center" wrapText="1"/>
    </xf>
    <xf numFmtId="0" fontId="2" fillId="0" borderId="50" xfId="0" applyFont="1" applyBorder="1" applyAlignment="1">
      <alignment wrapText="1"/>
    </xf>
    <xf numFmtId="0" fontId="1" fillId="0" borderId="23" xfId="0" applyFont="1" applyBorder="1"/>
    <xf numFmtId="0" fontId="13" fillId="0" borderId="56" xfId="0" applyFont="1" applyBorder="1" applyAlignment="1">
      <alignment horizontal="center" vertical="center" wrapText="1"/>
    </xf>
    <xf numFmtId="0" fontId="13" fillId="0" borderId="57" xfId="0" applyFont="1" applyBorder="1" applyAlignment="1">
      <alignment horizontal="left" vertical="center" wrapText="1"/>
    </xf>
    <xf numFmtId="49" fontId="13" fillId="0" borderId="23" xfId="0" quotePrefix="1" applyNumberFormat="1" applyFont="1" applyBorder="1" applyAlignment="1">
      <alignment horizontal="center" vertical="center" wrapText="1"/>
    </xf>
    <xf numFmtId="164" fontId="2" fillId="0" borderId="32" xfId="0" applyNumberFormat="1" applyFont="1" applyBorder="1" applyAlignment="1">
      <alignment horizontal="center" vertical="center" wrapText="1"/>
    </xf>
    <xf numFmtId="49" fontId="0" fillId="0" borderId="50" xfId="0" applyNumberFormat="1" applyBorder="1" applyAlignment="1">
      <alignment wrapText="1"/>
    </xf>
    <xf numFmtId="164" fontId="2" fillId="0" borderId="53" xfId="0" applyNumberFormat="1" applyFont="1" applyBorder="1" applyAlignment="1">
      <alignment horizontal="center" vertical="center" wrapText="1"/>
    </xf>
    <xf numFmtId="0" fontId="13" fillId="0" borderId="50" xfId="0" applyFont="1" applyBorder="1" applyAlignment="1">
      <alignment horizontal="left" vertical="center" wrapText="1"/>
    </xf>
    <xf numFmtId="14" fontId="13" fillId="0" borderId="50" xfId="0" applyNumberFormat="1" applyFont="1" applyBorder="1" applyAlignment="1">
      <alignment horizontal="center" vertical="center" wrapText="1"/>
    </xf>
    <xf numFmtId="0" fontId="13" fillId="0" borderId="50" xfId="0" applyFont="1" applyBorder="1" applyAlignment="1">
      <alignment vertical="center" wrapText="1"/>
    </xf>
    <xf numFmtId="0" fontId="0" fillId="0" borderId="50" xfId="0" applyBorder="1"/>
    <xf numFmtId="0" fontId="0" fillId="0" borderId="50" xfId="0" applyBorder="1" applyAlignment="1">
      <alignment horizontal="center"/>
    </xf>
    <xf numFmtId="2" fontId="0" fillId="0" borderId="53" xfId="0" applyNumberFormat="1" applyBorder="1" applyAlignment="1">
      <alignment horizontal="center"/>
    </xf>
    <xf numFmtId="0" fontId="13" fillId="0" borderId="50" xfId="0" applyFont="1" applyBorder="1" applyAlignment="1">
      <alignment wrapText="1"/>
    </xf>
    <xf numFmtId="0" fontId="13" fillId="0" borderId="59" xfId="0" applyFont="1" applyBorder="1" applyAlignment="1">
      <alignment horizontal="left" vertical="center" wrapText="1"/>
    </xf>
    <xf numFmtId="2" fontId="2" fillId="0" borderId="62" xfId="0" applyNumberFormat="1" applyFont="1" applyBorder="1" applyAlignment="1">
      <alignment horizontal="center" vertical="center" wrapText="1"/>
    </xf>
    <xf numFmtId="0" fontId="0" fillId="0" borderId="57" xfId="0" applyBorder="1" applyAlignment="1">
      <alignment horizontal="center"/>
    </xf>
    <xf numFmtId="2" fontId="0" fillId="0" borderId="58" xfId="0" applyNumberFormat="1" applyBorder="1" applyAlignment="1">
      <alignment horizontal="center"/>
    </xf>
    <xf numFmtId="0" fontId="13" fillId="0" borderId="36" xfId="0" applyFont="1" applyBorder="1" applyAlignment="1">
      <alignment horizontal="left" vertical="center" wrapText="1"/>
    </xf>
    <xf numFmtId="49" fontId="13" fillId="0" borderId="36" xfId="0" applyNumberFormat="1" applyFont="1" applyBorder="1" applyAlignment="1">
      <alignment horizontal="center" vertical="center" wrapText="1"/>
    </xf>
    <xf numFmtId="4" fontId="2" fillId="0" borderId="37" xfId="0" applyNumberFormat="1" applyFont="1" applyBorder="1" applyAlignment="1">
      <alignment horizontal="center" vertical="center" wrapText="1"/>
    </xf>
    <xf numFmtId="4" fontId="2" fillId="0" borderId="53" xfId="0" applyNumberFormat="1" applyFont="1" applyBorder="1" applyAlignment="1">
      <alignment horizontal="center" vertical="center" wrapText="1"/>
    </xf>
    <xf numFmtId="0" fontId="13" fillId="0" borderId="25" xfId="0" applyFont="1" applyBorder="1" applyAlignment="1">
      <alignment horizontal="center" vertical="center" wrapText="1"/>
    </xf>
    <xf numFmtId="164" fontId="2" fillId="0" borderId="63" xfId="0" applyNumberFormat="1" applyFont="1" applyBorder="1" applyAlignment="1">
      <alignment horizontal="center" vertical="center" wrapText="1"/>
    </xf>
    <xf numFmtId="0" fontId="13" fillId="0" borderId="64" xfId="0" applyFont="1" applyBorder="1" applyAlignment="1">
      <alignment horizontal="center" vertical="center" wrapText="1"/>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3" fillId="0" borderId="0" xfId="0" applyFont="1" applyAlignment="1" applyProtection="1">
      <alignment horizontal="left" vertical="center"/>
      <protection hidden="1"/>
    </xf>
    <xf numFmtId="0" fontId="1" fillId="0" borderId="45" xfId="0" applyFont="1" applyBorder="1" applyAlignment="1">
      <alignment horizontal="center" vertical="top" wrapText="1"/>
    </xf>
    <xf numFmtId="0" fontId="0" fillId="0" borderId="45" xfId="0" applyBorder="1" applyAlignment="1">
      <alignment horizontal="center" vertical="top" wrapText="1"/>
    </xf>
    <xf numFmtId="0" fontId="22" fillId="0" borderId="0" xfId="0" applyFont="1" applyAlignment="1">
      <alignment horizontal="center" vertical="center"/>
    </xf>
    <xf numFmtId="0" fontId="0" fillId="0" borderId="0" xfId="0" applyAlignment="1">
      <alignment horizontal="left" wrapText="1"/>
    </xf>
    <xf numFmtId="0" fontId="1" fillId="0" borderId="0" xfId="0" applyFont="1"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9" fillId="0" borderId="0" xfId="0" applyFont="1" applyAlignment="1">
      <alignment horizontal="center" wrapText="1"/>
    </xf>
    <xf numFmtId="0" fontId="20" fillId="0" borderId="0" xfId="0" applyFont="1" applyAlignment="1">
      <alignment horizontal="center"/>
    </xf>
    <xf numFmtId="0" fontId="9" fillId="0" borderId="0" xfId="0" applyFont="1" applyAlignment="1">
      <alignment horizontal="center"/>
    </xf>
    <xf numFmtId="0" fontId="5" fillId="0" borderId="0" xfId="0" applyFont="1" applyAlignment="1">
      <alignment horizontal="center" wrapText="1"/>
    </xf>
    <xf numFmtId="0" fontId="3" fillId="0" borderId="0" xfId="0" applyFont="1" applyAlignment="1" applyProtection="1">
      <alignment horizontal="left" vertical="center"/>
      <protection hidden="1"/>
    </xf>
    <xf numFmtId="0" fontId="9" fillId="0" borderId="46"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48"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auimro-my.sharepoint.com/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opLeftCell="A10" zoomScale="120" zoomScaleNormal="120" workbookViewId="0">
      <selection activeCell="I18" sqref="I18"/>
    </sheetView>
  </sheetViews>
  <sheetFormatPr baseColWidth="10" defaultColWidth="8.83203125" defaultRowHeight="15" x14ac:dyDescent="0.2"/>
  <cols>
    <col min="1" max="1" width="9.1640625"/>
  </cols>
  <sheetData>
    <row r="1" spans="2:12" ht="16" x14ac:dyDescent="0.2">
      <c r="B1" s="331" t="s">
        <v>260</v>
      </c>
      <c r="C1" s="336"/>
      <c r="D1" s="336"/>
      <c r="E1" s="336"/>
      <c r="F1" s="336"/>
      <c r="G1" s="336"/>
      <c r="H1" s="336"/>
      <c r="I1" s="336"/>
      <c r="J1" s="336"/>
      <c r="K1" s="336"/>
    </row>
    <row r="2" spans="2:12" ht="16" x14ac:dyDescent="0.2">
      <c r="B2" s="336"/>
      <c r="C2" s="336"/>
      <c r="D2" s="336"/>
      <c r="E2" s="336"/>
      <c r="F2" s="336"/>
      <c r="G2" s="336"/>
      <c r="H2" s="336"/>
      <c r="I2" s="336"/>
      <c r="J2" s="336"/>
      <c r="K2" s="336"/>
    </row>
    <row r="3" spans="2:12" ht="90" customHeight="1" x14ac:dyDescent="0.2">
      <c r="B3" s="450" t="s">
        <v>265</v>
      </c>
      <c r="C3" s="450"/>
      <c r="D3" s="450"/>
      <c r="E3" s="450"/>
      <c r="F3" s="450"/>
      <c r="G3" s="450"/>
      <c r="H3" s="450"/>
      <c r="I3" s="450"/>
      <c r="J3" s="450"/>
      <c r="K3" s="450"/>
      <c r="L3" s="450"/>
    </row>
    <row r="4" spans="2:12" ht="135" customHeight="1" x14ac:dyDescent="0.2">
      <c r="B4" s="451" t="s">
        <v>259</v>
      </c>
      <c r="C4" s="451"/>
      <c r="D4" s="451"/>
      <c r="E4" s="451"/>
      <c r="F4" s="451"/>
      <c r="G4" s="451"/>
      <c r="H4" s="451"/>
      <c r="I4" s="451"/>
      <c r="J4" s="451"/>
      <c r="K4" s="451"/>
      <c r="L4" s="451"/>
    </row>
    <row r="5" spans="2:12" ht="60" customHeight="1" x14ac:dyDescent="0.2">
      <c r="B5" s="452" t="s">
        <v>261</v>
      </c>
      <c r="C5" s="452"/>
      <c r="D5" s="452"/>
      <c r="E5" s="452"/>
      <c r="F5" s="452"/>
      <c r="G5" s="452"/>
      <c r="H5" s="452"/>
      <c r="I5" s="452"/>
      <c r="J5" s="452"/>
      <c r="K5" s="452"/>
      <c r="L5" s="452"/>
    </row>
    <row r="6" spans="2:12" ht="60" customHeight="1" x14ac:dyDescent="0.2">
      <c r="B6" s="452" t="s">
        <v>262</v>
      </c>
      <c r="C6" s="452"/>
      <c r="D6" s="452"/>
      <c r="E6" s="452"/>
      <c r="F6" s="452"/>
      <c r="G6" s="452"/>
      <c r="H6" s="452"/>
      <c r="I6" s="452"/>
      <c r="J6" s="452"/>
      <c r="K6" s="452"/>
      <c r="L6" s="452"/>
    </row>
    <row r="7" spans="2:12" ht="60" customHeight="1" x14ac:dyDescent="0.2">
      <c r="B7" s="449" t="s">
        <v>266</v>
      </c>
      <c r="C7" s="449"/>
      <c r="D7" s="449"/>
      <c r="E7" s="449"/>
      <c r="F7" s="449"/>
      <c r="G7" s="449"/>
      <c r="H7" s="449"/>
      <c r="I7" s="449"/>
      <c r="J7" s="449"/>
      <c r="K7" s="449"/>
      <c r="L7" s="449"/>
    </row>
    <row r="8" spans="2:12" ht="16" x14ac:dyDescent="0.2">
      <c r="B8" s="336"/>
      <c r="C8" s="336"/>
      <c r="D8" s="336"/>
      <c r="E8" s="336"/>
      <c r="F8" s="336"/>
      <c r="G8" s="336"/>
      <c r="H8" s="336"/>
      <c r="I8" s="336"/>
      <c r="J8" s="336"/>
      <c r="K8" s="336"/>
    </row>
    <row r="9" spans="2:12" ht="16" x14ac:dyDescent="0.2">
      <c r="B9" s="336"/>
      <c r="C9" s="336"/>
      <c r="D9" s="336"/>
      <c r="E9" s="336"/>
      <c r="F9" s="336"/>
      <c r="G9" s="336"/>
      <c r="H9" s="336"/>
      <c r="I9" s="336"/>
      <c r="J9" s="336"/>
      <c r="K9" s="336"/>
    </row>
    <row r="10" spans="2:12" ht="16" x14ac:dyDescent="0.2">
      <c r="B10" s="336"/>
      <c r="C10" s="336"/>
      <c r="D10" s="336"/>
      <c r="E10" s="336"/>
      <c r="F10" s="336"/>
      <c r="G10" s="336"/>
      <c r="H10" s="336"/>
      <c r="I10" s="336"/>
      <c r="J10" s="336"/>
      <c r="K10" s="336"/>
    </row>
    <row r="11" spans="2:12" ht="16" x14ac:dyDescent="0.2">
      <c r="B11" s="336"/>
      <c r="C11" s="336"/>
      <c r="D11" s="336"/>
      <c r="E11" s="336"/>
      <c r="F11" s="336"/>
      <c r="G11" s="336"/>
      <c r="H11" s="336"/>
      <c r="I11" s="336"/>
      <c r="J11" s="336"/>
      <c r="K11" s="336"/>
    </row>
    <row r="12" spans="2:12" ht="16" x14ac:dyDescent="0.2">
      <c r="B12" s="336"/>
      <c r="C12" s="336"/>
      <c r="D12" s="336"/>
      <c r="E12" s="336"/>
      <c r="F12" s="336"/>
      <c r="G12" s="336"/>
      <c r="H12" s="336"/>
      <c r="I12" s="336"/>
      <c r="J12" s="336"/>
      <c r="K12" s="33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K22"/>
  <sheetViews>
    <sheetView workbookViewId="0">
      <selection activeCell="A6" sqref="A6:I6"/>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1" x14ac:dyDescent="0.2">
      <c r="A1" s="237" t="str">
        <f>'Date initiale'!C3</f>
        <v>Universitatea de Arhitectură și Urbanism "Ion Mincu" București</v>
      </c>
      <c r="B1" s="237"/>
      <c r="C1" s="237"/>
    </row>
    <row r="2" spans="1:11" x14ac:dyDescent="0.2">
      <c r="A2" s="237" t="str">
        <f>'Date initiale'!B4&amp;" "&amp;'Date initiale'!C4</f>
        <v>Facultatea URBANISM</v>
      </c>
      <c r="B2" s="237"/>
      <c r="C2" s="237"/>
    </row>
    <row r="3" spans="1:11" x14ac:dyDescent="0.2">
      <c r="A3" s="237" t="str">
        <f>'Date initiale'!B5&amp;" "&amp;'Date initiale'!C5</f>
        <v>Departamentul Planificare Urbană și Dezvoltare Teritorială</v>
      </c>
      <c r="B3" s="237"/>
      <c r="C3" s="237"/>
    </row>
    <row r="4" spans="1:11" x14ac:dyDescent="0.2">
      <c r="A4" s="116" t="str">
        <f>'Date initiale'!C6&amp;", "&amp;'Date initiale'!C7</f>
        <v>Runceanu, Claudiu, P5</v>
      </c>
      <c r="B4" s="116"/>
      <c r="C4" s="116"/>
    </row>
    <row r="5" spans="1:11" x14ac:dyDescent="0.2">
      <c r="A5" s="116"/>
      <c r="B5" s="116"/>
      <c r="C5" s="116"/>
    </row>
    <row r="6" spans="1:11" ht="16" x14ac:dyDescent="0.2">
      <c r="A6" s="461" t="s">
        <v>159</v>
      </c>
      <c r="B6" s="461"/>
      <c r="C6" s="461"/>
      <c r="D6" s="461"/>
      <c r="E6" s="461"/>
      <c r="F6" s="461"/>
      <c r="G6" s="461"/>
      <c r="H6" s="461"/>
      <c r="I6" s="461"/>
    </row>
    <row r="7" spans="1:11" ht="35.25" customHeight="1" x14ac:dyDescent="0.2">
      <c r="A7" s="464"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464"/>
      <c r="C7" s="464"/>
      <c r="D7" s="464"/>
      <c r="E7" s="464"/>
      <c r="F7" s="464"/>
      <c r="G7" s="464"/>
      <c r="H7" s="464"/>
      <c r="I7" s="464"/>
    </row>
    <row r="8" spans="1:11" ht="16" thickBot="1" x14ac:dyDescent="0.25">
      <c r="A8" s="56"/>
      <c r="B8" s="56"/>
      <c r="C8" s="56"/>
      <c r="D8" s="56"/>
      <c r="E8" s="56"/>
      <c r="F8" s="56"/>
      <c r="G8" s="56"/>
      <c r="H8" s="56"/>
      <c r="I8" s="56"/>
    </row>
    <row r="9" spans="1:11" ht="33" thickBot="1" x14ac:dyDescent="0.25">
      <c r="A9" s="151" t="s">
        <v>80</v>
      </c>
      <c r="B9" s="152" t="s">
        <v>115</v>
      </c>
      <c r="C9" s="152" t="s">
        <v>78</v>
      </c>
      <c r="D9" s="152" t="s">
        <v>82</v>
      </c>
      <c r="E9" s="152" t="s">
        <v>110</v>
      </c>
      <c r="F9" s="153" t="s">
        <v>119</v>
      </c>
      <c r="G9" s="152" t="s">
        <v>83</v>
      </c>
      <c r="H9" s="152" t="s">
        <v>160</v>
      </c>
      <c r="I9" s="154" t="s">
        <v>122</v>
      </c>
      <c r="K9" s="240" t="s">
        <v>157</v>
      </c>
    </row>
    <row r="10" spans="1:11" x14ac:dyDescent="0.2">
      <c r="A10" s="157">
        <v>1</v>
      </c>
      <c r="B10" s="142"/>
      <c r="C10" s="142"/>
      <c r="D10" s="142"/>
      <c r="E10" s="142"/>
      <c r="F10" s="141"/>
      <c r="G10" s="142"/>
      <c r="H10" s="142"/>
      <c r="I10" s="165"/>
      <c r="K10" s="241">
        <v>10</v>
      </c>
    </row>
    <row r="11" spans="1:11" x14ac:dyDescent="0.2">
      <c r="A11" s="158">
        <f>A10+1</f>
        <v>2</v>
      </c>
      <c r="B11" s="107"/>
      <c r="C11" s="35"/>
      <c r="D11" s="108"/>
      <c r="E11" s="35"/>
      <c r="F11" s="109"/>
      <c r="G11" s="109"/>
      <c r="H11" s="109"/>
      <c r="I11" s="286"/>
    </row>
    <row r="12" spans="1:11" x14ac:dyDescent="0.2">
      <c r="A12" s="159">
        <f t="shared" ref="A12:A19" si="0">A11+1</f>
        <v>3</v>
      </c>
      <c r="B12" s="160"/>
      <c r="C12" s="161"/>
      <c r="D12" s="108"/>
      <c r="E12" s="161"/>
      <c r="F12" s="150"/>
      <c r="G12" s="161"/>
      <c r="H12" s="150"/>
      <c r="I12" s="286"/>
    </row>
    <row r="13" spans="1:11" x14ac:dyDescent="0.2">
      <c r="A13" s="162">
        <f t="shared" si="0"/>
        <v>4</v>
      </c>
      <c r="B13" s="107"/>
      <c r="C13" s="108"/>
      <c r="D13" s="108"/>
      <c r="E13" s="108"/>
      <c r="F13" s="109"/>
      <c r="G13" s="109"/>
      <c r="H13" s="109"/>
      <c r="I13" s="286"/>
    </row>
    <row r="14" spans="1:11" x14ac:dyDescent="0.2">
      <c r="A14" s="158">
        <f t="shared" si="0"/>
        <v>5</v>
      </c>
      <c r="B14" s="107"/>
      <c r="C14" s="35"/>
      <c r="D14" s="108"/>
      <c r="E14" s="35"/>
      <c r="F14" s="109"/>
      <c r="G14" s="109"/>
      <c r="H14" s="109"/>
      <c r="I14" s="286"/>
    </row>
    <row r="15" spans="1:11" x14ac:dyDescent="0.2">
      <c r="A15" s="162">
        <f t="shared" si="0"/>
        <v>6</v>
      </c>
      <c r="B15" s="107"/>
      <c r="C15" s="108"/>
      <c r="D15" s="108"/>
      <c r="E15" s="108"/>
      <c r="F15" s="109"/>
      <c r="G15" s="109"/>
      <c r="H15" s="109"/>
      <c r="I15" s="286"/>
    </row>
    <row r="16" spans="1:11" x14ac:dyDescent="0.2">
      <c r="A16" s="158">
        <f t="shared" si="0"/>
        <v>7</v>
      </c>
      <c r="B16" s="107"/>
      <c r="C16" s="35"/>
      <c r="D16" s="108"/>
      <c r="E16" s="35"/>
      <c r="F16" s="109"/>
      <c r="G16" s="109"/>
      <c r="H16" s="109"/>
      <c r="I16" s="286"/>
    </row>
    <row r="17" spans="1:9" x14ac:dyDescent="0.2">
      <c r="A17" s="159">
        <f t="shared" si="0"/>
        <v>8</v>
      </c>
      <c r="B17" s="160"/>
      <c r="C17" s="161"/>
      <c r="D17" s="108"/>
      <c r="E17" s="161"/>
      <c r="F17" s="150"/>
      <c r="G17" s="161"/>
      <c r="H17" s="150"/>
      <c r="I17" s="286"/>
    </row>
    <row r="18" spans="1:9" x14ac:dyDescent="0.2">
      <c r="A18" s="162">
        <f t="shared" si="0"/>
        <v>9</v>
      </c>
      <c r="B18" s="107"/>
      <c r="C18" s="108"/>
      <c r="D18" s="108"/>
      <c r="E18" s="108"/>
      <c r="F18" s="109"/>
      <c r="G18" s="109"/>
      <c r="H18" s="109"/>
      <c r="I18" s="286"/>
    </row>
    <row r="19" spans="1:9" ht="16" thickBot="1" x14ac:dyDescent="0.25">
      <c r="A19" s="118">
        <f t="shared" si="0"/>
        <v>10</v>
      </c>
      <c r="B19" s="112"/>
      <c r="C19" s="113"/>
      <c r="D19" s="148"/>
      <c r="E19" s="163"/>
      <c r="F19" s="163"/>
      <c r="G19" s="164"/>
      <c r="H19" s="164"/>
      <c r="I19" s="295"/>
    </row>
    <row r="20" spans="1:9" ht="17" thickBot="1" x14ac:dyDescent="0.25">
      <c r="A20" s="326"/>
      <c r="H20" s="119" t="str">
        <f>"Total "&amp;LEFT(A7,2)</f>
        <v>Total I5</v>
      </c>
      <c r="I20" s="156">
        <f>SUM(I10:I19)</f>
        <v>0</v>
      </c>
    </row>
    <row r="21" spans="1:9" ht="16" x14ac:dyDescent="0.2">
      <c r="A21" s="43"/>
    </row>
    <row r="22" spans="1:9" ht="33.75" customHeight="1" x14ac:dyDescent="0.2">
      <c r="A22" s="463"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3"/>
      <c r="C22" s="463"/>
      <c r="D22" s="463"/>
      <c r="E22" s="463"/>
      <c r="F22" s="463"/>
      <c r="G22" s="463"/>
      <c r="H22" s="463"/>
      <c r="I22" s="46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K20"/>
  <sheetViews>
    <sheetView workbookViewId="0">
      <selection activeCell="A6" sqref="A6:I6"/>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1" x14ac:dyDescent="0.2">
      <c r="A1" s="237" t="str">
        <f>'Date initiale'!C3</f>
        <v>Universitatea de Arhitectură și Urbanism "Ion Mincu" București</v>
      </c>
      <c r="B1" s="237"/>
      <c r="C1" s="237"/>
    </row>
    <row r="2" spans="1:11" x14ac:dyDescent="0.2">
      <c r="A2" s="237" t="str">
        <f>'Date initiale'!B4&amp;" "&amp;'Date initiale'!C4</f>
        <v>Facultatea URBANISM</v>
      </c>
      <c r="B2" s="237"/>
      <c r="C2" s="237"/>
    </row>
    <row r="3" spans="1:11" x14ac:dyDescent="0.2">
      <c r="A3" s="237" t="str">
        <f>'Date initiale'!B5&amp;" "&amp;'Date initiale'!C5</f>
        <v>Departamentul Planificare Urbană și Dezvoltare Teritorială</v>
      </c>
      <c r="B3" s="237"/>
      <c r="C3" s="237"/>
    </row>
    <row r="4" spans="1:11" x14ac:dyDescent="0.2">
      <c r="A4" s="116" t="str">
        <f>'Date initiale'!C6&amp;", "&amp;'Date initiale'!C7</f>
        <v>Runceanu, Claudiu, P5</v>
      </c>
      <c r="B4" s="116"/>
      <c r="C4" s="116"/>
    </row>
    <row r="5" spans="1:11" x14ac:dyDescent="0.2">
      <c r="A5" s="116"/>
      <c r="B5" s="116"/>
      <c r="C5" s="116"/>
    </row>
    <row r="6" spans="1:11" ht="16" x14ac:dyDescent="0.2">
      <c r="A6" s="461" t="s">
        <v>159</v>
      </c>
      <c r="B6" s="461"/>
      <c r="C6" s="461"/>
      <c r="D6" s="461"/>
      <c r="E6" s="461"/>
      <c r="F6" s="461"/>
      <c r="G6" s="461"/>
      <c r="H6" s="461"/>
      <c r="I6" s="461"/>
    </row>
    <row r="7" spans="1:11" ht="16" x14ac:dyDescent="0.2">
      <c r="A7" s="464" t="str">
        <f>'Descriere indicatori'!A9&amp;". "&amp;'Descriere indicatori'!B9</f>
        <v xml:space="preserve">I6. Articole in extenso în reviste ştiinţifice indexate ERIH şi clasificate în categoria NAT </v>
      </c>
      <c r="B7" s="464"/>
      <c r="C7" s="464"/>
      <c r="D7" s="464"/>
      <c r="E7" s="464"/>
      <c r="F7" s="464"/>
      <c r="G7" s="464"/>
      <c r="H7" s="464"/>
      <c r="I7" s="464"/>
    </row>
    <row r="8" spans="1:11" ht="16" thickBot="1" x14ac:dyDescent="0.25">
      <c r="A8" s="60"/>
      <c r="B8" s="60"/>
      <c r="C8" s="60"/>
      <c r="D8" s="60"/>
      <c r="E8" s="60"/>
      <c r="F8" s="60"/>
      <c r="G8" s="60"/>
      <c r="H8" s="60"/>
      <c r="I8" s="60"/>
    </row>
    <row r="9" spans="1:11" ht="33" thickBot="1" x14ac:dyDescent="0.25">
      <c r="A9" s="151" t="s">
        <v>80</v>
      </c>
      <c r="B9" s="152" t="s">
        <v>115</v>
      </c>
      <c r="C9" s="152" t="s">
        <v>78</v>
      </c>
      <c r="D9" s="152" t="s">
        <v>82</v>
      </c>
      <c r="E9" s="152" t="s">
        <v>110</v>
      </c>
      <c r="F9" s="153" t="s">
        <v>119</v>
      </c>
      <c r="G9" s="152" t="s">
        <v>83</v>
      </c>
      <c r="H9" s="152" t="s">
        <v>160</v>
      </c>
      <c r="I9" s="154" t="s">
        <v>122</v>
      </c>
      <c r="K9" s="240" t="s">
        <v>157</v>
      </c>
    </row>
    <row r="10" spans="1:11" x14ac:dyDescent="0.2">
      <c r="A10" s="168">
        <v>1</v>
      </c>
      <c r="B10" s="102"/>
      <c r="C10" s="102"/>
      <c r="D10" s="102"/>
      <c r="E10" s="103"/>
      <c r="F10" s="104"/>
      <c r="G10" s="104"/>
      <c r="H10" s="104"/>
      <c r="I10" s="290"/>
      <c r="K10" s="241">
        <v>5</v>
      </c>
    </row>
    <row r="11" spans="1:11" x14ac:dyDescent="0.2">
      <c r="A11" s="169">
        <f>A10+1</f>
        <v>2</v>
      </c>
      <c r="B11" s="106"/>
      <c r="C11" s="107"/>
      <c r="D11" s="106"/>
      <c r="E11" s="108"/>
      <c r="F11" s="109"/>
      <c r="G11" s="110"/>
      <c r="H11" s="110"/>
      <c r="I11" s="286"/>
    </row>
    <row r="12" spans="1:11" x14ac:dyDescent="0.2">
      <c r="A12" s="169">
        <f t="shared" ref="A12:A19" si="0">A11+1</f>
        <v>3</v>
      </c>
      <c r="B12" s="107"/>
      <c r="C12" s="107"/>
      <c r="D12" s="107"/>
      <c r="E12" s="108"/>
      <c r="F12" s="109"/>
      <c r="G12" s="110"/>
      <c r="H12" s="110"/>
      <c r="I12" s="286"/>
    </row>
    <row r="13" spans="1:11" x14ac:dyDescent="0.2">
      <c r="A13" s="169">
        <f t="shared" si="0"/>
        <v>4</v>
      </c>
      <c r="B13" s="107"/>
      <c r="C13" s="107"/>
      <c r="D13" s="107"/>
      <c r="E13" s="108"/>
      <c r="F13" s="109"/>
      <c r="G13" s="109"/>
      <c r="H13" s="109"/>
      <c r="I13" s="286"/>
    </row>
    <row r="14" spans="1:11" x14ac:dyDescent="0.2">
      <c r="A14" s="169">
        <f t="shared" si="0"/>
        <v>5</v>
      </c>
      <c r="B14" s="107"/>
      <c r="C14" s="107"/>
      <c r="D14" s="107"/>
      <c r="E14" s="108"/>
      <c r="F14" s="109"/>
      <c r="G14" s="109"/>
      <c r="H14" s="109"/>
      <c r="I14" s="286"/>
    </row>
    <row r="15" spans="1:11" x14ac:dyDescent="0.2">
      <c r="A15" s="169">
        <f t="shared" si="0"/>
        <v>6</v>
      </c>
      <c r="B15" s="107"/>
      <c r="C15" s="107"/>
      <c r="D15" s="107"/>
      <c r="E15" s="108"/>
      <c r="F15" s="109"/>
      <c r="G15" s="109"/>
      <c r="H15" s="109"/>
      <c r="I15" s="286"/>
    </row>
    <row r="16" spans="1:11" x14ac:dyDescent="0.2">
      <c r="A16" s="169">
        <f t="shared" si="0"/>
        <v>7</v>
      </c>
      <c r="B16" s="107"/>
      <c r="C16" s="107"/>
      <c r="D16" s="107"/>
      <c r="E16" s="108"/>
      <c r="F16" s="109"/>
      <c r="G16" s="109"/>
      <c r="H16" s="109"/>
      <c r="I16" s="286"/>
    </row>
    <row r="17" spans="1:9" x14ac:dyDescent="0.2">
      <c r="A17" s="169">
        <f t="shared" si="0"/>
        <v>8</v>
      </c>
      <c r="B17" s="107"/>
      <c r="C17" s="107"/>
      <c r="D17" s="107"/>
      <c r="E17" s="108"/>
      <c r="F17" s="109"/>
      <c r="G17" s="109"/>
      <c r="H17" s="109"/>
      <c r="I17" s="286"/>
    </row>
    <row r="18" spans="1:9" x14ac:dyDescent="0.2">
      <c r="A18" s="169">
        <f t="shared" si="0"/>
        <v>9</v>
      </c>
      <c r="B18" s="107"/>
      <c r="C18" s="107"/>
      <c r="D18" s="107"/>
      <c r="E18" s="108"/>
      <c r="F18" s="109"/>
      <c r="G18" s="109"/>
      <c r="H18" s="109"/>
      <c r="I18" s="286"/>
    </row>
    <row r="19" spans="1:9" ht="16" thickBot="1" x14ac:dyDescent="0.25">
      <c r="A19" s="170">
        <f t="shared" si="0"/>
        <v>10</v>
      </c>
      <c r="B19" s="112"/>
      <c r="C19" s="112"/>
      <c r="D19" s="112"/>
      <c r="E19" s="113"/>
      <c r="F19" s="114"/>
      <c r="G19" s="114"/>
      <c r="H19" s="114"/>
      <c r="I19" s="287"/>
    </row>
    <row r="20" spans="1:9" ht="16" thickBot="1" x14ac:dyDescent="0.25">
      <c r="A20" s="325"/>
      <c r="B20" s="116"/>
      <c r="C20" s="116"/>
      <c r="D20" s="116"/>
      <c r="E20" s="116"/>
      <c r="F20" s="116"/>
      <c r="G20" s="116"/>
      <c r="H20" s="119" t="str">
        <f>"Total "&amp;LEFT(A7,2)</f>
        <v>Total I6</v>
      </c>
      <c r="I20" s="12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K24"/>
  <sheetViews>
    <sheetView workbookViewId="0">
      <selection activeCell="A6" sqref="A6:I6"/>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1" ht="16" x14ac:dyDescent="0.2">
      <c r="A1" s="237" t="str">
        <f>'Date initiale'!C3</f>
        <v>Universitatea de Arhitectură și Urbanism "Ion Mincu" București</v>
      </c>
      <c r="B1" s="237"/>
      <c r="C1" s="237"/>
      <c r="D1" s="6"/>
      <c r="E1" s="6"/>
      <c r="F1" s="6"/>
      <c r="G1" s="6"/>
      <c r="H1" s="6"/>
      <c r="I1" s="6"/>
      <c r="J1" s="6"/>
    </row>
    <row r="2" spans="1:11" ht="16" x14ac:dyDescent="0.2">
      <c r="A2" s="237" t="str">
        <f>'Date initiale'!B4&amp;" "&amp;'Date initiale'!C4</f>
        <v>Facultatea URBANISM</v>
      </c>
      <c r="B2" s="237"/>
      <c r="C2" s="237"/>
      <c r="D2" s="6"/>
      <c r="E2" s="6"/>
      <c r="F2" s="6"/>
      <c r="G2" s="6"/>
      <c r="H2" s="6"/>
      <c r="I2" s="6"/>
      <c r="J2" s="6"/>
    </row>
    <row r="3" spans="1:11" ht="16" x14ac:dyDescent="0.2">
      <c r="A3" s="237" t="str">
        <f>'Date initiale'!B5&amp;" "&amp;'Date initiale'!C5</f>
        <v>Departamentul Planificare Urbană și Dezvoltare Teritorială</v>
      </c>
      <c r="B3" s="237"/>
      <c r="C3" s="237"/>
      <c r="D3" s="6"/>
      <c r="E3" s="6"/>
      <c r="F3" s="6"/>
      <c r="G3" s="6"/>
      <c r="H3" s="6"/>
      <c r="I3" s="6"/>
      <c r="J3" s="6"/>
    </row>
    <row r="4" spans="1:11" ht="16" x14ac:dyDescent="0.2">
      <c r="A4" s="239" t="str">
        <f>'Date initiale'!C6&amp;", "&amp;'Date initiale'!C7</f>
        <v>Runceanu, Claudiu, P5</v>
      </c>
      <c r="B4" s="239"/>
      <c r="C4" s="239"/>
      <c r="D4" s="6"/>
      <c r="E4" s="6"/>
      <c r="F4" s="6"/>
      <c r="G4" s="6"/>
      <c r="H4" s="6"/>
      <c r="I4" s="6"/>
      <c r="J4" s="6"/>
    </row>
    <row r="5" spans="1:11" ht="16" x14ac:dyDescent="0.2">
      <c r="A5" s="239"/>
      <c r="B5" s="239"/>
      <c r="C5" s="239"/>
      <c r="D5" s="6"/>
      <c r="E5" s="6"/>
      <c r="F5" s="6"/>
      <c r="G5" s="6"/>
      <c r="H5" s="6"/>
      <c r="I5" s="6"/>
      <c r="J5" s="6"/>
    </row>
    <row r="6" spans="1:11" ht="16" x14ac:dyDescent="0.2">
      <c r="A6" s="465" t="s">
        <v>159</v>
      </c>
      <c r="B6" s="465"/>
      <c r="C6" s="465"/>
      <c r="D6" s="465"/>
      <c r="E6" s="465"/>
      <c r="F6" s="465"/>
      <c r="G6" s="465"/>
      <c r="H6" s="465"/>
      <c r="I6" s="465"/>
      <c r="J6" s="6"/>
    </row>
    <row r="7" spans="1:11" ht="16" x14ac:dyDescent="0.2">
      <c r="A7" s="464" t="str">
        <f>'Descriere indicatori'!A10&amp;". "&amp;'Descriere indicatori'!B10</f>
        <v xml:space="preserve">I7. Articole in extenso în reviste ştiinţifice recunoscute în domeniu* </v>
      </c>
      <c r="B7" s="464"/>
      <c r="C7" s="464"/>
      <c r="D7" s="464"/>
      <c r="E7" s="464"/>
      <c r="F7" s="464"/>
      <c r="G7" s="464"/>
      <c r="H7" s="464"/>
      <c r="I7" s="464"/>
      <c r="J7" s="6"/>
    </row>
    <row r="8" spans="1:11" ht="17" thickBot="1" x14ac:dyDescent="0.25">
      <c r="A8" s="167"/>
      <c r="B8" s="167"/>
      <c r="C8" s="167"/>
      <c r="D8" s="167"/>
      <c r="E8" s="167"/>
      <c r="F8" s="167"/>
      <c r="G8" s="167"/>
      <c r="H8" s="167"/>
      <c r="I8" s="167"/>
      <c r="J8" s="6"/>
    </row>
    <row r="9" spans="1:11" ht="33" thickBot="1" x14ac:dyDescent="0.25">
      <c r="A9" s="151" t="s">
        <v>80</v>
      </c>
      <c r="B9" s="152" t="s">
        <v>115</v>
      </c>
      <c r="C9" s="152" t="s">
        <v>78</v>
      </c>
      <c r="D9" s="152" t="s">
        <v>82</v>
      </c>
      <c r="E9" s="152" t="s">
        <v>110</v>
      </c>
      <c r="F9" s="153" t="s">
        <v>119</v>
      </c>
      <c r="G9" s="152" t="s">
        <v>83</v>
      </c>
      <c r="H9" s="152" t="s">
        <v>160</v>
      </c>
      <c r="I9" s="154" t="s">
        <v>122</v>
      </c>
      <c r="J9" s="6"/>
      <c r="K9" s="240" t="s">
        <v>157</v>
      </c>
    </row>
    <row r="10" spans="1:11" ht="16" x14ac:dyDescent="0.2">
      <c r="A10" s="172">
        <v>1</v>
      </c>
      <c r="B10" s="173"/>
      <c r="C10" s="140"/>
      <c r="D10" s="140"/>
      <c r="E10" s="140"/>
      <c r="F10" s="141"/>
      <c r="G10" s="140"/>
      <c r="H10" s="174"/>
      <c r="I10" s="290"/>
      <c r="J10" s="6"/>
      <c r="K10" s="241">
        <v>5</v>
      </c>
    </row>
    <row r="11" spans="1:11" ht="16" x14ac:dyDescent="0.2">
      <c r="A11" s="144">
        <f>A10+1</f>
        <v>2</v>
      </c>
      <c r="B11" s="135"/>
      <c r="C11" s="135"/>
      <c r="D11" s="135"/>
      <c r="E11" s="35"/>
      <c r="F11" s="110"/>
      <c r="G11" s="110"/>
      <c r="H11" s="110"/>
      <c r="I11" s="286"/>
      <c r="J11" s="41"/>
    </row>
    <row r="12" spans="1:11" ht="16" x14ac:dyDescent="0.2">
      <c r="A12" s="144">
        <f t="shared" ref="A12:A19" si="0">A11+1</f>
        <v>3</v>
      </c>
      <c r="B12" s="135"/>
      <c r="C12" s="108"/>
      <c r="D12" s="135"/>
      <c r="E12" s="175"/>
      <c r="F12" s="109"/>
      <c r="G12" s="110"/>
      <c r="H12" s="110"/>
      <c r="I12" s="286"/>
      <c r="J12" s="41"/>
    </row>
    <row r="13" spans="1:11" ht="16" x14ac:dyDescent="0.2">
      <c r="A13" s="144">
        <f t="shared" si="0"/>
        <v>4</v>
      </c>
      <c r="B13" s="108"/>
      <c r="C13" s="108"/>
      <c r="D13" s="108"/>
      <c r="E13" s="175"/>
      <c r="F13" s="109"/>
      <c r="G13" s="110"/>
      <c r="H13" s="110"/>
      <c r="I13" s="286"/>
      <c r="J13" s="6"/>
    </row>
    <row r="14" spans="1:11" ht="16" x14ac:dyDescent="0.2">
      <c r="A14" s="144">
        <f t="shared" si="0"/>
        <v>5</v>
      </c>
      <c r="B14" s="108"/>
      <c r="C14" s="108"/>
      <c r="D14" s="108"/>
      <c r="E14" s="175"/>
      <c r="F14" s="109"/>
      <c r="G14" s="109"/>
      <c r="H14" s="109"/>
      <c r="I14" s="286"/>
      <c r="J14" s="6"/>
    </row>
    <row r="15" spans="1:11" ht="16" x14ac:dyDescent="0.2">
      <c r="A15" s="144">
        <f t="shared" si="0"/>
        <v>6</v>
      </c>
      <c r="B15" s="108"/>
      <c r="C15" s="108"/>
      <c r="D15" s="108"/>
      <c r="E15" s="175"/>
      <c r="F15" s="109"/>
      <c r="G15" s="109"/>
      <c r="H15" s="109"/>
      <c r="I15" s="286"/>
      <c r="J15" s="6"/>
    </row>
    <row r="16" spans="1:11" ht="16" x14ac:dyDescent="0.2">
      <c r="A16" s="144">
        <f t="shared" si="0"/>
        <v>7</v>
      </c>
      <c r="B16" s="108"/>
      <c r="C16" s="108"/>
      <c r="D16" s="108"/>
      <c r="E16" s="35"/>
      <c r="F16" s="109"/>
      <c r="G16" s="109"/>
      <c r="H16" s="109"/>
      <c r="I16" s="286"/>
      <c r="J16" s="6"/>
    </row>
    <row r="17" spans="1:10" ht="16" x14ac:dyDescent="0.2">
      <c r="A17" s="144">
        <f t="shared" si="0"/>
        <v>8</v>
      </c>
      <c r="B17" s="108"/>
      <c r="C17" s="108"/>
      <c r="D17" s="108"/>
      <c r="E17" s="175"/>
      <c r="F17" s="109"/>
      <c r="G17" s="109"/>
      <c r="H17" s="109"/>
      <c r="I17" s="286"/>
      <c r="J17" s="6"/>
    </row>
    <row r="18" spans="1:10" ht="16" x14ac:dyDescent="0.2">
      <c r="A18" s="144">
        <f t="shared" si="0"/>
        <v>9</v>
      </c>
      <c r="B18" s="35"/>
      <c r="C18" s="176"/>
      <c r="D18" s="108"/>
      <c r="E18" s="175"/>
      <c r="F18" s="175"/>
      <c r="G18" s="175"/>
      <c r="H18" s="175"/>
      <c r="I18" s="296"/>
      <c r="J18" s="6"/>
    </row>
    <row r="19" spans="1:10" ht="17" thickBot="1" x14ac:dyDescent="0.25">
      <c r="A19" s="171">
        <f t="shared" si="0"/>
        <v>10</v>
      </c>
      <c r="B19" s="113"/>
      <c r="C19" s="113"/>
      <c r="D19" s="113"/>
      <c r="E19" s="177"/>
      <c r="F19" s="114"/>
      <c r="G19" s="114"/>
      <c r="H19" s="114"/>
      <c r="I19" s="287"/>
      <c r="J19" s="6"/>
    </row>
    <row r="20" spans="1:10" ht="17" thickBot="1" x14ac:dyDescent="0.25">
      <c r="A20" s="324"/>
      <c r="B20" s="116"/>
      <c r="C20" s="116"/>
      <c r="D20" s="116"/>
      <c r="E20" s="116"/>
      <c r="F20" s="116"/>
      <c r="G20" s="116"/>
      <c r="H20" s="119" t="str">
        <f>"Total "&amp;LEFT(A7,2)</f>
        <v>Total I7</v>
      </c>
      <c r="I20" s="120">
        <f>SUM(I10:I19)</f>
        <v>0</v>
      </c>
      <c r="J20" s="6"/>
    </row>
    <row r="21" spans="1:10" x14ac:dyDescent="0.2">
      <c r="A21" s="37"/>
      <c r="B21" s="37"/>
      <c r="C21" s="37"/>
      <c r="D21" s="37"/>
      <c r="E21" s="37"/>
      <c r="F21" s="37"/>
      <c r="G21" s="37"/>
      <c r="H21" s="37"/>
      <c r="I21" s="38"/>
    </row>
    <row r="22" spans="1:10" ht="33.75" customHeight="1" x14ac:dyDescent="0.2">
      <c r="A22" s="463"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3"/>
      <c r="C22" s="463"/>
      <c r="D22" s="463"/>
      <c r="E22" s="463"/>
      <c r="F22" s="463"/>
      <c r="G22" s="463"/>
      <c r="H22" s="463"/>
      <c r="I22" s="463"/>
    </row>
    <row r="23" spans="1:10" x14ac:dyDescent="0.2">
      <c r="A23" s="37"/>
    </row>
    <row r="24" spans="1:10" x14ac:dyDescent="0.2">
      <c r="A24" s="3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K22"/>
  <sheetViews>
    <sheetView workbookViewId="0">
      <selection activeCell="A6" sqref="A6:I6"/>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1" x14ac:dyDescent="0.2">
      <c r="A1" s="237" t="str">
        <f>'Date initiale'!C3</f>
        <v>Universitatea de Arhitectură și Urbanism "Ion Mincu" București</v>
      </c>
      <c r="B1" s="237"/>
      <c r="C1" s="237"/>
    </row>
    <row r="2" spans="1:11" x14ac:dyDescent="0.2">
      <c r="A2" s="237" t="str">
        <f>'Date initiale'!B4&amp;" "&amp;'Date initiale'!C4</f>
        <v>Facultatea URBANISM</v>
      </c>
      <c r="B2" s="237"/>
      <c r="C2" s="237"/>
    </row>
    <row r="3" spans="1:11" x14ac:dyDescent="0.2">
      <c r="A3" s="237" t="str">
        <f>'Date initiale'!B5&amp;" "&amp;'Date initiale'!C5</f>
        <v>Departamentul Planificare Urbană și Dezvoltare Teritorială</v>
      </c>
      <c r="B3" s="237"/>
      <c r="C3" s="237"/>
    </row>
    <row r="4" spans="1:11" x14ac:dyDescent="0.2">
      <c r="A4" s="116" t="str">
        <f>'Date initiale'!C6&amp;", "&amp;'Date initiale'!C7</f>
        <v>Runceanu, Claudiu, P5</v>
      </c>
      <c r="B4" s="116"/>
      <c r="C4" s="116"/>
    </row>
    <row r="5" spans="1:11" x14ac:dyDescent="0.2">
      <c r="A5" s="116"/>
      <c r="B5" s="116"/>
      <c r="C5" s="116"/>
    </row>
    <row r="6" spans="1:11" ht="16" x14ac:dyDescent="0.2">
      <c r="A6" s="461" t="s">
        <v>159</v>
      </c>
      <c r="B6" s="461"/>
      <c r="C6" s="461"/>
      <c r="D6" s="461"/>
      <c r="E6" s="461"/>
      <c r="F6" s="461"/>
      <c r="G6" s="461"/>
      <c r="H6" s="461"/>
      <c r="I6" s="461"/>
    </row>
    <row r="7" spans="1:11" ht="16" x14ac:dyDescent="0.2">
      <c r="A7" s="464" t="str">
        <f>'Descriere indicatori'!A11&amp;". "&amp;'Descriere indicatori'!B11</f>
        <v xml:space="preserve">I8. Studii in extenso apărute în volume colective publicate la edituri de prestigiu internaţional* </v>
      </c>
      <c r="B7" s="464"/>
      <c r="C7" s="464"/>
      <c r="D7" s="464"/>
      <c r="E7" s="464"/>
      <c r="F7" s="464"/>
      <c r="G7" s="464"/>
      <c r="H7" s="464"/>
      <c r="I7" s="464"/>
    </row>
    <row r="8" spans="1:11" ht="16" thickBot="1" x14ac:dyDescent="0.25">
      <c r="A8" s="60"/>
      <c r="B8" s="60"/>
      <c r="C8" s="60"/>
      <c r="D8" s="60"/>
      <c r="E8" s="60"/>
      <c r="F8" s="60"/>
      <c r="G8" s="60"/>
      <c r="H8" s="60"/>
      <c r="I8" s="60"/>
    </row>
    <row r="9" spans="1:11" ht="33" thickBot="1" x14ac:dyDescent="0.25">
      <c r="A9" s="151" t="s">
        <v>80</v>
      </c>
      <c r="B9" s="152" t="s">
        <v>115</v>
      </c>
      <c r="C9" s="152" t="s">
        <v>78</v>
      </c>
      <c r="D9" s="152" t="s">
        <v>82</v>
      </c>
      <c r="E9" s="152" t="s">
        <v>110</v>
      </c>
      <c r="F9" s="153" t="s">
        <v>119</v>
      </c>
      <c r="G9" s="152" t="s">
        <v>83</v>
      </c>
      <c r="H9" s="152" t="s">
        <v>160</v>
      </c>
      <c r="I9" s="154" t="s">
        <v>122</v>
      </c>
      <c r="K9" s="240" t="s">
        <v>157</v>
      </c>
    </row>
    <row r="10" spans="1:11" x14ac:dyDescent="0.2">
      <c r="A10" s="101">
        <v>1</v>
      </c>
      <c r="B10" s="102"/>
      <c r="C10" s="102"/>
      <c r="D10" s="102"/>
      <c r="E10" s="103"/>
      <c r="F10" s="104"/>
      <c r="G10" s="104"/>
      <c r="H10" s="104"/>
      <c r="I10" s="290"/>
      <c r="K10" s="241">
        <v>10</v>
      </c>
    </row>
    <row r="11" spans="1:11" x14ac:dyDescent="0.2">
      <c r="A11" s="162">
        <f>A10+1</f>
        <v>2</v>
      </c>
      <c r="B11" s="160"/>
      <c r="C11" s="107"/>
      <c r="D11" s="160"/>
      <c r="E11" s="108"/>
      <c r="F11" s="109"/>
      <c r="G11" s="109"/>
      <c r="H11" s="109"/>
      <c r="I11" s="286"/>
    </row>
    <row r="12" spans="1:11" x14ac:dyDescent="0.2">
      <c r="A12" s="162">
        <f t="shared" ref="A12:A18" si="0">A11+1</f>
        <v>3</v>
      </c>
      <c r="B12" s="107"/>
      <c r="C12" s="107"/>
      <c r="D12" s="107"/>
      <c r="E12" s="108"/>
      <c r="F12" s="109"/>
      <c r="G12" s="109"/>
      <c r="H12" s="109"/>
      <c r="I12" s="286"/>
    </row>
    <row r="13" spans="1:11" x14ac:dyDescent="0.2">
      <c r="A13" s="162">
        <f t="shared" si="0"/>
        <v>4</v>
      </c>
      <c r="B13" s="107"/>
      <c r="C13" s="107"/>
      <c r="D13" s="107"/>
      <c r="E13" s="108"/>
      <c r="F13" s="109"/>
      <c r="G13" s="109"/>
      <c r="H13" s="109"/>
      <c r="I13" s="286"/>
    </row>
    <row r="14" spans="1:11" x14ac:dyDescent="0.2">
      <c r="A14" s="162">
        <f t="shared" si="0"/>
        <v>5</v>
      </c>
      <c r="B14" s="107"/>
      <c r="C14" s="107"/>
      <c r="D14" s="107"/>
      <c r="E14" s="108"/>
      <c r="F14" s="109"/>
      <c r="G14" s="109"/>
      <c r="H14" s="109"/>
      <c r="I14" s="286"/>
    </row>
    <row r="15" spans="1:11" x14ac:dyDescent="0.2">
      <c r="A15" s="162">
        <f t="shared" si="0"/>
        <v>6</v>
      </c>
      <c r="B15" s="107"/>
      <c r="C15" s="107"/>
      <c r="D15" s="107"/>
      <c r="E15" s="108"/>
      <c r="F15" s="109"/>
      <c r="G15" s="109"/>
      <c r="H15" s="109"/>
      <c r="I15" s="286"/>
    </row>
    <row r="16" spans="1:11" x14ac:dyDescent="0.2">
      <c r="A16" s="162">
        <f t="shared" si="0"/>
        <v>7</v>
      </c>
      <c r="B16" s="107"/>
      <c r="C16" s="107"/>
      <c r="D16" s="107"/>
      <c r="E16" s="108"/>
      <c r="F16" s="109"/>
      <c r="G16" s="109"/>
      <c r="H16" s="109"/>
      <c r="I16" s="286"/>
    </row>
    <row r="17" spans="1:10" x14ac:dyDescent="0.2">
      <c r="A17" s="162">
        <f t="shared" si="0"/>
        <v>8</v>
      </c>
      <c r="B17" s="107"/>
      <c r="C17" s="107"/>
      <c r="D17" s="107"/>
      <c r="E17" s="108"/>
      <c r="F17" s="109"/>
      <c r="G17" s="109"/>
      <c r="H17" s="109"/>
      <c r="I17" s="286"/>
    </row>
    <row r="18" spans="1:10" x14ac:dyDescent="0.2">
      <c r="A18" s="162">
        <f t="shared" si="0"/>
        <v>9</v>
      </c>
      <c r="B18" s="107"/>
      <c r="C18" s="107"/>
      <c r="D18" s="107"/>
      <c r="E18" s="108"/>
      <c r="F18" s="109"/>
      <c r="G18" s="109"/>
      <c r="H18" s="109"/>
      <c r="I18" s="286"/>
    </row>
    <row r="19" spans="1:10" ht="16" thickBot="1" x14ac:dyDescent="0.25">
      <c r="A19" s="118">
        <f>A18+1</f>
        <v>10</v>
      </c>
      <c r="B19" s="112"/>
      <c r="C19" s="112"/>
      <c r="D19" s="112"/>
      <c r="E19" s="113"/>
      <c r="F19" s="114"/>
      <c r="G19" s="114"/>
      <c r="H19" s="114"/>
      <c r="I19" s="287"/>
    </row>
    <row r="20" spans="1:10" ht="17" thickBot="1" x14ac:dyDescent="0.25">
      <c r="A20" s="324"/>
      <c r="B20" s="116"/>
      <c r="C20" s="116"/>
      <c r="D20" s="116"/>
      <c r="E20" s="116"/>
      <c r="F20" s="116"/>
      <c r="G20" s="116"/>
      <c r="H20" s="119" t="str">
        <f>"Total "&amp;LEFT(A7,2)</f>
        <v>Total I8</v>
      </c>
      <c r="I20" s="120">
        <f>SUM(I10:I19)</f>
        <v>0</v>
      </c>
      <c r="J20" s="6"/>
    </row>
    <row r="22" spans="1:10" ht="33.75" customHeight="1" x14ac:dyDescent="0.2">
      <c r="A22" s="463"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3"/>
      <c r="C22" s="463"/>
      <c r="D22" s="463"/>
      <c r="E22" s="463"/>
      <c r="F22" s="463"/>
      <c r="G22" s="463"/>
      <c r="H22" s="463"/>
      <c r="I22" s="46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K22"/>
  <sheetViews>
    <sheetView workbookViewId="0">
      <selection activeCell="A6" sqref="A6:I6"/>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10" width="9.6640625" customWidth="1"/>
  </cols>
  <sheetData>
    <row r="1" spans="1:11" x14ac:dyDescent="0.2">
      <c r="A1" s="237" t="str">
        <f>'Date initiale'!C3</f>
        <v>Universitatea de Arhitectură și Urbanism "Ion Mincu" București</v>
      </c>
      <c r="B1" s="237"/>
      <c r="C1" s="237"/>
    </row>
    <row r="2" spans="1:11" x14ac:dyDescent="0.2">
      <c r="A2" s="237" t="str">
        <f>'Date initiale'!B4&amp;" "&amp;'Date initiale'!C4</f>
        <v>Facultatea URBANISM</v>
      </c>
      <c r="B2" s="237"/>
      <c r="C2" s="237"/>
    </row>
    <row r="3" spans="1:11" x14ac:dyDescent="0.2">
      <c r="A3" s="237" t="str">
        <f>'Date initiale'!B5&amp;" "&amp;'Date initiale'!C5</f>
        <v>Departamentul Planificare Urbană și Dezvoltare Teritorială</v>
      </c>
      <c r="B3" s="237"/>
      <c r="C3" s="237"/>
    </row>
    <row r="4" spans="1:11" x14ac:dyDescent="0.2">
      <c r="A4" s="116" t="str">
        <f>'Date initiale'!C6&amp;", "&amp;'Date initiale'!C7</f>
        <v>Runceanu, Claudiu, P5</v>
      </c>
      <c r="B4" s="116"/>
      <c r="C4" s="116"/>
    </row>
    <row r="5" spans="1:11" x14ac:dyDescent="0.2">
      <c r="A5" s="116"/>
      <c r="B5" s="116"/>
      <c r="C5" s="116"/>
    </row>
    <row r="6" spans="1:11" ht="16" x14ac:dyDescent="0.2">
      <c r="A6" s="461" t="s">
        <v>159</v>
      </c>
      <c r="B6" s="461"/>
      <c r="C6" s="461"/>
      <c r="D6" s="461"/>
      <c r="E6" s="461"/>
      <c r="F6" s="461"/>
      <c r="G6" s="461"/>
      <c r="H6" s="461"/>
      <c r="I6" s="461"/>
    </row>
    <row r="7" spans="1:11" ht="15.75" customHeight="1" x14ac:dyDescent="0.2">
      <c r="A7" s="464" t="str">
        <f>'Descriere indicatori'!A12&amp;". "&amp;'Descriere indicatori'!B12</f>
        <v xml:space="preserve">I9. Studii in extenso apărute în volume colective publicate la edituri de prestigiu naţional* </v>
      </c>
      <c r="B7" s="464"/>
      <c r="C7" s="464"/>
      <c r="D7" s="464"/>
      <c r="E7" s="464"/>
      <c r="F7" s="464"/>
      <c r="G7" s="464"/>
      <c r="H7" s="464"/>
      <c r="I7" s="464"/>
      <c r="J7" s="179"/>
    </row>
    <row r="8" spans="1:11" ht="17" thickBot="1" x14ac:dyDescent="0.25">
      <c r="A8" s="49"/>
      <c r="B8" s="49"/>
      <c r="C8" s="49"/>
      <c r="D8" s="49"/>
      <c r="E8" s="49"/>
      <c r="F8" s="49"/>
      <c r="G8" s="60"/>
      <c r="H8" s="49"/>
      <c r="I8" s="49"/>
      <c r="J8" s="49"/>
    </row>
    <row r="9" spans="1:11" ht="33" thickBot="1" x14ac:dyDescent="0.25">
      <c r="A9" s="151" t="s">
        <v>80</v>
      </c>
      <c r="B9" s="152" t="s">
        <v>115</v>
      </c>
      <c r="C9" s="152" t="s">
        <v>81</v>
      </c>
      <c r="D9" s="152" t="s">
        <v>82</v>
      </c>
      <c r="E9" s="152" t="s">
        <v>110</v>
      </c>
      <c r="F9" s="153" t="s">
        <v>119</v>
      </c>
      <c r="G9" s="152" t="s">
        <v>83</v>
      </c>
      <c r="H9" s="152" t="s">
        <v>160</v>
      </c>
      <c r="I9" s="154" t="s">
        <v>122</v>
      </c>
      <c r="K9" s="240" t="s">
        <v>157</v>
      </c>
    </row>
    <row r="10" spans="1:11" x14ac:dyDescent="0.2">
      <c r="A10" s="157">
        <v>1</v>
      </c>
      <c r="B10" s="173"/>
      <c r="C10" s="173"/>
      <c r="D10" s="173"/>
      <c r="E10" s="140"/>
      <c r="F10" s="141"/>
      <c r="G10" s="104"/>
      <c r="H10" s="141"/>
      <c r="I10" s="290"/>
      <c r="K10" s="241">
        <v>7</v>
      </c>
    </row>
    <row r="11" spans="1:11" x14ac:dyDescent="0.2">
      <c r="A11" s="180">
        <f>A10+1</f>
        <v>2</v>
      </c>
      <c r="B11" s="160"/>
      <c r="C11" s="160"/>
      <c r="D11" s="160"/>
      <c r="E11" s="175"/>
      <c r="F11" s="109"/>
      <c r="G11" s="109"/>
      <c r="H11" s="109"/>
      <c r="I11" s="286"/>
    </row>
    <row r="12" spans="1:11" x14ac:dyDescent="0.2">
      <c r="A12" s="180">
        <f t="shared" ref="A12:A19" si="0">A11+1</f>
        <v>3</v>
      </c>
      <c r="B12" s="160"/>
      <c r="C12" s="107"/>
      <c r="D12" s="160"/>
      <c r="E12" s="175"/>
      <c r="F12" s="109"/>
      <c r="G12" s="109"/>
      <c r="H12" s="109"/>
      <c r="I12" s="286"/>
    </row>
    <row r="13" spans="1:11" x14ac:dyDescent="0.2">
      <c r="A13" s="180">
        <f t="shared" si="0"/>
        <v>4</v>
      </c>
      <c r="B13" s="160"/>
      <c r="C13" s="107"/>
      <c r="D13" s="160"/>
      <c r="E13" s="175"/>
      <c r="F13" s="109"/>
      <c r="G13" s="109"/>
      <c r="H13" s="109"/>
      <c r="I13" s="286"/>
    </row>
    <row r="14" spans="1:11" x14ac:dyDescent="0.2">
      <c r="A14" s="180">
        <f t="shared" si="0"/>
        <v>5</v>
      </c>
      <c r="B14" s="181"/>
      <c r="C14" s="181"/>
      <c r="D14" s="181"/>
      <c r="E14" s="181"/>
      <c r="F14" s="181"/>
      <c r="G14" s="109"/>
      <c r="H14" s="181"/>
      <c r="I14" s="297"/>
    </row>
    <row r="15" spans="1:11" x14ac:dyDescent="0.2">
      <c r="A15" s="180">
        <f t="shared" si="0"/>
        <v>6</v>
      </c>
      <c r="B15" s="181"/>
      <c r="C15" s="181"/>
      <c r="D15" s="181"/>
      <c r="E15" s="181"/>
      <c r="F15" s="181"/>
      <c r="G15" s="109"/>
      <c r="H15" s="181"/>
      <c r="I15" s="297"/>
    </row>
    <row r="16" spans="1:11" x14ac:dyDescent="0.2">
      <c r="A16" s="180">
        <f t="shared" si="0"/>
        <v>7</v>
      </c>
      <c r="B16" s="181"/>
      <c r="C16" s="181"/>
      <c r="D16" s="181"/>
      <c r="E16" s="181"/>
      <c r="F16" s="181"/>
      <c r="G16" s="109"/>
      <c r="H16" s="181"/>
      <c r="I16" s="297"/>
    </row>
    <row r="17" spans="1:10" x14ac:dyDescent="0.2">
      <c r="A17" s="180">
        <f t="shared" si="0"/>
        <v>8</v>
      </c>
      <c r="B17" s="181"/>
      <c r="C17" s="181"/>
      <c r="D17" s="181"/>
      <c r="E17" s="181"/>
      <c r="F17" s="181"/>
      <c r="G17" s="109"/>
      <c r="H17" s="181"/>
      <c r="I17" s="297"/>
    </row>
    <row r="18" spans="1:10" x14ac:dyDescent="0.2">
      <c r="A18" s="180">
        <f t="shared" si="0"/>
        <v>9</v>
      </c>
      <c r="B18" s="181"/>
      <c r="C18" s="181"/>
      <c r="D18" s="181"/>
      <c r="E18" s="181"/>
      <c r="F18" s="181"/>
      <c r="G18" s="109"/>
      <c r="H18" s="181"/>
      <c r="I18" s="297"/>
    </row>
    <row r="19" spans="1:10" ht="16" thickBot="1" x14ac:dyDescent="0.25">
      <c r="A19" s="146">
        <f t="shared" si="0"/>
        <v>10</v>
      </c>
      <c r="B19" s="182"/>
      <c r="C19" s="182"/>
      <c r="D19" s="182"/>
      <c r="E19" s="182"/>
      <c r="F19" s="182"/>
      <c r="G19" s="114"/>
      <c r="H19" s="182"/>
      <c r="I19" s="298"/>
    </row>
    <row r="20" spans="1:10" ht="17" thickBot="1" x14ac:dyDescent="0.25">
      <c r="A20" s="324"/>
      <c r="B20" s="116"/>
      <c r="C20" s="116"/>
      <c r="D20" s="116"/>
      <c r="E20" s="116"/>
      <c r="F20" s="116"/>
      <c r="G20" s="116"/>
      <c r="H20" s="119" t="str">
        <f>"Total "&amp;LEFT(A7,2)</f>
        <v>Total I9</v>
      </c>
      <c r="I20" s="120">
        <f>SUM(I10:I19)</f>
        <v>0</v>
      </c>
      <c r="J20" s="6"/>
    </row>
    <row r="22" spans="1:10" ht="33.75" customHeight="1" x14ac:dyDescent="0.2">
      <c r="A22" s="463"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3"/>
      <c r="C22" s="463"/>
      <c r="D22" s="463"/>
      <c r="E22" s="463"/>
      <c r="F22" s="463"/>
      <c r="G22" s="463"/>
      <c r="H22" s="463"/>
      <c r="I22" s="46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K25"/>
  <sheetViews>
    <sheetView workbookViewId="0">
      <selection activeCell="A6" sqref="A6:I6"/>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1" x14ac:dyDescent="0.2">
      <c r="A1" s="237" t="str">
        <f>'Date initiale'!C3</f>
        <v>Universitatea de Arhitectură și Urbanism "Ion Mincu" București</v>
      </c>
      <c r="B1" s="237"/>
      <c r="C1" s="237"/>
    </row>
    <row r="2" spans="1:11" x14ac:dyDescent="0.2">
      <c r="A2" s="237" t="str">
        <f>'Date initiale'!B4&amp;" "&amp;'Date initiale'!C4</f>
        <v>Facultatea URBANISM</v>
      </c>
      <c r="B2" s="237"/>
      <c r="C2" s="237"/>
    </row>
    <row r="3" spans="1:11" x14ac:dyDescent="0.2">
      <c r="A3" s="237" t="str">
        <f>'Date initiale'!B5&amp;" "&amp;'Date initiale'!C5</f>
        <v>Departamentul Planificare Urbană și Dezvoltare Teritorială</v>
      </c>
      <c r="B3" s="237"/>
      <c r="C3" s="237"/>
    </row>
    <row r="4" spans="1:11" x14ac:dyDescent="0.2">
      <c r="A4" s="116" t="str">
        <f>'Date initiale'!C6&amp;", "&amp;'Date initiale'!C7</f>
        <v>Runceanu, Claudiu, P5</v>
      </c>
      <c r="B4" s="116"/>
      <c r="C4" s="116"/>
    </row>
    <row r="5" spans="1:11" x14ac:dyDescent="0.2">
      <c r="A5" s="116"/>
      <c r="B5" s="116"/>
      <c r="C5" s="116"/>
    </row>
    <row r="6" spans="1:11" ht="16" x14ac:dyDescent="0.2">
      <c r="A6" s="461" t="s">
        <v>159</v>
      </c>
      <c r="B6" s="461"/>
      <c r="C6" s="461"/>
      <c r="D6" s="461"/>
      <c r="E6" s="461"/>
      <c r="F6" s="461"/>
      <c r="G6" s="461"/>
      <c r="H6" s="461"/>
      <c r="I6" s="461"/>
    </row>
    <row r="7" spans="1:11" ht="39" customHeight="1" x14ac:dyDescent="0.2">
      <c r="A7" s="464" t="str">
        <f>'Descriere indicatori'!A13&amp;". "&amp;'Descriere indicatori'!B13</f>
        <v xml:space="preserve">I10. Studii in extenso apărute în volume colective publicate la edituri recunoscute în domeniu*, precum şi studiile aferente proiectelor* </v>
      </c>
      <c r="B7" s="464"/>
      <c r="C7" s="464"/>
      <c r="D7" s="464"/>
      <c r="E7" s="464"/>
      <c r="F7" s="464"/>
      <c r="G7" s="464"/>
      <c r="H7" s="464"/>
      <c r="I7" s="464"/>
    </row>
    <row r="8" spans="1:11" ht="17.25" customHeight="1" thickBot="1" x14ac:dyDescent="0.25">
      <c r="A8" s="32"/>
      <c r="B8" s="49"/>
      <c r="C8" s="49"/>
      <c r="D8" s="49"/>
      <c r="E8" s="49"/>
      <c r="F8" s="49"/>
      <c r="G8" s="49"/>
      <c r="H8" s="49"/>
      <c r="I8" s="49"/>
    </row>
    <row r="9" spans="1:11" ht="33" thickBot="1" x14ac:dyDescent="0.25">
      <c r="A9" s="151" t="s">
        <v>80</v>
      </c>
      <c r="B9" s="152" t="s">
        <v>115</v>
      </c>
      <c r="C9" s="152" t="s">
        <v>81</v>
      </c>
      <c r="D9" s="152" t="s">
        <v>82</v>
      </c>
      <c r="E9" s="152" t="s">
        <v>110</v>
      </c>
      <c r="F9" s="153" t="s">
        <v>119</v>
      </c>
      <c r="G9" s="152" t="s">
        <v>83</v>
      </c>
      <c r="H9" s="152" t="s">
        <v>160</v>
      </c>
      <c r="I9" s="154" t="s">
        <v>122</v>
      </c>
      <c r="K9" s="240" t="s">
        <v>157</v>
      </c>
    </row>
    <row r="10" spans="1:11" ht="16" x14ac:dyDescent="0.2">
      <c r="A10" s="157">
        <v>1</v>
      </c>
      <c r="B10" s="103"/>
      <c r="C10" s="140"/>
      <c r="D10" s="221"/>
      <c r="E10" s="222"/>
      <c r="F10" s="140"/>
      <c r="G10" s="140"/>
      <c r="H10" s="140"/>
      <c r="I10" s="299"/>
      <c r="J10" s="191"/>
      <c r="K10" s="241" t="s">
        <v>211</v>
      </c>
    </row>
    <row r="11" spans="1:11" ht="16" x14ac:dyDescent="0.2">
      <c r="A11" s="158">
        <f>A10+1</f>
        <v>2</v>
      </c>
      <c r="B11" s="137"/>
      <c r="C11" s="161"/>
      <c r="D11" s="108"/>
      <c r="E11" s="175"/>
      <c r="F11" s="161"/>
      <c r="G11" s="161"/>
      <c r="H11" s="161"/>
      <c r="I11" s="291"/>
      <c r="J11" s="191"/>
    </row>
    <row r="12" spans="1:11" x14ac:dyDescent="0.2">
      <c r="A12" s="158">
        <f t="shared" ref="A12:A19" si="0">A11+1</f>
        <v>3</v>
      </c>
      <c r="B12" s="137"/>
      <c r="C12" s="137"/>
      <c r="D12" s="137"/>
      <c r="E12" s="35"/>
      <c r="F12" s="109"/>
      <c r="G12" s="109"/>
      <c r="H12" s="109"/>
      <c r="I12" s="286"/>
    </row>
    <row r="13" spans="1:11" x14ac:dyDescent="0.2">
      <c r="A13" s="158">
        <f t="shared" si="0"/>
        <v>4</v>
      </c>
      <c r="B13" s="108"/>
      <c r="C13" s="108"/>
      <c r="D13" s="137"/>
      <c r="E13" s="35"/>
      <c r="F13" s="109"/>
      <c r="G13" s="109"/>
      <c r="H13" s="109"/>
      <c r="I13" s="286"/>
    </row>
    <row r="14" spans="1:11" x14ac:dyDescent="0.2">
      <c r="A14" s="158">
        <f t="shared" si="0"/>
        <v>5</v>
      </c>
      <c r="B14" s="137"/>
      <c r="C14" s="108"/>
      <c r="D14" s="108"/>
      <c r="E14" s="175"/>
      <c r="F14" s="109"/>
      <c r="G14" s="109"/>
      <c r="H14" s="109"/>
      <c r="I14" s="286"/>
    </row>
    <row r="15" spans="1:11" x14ac:dyDescent="0.2">
      <c r="A15" s="158">
        <f t="shared" si="0"/>
        <v>6</v>
      </c>
      <c r="B15" s="160"/>
      <c r="C15" s="160"/>
      <c r="D15" s="160"/>
      <c r="E15" s="175"/>
      <c r="F15" s="109"/>
      <c r="G15" s="109"/>
      <c r="H15" s="109"/>
      <c r="I15" s="286"/>
    </row>
    <row r="16" spans="1:11" x14ac:dyDescent="0.2">
      <c r="A16" s="158">
        <f t="shared" si="0"/>
        <v>7</v>
      </c>
      <c r="B16" s="160"/>
      <c r="C16" s="107"/>
      <c r="D16" s="160"/>
      <c r="E16" s="175"/>
      <c r="F16" s="109"/>
      <c r="G16" s="109"/>
      <c r="H16" s="109"/>
      <c r="I16" s="286"/>
    </row>
    <row r="17" spans="1:9" x14ac:dyDescent="0.2">
      <c r="A17" s="158">
        <f t="shared" si="0"/>
        <v>8</v>
      </c>
      <c r="B17" s="160"/>
      <c r="C17" s="107"/>
      <c r="D17" s="160"/>
      <c r="E17" s="175"/>
      <c r="F17" s="109"/>
      <c r="G17" s="109"/>
      <c r="H17" s="109"/>
      <c r="I17" s="286"/>
    </row>
    <row r="18" spans="1:9" x14ac:dyDescent="0.2">
      <c r="A18" s="158">
        <f t="shared" si="0"/>
        <v>9</v>
      </c>
      <c r="B18" s="175"/>
      <c r="C18" s="35"/>
      <c r="D18" s="35"/>
      <c r="E18" s="35"/>
      <c r="F18" s="109"/>
      <c r="G18" s="109"/>
      <c r="H18" s="109"/>
      <c r="I18" s="286"/>
    </row>
    <row r="19" spans="1:9" ht="16" thickBot="1" x14ac:dyDescent="0.25">
      <c r="A19" s="223">
        <f t="shared" si="0"/>
        <v>10</v>
      </c>
      <c r="B19" s="147"/>
      <c r="C19" s="113"/>
      <c r="D19" s="113"/>
      <c r="E19" s="177"/>
      <c r="F19" s="114"/>
      <c r="G19" s="114"/>
      <c r="H19" s="114"/>
      <c r="I19" s="287"/>
    </row>
    <row r="20" spans="1:9" ht="16" thickBot="1" x14ac:dyDescent="0.25">
      <c r="A20" s="324"/>
      <c r="B20" s="145"/>
      <c r="C20" s="145"/>
      <c r="D20" s="178"/>
      <c r="E20" s="178"/>
      <c r="F20" s="178"/>
      <c r="G20" s="178"/>
      <c r="H20" s="119" t="str">
        <f>"Total "&amp;LEFT(A7,3)</f>
        <v>Total I10</v>
      </c>
      <c r="I20" s="224">
        <f>SUM(I10:I19)</f>
        <v>0</v>
      </c>
    </row>
    <row r="21" spans="1:9" x14ac:dyDescent="0.2">
      <c r="B21" s="15"/>
      <c r="C21" s="17"/>
    </row>
    <row r="22" spans="1:9" ht="33.75" customHeight="1" x14ac:dyDescent="0.2">
      <c r="A22" s="463"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3"/>
      <c r="C22" s="463"/>
      <c r="D22" s="463"/>
      <c r="E22" s="463"/>
      <c r="F22" s="463"/>
      <c r="G22" s="463"/>
      <c r="H22" s="463"/>
      <c r="I22" s="463"/>
    </row>
    <row r="23" spans="1:9" x14ac:dyDescent="0.2">
      <c r="B23" s="17"/>
      <c r="C23" s="17"/>
    </row>
    <row r="24" spans="1:9" x14ac:dyDescent="0.2">
      <c r="B24" s="17"/>
      <c r="C24" s="17"/>
    </row>
    <row r="25" spans="1:9" x14ac:dyDescent="0.2">
      <c r="B25" s="17"/>
      <c r="C25" s="1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K26"/>
  <sheetViews>
    <sheetView workbookViewId="0">
      <selection activeCell="M12" sqref="M12"/>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6.83203125" customWidth="1"/>
    <col min="6" max="6" width="10.5" customWidth="1"/>
    <col min="7" max="7" width="16" customWidth="1"/>
    <col min="8" max="8" width="10" customWidth="1"/>
    <col min="9" max="9" width="9.6640625" customWidth="1"/>
  </cols>
  <sheetData>
    <row r="1" spans="1:11" x14ac:dyDescent="0.2">
      <c r="A1" s="237" t="str">
        <f>'Date initiale'!C3</f>
        <v>Universitatea de Arhitectură și Urbanism "Ion Mincu" București</v>
      </c>
      <c r="B1" s="237"/>
      <c r="C1" s="237"/>
    </row>
    <row r="2" spans="1:11" x14ac:dyDescent="0.2">
      <c r="A2" s="237" t="str">
        <f>'Date initiale'!B4&amp;" "&amp;'Date initiale'!C4</f>
        <v>Facultatea URBANISM</v>
      </c>
      <c r="B2" s="237"/>
      <c r="C2" s="237"/>
    </row>
    <row r="3" spans="1:11" x14ac:dyDescent="0.2">
      <c r="A3" s="237" t="str">
        <f>'Date initiale'!B5&amp;" "&amp;'Date initiale'!C5</f>
        <v>Departamentul Planificare Urbană și Dezvoltare Teritorială</v>
      </c>
      <c r="B3" s="237"/>
      <c r="C3" s="237"/>
    </row>
    <row r="4" spans="1:11" x14ac:dyDescent="0.2">
      <c r="A4" s="116" t="str">
        <f>'Date initiale'!C6&amp;", "&amp;'Date initiale'!C7</f>
        <v>Runceanu, Claudiu, P5</v>
      </c>
      <c r="B4" s="116"/>
      <c r="C4" s="116"/>
    </row>
    <row r="5" spans="1:11" x14ac:dyDescent="0.2">
      <c r="A5" s="116"/>
      <c r="B5" s="116"/>
      <c r="C5" s="116"/>
    </row>
    <row r="6" spans="1:11" ht="16" x14ac:dyDescent="0.2">
      <c r="A6" s="461" t="s">
        <v>159</v>
      </c>
      <c r="B6" s="461"/>
      <c r="C6" s="461"/>
      <c r="D6" s="461"/>
      <c r="E6" s="461"/>
      <c r="F6" s="461"/>
      <c r="G6" s="461"/>
      <c r="H6" s="461"/>
      <c r="I6" s="461"/>
      <c r="J6" s="33"/>
    </row>
    <row r="7" spans="1:11" ht="39" customHeight="1" x14ac:dyDescent="0.2">
      <c r="A7" s="464"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464"/>
      <c r="C7" s="464"/>
      <c r="D7" s="464"/>
      <c r="E7" s="464"/>
      <c r="F7" s="464"/>
      <c r="G7" s="464"/>
      <c r="H7" s="464"/>
      <c r="I7" s="464"/>
      <c r="J7" s="32"/>
    </row>
    <row r="8" spans="1:11" ht="19.5" customHeight="1" thickBot="1" x14ac:dyDescent="0.25">
      <c r="A8" s="49"/>
      <c r="B8" s="49"/>
      <c r="C8" s="49"/>
      <c r="D8" s="49"/>
      <c r="E8" s="49"/>
      <c r="F8" s="49"/>
      <c r="G8" s="49"/>
      <c r="H8" s="49"/>
      <c r="I8" s="49"/>
      <c r="J8" s="32"/>
    </row>
    <row r="9" spans="1:11" ht="63" customHeight="1" thickBot="1" x14ac:dyDescent="0.25">
      <c r="A9" s="214" t="s">
        <v>80</v>
      </c>
      <c r="B9" s="215" t="s">
        <v>115</v>
      </c>
      <c r="C9" s="216" t="s">
        <v>78</v>
      </c>
      <c r="D9" s="216" t="s">
        <v>183</v>
      </c>
      <c r="E9" s="215" t="s">
        <v>119</v>
      </c>
      <c r="F9" s="216" t="s">
        <v>79</v>
      </c>
      <c r="G9" s="216" t="s">
        <v>109</v>
      </c>
      <c r="H9" s="216" t="s">
        <v>267</v>
      </c>
      <c r="I9" s="207" t="s">
        <v>196</v>
      </c>
      <c r="J9" s="2"/>
      <c r="K9" s="240" t="s">
        <v>157</v>
      </c>
    </row>
    <row r="10" spans="1:11" ht="85" x14ac:dyDescent="0.2">
      <c r="A10" s="50">
        <v>1</v>
      </c>
      <c r="B10" s="354" t="s">
        <v>289</v>
      </c>
      <c r="C10" s="355" t="s">
        <v>290</v>
      </c>
      <c r="D10" s="354" t="s">
        <v>291</v>
      </c>
      <c r="E10" s="356">
        <v>2010</v>
      </c>
      <c r="F10" s="357"/>
      <c r="G10" s="354"/>
      <c r="H10" s="354"/>
      <c r="I10" s="358">
        <v>15</v>
      </c>
      <c r="K10" s="241" t="s">
        <v>212</v>
      </c>
    </row>
    <row r="11" spans="1:11" ht="136" x14ac:dyDescent="0.2">
      <c r="A11" s="51">
        <f>A10+1</f>
        <v>2</v>
      </c>
      <c r="B11" s="359" t="s">
        <v>292</v>
      </c>
      <c r="C11" s="360" t="s">
        <v>293</v>
      </c>
      <c r="D11" s="359" t="s">
        <v>294</v>
      </c>
      <c r="E11" s="361">
        <v>2013</v>
      </c>
      <c r="F11" s="362"/>
      <c r="G11" s="363" t="s">
        <v>295</v>
      </c>
      <c r="H11" s="361"/>
      <c r="I11" s="364">
        <v>10</v>
      </c>
    </row>
    <row r="12" spans="1:11" ht="136" x14ac:dyDescent="0.2">
      <c r="A12" s="51">
        <f t="shared" ref="A12:A19" si="0">A11+1</f>
        <v>3</v>
      </c>
      <c r="B12" s="359" t="s">
        <v>296</v>
      </c>
      <c r="C12" s="359" t="s">
        <v>297</v>
      </c>
      <c r="D12" s="359" t="s">
        <v>294</v>
      </c>
      <c r="E12" s="361">
        <v>2013</v>
      </c>
      <c r="F12" s="365"/>
      <c r="G12" s="363" t="s">
        <v>295</v>
      </c>
      <c r="H12" s="361"/>
      <c r="I12" s="364">
        <v>10</v>
      </c>
    </row>
    <row r="13" spans="1:11" ht="16" x14ac:dyDescent="0.2">
      <c r="A13" s="51">
        <f t="shared" si="0"/>
        <v>4</v>
      </c>
      <c r="B13" s="20"/>
      <c r="C13" s="20"/>
      <c r="D13" s="20"/>
      <c r="E13" s="20"/>
      <c r="F13" s="22"/>
      <c r="G13" s="20"/>
      <c r="H13" s="20"/>
      <c r="I13" s="300"/>
    </row>
    <row r="14" spans="1:11" ht="16" x14ac:dyDescent="0.2">
      <c r="A14" s="51">
        <f t="shared" si="0"/>
        <v>5</v>
      </c>
      <c r="B14" s="20"/>
      <c r="C14" s="20"/>
      <c r="D14" s="20"/>
      <c r="E14" s="20"/>
      <c r="F14" s="20"/>
      <c r="G14" s="20"/>
      <c r="H14" s="20"/>
      <c r="I14" s="300"/>
    </row>
    <row r="15" spans="1:11" ht="16" x14ac:dyDescent="0.2">
      <c r="A15" s="51">
        <f t="shared" si="0"/>
        <v>6</v>
      </c>
      <c r="B15" s="19"/>
      <c r="C15" s="20"/>
      <c r="D15" s="20"/>
      <c r="E15" s="19"/>
      <c r="F15" s="19"/>
      <c r="G15" s="19"/>
      <c r="H15" s="19"/>
      <c r="I15" s="300"/>
    </row>
    <row r="16" spans="1:11" ht="16" x14ac:dyDescent="0.2">
      <c r="A16" s="51">
        <f t="shared" si="0"/>
        <v>7</v>
      </c>
      <c r="B16" s="19"/>
      <c r="C16" s="19"/>
      <c r="D16" s="20"/>
      <c r="E16" s="19"/>
      <c r="F16" s="19"/>
      <c r="G16" s="20"/>
      <c r="H16" s="19"/>
      <c r="I16" s="300"/>
    </row>
    <row r="17" spans="1:10" ht="16" x14ac:dyDescent="0.2">
      <c r="A17" s="51">
        <f t="shared" si="0"/>
        <v>8</v>
      </c>
      <c r="B17" s="20"/>
      <c r="C17" s="20"/>
      <c r="D17" s="20"/>
      <c r="E17" s="19"/>
      <c r="F17" s="19"/>
      <c r="G17" s="20"/>
      <c r="H17" s="19"/>
      <c r="I17" s="300"/>
    </row>
    <row r="18" spans="1:10" ht="16" x14ac:dyDescent="0.2">
      <c r="A18" s="51">
        <f t="shared" si="0"/>
        <v>9</v>
      </c>
      <c r="B18" s="20"/>
      <c r="C18" s="20"/>
      <c r="D18" s="20"/>
      <c r="E18" s="20"/>
      <c r="F18" s="26"/>
      <c r="G18" s="21"/>
      <c r="H18" s="20"/>
      <c r="I18" s="301"/>
      <c r="J18" s="23"/>
    </row>
    <row r="19" spans="1:10" ht="17" thickBot="1" x14ac:dyDescent="0.25">
      <c r="A19" s="52">
        <f t="shared" si="0"/>
        <v>10</v>
      </c>
      <c r="B19" s="42"/>
      <c r="C19" s="53"/>
      <c r="D19" s="42"/>
      <c r="E19" s="42"/>
      <c r="F19" s="53"/>
      <c r="G19" s="53"/>
      <c r="H19" s="53"/>
      <c r="I19" s="302"/>
    </row>
    <row r="20" spans="1:10" ht="17" thickBot="1" x14ac:dyDescent="0.25">
      <c r="A20" s="323"/>
      <c r="D20" s="24"/>
      <c r="E20" s="17"/>
      <c r="H20" s="119" t="str">
        <f>"Total "&amp;LEFT(A7,4)</f>
        <v>Total I11a</v>
      </c>
      <c r="I20" s="166">
        <f>SUM(I10:I19)</f>
        <v>35</v>
      </c>
    </row>
    <row r="21" spans="1:10" ht="16" x14ac:dyDescent="0.2">
      <c r="A21" s="45"/>
      <c r="D21" s="25"/>
      <c r="E21" s="17"/>
    </row>
    <row r="22" spans="1:10" x14ac:dyDescent="0.2">
      <c r="D22" s="25"/>
      <c r="E22" s="17"/>
    </row>
    <row r="23" spans="1:10" x14ac:dyDescent="0.2">
      <c r="D23" s="24"/>
      <c r="E23" s="17"/>
    </row>
    <row r="24" spans="1:10" x14ac:dyDescent="0.2">
      <c r="D24" s="24"/>
      <c r="E24" s="17"/>
    </row>
    <row r="25" spans="1:10" x14ac:dyDescent="0.2">
      <c r="D25" s="24"/>
      <c r="E25" s="17"/>
    </row>
    <row r="26" spans="1:10" x14ac:dyDescent="0.2">
      <c r="D26" s="15"/>
      <c r="E26"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J21"/>
  <sheetViews>
    <sheetView workbookViewId="0">
      <selection activeCell="D24" sqref="D24"/>
    </sheetView>
  </sheetViews>
  <sheetFormatPr baseColWidth="10" defaultColWidth="8.83203125" defaultRowHeight="15" x14ac:dyDescent="0.2"/>
  <cols>
    <col min="1" max="1" width="5.1640625" customWidth="1"/>
    <col min="2" max="2" width="21.5" customWidth="1"/>
    <col min="3" max="3" width="31.5" customWidth="1"/>
    <col min="4" max="4" width="27.5" customWidth="1"/>
    <col min="5" max="5" width="6.83203125" customWidth="1"/>
    <col min="6" max="6" width="10.5" customWidth="1"/>
    <col min="7" max="7" width="16" customWidth="1"/>
    <col min="8" max="8" width="9.6640625" customWidth="1"/>
  </cols>
  <sheetData>
    <row r="1" spans="1:10" ht="16" x14ac:dyDescent="0.2">
      <c r="A1" s="237" t="str">
        <f>'Date initiale'!C3</f>
        <v>Universitatea de Arhitectură și Urbanism "Ion Mincu" București</v>
      </c>
      <c r="B1" s="237"/>
      <c r="C1" s="237"/>
      <c r="D1" s="16"/>
    </row>
    <row r="2" spans="1:10" ht="16" x14ac:dyDescent="0.2">
      <c r="A2" s="237" t="str">
        <f>'Date initiale'!B4&amp;" "&amp;'Date initiale'!C4</f>
        <v>Facultatea URBANISM</v>
      </c>
      <c r="B2" s="237"/>
      <c r="C2" s="237"/>
      <c r="D2" s="16"/>
    </row>
    <row r="3" spans="1:10" ht="16" x14ac:dyDescent="0.2">
      <c r="A3" s="237" t="str">
        <f>'Date initiale'!B5&amp;" "&amp;'Date initiale'!C5</f>
        <v>Departamentul Planificare Urbană și Dezvoltare Teritorială</v>
      </c>
      <c r="B3" s="237"/>
      <c r="C3" s="237"/>
      <c r="D3" s="16"/>
    </row>
    <row r="4" spans="1:10" x14ac:dyDescent="0.2">
      <c r="A4" s="116" t="str">
        <f>'Date initiale'!C6&amp;", "&amp;'Date initiale'!C7</f>
        <v>Runceanu, Claudiu, P5</v>
      </c>
      <c r="B4" s="116"/>
      <c r="C4" s="116"/>
    </row>
    <row r="5" spans="1:10" x14ac:dyDescent="0.2">
      <c r="A5" s="116"/>
      <c r="B5" s="116"/>
      <c r="C5" s="116"/>
    </row>
    <row r="6" spans="1:10" ht="16" x14ac:dyDescent="0.2">
      <c r="A6" s="461" t="s">
        <v>159</v>
      </c>
      <c r="B6" s="461"/>
      <c r="C6" s="461"/>
      <c r="D6" s="461"/>
      <c r="E6" s="461"/>
      <c r="F6" s="461"/>
      <c r="G6" s="461"/>
      <c r="H6" s="461"/>
      <c r="I6" s="33"/>
      <c r="J6" s="33"/>
    </row>
    <row r="7" spans="1:10" ht="39" customHeight="1" x14ac:dyDescent="0.2">
      <c r="A7" s="464"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464"/>
      <c r="C7" s="464"/>
      <c r="D7" s="464"/>
      <c r="E7" s="464"/>
      <c r="F7" s="464"/>
      <c r="G7" s="464"/>
      <c r="H7" s="464"/>
      <c r="I7" s="179"/>
      <c r="J7" s="179"/>
    </row>
    <row r="8" spans="1:10" ht="21.75" customHeight="1" thickBot="1" x14ac:dyDescent="0.25">
      <c r="A8" s="47"/>
      <c r="B8" s="47"/>
      <c r="C8" s="47"/>
      <c r="D8" s="47"/>
      <c r="E8" s="47"/>
      <c r="F8" s="47"/>
      <c r="G8" s="47"/>
      <c r="H8" s="47"/>
    </row>
    <row r="9" spans="1:10" ht="33" thickBot="1" x14ac:dyDescent="0.25">
      <c r="A9" s="151" t="s">
        <v>80</v>
      </c>
      <c r="B9" s="206" t="s">
        <v>115</v>
      </c>
      <c r="C9" s="206" t="s">
        <v>185</v>
      </c>
      <c r="D9" s="206" t="s">
        <v>186</v>
      </c>
      <c r="E9" s="206" t="s">
        <v>105</v>
      </c>
      <c r="F9" s="206" t="s">
        <v>106</v>
      </c>
      <c r="G9" s="217" t="s">
        <v>184</v>
      </c>
      <c r="H9" s="207" t="s">
        <v>196</v>
      </c>
      <c r="J9" s="240" t="s">
        <v>157</v>
      </c>
    </row>
    <row r="10" spans="1:10" ht="32" x14ac:dyDescent="0.2">
      <c r="A10" s="192">
        <v>1</v>
      </c>
      <c r="B10" s="344" t="s">
        <v>298</v>
      </c>
      <c r="C10" s="344" t="s">
        <v>299</v>
      </c>
      <c r="D10" s="366" t="s">
        <v>300</v>
      </c>
      <c r="E10" s="367">
        <v>2012</v>
      </c>
      <c r="F10" s="368" t="s">
        <v>301</v>
      </c>
      <c r="G10" s="369"/>
      <c r="H10" s="370">
        <v>6</v>
      </c>
      <c r="J10" s="241" t="s">
        <v>213</v>
      </c>
    </row>
    <row r="11" spans="1:10" ht="32" x14ac:dyDescent="0.2">
      <c r="A11" s="193">
        <f>A10+1</f>
        <v>2</v>
      </c>
      <c r="B11" s="349" t="s">
        <v>298</v>
      </c>
      <c r="C11" s="349" t="s">
        <v>299</v>
      </c>
      <c r="D11" s="366" t="s">
        <v>300</v>
      </c>
      <c r="E11" s="349">
        <v>2015</v>
      </c>
      <c r="F11" s="349" t="s">
        <v>302</v>
      </c>
      <c r="G11" s="371"/>
      <c r="H11" s="353">
        <v>6</v>
      </c>
    </row>
    <row r="12" spans="1:10" ht="32" x14ac:dyDescent="0.2">
      <c r="A12" s="193">
        <f t="shared" ref="A12:A19" si="0">A11+1</f>
        <v>3</v>
      </c>
      <c r="B12" s="372" t="s">
        <v>298</v>
      </c>
      <c r="C12" s="372" t="s">
        <v>303</v>
      </c>
      <c r="D12" s="366" t="s">
        <v>300</v>
      </c>
      <c r="E12" s="372">
        <v>2016</v>
      </c>
      <c r="F12" s="373" t="s">
        <v>304</v>
      </c>
      <c r="G12" s="374"/>
      <c r="H12" s="375">
        <v>6</v>
      </c>
      <c r="I12" s="23"/>
    </row>
    <row r="13" spans="1:10" ht="16" x14ac:dyDescent="0.2">
      <c r="A13" s="193">
        <f t="shared" si="0"/>
        <v>4</v>
      </c>
      <c r="B13" s="125"/>
      <c r="C13" s="125"/>
      <c r="D13" s="125"/>
      <c r="E13" s="125"/>
      <c r="F13" s="194"/>
      <c r="G13" s="195"/>
      <c r="H13" s="291"/>
      <c r="I13" s="23"/>
    </row>
    <row r="14" spans="1:10" x14ac:dyDescent="0.2">
      <c r="A14" s="193">
        <f t="shared" si="0"/>
        <v>5</v>
      </c>
      <c r="B14" s="125"/>
      <c r="C14" s="125"/>
      <c r="D14" s="125"/>
      <c r="E14" s="125"/>
      <c r="F14" s="194"/>
      <c r="G14" s="195"/>
      <c r="H14" s="291"/>
    </row>
    <row r="15" spans="1:10" ht="16" x14ac:dyDescent="0.2">
      <c r="A15" s="193">
        <f t="shared" si="0"/>
        <v>6</v>
      </c>
      <c r="B15" s="125"/>
      <c r="C15" s="125"/>
      <c r="D15" s="125"/>
      <c r="E15" s="125"/>
      <c r="F15" s="194"/>
      <c r="G15" s="195"/>
      <c r="H15" s="291"/>
      <c r="I15" s="23"/>
    </row>
    <row r="16" spans="1:10" x14ac:dyDescent="0.2">
      <c r="A16" s="193">
        <f t="shared" si="0"/>
        <v>7</v>
      </c>
      <c r="B16" s="125"/>
      <c r="C16" s="125"/>
      <c r="D16" s="125"/>
      <c r="E16" s="125"/>
      <c r="F16" s="194"/>
      <c r="G16" s="195"/>
      <c r="H16" s="291"/>
    </row>
    <row r="17" spans="1:9" ht="16" x14ac:dyDescent="0.2">
      <c r="A17" s="193">
        <f t="shared" si="0"/>
        <v>8</v>
      </c>
      <c r="B17" s="197"/>
      <c r="C17" s="197"/>
      <c r="D17" s="197"/>
      <c r="E17" s="197"/>
      <c r="F17" s="198"/>
      <c r="G17" s="199"/>
      <c r="H17" s="303"/>
      <c r="I17" s="23"/>
    </row>
    <row r="18" spans="1:9" ht="16" x14ac:dyDescent="0.2">
      <c r="A18" s="193">
        <f t="shared" si="0"/>
        <v>9</v>
      </c>
      <c r="B18" s="125"/>
      <c r="C18" s="125"/>
      <c r="D18" s="125"/>
      <c r="E18" s="125"/>
      <c r="F18" s="194"/>
      <c r="G18" s="195"/>
      <c r="H18" s="291"/>
      <c r="I18" s="23"/>
    </row>
    <row r="19" spans="1:9" ht="16" thickBot="1" x14ac:dyDescent="0.25">
      <c r="A19" s="200">
        <f t="shared" si="0"/>
        <v>10</v>
      </c>
      <c r="B19" s="131"/>
      <c r="C19" s="131"/>
      <c r="D19" s="131"/>
      <c r="E19" s="131"/>
      <c r="F19" s="201"/>
      <c r="G19" s="202"/>
      <c r="H19" s="304"/>
    </row>
    <row r="20" spans="1:9" ht="16" thickBot="1" x14ac:dyDescent="0.25">
      <c r="A20" s="322"/>
      <c r="B20" s="204"/>
      <c r="C20" s="204"/>
      <c r="D20" s="204"/>
      <c r="E20" s="204"/>
      <c r="G20" s="155" t="str">
        <f>"Total "&amp;LEFT(A7,4)</f>
        <v>Total I11b</v>
      </c>
      <c r="H20" s="249">
        <f>SUM(H10:H19)</f>
        <v>18</v>
      </c>
    </row>
    <row r="21" spans="1:9" ht="16" x14ac:dyDescent="0.2">
      <c r="A21" s="23"/>
      <c r="B21" s="23"/>
      <c r="C21" s="23"/>
      <c r="D21" s="23"/>
      <c r="E21" s="23"/>
      <c r="F21" s="23"/>
      <c r="G21" s="23"/>
      <c r="H21" s="23"/>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I27"/>
  <sheetViews>
    <sheetView workbookViewId="0">
      <selection activeCell="L17" sqref="L17"/>
    </sheetView>
  </sheetViews>
  <sheetFormatPr baseColWidth="10" defaultColWidth="8.83203125" defaultRowHeight="15" x14ac:dyDescent="0.2"/>
  <cols>
    <col min="1" max="1" width="5.1640625" customWidth="1"/>
    <col min="2" max="2" width="22.1640625" customWidth="1"/>
    <col min="3" max="3" width="35.6640625" customWidth="1"/>
    <col min="4" max="4" width="38.83203125" customWidth="1"/>
    <col min="5" max="5" width="6.83203125" customWidth="1"/>
    <col min="6" max="6" width="10.5" customWidth="1"/>
    <col min="7" max="7" width="9.6640625" customWidth="1"/>
  </cols>
  <sheetData>
    <row r="1" spans="1:9" x14ac:dyDescent="0.2">
      <c r="A1" s="237" t="str">
        <f>'Date initiale'!C3</f>
        <v>Universitatea de Arhitectură și Urbanism "Ion Mincu" București</v>
      </c>
      <c r="B1" s="237"/>
      <c r="C1" s="237"/>
    </row>
    <row r="2" spans="1:9" x14ac:dyDescent="0.2">
      <c r="A2" s="237" t="str">
        <f>'Date initiale'!B4&amp;" "&amp;'Date initiale'!C4</f>
        <v>Facultatea URBANISM</v>
      </c>
      <c r="B2" s="237"/>
      <c r="C2" s="237"/>
    </row>
    <row r="3" spans="1:9" x14ac:dyDescent="0.2">
      <c r="A3" s="237" t="str">
        <f>'Date initiale'!B5&amp;" "&amp;'Date initiale'!C5</f>
        <v>Departamentul Planificare Urbană și Dezvoltare Teritorială</v>
      </c>
      <c r="B3" s="237"/>
      <c r="C3" s="237"/>
    </row>
    <row r="4" spans="1:9" x14ac:dyDescent="0.2">
      <c r="A4" s="116" t="str">
        <f>'Date initiale'!C6&amp;", "&amp;'Date initiale'!C7</f>
        <v>Runceanu, Claudiu, P5</v>
      </c>
      <c r="B4" s="116"/>
      <c r="C4" s="116"/>
    </row>
    <row r="5" spans="1:9" x14ac:dyDescent="0.2">
      <c r="A5" s="116"/>
      <c r="B5" s="116"/>
      <c r="C5" s="116"/>
    </row>
    <row r="6" spans="1:9" ht="16" x14ac:dyDescent="0.2">
      <c r="A6" s="466" t="s">
        <v>159</v>
      </c>
      <c r="B6" s="466"/>
      <c r="C6" s="466"/>
      <c r="D6" s="466"/>
      <c r="E6" s="466"/>
      <c r="F6" s="466"/>
      <c r="G6" s="466"/>
    </row>
    <row r="7" spans="1:9" ht="16" x14ac:dyDescent="0.2">
      <c r="A7" s="464" t="str">
        <f>'Descriere indicatori'!A14&amp;"c. "&amp;'Descriere indicatori'!B16</f>
        <v xml:space="preserve">I11c. Susţinere comunicare publică în cadrul conferinţelor, colocviilor, seminarelor internaţionale/naţionale </v>
      </c>
      <c r="B7" s="464"/>
      <c r="C7" s="464"/>
      <c r="D7" s="464"/>
      <c r="E7" s="464"/>
      <c r="F7" s="464"/>
      <c r="G7" s="464"/>
      <c r="H7" s="179"/>
    </row>
    <row r="8" spans="1:9" ht="17" thickBot="1" x14ac:dyDescent="0.25">
      <c r="A8" s="49"/>
      <c r="B8" s="49"/>
      <c r="C8" s="49"/>
      <c r="D8" s="49"/>
      <c r="E8" s="49"/>
      <c r="F8" s="49"/>
      <c r="G8" s="49"/>
      <c r="H8" s="49"/>
    </row>
    <row r="9" spans="1:9" ht="33" thickBot="1" x14ac:dyDescent="0.25">
      <c r="A9" s="151" t="s">
        <v>80</v>
      </c>
      <c r="B9" s="206" t="s">
        <v>115</v>
      </c>
      <c r="C9" s="206" t="s">
        <v>103</v>
      </c>
      <c r="D9" s="206" t="s">
        <v>104</v>
      </c>
      <c r="E9" s="206" t="s">
        <v>105</v>
      </c>
      <c r="F9" s="206" t="s">
        <v>106</v>
      </c>
      <c r="G9" s="207" t="s">
        <v>196</v>
      </c>
      <c r="I9" s="240" t="s">
        <v>157</v>
      </c>
    </row>
    <row r="10" spans="1:9" ht="48" x14ac:dyDescent="0.2">
      <c r="A10" s="208">
        <v>1</v>
      </c>
      <c r="B10" s="377" t="s">
        <v>305</v>
      </c>
      <c r="C10" s="378" t="s">
        <v>306</v>
      </c>
      <c r="D10" s="379" t="s">
        <v>307</v>
      </c>
      <c r="E10" s="377">
        <v>2009</v>
      </c>
      <c r="F10" s="377" t="s">
        <v>308</v>
      </c>
      <c r="G10" s="380">
        <v>5</v>
      </c>
      <c r="I10" s="241" t="s">
        <v>214</v>
      </c>
    </row>
    <row r="11" spans="1:9" ht="32" x14ac:dyDescent="0.2">
      <c r="A11" s="209">
        <f>A10+1</f>
        <v>2</v>
      </c>
      <c r="B11" s="381" t="s">
        <v>305</v>
      </c>
      <c r="C11" s="382" t="s">
        <v>309</v>
      </c>
      <c r="D11" s="381" t="s">
        <v>310</v>
      </c>
      <c r="E11" s="381">
        <v>2010</v>
      </c>
      <c r="F11" s="383" t="s">
        <v>311</v>
      </c>
      <c r="G11" s="384">
        <v>5</v>
      </c>
    </row>
    <row r="12" spans="1:9" ht="64" x14ac:dyDescent="0.2">
      <c r="A12" s="209">
        <f t="shared" ref="A12:A18" si="0">A11+1</f>
        <v>3</v>
      </c>
      <c r="B12" s="381" t="s">
        <v>312</v>
      </c>
      <c r="C12" s="382" t="s">
        <v>313</v>
      </c>
      <c r="D12" s="381" t="s">
        <v>314</v>
      </c>
      <c r="E12" s="381">
        <v>2010</v>
      </c>
      <c r="F12" s="383" t="s">
        <v>315</v>
      </c>
      <c r="G12" s="384">
        <v>5</v>
      </c>
    </row>
    <row r="13" spans="1:9" ht="32" x14ac:dyDescent="0.2">
      <c r="A13" s="209">
        <f t="shared" si="0"/>
        <v>4</v>
      </c>
      <c r="B13" s="349" t="s">
        <v>292</v>
      </c>
      <c r="C13" s="385" t="s">
        <v>293</v>
      </c>
      <c r="D13" s="386" t="s">
        <v>316</v>
      </c>
      <c r="E13" s="386">
        <v>2013</v>
      </c>
      <c r="F13" s="387"/>
      <c r="G13" s="388">
        <v>3</v>
      </c>
    </row>
    <row r="14" spans="1:9" ht="32" x14ac:dyDescent="0.2">
      <c r="A14" s="209">
        <f t="shared" si="0"/>
        <v>5</v>
      </c>
      <c r="B14" s="349" t="s">
        <v>292</v>
      </c>
      <c r="C14" s="349" t="s">
        <v>297</v>
      </c>
      <c r="D14" s="386" t="s">
        <v>316</v>
      </c>
      <c r="E14" s="349">
        <v>2013</v>
      </c>
      <c r="F14" s="389"/>
      <c r="G14" s="353">
        <v>3</v>
      </c>
    </row>
    <row r="15" spans="1:9" ht="32" x14ac:dyDescent="0.2">
      <c r="A15" s="209">
        <f t="shared" si="0"/>
        <v>6</v>
      </c>
      <c r="B15" s="349" t="s">
        <v>312</v>
      </c>
      <c r="C15" s="349" t="s">
        <v>317</v>
      </c>
      <c r="D15" s="386" t="s">
        <v>316</v>
      </c>
      <c r="E15" s="349">
        <v>2014</v>
      </c>
      <c r="F15" s="389"/>
      <c r="G15" s="353">
        <v>3</v>
      </c>
    </row>
    <row r="16" spans="1:9" ht="48" x14ac:dyDescent="0.2">
      <c r="A16" s="209">
        <f t="shared" si="0"/>
        <v>7</v>
      </c>
      <c r="B16" s="390" t="s">
        <v>312</v>
      </c>
      <c r="C16" s="390" t="s">
        <v>318</v>
      </c>
      <c r="D16" s="390" t="s">
        <v>319</v>
      </c>
      <c r="E16" s="390">
        <v>2017</v>
      </c>
      <c r="F16" s="391" t="s">
        <v>320</v>
      </c>
      <c r="G16" s="392">
        <v>3</v>
      </c>
    </row>
    <row r="17" spans="1:7" ht="32" x14ac:dyDescent="0.2">
      <c r="A17" s="209">
        <f t="shared" si="0"/>
        <v>8</v>
      </c>
      <c r="B17" s="390" t="s">
        <v>312</v>
      </c>
      <c r="C17" s="390" t="s">
        <v>321</v>
      </c>
      <c r="D17" s="390" t="s">
        <v>322</v>
      </c>
      <c r="E17" s="390">
        <v>2017</v>
      </c>
      <c r="F17" s="390" t="s">
        <v>323</v>
      </c>
      <c r="G17" s="392">
        <v>5</v>
      </c>
    </row>
    <row r="18" spans="1:7" ht="32" x14ac:dyDescent="0.2">
      <c r="A18" s="209">
        <f t="shared" si="0"/>
        <v>9</v>
      </c>
      <c r="B18" s="349" t="s">
        <v>312</v>
      </c>
      <c r="C18" s="349" t="s">
        <v>324</v>
      </c>
      <c r="D18" s="390" t="s">
        <v>325</v>
      </c>
      <c r="E18" s="349">
        <v>2019</v>
      </c>
      <c r="F18" s="389" t="s">
        <v>326</v>
      </c>
      <c r="G18" s="353">
        <v>5</v>
      </c>
    </row>
    <row r="19" spans="1:7" ht="32" x14ac:dyDescent="0.2">
      <c r="A19" s="376">
        <v>10</v>
      </c>
      <c r="B19" s="349" t="s">
        <v>312</v>
      </c>
      <c r="C19" s="349" t="s">
        <v>327</v>
      </c>
      <c r="D19" s="349" t="s">
        <v>328</v>
      </c>
      <c r="E19" s="349">
        <v>2020</v>
      </c>
      <c r="F19" s="389" t="s">
        <v>329</v>
      </c>
      <c r="G19" s="353">
        <v>5</v>
      </c>
    </row>
    <row r="20" spans="1:7" ht="48" x14ac:dyDescent="0.2">
      <c r="A20" s="376">
        <v>11</v>
      </c>
      <c r="B20" s="349" t="s">
        <v>312</v>
      </c>
      <c r="C20" s="372" t="s">
        <v>330</v>
      </c>
      <c r="D20" s="349" t="s">
        <v>331</v>
      </c>
      <c r="E20" s="349">
        <v>2023</v>
      </c>
      <c r="F20" s="389" t="s">
        <v>332</v>
      </c>
      <c r="G20" s="353">
        <v>5</v>
      </c>
    </row>
    <row r="21" spans="1:7" ht="65" thickBot="1" x14ac:dyDescent="0.25">
      <c r="A21" s="211">
        <v>12</v>
      </c>
      <c r="B21" s="393" t="s">
        <v>312</v>
      </c>
      <c r="C21" s="394" t="s">
        <v>333</v>
      </c>
      <c r="D21" s="393" t="s">
        <v>334</v>
      </c>
      <c r="E21" s="393">
        <v>2023</v>
      </c>
      <c r="F21" s="395" t="s">
        <v>335</v>
      </c>
      <c r="G21" s="396">
        <v>5</v>
      </c>
    </row>
    <row r="22" spans="1:7" ht="16" thickBot="1" x14ac:dyDescent="0.25">
      <c r="A22" s="318"/>
      <c r="D22" s="17"/>
      <c r="F22" s="155" t="str">
        <f>"Total "&amp;LEFT(A7,4)</f>
        <v>Total I11c</v>
      </c>
      <c r="G22" s="156">
        <f>SUM(G10:G21)</f>
        <v>52</v>
      </c>
    </row>
    <row r="23" spans="1:7" x14ac:dyDescent="0.2">
      <c r="D23" s="17"/>
    </row>
    <row r="24" spans="1:7" x14ac:dyDescent="0.2">
      <c r="D24" s="17"/>
    </row>
    <row r="25" spans="1:7" x14ac:dyDescent="0.2">
      <c r="B25" s="17"/>
      <c r="D25" s="17"/>
    </row>
    <row r="26" spans="1:7" x14ac:dyDescent="0.2">
      <c r="B26" s="17"/>
      <c r="D26" s="17"/>
    </row>
    <row r="27" spans="1:7" x14ac:dyDescent="0.2">
      <c r="B27" s="17"/>
      <c r="D27"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workbookViewId="0">
      <selection activeCell="A6" sqref="A6:H6"/>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s>
  <sheetData>
    <row r="1" spans="1:11" ht="16" x14ac:dyDescent="0.2">
      <c r="A1" s="237" t="str">
        <f>'Date initiale'!C3</f>
        <v>Universitatea de Arhitectură și Urbanism "Ion Mincu" București</v>
      </c>
      <c r="B1" s="237"/>
      <c r="C1" s="237"/>
      <c r="D1" s="16"/>
      <c r="E1" s="16"/>
      <c r="F1" s="16"/>
    </row>
    <row r="2" spans="1:11" ht="16" x14ac:dyDescent="0.2">
      <c r="A2" s="237" t="str">
        <f>'Date initiale'!B4&amp;" "&amp;'Date initiale'!C4</f>
        <v>Facultatea URBANISM</v>
      </c>
      <c r="B2" s="237"/>
      <c r="C2" s="237"/>
      <c r="D2" s="16"/>
      <c r="E2" s="16"/>
      <c r="F2" s="16"/>
    </row>
    <row r="3" spans="1:11" ht="16" x14ac:dyDescent="0.2">
      <c r="A3" s="237" t="str">
        <f>'Date initiale'!B5&amp;" "&amp;'Date initiale'!C5</f>
        <v>Departamentul Planificare Urbană și Dezvoltare Teritorială</v>
      </c>
      <c r="B3" s="237"/>
      <c r="C3" s="237"/>
      <c r="D3" s="16"/>
      <c r="E3" s="16"/>
      <c r="F3" s="16"/>
    </row>
    <row r="4" spans="1:11" ht="16" x14ac:dyDescent="0.2">
      <c r="A4" s="238" t="str">
        <f>'Date initiale'!C6&amp;", "&amp;'Date initiale'!C7</f>
        <v>Runceanu, Claudiu, P5</v>
      </c>
      <c r="B4" s="238"/>
      <c r="C4" s="238"/>
      <c r="D4" s="16"/>
      <c r="E4" s="16"/>
      <c r="F4" s="16"/>
    </row>
    <row r="5" spans="1:11" ht="16" x14ac:dyDescent="0.2">
      <c r="A5" s="238"/>
      <c r="B5" s="238"/>
      <c r="C5" s="238"/>
      <c r="D5" s="16"/>
      <c r="E5" s="16"/>
      <c r="F5" s="16"/>
    </row>
    <row r="6" spans="1:11" ht="16" x14ac:dyDescent="0.2">
      <c r="A6" s="461" t="s">
        <v>159</v>
      </c>
      <c r="B6" s="461"/>
      <c r="C6" s="461"/>
      <c r="D6" s="461"/>
      <c r="E6" s="461"/>
      <c r="F6" s="461"/>
      <c r="G6" s="461"/>
      <c r="H6" s="461"/>
    </row>
    <row r="7" spans="1:11" ht="39" customHeight="1" x14ac:dyDescent="0.2">
      <c r="A7" s="464" t="str">
        <f>'Descriere indicatori'!A17&amp;". "&amp;'Descriere indicatori'!B17</f>
        <v xml:space="preserve">I12. Proiect de arhitectură, restaurare, cu un program de mare complexitate, de importanţă naţională sau regională, edificat/autorizat** </v>
      </c>
      <c r="B7" s="464"/>
      <c r="C7" s="464"/>
      <c r="D7" s="464"/>
      <c r="E7" s="464"/>
      <c r="F7" s="464"/>
      <c r="G7" s="464"/>
      <c r="H7" s="464"/>
      <c r="I7" s="28"/>
      <c r="K7" s="28"/>
    </row>
    <row r="8" spans="1:11" ht="17" thickBot="1" x14ac:dyDescent="0.25">
      <c r="A8" s="44"/>
      <c r="B8" s="44"/>
      <c r="C8" s="44"/>
      <c r="D8" s="44"/>
      <c r="E8" s="44"/>
      <c r="F8" s="44"/>
      <c r="G8" s="44"/>
      <c r="H8" s="44"/>
    </row>
    <row r="9" spans="1:11" ht="46.5" customHeight="1" thickBot="1" x14ac:dyDescent="0.25">
      <c r="A9" s="183" t="s">
        <v>80</v>
      </c>
      <c r="B9" s="206" t="s">
        <v>102</v>
      </c>
      <c r="C9" s="220" t="s">
        <v>100</v>
      </c>
      <c r="D9" s="220" t="s">
        <v>101</v>
      </c>
      <c r="E9" s="206" t="s">
        <v>188</v>
      </c>
      <c r="F9" s="206" t="s">
        <v>187</v>
      </c>
      <c r="G9" s="220" t="s">
        <v>119</v>
      </c>
      <c r="H9" s="207" t="s">
        <v>196</v>
      </c>
      <c r="J9" s="240" t="s">
        <v>157</v>
      </c>
    </row>
    <row r="10" spans="1:11" x14ac:dyDescent="0.2">
      <c r="A10" s="192">
        <v>1</v>
      </c>
      <c r="B10" s="122"/>
      <c r="C10" s="122"/>
      <c r="D10" s="122"/>
      <c r="E10" s="122"/>
      <c r="F10" s="122"/>
      <c r="G10" s="122"/>
      <c r="H10" s="306"/>
      <c r="J10" s="241" t="s">
        <v>215</v>
      </c>
    </row>
    <row r="11" spans="1:11" x14ac:dyDescent="0.2">
      <c r="A11" s="218">
        <f>A10+1</f>
        <v>2</v>
      </c>
      <c r="B11" s="125"/>
      <c r="C11" s="125"/>
      <c r="D11" s="125"/>
      <c r="E11" s="125"/>
      <c r="F11" s="125"/>
      <c r="G11" s="125"/>
      <c r="H11" s="291"/>
    </row>
    <row r="12" spans="1:11" x14ac:dyDescent="0.2">
      <c r="A12" s="218">
        <f t="shared" ref="A12:A19" si="0">A11+1</f>
        <v>3</v>
      </c>
      <c r="B12" s="125"/>
      <c r="C12" s="125"/>
      <c r="D12" s="125"/>
      <c r="E12" s="125"/>
      <c r="F12" s="125"/>
      <c r="G12" s="125"/>
      <c r="H12" s="291"/>
    </row>
    <row r="13" spans="1:11" x14ac:dyDescent="0.2">
      <c r="A13" s="218">
        <f t="shared" si="0"/>
        <v>4</v>
      </c>
      <c r="B13" s="194"/>
      <c r="C13" s="125"/>
      <c r="D13" s="125"/>
      <c r="E13" s="125"/>
      <c r="F13" s="125"/>
      <c r="G13" s="125"/>
      <c r="H13" s="291"/>
    </row>
    <row r="14" spans="1:11" x14ac:dyDescent="0.2">
      <c r="A14" s="218">
        <f t="shared" si="0"/>
        <v>5</v>
      </c>
      <c r="B14" s="194"/>
      <c r="C14" s="125"/>
      <c r="D14" s="125"/>
      <c r="E14" s="125"/>
      <c r="F14" s="125"/>
      <c r="G14" s="125"/>
      <c r="H14" s="291"/>
    </row>
    <row r="15" spans="1:11" x14ac:dyDescent="0.2">
      <c r="A15" s="218">
        <f t="shared" si="0"/>
        <v>6</v>
      </c>
      <c r="B15" s="125"/>
      <c r="C15" s="125"/>
      <c r="D15" s="125"/>
      <c r="E15" s="125"/>
      <c r="F15" s="125"/>
      <c r="G15" s="125"/>
      <c r="H15" s="291"/>
    </row>
    <row r="16" spans="1:11" x14ac:dyDescent="0.2">
      <c r="A16" s="218">
        <f t="shared" si="0"/>
        <v>7</v>
      </c>
      <c r="B16" s="194"/>
      <c r="C16" s="125"/>
      <c r="D16" s="125"/>
      <c r="E16" s="125"/>
      <c r="F16" s="125"/>
      <c r="G16" s="125"/>
      <c r="H16" s="291"/>
    </row>
    <row r="17" spans="1:8" x14ac:dyDescent="0.2">
      <c r="A17" s="218">
        <f t="shared" si="0"/>
        <v>8</v>
      </c>
      <c r="B17" s="125"/>
      <c r="C17" s="125"/>
      <c r="D17" s="125"/>
      <c r="E17" s="125"/>
      <c r="F17" s="125"/>
      <c r="G17" s="125"/>
      <c r="H17" s="291"/>
    </row>
    <row r="18" spans="1:8" x14ac:dyDescent="0.2">
      <c r="A18" s="219">
        <f t="shared" si="0"/>
        <v>9</v>
      </c>
      <c r="B18" s="194"/>
      <c r="C18" s="125"/>
      <c r="D18" s="125"/>
      <c r="E18" s="125"/>
      <c r="F18" s="125"/>
      <c r="G18" s="125"/>
      <c r="H18" s="296"/>
    </row>
    <row r="19" spans="1:8" ht="16" thickBot="1" x14ac:dyDescent="0.25">
      <c r="A19" s="211">
        <f t="shared" si="0"/>
        <v>10</v>
      </c>
      <c r="B19" s="213"/>
      <c r="C19" s="212"/>
      <c r="D19" s="131"/>
      <c r="E19" s="131"/>
      <c r="F19" s="131"/>
      <c r="G19" s="131"/>
      <c r="H19" s="304"/>
    </row>
    <row r="20" spans="1:8" ht="16" thickBot="1" x14ac:dyDescent="0.25">
      <c r="A20" s="318"/>
      <c r="G20" s="155" t="str">
        <f>"Total "&amp;LEFT(A7,3)</f>
        <v>Total I12</v>
      </c>
      <c r="H20" s="156">
        <f>SUM(H10:H19)</f>
        <v>0</v>
      </c>
    </row>
    <row r="22" spans="1:8" ht="53.25" customHeight="1" x14ac:dyDescent="0.2">
      <c r="A22" s="463"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3"/>
      <c r="C22" s="463"/>
      <c r="D22" s="463"/>
      <c r="E22" s="463"/>
      <c r="F22" s="463"/>
      <c r="G22" s="463"/>
      <c r="H22" s="46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C9" sqref="C9"/>
    </sheetView>
  </sheetViews>
  <sheetFormatPr baseColWidth="10" defaultColWidth="8.83203125" defaultRowHeight="15" x14ac:dyDescent="0.2"/>
  <cols>
    <col min="1" max="1" width="9.1640625"/>
    <col min="2" max="2" width="28.5" customWidth="1"/>
    <col min="3" max="3" width="39" customWidth="1"/>
  </cols>
  <sheetData>
    <row r="1" spans="2:3" x14ac:dyDescent="0.2">
      <c r="B1" s="74" t="s">
        <v>147</v>
      </c>
    </row>
    <row r="3" spans="2:3" ht="34" x14ac:dyDescent="0.2">
      <c r="B3" s="328" t="s">
        <v>123</v>
      </c>
      <c r="C3" s="57" t="s">
        <v>148</v>
      </c>
    </row>
    <row r="4" spans="2:3" ht="16" x14ac:dyDescent="0.2">
      <c r="B4" s="328" t="s">
        <v>124</v>
      </c>
      <c r="C4" s="338" t="s">
        <v>263</v>
      </c>
    </row>
    <row r="5" spans="2:3" ht="16" x14ac:dyDescent="0.2">
      <c r="B5" s="328" t="s">
        <v>125</v>
      </c>
      <c r="C5" s="338" t="s">
        <v>268</v>
      </c>
    </row>
    <row r="6" spans="2:3" ht="16" x14ac:dyDescent="0.2">
      <c r="B6" s="329" t="s">
        <v>128</v>
      </c>
      <c r="C6" s="338" t="s">
        <v>269</v>
      </c>
    </row>
    <row r="7" spans="2:3" ht="16" x14ac:dyDescent="0.2">
      <c r="B7" s="328" t="s">
        <v>228</v>
      </c>
      <c r="C7" s="333" t="s">
        <v>270</v>
      </c>
    </row>
    <row r="8" spans="2:3" ht="16" x14ac:dyDescent="0.2">
      <c r="B8" s="328" t="s">
        <v>154</v>
      </c>
      <c r="C8" s="333" t="s">
        <v>191</v>
      </c>
    </row>
    <row r="9" spans="2:3" ht="16" x14ac:dyDescent="0.2">
      <c r="B9" s="330" t="s">
        <v>127</v>
      </c>
      <c r="C9" s="334" t="s">
        <v>271</v>
      </c>
    </row>
    <row r="10" spans="2:3" ht="15" customHeight="1" x14ac:dyDescent="0.2">
      <c r="B10" s="330" t="s">
        <v>126</v>
      </c>
      <c r="C10" s="335"/>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promptTitle="Selectati" prompt="Standardul pentru profesor sau conferențiar" xr:uid="{00000000-0002-0000-0100-000000000000}">
          <x14:formula1>
            <xm:f>liste!$A$6:$A$7</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J22"/>
  <sheetViews>
    <sheetView workbookViewId="0">
      <selection activeCell="A6" sqref="A6:H6"/>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s>
  <sheetData>
    <row r="1" spans="1:10" ht="16" x14ac:dyDescent="0.2">
      <c r="A1" s="237" t="str">
        <f>'Date initiale'!C3</f>
        <v>Universitatea de Arhitectură și Urbanism "Ion Mincu" București</v>
      </c>
      <c r="B1" s="237"/>
      <c r="C1" s="237"/>
      <c r="D1" s="16"/>
    </row>
    <row r="2" spans="1:10" ht="16" x14ac:dyDescent="0.2">
      <c r="A2" s="237" t="str">
        <f>'Date initiale'!B4&amp;" "&amp;'Date initiale'!C4</f>
        <v>Facultatea URBANISM</v>
      </c>
      <c r="B2" s="237"/>
      <c r="C2" s="237"/>
      <c r="D2" s="16"/>
    </row>
    <row r="3" spans="1:10" ht="16" x14ac:dyDescent="0.2">
      <c r="A3" s="237" t="str">
        <f>'Date initiale'!B5&amp;" "&amp;'Date initiale'!C5</f>
        <v>Departamentul Planificare Urbană și Dezvoltare Teritorială</v>
      </c>
      <c r="B3" s="237"/>
      <c r="C3" s="237"/>
      <c r="D3" s="16"/>
    </row>
    <row r="4" spans="1:10" x14ac:dyDescent="0.2">
      <c r="A4" s="116" t="str">
        <f>'Date initiale'!C6&amp;", "&amp;'Date initiale'!C7</f>
        <v>Runceanu, Claudiu, P5</v>
      </c>
      <c r="B4" s="116"/>
      <c r="C4" s="116"/>
    </row>
    <row r="5" spans="1:10" x14ac:dyDescent="0.2">
      <c r="A5" s="116"/>
      <c r="B5" s="116"/>
      <c r="C5" s="116"/>
    </row>
    <row r="6" spans="1:10" ht="16" x14ac:dyDescent="0.2">
      <c r="A6" s="467" t="s">
        <v>159</v>
      </c>
      <c r="B6" s="467"/>
      <c r="C6" s="467"/>
      <c r="D6" s="467"/>
      <c r="E6" s="467"/>
      <c r="F6" s="467"/>
      <c r="G6" s="467"/>
      <c r="H6" s="467"/>
    </row>
    <row r="7" spans="1:10" ht="16" x14ac:dyDescent="0.2">
      <c r="A7" s="464" t="str">
        <f>'Descriere indicatori'!A18&amp;". "&amp;'Descriere indicatori'!B18</f>
        <v xml:space="preserve">I13. Proiect de arhitectură, restaurare, design, de specialitate, de mare complexitate, la nivel zonal sau local, edificat/autorizat** </v>
      </c>
      <c r="B7" s="464"/>
      <c r="C7" s="464"/>
      <c r="D7" s="464"/>
      <c r="E7" s="464"/>
      <c r="F7" s="464"/>
      <c r="G7" s="464"/>
      <c r="H7" s="464"/>
    </row>
    <row r="8" spans="1:10" ht="17" thickBot="1" x14ac:dyDescent="0.25">
      <c r="A8" s="44"/>
      <c r="B8" s="44"/>
      <c r="C8" s="44"/>
      <c r="D8" s="44"/>
      <c r="E8" s="44"/>
      <c r="F8" s="44"/>
      <c r="G8" s="44"/>
      <c r="H8" s="44"/>
    </row>
    <row r="9" spans="1:10" ht="54" customHeight="1" thickBot="1" x14ac:dyDescent="0.25">
      <c r="A9" s="183" t="s">
        <v>80</v>
      </c>
      <c r="B9" s="206" t="s">
        <v>102</v>
      </c>
      <c r="C9" s="220" t="s">
        <v>100</v>
      </c>
      <c r="D9" s="220" t="s">
        <v>101</v>
      </c>
      <c r="E9" s="206" t="s">
        <v>188</v>
      </c>
      <c r="F9" s="206" t="s">
        <v>187</v>
      </c>
      <c r="G9" s="220" t="s">
        <v>119</v>
      </c>
      <c r="H9" s="207" t="s">
        <v>196</v>
      </c>
      <c r="J9" s="240" t="s">
        <v>157</v>
      </c>
    </row>
    <row r="10" spans="1:10" x14ac:dyDescent="0.2">
      <c r="A10" s="228">
        <v>1</v>
      </c>
      <c r="B10" s="229"/>
      <c r="C10" s="229"/>
      <c r="D10" s="229"/>
      <c r="E10" s="229"/>
      <c r="F10" s="229"/>
      <c r="G10" s="229"/>
      <c r="H10" s="307"/>
      <c r="J10" s="241" t="s">
        <v>213</v>
      </c>
    </row>
    <row r="11" spans="1:10" x14ac:dyDescent="0.2">
      <c r="A11" s="219">
        <f>A10+1</f>
        <v>2</v>
      </c>
      <c r="B11" s="125"/>
      <c r="C11" s="125"/>
      <c r="D11" s="125"/>
      <c r="E11" s="125"/>
      <c r="F11" s="125"/>
      <c r="G11" s="125"/>
      <c r="H11" s="296"/>
    </row>
    <row r="12" spans="1:10" x14ac:dyDescent="0.2">
      <c r="A12" s="219">
        <f t="shared" ref="A12:A19" si="0">A11+1</f>
        <v>3</v>
      </c>
      <c r="B12" s="125"/>
      <c r="C12" s="125"/>
      <c r="D12" s="125"/>
      <c r="E12" s="125"/>
      <c r="F12" s="125"/>
      <c r="G12" s="125"/>
      <c r="H12" s="296"/>
    </row>
    <row r="13" spans="1:10" x14ac:dyDescent="0.2">
      <c r="A13" s="219">
        <f t="shared" si="0"/>
        <v>4</v>
      </c>
      <c r="B13" s="194"/>
      <c r="C13" s="125"/>
      <c r="D13" s="125"/>
      <c r="E13" s="125"/>
      <c r="F13" s="125"/>
      <c r="G13" s="125"/>
      <c r="H13" s="296"/>
    </row>
    <row r="14" spans="1:10" x14ac:dyDescent="0.2">
      <c r="A14" s="219">
        <f t="shared" si="0"/>
        <v>5</v>
      </c>
      <c r="B14" s="198"/>
      <c r="C14" s="197"/>
      <c r="D14" s="125"/>
      <c r="E14" s="125"/>
      <c r="F14" s="125"/>
      <c r="G14" s="125"/>
      <c r="H14" s="296"/>
    </row>
    <row r="15" spans="1:10" x14ac:dyDescent="0.2">
      <c r="A15" s="219">
        <f t="shared" si="0"/>
        <v>6</v>
      </c>
      <c r="B15" s="194"/>
      <c r="C15" s="125"/>
      <c r="D15" s="125"/>
      <c r="E15" s="125"/>
      <c r="F15" s="125"/>
      <c r="G15" s="125"/>
      <c r="H15" s="296"/>
    </row>
    <row r="16" spans="1:10" x14ac:dyDescent="0.2">
      <c r="A16" s="219">
        <f t="shared" si="0"/>
        <v>7</v>
      </c>
      <c r="B16" s="194"/>
      <c r="C16" s="125"/>
      <c r="D16" s="125"/>
      <c r="E16" s="125"/>
      <c r="F16" s="125"/>
      <c r="G16" s="125"/>
      <c r="H16" s="296"/>
    </row>
    <row r="17" spans="1:8" x14ac:dyDescent="0.2">
      <c r="A17" s="219">
        <f t="shared" si="0"/>
        <v>8</v>
      </c>
      <c r="B17" s="198"/>
      <c r="C17" s="197"/>
      <c r="D17" s="197"/>
      <c r="E17" s="197"/>
      <c r="F17" s="197"/>
      <c r="G17" s="197"/>
      <c r="H17" s="296"/>
    </row>
    <row r="18" spans="1:8" x14ac:dyDescent="0.2">
      <c r="A18" s="219">
        <f t="shared" si="0"/>
        <v>9</v>
      </c>
      <c r="B18" s="197"/>
      <c r="C18" s="197"/>
      <c r="D18" s="197"/>
      <c r="E18" s="197"/>
      <c r="F18" s="197"/>
      <c r="G18" s="197"/>
      <c r="H18" s="303"/>
    </row>
    <row r="19" spans="1:8" s="48" customFormat="1" ht="16" thickBot="1" x14ac:dyDescent="0.25">
      <c r="A19" s="227">
        <f t="shared" si="0"/>
        <v>10</v>
      </c>
      <c r="B19" s="54"/>
      <c r="C19" s="226"/>
      <c r="D19" s="212"/>
      <c r="E19" s="212"/>
      <c r="F19" s="212"/>
      <c r="G19" s="212"/>
      <c r="H19" s="308"/>
    </row>
    <row r="20" spans="1:8" ht="16" thickBot="1" x14ac:dyDescent="0.25">
      <c r="A20" s="321"/>
      <c r="G20" s="155" t="str">
        <f>"Total "&amp;LEFT(A7,3)</f>
        <v>Total I13</v>
      </c>
      <c r="H20" s="156">
        <f>SUM(H10:H19)</f>
        <v>0</v>
      </c>
    </row>
    <row r="22" spans="1:8" ht="53.25" customHeight="1" x14ac:dyDescent="0.2">
      <c r="A22" s="463"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3"/>
      <c r="C22" s="463"/>
      <c r="D22" s="463"/>
      <c r="E22" s="463"/>
      <c r="F22" s="463"/>
      <c r="G22" s="463"/>
      <c r="H22" s="46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J41"/>
  <sheetViews>
    <sheetView workbookViewId="0">
      <selection activeCell="K22" sqref="K22"/>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 min="10" max="10" width="10.5" customWidth="1"/>
  </cols>
  <sheetData>
    <row r="1" spans="1:10" ht="16" x14ac:dyDescent="0.2">
      <c r="A1" s="237" t="str">
        <f>'Date initiale'!C3</f>
        <v>Universitatea de Arhitectură și Urbanism "Ion Mincu" București</v>
      </c>
      <c r="B1" s="237"/>
      <c r="C1" s="237"/>
      <c r="D1" s="16"/>
      <c r="E1" s="16"/>
      <c r="F1" s="16"/>
    </row>
    <row r="2" spans="1:10" ht="16" x14ac:dyDescent="0.2">
      <c r="A2" s="237" t="str">
        <f>'Date initiale'!B4&amp;" "&amp;'Date initiale'!C4</f>
        <v>Facultatea URBANISM</v>
      </c>
      <c r="B2" s="237"/>
      <c r="C2" s="237"/>
      <c r="D2" s="16"/>
      <c r="E2" s="16"/>
      <c r="F2" s="16"/>
    </row>
    <row r="3" spans="1:10" ht="16" x14ac:dyDescent="0.2">
      <c r="A3" s="237" t="str">
        <f>'Date initiale'!B5&amp;" "&amp;'Date initiale'!C5</f>
        <v>Departamentul Planificare Urbană și Dezvoltare Teritorială</v>
      </c>
      <c r="B3" s="237"/>
      <c r="C3" s="237"/>
      <c r="D3" s="16"/>
      <c r="E3" s="16"/>
      <c r="F3" s="16"/>
    </row>
    <row r="4" spans="1:10" ht="16" x14ac:dyDescent="0.2">
      <c r="A4" s="238" t="str">
        <f>'Date initiale'!C6&amp;", "&amp;'Date initiale'!C7</f>
        <v>Runceanu, Claudiu, P5</v>
      </c>
      <c r="B4" s="238"/>
      <c r="C4" s="238"/>
      <c r="D4" s="16"/>
      <c r="E4" s="16"/>
      <c r="F4" s="16"/>
    </row>
    <row r="5" spans="1:10" ht="16" x14ac:dyDescent="0.2">
      <c r="A5" s="238"/>
      <c r="B5" s="238"/>
      <c r="C5" s="238"/>
      <c r="D5" s="16"/>
      <c r="E5" s="16"/>
      <c r="F5" s="16"/>
    </row>
    <row r="6" spans="1:10" ht="16" x14ac:dyDescent="0.2">
      <c r="A6" s="461" t="s">
        <v>159</v>
      </c>
      <c r="B6" s="461"/>
      <c r="C6" s="461"/>
      <c r="D6" s="461"/>
      <c r="E6" s="461"/>
      <c r="F6" s="461"/>
      <c r="G6" s="461"/>
      <c r="H6" s="461"/>
    </row>
    <row r="7" spans="1:10" ht="52.5" customHeight="1" x14ac:dyDescent="0.2">
      <c r="A7" s="464"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464"/>
      <c r="C7" s="464"/>
      <c r="D7" s="464"/>
      <c r="E7" s="464"/>
      <c r="F7" s="464"/>
      <c r="G7" s="464"/>
      <c r="H7" s="464"/>
    </row>
    <row r="8" spans="1:10" ht="17" thickBot="1" x14ac:dyDescent="0.25">
      <c r="A8" s="44"/>
      <c r="B8" s="44"/>
      <c r="C8" s="44"/>
      <c r="D8" s="44"/>
      <c r="E8" s="44"/>
      <c r="F8" s="58"/>
      <c r="G8" s="58"/>
      <c r="H8" s="58"/>
    </row>
    <row r="9" spans="1:10" ht="49" thickBot="1" x14ac:dyDescent="0.25">
      <c r="A9" s="183" t="s">
        <v>80</v>
      </c>
      <c r="B9" s="206" t="s">
        <v>102</v>
      </c>
      <c r="C9" s="220" t="s">
        <v>100</v>
      </c>
      <c r="D9" s="220" t="s">
        <v>101</v>
      </c>
      <c r="E9" s="206" t="s">
        <v>189</v>
      </c>
      <c r="F9" s="206" t="s">
        <v>187</v>
      </c>
      <c r="G9" s="220" t="s">
        <v>119</v>
      </c>
      <c r="H9" s="207" t="s">
        <v>196</v>
      </c>
      <c r="J9" s="240" t="s">
        <v>157</v>
      </c>
    </row>
    <row r="10" spans="1:10" ht="64" x14ac:dyDescent="0.2">
      <c r="A10" s="231">
        <v>1</v>
      </c>
      <c r="B10" s="397" t="s">
        <v>336</v>
      </c>
      <c r="C10" s="397" t="s">
        <v>337</v>
      </c>
      <c r="D10" s="398"/>
      <c r="E10" s="399" t="s">
        <v>338</v>
      </c>
      <c r="F10" s="397" t="s">
        <v>339</v>
      </c>
      <c r="G10" s="399">
        <v>2018</v>
      </c>
      <c r="H10" s="400">
        <v>1</v>
      </c>
      <c r="J10" s="241" t="s">
        <v>216</v>
      </c>
    </row>
    <row r="11" spans="1:10" ht="48" x14ac:dyDescent="0.2">
      <c r="A11" s="218">
        <f>A10+1</f>
        <v>2</v>
      </c>
      <c r="B11" s="401" t="s">
        <v>340</v>
      </c>
      <c r="C11" s="401" t="s">
        <v>341</v>
      </c>
      <c r="D11" s="402" t="s">
        <v>342</v>
      </c>
      <c r="E11" s="403" t="s">
        <v>338</v>
      </c>
      <c r="F11" s="401" t="s">
        <v>339</v>
      </c>
      <c r="G11" s="403">
        <v>2014</v>
      </c>
      <c r="H11" s="404">
        <v>1.07</v>
      </c>
    </row>
    <row r="12" spans="1:10" x14ac:dyDescent="0.2">
      <c r="A12" s="218">
        <f t="shared" ref="A12:A19" si="0">A11+1</f>
        <v>3</v>
      </c>
      <c r="B12" s="194"/>
      <c r="C12" s="125"/>
      <c r="D12" s="125"/>
      <c r="E12" s="125"/>
      <c r="F12" s="125"/>
      <c r="G12" s="125"/>
      <c r="H12" s="196"/>
    </row>
    <row r="13" spans="1:10" x14ac:dyDescent="0.2">
      <c r="A13" s="218">
        <f t="shared" si="0"/>
        <v>4</v>
      </c>
      <c r="B13" s="125"/>
      <c r="C13" s="125"/>
      <c r="D13" s="125"/>
      <c r="E13" s="125"/>
      <c r="F13" s="125"/>
      <c r="G13" s="125"/>
      <c r="H13" s="196"/>
    </row>
    <row r="14" spans="1:10" x14ac:dyDescent="0.2">
      <c r="A14" s="218">
        <f t="shared" si="0"/>
        <v>5</v>
      </c>
      <c r="B14" s="194"/>
      <c r="C14" s="125"/>
      <c r="D14" s="125"/>
      <c r="E14" s="125"/>
      <c r="F14" s="125"/>
      <c r="G14" s="125"/>
      <c r="H14" s="196"/>
    </row>
    <row r="15" spans="1:10" x14ac:dyDescent="0.2">
      <c r="A15" s="218">
        <f t="shared" si="0"/>
        <v>6</v>
      </c>
      <c r="B15" s="125"/>
      <c r="C15" s="125"/>
      <c r="D15" s="125"/>
      <c r="E15" s="125"/>
      <c r="F15" s="125"/>
      <c r="G15" s="125"/>
      <c r="H15" s="196"/>
    </row>
    <row r="16" spans="1:10" x14ac:dyDescent="0.2">
      <c r="A16" s="218">
        <f t="shared" si="0"/>
        <v>7</v>
      </c>
      <c r="B16" s="194"/>
      <c r="C16" s="125"/>
      <c r="D16" s="125"/>
      <c r="E16" s="125"/>
      <c r="F16" s="125"/>
      <c r="G16" s="125"/>
      <c r="H16" s="196"/>
    </row>
    <row r="17" spans="1:8" x14ac:dyDescent="0.2">
      <c r="A17" s="218">
        <f t="shared" si="0"/>
        <v>8</v>
      </c>
      <c r="B17" s="125"/>
      <c r="C17" s="125"/>
      <c r="D17" s="125"/>
      <c r="E17" s="125"/>
      <c r="F17" s="125"/>
      <c r="G17" s="125"/>
      <c r="H17" s="196"/>
    </row>
    <row r="18" spans="1:8" x14ac:dyDescent="0.2">
      <c r="A18" s="218">
        <f t="shared" si="0"/>
        <v>9</v>
      </c>
      <c r="B18" s="194"/>
      <c r="C18" s="125"/>
      <c r="D18" s="125"/>
      <c r="E18" s="125"/>
      <c r="F18" s="125"/>
      <c r="G18" s="125"/>
      <c r="H18" s="196"/>
    </row>
    <row r="19" spans="1:8" ht="16" thickBot="1" x14ac:dyDescent="0.25">
      <c r="A19" s="233">
        <f t="shared" si="0"/>
        <v>10</v>
      </c>
      <c r="B19" s="131"/>
      <c r="C19" s="131"/>
      <c r="D19" s="131"/>
      <c r="E19" s="131"/>
      <c r="F19" s="131"/>
      <c r="G19" s="131"/>
      <c r="H19" s="203"/>
    </row>
    <row r="20" spans="1:8" ht="16" thickBot="1" x14ac:dyDescent="0.25">
      <c r="A20" s="321"/>
      <c r="G20" s="155" t="str">
        <f>"Total "&amp;LEFT(A7,4)</f>
        <v>Total I14a</v>
      </c>
      <c r="H20" s="156">
        <f>SUM(H10:H19)</f>
        <v>2.0700000000000003</v>
      </c>
    </row>
    <row r="22" spans="1:8" ht="53.25" customHeight="1" x14ac:dyDescent="0.2">
      <c r="A22" s="463"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3"/>
      <c r="C22" s="463"/>
      <c r="D22" s="463"/>
      <c r="E22" s="463"/>
      <c r="F22" s="463"/>
      <c r="G22" s="463"/>
      <c r="H22" s="463"/>
    </row>
    <row r="40" spans="1:9" ht="16" thickBot="1" x14ac:dyDescent="0.25"/>
    <row r="41" spans="1:9" ht="54" customHeight="1" thickBot="1" x14ac:dyDescent="0.25">
      <c r="A41" s="205" t="s">
        <v>99</v>
      </c>
      <c r="B41" s="206" t="s">
        <v>102</v>
      </c>
      <c r="C41" s="220" t="s">
        <v>100</v>
      </c>
      <c r="D41" s="220" t="s">
        <v>101</v>
      </c>
      <c r="E41" s="206" t="s">
        <v>188</v>
      </c>
      <c r="F41" s="206" t="s">
        <v>188</v>
      </c>
      <c r="G41" s="206" t="s">
        <v>187</v>
      </c>
      <c r="H41" s="220" t="s">
        <v>119</v>
      </c>
      <c r="I41" s="207" t="s">
        <v>108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J22"/>
  <sheetViews>
    <sheetView workbookViewId="0">
      <selection activeCell="I15" sqref="I15"/>
    </sheetView>
  </sheetViews>
  <sheetFormatPr baseColWidth="10" defaultColWidth="8.832031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s>
  <sheetData>
    <row r="1" spans="1:10" ht="16" x14ac:dyDescent="0.2">
      <c r="A1" s="239" t="str">
        <f>'Date initiale'!C3</f>
        <v>Universitatea de Arhitectură și Urbanism "Ion Mincu" București</v>
      </c>
      <c r="B1" s="239"/>
      <c r="C1" s="239"/>
      <c r="D1" s="28"/>
      <c r="E1" s="28"/>
      <c r="F1" s="28"/>
      <c r="G1" s="28"/>
      <c r="H1" s="28"/>
    </row>
    <row r="2" spans="1:10" ht="16" x14ac:dyDescent="0.2">
      <c r="A2" s="239" t="str">
        <f>'Date initiale'!B4&amp;" "&amp;'Date initiale'!C4</f>
        <v>Facultatea URBANISM</v>
      </c>
      <c r="B2" s="239"/>
      <c r="C2" s="239"/>
      <c r="D2" s="28"/>
      <c r="E2" s="28"/>
      <c r="F2" s="28"/>
      <c r="G2" s="28"/>
      <c r="H2" s="28"/>
    </row>
    <row r="3" spans="1:10" ht="16" x14ac:dyDescent="0.2">
      <c r="A3" s="239" t="str">
        <f>'Date initiale'!B5&amp;" "&amp;'Date initiale'!C5</f>
        <v>Departamentul Planificare Urbană și Dezvoltare Teritorială</v>
      </c>
      <c r="B3" s="239"/>
      <c r="C3" s="239"/>
      <c r="D3" s="28"/>
      <c r="E3" s="28"/>
      <c r="F3" s="28"/>
      <c r="G3" s="28"/>
      <c r="H3" s="28"/>
    </row>
    <row r="4" spans="1:10" ht="16" x14ac:dyDescent="0.2">
      <c r="A4" s="239" t="str">
        <f>'Date initiale'!C6&amp;", "&amp;'Date initiale'!C7</f>
        <v>Runceanu, Claudiu, P5</v>
      </c>
      <c r="B4" s="239"/>
      <c r="C4" s="239"/>
      <c r="D4" s="28"/>
      <c r="E4" s="28"/>
      <c r="F4" s="28"/>
      <c r="G4" s="28"/>
      <c r="H4" s="28"/>
    </row>
    <row r="5" spans="1:10" ht="16" x14ac:dyDescent="0.2">
      <c r="A5" s="239"/>
      <c r="B5" s="239"/>
      <c r="C5" s="239"/>
      <c r="D5" s="28"/>
      <c r="E5" s="28"/>
      <c r="F5" s="28"/>
      <c r="G5" s="28"/>
      <c r="H5" s="28"/>
    </row>
    <row r="6" spans="1:10" ht="16" x14ac:dyDescent="0.2">
      <c r="A6" s="468" t="s">
        <v>159</v>
      </c>
      <c r="B6" s="468"/>
      <c r="C6" s="468"/>
      <c r="D6" s="468"/>
      <c r="E6" s="468"/>
      <c r="F6" s="468"/>
      <c r="G6" s="468"/>
      <c r="H6" s="468"/>
    </row>
    <row r="7" spans="1:10" ht="36.75" customHeight="1" x14ac:dyDescent="0.2">
      <c r="A7" s="464" t="str">
        <f>'Descriere indicatori'!A19&amp;"b. "&amp;'Descriere indicatori'!B20</f>
        <v xml:space="preserve">I14b. Proiect urbanistic şi peisagistic la nivelul planurilor generale/zonale ale localităţilor (inclusiv studii de fundamentare, de inserţie, de oportunitate) avizate** </v>
      </c>
      <c r="B7" s="464"/>
      <c r="C7" s="464"/>
      <c r="D7" s="464"/>
      <c r="E7" s="464"/>
      <c r="F7" s="464"/>
      <c r="G7" s="464"/>
      <c r="H7" s="464"/>
    </row>
    <row r="8" spans="1:10" ht="19.5" customHeight="1" thickBot="1" x14ac:dyDescent="0.25">
      <c r="A8" s="46"/>
      <c r="B8" s="46"/>
      <c r="C8" s="46"/>
      <c r="D8" s="46"/>
      <c r="E8" s="46"/>
      <c r="F8" s="46"/>
      <c r="G8" s="46"/>
      <c r="H8" s="46"/>
    </row>
    <row r="9" spans="1:10" ht="49" thickBot="1" x14ac:dyDescent="0.25">
      <c r="A9" s="151" t="s">
        <v>80</v>
      </c>
      <c r="B9" s="206" t="s">
        <v>102</v>
      </c>
      <c r="C9" s="220" t="s">
        <v>100</v>
      </c>
      <c r="D9" s="220" t="s">
        <v>101</v>
      </c>
      <c r="E9" s="206" t="s">
        <v>189</v>
      </c>
      <c r="F9" s="206" t="s">
        <v>187</v>
      </c>
      <c r="G9" s="220" t="s">
        <v>119</v>
      </c>
      <c r="H9" s="207" t="s">
        <v>196</v>
      </c>
      <c r="J9" s="240" t="s">
        <v>157</v>
      </c>
    </row>
    <row r="10" spans="1:10" ht="64" x14ac:dyDescent="0.2">
      <c r="A10" s="234">
        <v>1</v>
      </c>
      <c r="B10" s="235"/>
      <c r="C10" s="405" t="s">
        <v>343</v>
      </c>
      <c r="D10" s="381" t="s">
        <v>344</v>
      </c>
      <c r="E10" s="406" t="s">
        <v>338</v>
      </c>
      <c r="F10" s="381" t="s">
        <v>345</v>
      </c>
      <c r="G10" s="407">
        <v>2004</v>
      </c>
      <c r="H10" s="384">
        <v>7.5</v>
      </c>
      <c r="J10" s="241" t="s">
        <v>217</v>
      </c>
    </row>
    <row r="11" spans="1:10" ht="80" x14ac:dyDescent="0.2">
      <c r="A11" s="193">
        <f>A10+1</f>
        <v>2</v>
      </c>
      <c r="B11" s="194"/>
      <c r="C11" s="405" t="s">
        <v>346</v>
      </c>
      <c r="D11" s="381" t="s">
        <v>344</v>
      </c>
      <c r="E11" s="406" t="s">
        <v>338</v>
      </c>
      <c r="F11" s="381" t="s">
        <v>345</v>
      </c>
      <c r="G11" s="408">
        <v>2006</v>
      </c>
      <c r="H11" s="384">
        <v>7.5</v>
      </c>
    </row>
    <row r="12" spans="1:10" ht="64" x14ac:dyDescent="0.2">
      <c r="A12" s="193">
        <f t="shared" ref="A12:A19" si="0">A11+1</f>
        <v>3</v>
      </c>
      <c r="B12" s="194"/>
      <c r="C12" s="405" t="s">
        <v>347</v>
      </c>
      <c r="D12" s="381" t="s">
        <v>344</v>
      </c>
      <c r="E12" s="406" t="s">
        <v>338</v>
      </c>
      <c r="F12" s="381" t="s">
        <v>345</v>
      </c>
      <c r="G12" s="407">
        <v>2006</v>
      </c>
      <c r="H12" s="384">
        <v>7.5</v>
      </c>
    </row>
    <row r="13" spans="1:10" ht="32" x14ac:dyDescent="0.2">
      <c r="A13" s="193">
        <f t="shared" si="0"/>
        <v>4</v>
      </c>
      <c r="B13" s="194"/>
      <c r="C13" s="405" t="s">
        <v>348</v>
      </c>
      <c r="D13" s="381" t="s">
        <v>349</v>
      </c>
      <c r="E13" s="406" t="s">
        <v>338</v>
      </c>
      <c r="F13" s="408" t="s">
        <v>350</v>
      </c>
      <c r="G13" s="408">
        <v>2010</v>
      </c>
      <c r="H13" s="384">
        <v>7.5</v>
      </c>
    </row>
    <row r="14" spans="1:10" ht="32" x14ac:dyDescent="0.2">
      <c r="A14" s="193">
        <f t="shared" si="0"/>
        <v>5</v>
      </c>
      <c r="B14" s="194"/>
      <c r="C14" s="405" t="s">
        <v>351</v>
      </c>
      <c r="D14" s="381" t="s">
        <v>352</v>
      </c>
      <c r="E14" s="406" t="s">
        <v>338</v>
      </c>
      <c r="F14" s="408" t="s">
        <v>350</v>
      </c>
      <c r="G14" s="408">
        <v>2012</v>
      </c>
      <c r="H14" s="384">
        <v>7.5</v>
      </c>
    </row>
    <row r="15" spans="1:10" ht="96" x14ac:dyDescent="0.2">
      <c r="A15" s="193">
        <f t="shared" si="0"/>
        <v>6</v>
      </c>
      <c r="B15" s="194"/>
      <c r="C15" s="409" t="s">
        <v>353</v>
      </c>
      <c r="D15" s="410" t="s">
        <v>344</v>
      </c>
      <c r="E15" s="406" t="s">
        <v>338</v>
      </c>
      <c r="F15" s="406" t="s">
        <v>354</v>
      </c>
      <c r="G15" s="410">
        <v>2014</v>
      </c>
      <c r="H15" s="411">
        <v>15</v>
      </c>
    </row>
    <row r="16" spans="1:10" ht="48" x14ac:dyDescent="0.2">
      <c r="A16" s="193">
        <f t="shared" si="0"/>
        <v>7</v>
      </c>
      <c r="B16" s="194"/>
      <c r="C16" s="409" t="s">
        <v>355</v>
      </c>
      <c r="D16" s="410" t="s">
        <v>356</v>
      </c>
      <c r="E16" s="406" t="s">
        <v>338</v>
      </c>
      <c r="F16" s="406" t="s">
        <v>354</v>
      </c>
      <c r="G16" s="410">
        <v>2020</v>
      </c>
      <c r="H16" s="411">
        <v>15</v>
      </c>
    </row>
    <row r="17" spans="1:8" ht="48" x14ac:dyDescent="0.2">
      <c r="A17" s="193">
        <f t="shared" si="0"/>
        <v>8</v>
      </c>
      <c r="B17" s="194"/>
      <c r="C17" s="409" t="s">
        <v>357</v>
      </c>
      <c r="D17" s="410" t="s">
        <v>358</v>
      </c>
      <c r="E17" s="406" t="s">
        <v>338</v>
      </c>
      <c r="F17" s="406" t="s">
        <v>354</v>
      </c>
      <c r="G17" s="410">
        <v>2021</v>
      </c>
      <c r="H17" s="411">
        <v>15</v>
      </c>
    </row>
    <row r="18" spans="1:8" ht="48" x14ac:dyDescent="0.2">
      <c r="A18" s="193">
        <f t="shared" si="0"/>
        <v>9</v>
      </c>
      <c r="B18" s="194"/>
      <c r="C18" s="405" t="s">
        <v>359</v>
      </c>
      <c r="D18" s="381" t="s">
        <v>360</v>
      </c>
      <c r="E18" s="412" t="s">
        <v>338</v>
      </c>
      <c r="F18" s="412" t="s">
        <v>354</v>
      </c>
      <c r="G18" s="408">
        <v>2023</v>
      </c>
      <c r="H18" s="384">
        <v>15</v>
      </c>
    </row>
    <row r="19" spans="1:8" ht="16" thickBot="1" x14ac:dyDescent="0.25">
      <c r="A19" s="200">
        <f t="shared" si="0"/>
        <v>10</v>
      </c>
      <c r="B19" s="131"/>
      <c r="C19" s="236"/>
      <c r="D19" s="131"/>
      <c r="E19" s="131"/>
      <c r="F19" s="131"/>
      <c r="G19" s="131"/>
      <c r="H19" s="304"/>
    </row>
    <row r="20" spans="1:8" ht="17" thickBot="1" x14ac:dyDescent="0.25">
      <c r="A20" s="318"/>
      <c r="G20" s="155" t="str">
        <f>"Total "&amp;LEFT(A7,4)</f>
        <v>Total I14b</v>
      </c>
      <c r="H20" s="251">
        <f>SUM(H10:H19)</f>
        <v>97.5</v>
      </c>
    </row>
    <row r="22" spans="1:8" ht="53.25" customHeight="1" x14ac:dyDescent="0.2">
      <c r="A22" s="463"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3"/>
      <c r="C22" s="463"/>
      <c r="D22" s="463"/>
      <c r="E22" s="463"/>
      <c r="F22" s="463"/>
      <c r="G22" s="463"/>
      <c r="H22" s="463"/>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J41"/>
  <sheetViews>
    <sheetView workbookViewId="0">
      <selection activeCell="J13" sqref="J13"/>
    </sheetView>
  </sheetViews>
  <sheetFormatPr baseColWidth="10" defaultColWidth="9.1640625" defaultRowHeight="15" x14ac:dyDescent="0.2"/>
  <cols>
    <col min="1" max="1" width="5.1640625" customWidth="1"/>
    <col min="2" max="2" width="10.5" customWidth="1"/>
    <col min="3" max="3" width="43.1640625" customWidth="1"/>
    <col min="4" max="4" width="24" customWidth="1"/>
    <col min="5" max="5" width="14.33203125" customWidth="1"/>
    <col min="6" max="6" width="11.83203125" customWidth="1"/>
    <col min="7" max="7" width="10" customWidth="1"/>
    <col min="8" max="8" width="9.6640625" customWidth="1"/>
    <col min="10" max="10" width="10.33203125" customWidth="1"/>
  </cols>
  <sheetData>
    <row r="1" spans="1:10" ht="16" x14ac:dyDescent="0.2">
      <c r="A1" s="237" t="str">
        <f>'Date initiale'!C3</f>
        <v>Universitatea de Arhitectură și Urbanism "Ion Mincu" București</v>
      </c>
      <c r="B1" s="237"/>
      <c r="C1" s="237"/>
      <c r="D1" s="16"/>
      <c r="E1" s="16"/>
      <c r="F1" s="16"/>
    </row>
    <row r="2" spans="1:10" ht="16" x14ac:dyDescent="0.2">
      <c r="A2" s="237" t="str">
        <f>'Date initiale'!B4&amp;" "&amp;'Date initiale'!C4</f>
        <v>Facultatea URBANISM</v>
      </c>
      <c r="B2" s="237"/>
      <c r="C2" s="237"/>
      <c r="D2" s="16"/>
      <c r="E2" s="16"/>
      <c r="F2" s="16"/>
    </row>
    <row r="3" spans="1:10" ht="16" x14ac:dyDescent="0.2">
      <c r="A3" s="237" t="str">
        <f>'Date initiale'!B5&amp;" "&amp;'Date initiale'!C5</f>
        <v>Departamentul Planificare Urbană și Dezvoltare Teritorială</v>
      </c>
      <c r="B3" s="237"/>
      <c r="C3" s="237"/>
      <c r="D3" s="16"/>
      <c r="E3" s="16"/>
      <c r="F3" s="16"/>
    </row>
    <row r="4" spans="1:10" ht="16" x14ac:dyDescent="0.2">
      <c r="A4" s="238" t="str">
        <f>'Date initiale'!C6&amp;", "&amp;'Date initiale'!C7</f>
        <v>Runceanu, Claudiu, P5</v>
      </c>
      <c r="B4" s="238"/>
      <c r="C4" s="238"/>
      <c r="D4" s="16"/>
      <c r="E4" s="16"/>
      <c r="F4" s="16"/>
    </row>
    <row r="5" spans="1:10" ht="16" x14ac:dyDescent="0.2">
      <c r="A5" s="238"/>
      <c r="B5" s="238"/>
      <c r="C5" s="238"/>
      <c r="D5" s="16"/>
      <c r="E5" s="16"/>
      <c r="F5" s="16"/>
    </row>
    <row r="6" spans="1:10" ht="16" x14ac:dyDescent="0.2">
      <c r="A6" s="461" t="s">
        <v>159</v>
      </c>
      <c r="B6" s="461"/>
      <c r="C6" s="461"/>
      <c r="D6" s="461"/>
      <c r="E6" s="461"/>
      <c r="F6" s="461"/>
      <c r="G6" s="461"/>
      <c r="H6" s="461"/>
    </row>
    <row r="7" spans="1:10" ht="52.5" customHeight="1" x14ac:dyDescent="0.2">
      <c r="A7" s="464"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464"/>
      <c r="C7" s="464"/>
      <c r="D7" s="464"/>
      <c r="E7" s="464"/>
      <c r="F7" s="464"/>
      <c r="G7" s="464"/>
      <c r="H7" s="464"/>
    </row>
    <row r="8" spans="1:10" ht="17" thickBot="1" x14ac:dyDescent="0.25">
      <c r="A8" s="44"/>
      <c r="B8" s="44"/>
      <c r="C8" s="44"/>
      <c r="D8" s="44"/>
      <c r="E8" s="44"/>
      <c r="F8" s="58"/>
      <c r="G8" s="58"/>
      <c r="H8" s="58"/>
    </row>
    <row r="9" spans="1:10" ht="49" thickBot="1" x14ac:dyDescent="0.25">
      <c r="A9" s="183" t="s">
        <v>80</v>
      </c>
      <c r="B9" s="206" t="s">
        <v>102</v>
      </c>
      <c r="C9" s="220" t="s">
        <v>190</v>
      </c>
      <c r="D9" s="220" t="s">
        <v>101</v>
      </c>
      <c r="E9" s="206" t="s">
        <v>189</v>
      </c>
      <c r="F9" s="206" t="s">
        <v>187</v>
      </c>
      <c r="G9" s="220" t="s">
        <v>119</v>
      </c>
      <c r="H9" s="207" t="s">
        <v>196</v>
      </c>
      <c r="J9" s="240" t="s">
        <v>157</v>
      </c>
    </row>
    <row r="10" spans="1:10" ht="48" x14ac:dyDescent="0.2">
      <c r="A10" s="231">
        <v>1</v>
      </c>
      <c r="B10" s="232"/>
      <c r="C10" s="413" t="s">
        <v>361</v>
      </c>
      <c r="D10" s="377" t="s">
        <v>342</v>
      </c>
      <c r="E10" s="377" t="s">
        <v>338</v>
      </c>
      <c r="F10" s="377" t="s">
        <v>362</v>
      </c>
      <c r="G10" s="377" t="s">
        <v>363</v>
      </c>
      <c r="H10" s="414">
        <v>15</v>
      </c>
      <c r="J10" s="241" t="s">
        <v>218</v>
      </c>
    </row>
    <row r="11" spans="1:10" ht="96" x14ac:dyDescent="0.2">
      <c r="A11" s="218">
        <f>A10+1</f>
        <v>2</v>
      </c>
      <c r="B11" s="230"/>
      <c r="C11" s="405" t="s">
        <v>364</v>
      </c>
      <c r="D11" s="415" t="s">
        <v>365</v>
      </c>
      <c r="E11" s="381" t="s">
        <v>366</v>
      </c>
      <c r="F11" s="381" t="s">
        <v>367</v>
      </c>
      <c r="G11" s="381"/>
      <c r="H11" s="384">
        <v>6.66</v>
      </c>
    </row>
    <row r="12" spans="1:10" ht="48" x14ac:dyDescent="0.2">
      <c r="A12" s="218">
        <f t="shared" ref="A12:A19" si="0">A11+1</f>
        <v>3</v>
      </c>
      <c r="B12" s="194"/>
      <c r="C12" s="405" t="s">
        <v>368</v>
      </c>
      <c r="D12" s="381" t="s">
        <v>342</v>
      </c>
      <c r="E12" s="381" t="s">
        <v>338</v>
      </c>
      <c r="F12" s="381" t="s">
        <v>367</v>
      </c>
      <c r="G12" s="381" t="s">
        <v>369</v>
      </c>
      <c r="H12" s="384">
        <v>3.75</v>
      </c>
    </row>
    <row r="13" spans="1:10" ht="48" x14ac:dyDescent="0.2">
      <c r="A13" s="218">
        <f t="shared" si="0"/>
        <v>4</v>
      </c>
      <c r="B13" s="125"/>
      <c r="C13" s="405" t="s">
        <v>370</v>
      </c>
      <c r="D13" s="381" t="s">
        <v>371</v>
      </c>
      <c r="E13" s="381" t="s">
        <v>366</v>
      </c>
      <c r="F13" s="381" t="s">
        <v>367</v>
      </c>
      <c r="G13" s="381" t="s">
        <v>372</v>
      </c>
      <c r="H13" s="384">
        <v>2.5</v>
      </c>
    </row>
    <row r="14" spans="1:10" ht="48" x14ac:dyDescent="0.2">
      <c r="A14" s="218">
        <f t="shared" si="0"/>
        <v>5</v>
      </c>
      <c r="B14" s="194"/>
      <c r="C14" s="405" t="s">
        <v>373</v>
      </c>
      <c r="D14" s="381" t="s">
        <v>374</v>
      </c>
      <c r="E14" s="381" t="s">
        <v>375</v>
      </c>
      <c r="F14" s="381" t="s">
        <v>376</v>
      </c>
      <c r="G14" s="381" t="s">
        <v>377</v>
      </c>
      <c r="H14" s="384">
        <v>7.5</v>
      </c>
    </row>
    <row r="15" spans="1:10" x14ac:dyDescent="0.2">
      <c r="A15" s="218">
        <f t="shared" si="0"/>
        <v>6</v>
      </c>
      <c r="B15" s="125"/>
      <c r="C15" s="125"/>
      <c r="D15" s="125"/>
      <c r="E15" s="125"/>
      <c r="F15" s="125"/>
      <c r="G15" s="125"/>
      <c r="H15" s="291"/>
    </row>
    <row r="16" spans="1:10" x14ac:dyDescent="0.2">
      <c r="A16" s="218">
        <f t="shared" si="0"/>
        <v>7</v>
      </c>
      <c r="B16" s="194"/>
      <c r="C16" s="125"/>
      <c r="D16" s="125"/>
      <c r="E16" s="125"/>
      <c r="F16" s="125"/>
      <c r="G16" s="125"/>
      <c r="H16" s="291"/>
    </row>
    <row r="17" spans="1:8" x14ac:dyDescent="0.2">
      <c r="A17" s="218">
        <f t="shared" si="0"/>
        <v>8</v>
      </c>
      <c r="B17" s="125"/>
      <c r="C17" s="125"/>
      <c r="D17" s="125"/>
      <c r="E17" s="125"/>
      <c r="F17" s="125"/>
      <c r="G17" s="125"/>
      <c r="H17" s="291"/>
    </row>
    <row r="18" spans="1:8" x14ac:dyDescent="0.2">
      <c r="A18" s="218">
        <f t="shared" si="0"/>
        <v>9</v>
      </c>
      <c r="B18" s="194"/>
      <c r="C18" s="125"/>
      <c r="D18" s="125"/>
      <c r="E18" s="125"/>
      <c r="F18" s="125"/>
      <c r="G18" s="125"/>
      <c r="H18" s="291"/>
    </row>
    <row r="19" spans="1:8" ht="16" thickBot="1" x14ac:dyDescent="0.25">
      <c r="A19" s="233">
        <f t="shared" si="0"/>
        <v>10</v>
      </c>
      <c r="B19" s="131"/>
      <c r="C19" s="131"/>
      <c r="D19" s="131"/>
      <c r="E19" s="131"/>
      <c r="F19" s="131"/>
      <c r="G19" s="131"/>
      <c r="H19" s="304"/>
    </row>
    <row r="20" spans="1:8" ht="16" thickBot="1" x14ac:dyDescent="0.25">
      <c r="A20" s="321"/>
      <c r="G20" s="155" t="str">
        <f>"Total "&amp;LEFT(A7,4)</f>
        <v>Total I14c</v>
      </c>
      <c r="H20" s="156">
        <f>SUM(H10:H19)</f>
        <v>35.409999999999997</v>
      </c>
    </row>
    <row r="22" spans="1:8" ht="53.25" customHeight="1" x14ac:dyDescent="0.2">
      <c r="A22" s="463"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3"/>
      <c r="C22" s="463"/>
      <c r="D22" s="463"/>
      <c r="E22" s="463"/>
      <c r="F22" s="463"/>
      <c r="G22" s="463"/>
      <c r="H22" s="463"/>
    </row>
    <row r="40" spans="1:9" ht="16" thickBot="1" x14ac:dyDescent="0.25"/>
    <row r="41" spans="1:9" ht="54" customHeight="1" thickBot="1" x14ac:dyDescent="0.25">
      <c r="A41" s="205" t="s">
        <v>99</v>
      </c>
      <c r="B41" s="206" t="s">
        <v>102</v>
      </c>
      <c r="C41" s="220" t="s">
        <v>100</v>
      </c>
      <c r="D41" s="220" t="s">
        <v>101</v>
      </c>
      <c r="E41" s="206" t="s">
        <v>188</v>
      </c>
      <c r="F41" s="206" t="s">
        <v>188</v>
      </c>
      <c r="G41" s="206" t="s">
        <v>187</v>
      </c>
      <c r="H41" s="220" t="s">
        <v>119</v>
      </c>
      <c r="I41" s="207" t="s">
        <v>108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H27"/>
  <sheetViews>
    <sheetView workbookViewId="0">
      <selection activeCell="D11" sqref="D11"/>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1.33203125" customWidth="1"/>
  </cols>
  <sheetData>
    <row r="1" spans="1:8" ht="16" x14ac:dyDescent="0.2">
      <c r="A1" s="237" t="str">
        <f>'Date initiale'!C3</f>
        <v>Universitatea de Arhitectură și Urbanism "Ion Mincu" București</v>
      </c>
      <c r="B1" s="237"/>
      <c r="C1" s="237"/>
      <c r="D1" s="16"/>
      <c r="E1" s="36"/>
    </row>
    <row r="2" spans="1:8" ht="16" x14ac:dyDescent="0.2">
      <c r="A2" s="237" t="str">
        <f>'Date initiale'!B4&amp;" "&amp;'Date initiale'!C4</f>
        <v>Facultatea URBANISM</v>
      </c>
      <c r="B2" s="237"/>
      <c r="C2" s="237"/>
      <c r="D2" s="2"/>
      <c r="E2" s="36"/>
    </row>
    <row r="3" spans="1:8" ht="16" x14ac:dyDescent="0.2">
      <c r="A3" s="237" t="str">
        <f>'Date initiale'!B5&amp;" "&amp;'Date initiale'!C5</f>
        <v>Departamentul Planificare Urbană și Dezvoltare Teritorială</v>
      </c>
      <c r="B3" s="237"/>
      <c r="C3" s="237"/>
      <c r="D3" s="16"/>
      <c r="E3" s="36"/>
    </row>
    <row r="4" spans="1:8" x14ac:dyDescent="0.2">
      <c r="A4" s="116" t="str">
        <f>'Date initiale'!C6&amp;", "&amp;'Date initiale'!C7</f>
        <v>Runceanu, Claudiu, P5</v>
      </c>
      <c r="B4" s="116"/>
      <c r="C4" s="116"/>
    </row>
    <row r="5" spans="1:8" x14ac:dyDescent="0.2">
      <c r="A5" s="116"/>
      <c r="B5" s="116"/>
      <c r="C5" s="116"/>
    </row>
    <row r="6" spans="1:8" ht="16" x14ac:dyDescent="0.2">
      <c r="A6" s="466" t="s">
        <v>159</v>
      </c>
      <c r="B6" s="466"/>
      <c r="C6" s="466"/>
      <c r="D6" s="466"/>
    </row>
    <row r="7" spans="1:8" ht="15.75" customHeight="1" x14ac:dyDescent="0.2">
      <c r="A7" s="464" t="str">
        <f>'Descriere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464"/>
      <c r="C7" s="464"/>
      <c r="D7" s="464"/>
      <c r="E7" s="179"/>
      <c r="F7" s="179"/>
      <c r="G7" s="179"/>
      <c r="H7" s="179"/>
    </row>
    <row r="8" spans="1:8" ht="18.75" customHeight="1" thickBot="1" x14ac:dyDescent="0.25">
      <c r="A8" s="56"/>
      <c r="B8" s="56"/>
      <c r="C8" s="56"/>
      <c r="D8" s="56"/>
    </row>
    <row r="9" spans="1:8" ht="45.75" customHeight="1" thickBot="1" x14ac:dyDescent="0.25">
      <c r="A9" s="183" t="s">
        <v>80</v>
      </c>
      <c r="B9" s="206" t="s">
        <v>107</v>
      </c>
      <c r="C9" s="206" t="s">
        <v>119</v>
      </c>
      <c r="D9" s="207" t="s">
        <v>196</v>
      </c>
      <c r="E9" s="29"/>
      <c r="F9" s="240" t="s">
        <v>157</v>
      </c>
    </row>
    <row r="10" spans="1:8" ht="32" x14ac:dyDescent="0.2">
      <c r="A10" s="231">
        <v>1</v>
      </c>
      <c r="B10" s="246" t="s">
        <v>378</v>
      </c>
      <c r="C10" s="247">
        <v>2023</v>
      </c>
      <c r="D10" s="309">
        <v>30</v>
      </c>
      <c r="F10" s="241" t="s">
        <v>219</v>
      </c>
    </row>
    <row r="11" spans="1:8" x14ac:dyDescent="0.2">
      <c r="A11" s="218">
        <f>A10+1</f>
        <v>2</v>
      </c>
      <c r="B11" s="244"/>
      <c r="C11" s="210"/>
      <c r="D11" s="305"/>
    </row>
    <row r="12" spans="1:8" x14ac:dyDescent="0.2">
      <c r="A12" s="218">
        <f t="shared" ref="A12:A19" si="0">A11+1</f>
        <v>3</v>
      </c>
      <c r="B12" s="225"/>
      <c r="C12" s="125"/>
      <c r="D12" s="291"/>
    </row>
    <row r="13" spans="1:8" x14ac:dyDescent="0.2">
      <c r="A13" s="218">
        <f t="shared" si="0"/>
        <v>4</v>
      </c>
      <c r="B13" s="245"/>
      <c r="C13" s="125"/>
      <c r="D13" s="291"/>
    </row>
    <row r="14" spans="1:8" x14ac:dyDescent="0.2">
      <c r="A14" s="218">
        <f t="shared" si="0"/>
        <v>5</v>
      </c>
      <c r="B14" s="245"/>
      <c r="C14" s="125"/>
      <c r="D14" s="291"/>
    </row>
    <row r="15" spans="1:8" x14ac:dyDescent="0.2">
      <c r="A15" s="218">
        <f t="shared" si="0"/>
        <v>6</v>
      </c>
      <c r="B15" s="225"/>
      <c r="C15" s="125"/>
      <c r="D15" s="291"/>
    </row>
    <row r="16" spans="1:8" x14ac:dyDescent="0.2">
      <c r="A16" s="218">
        <f t="shared" si="0"/>
        <v>7</v>
      </c>
      <c r="B16" s="245"/>
      <c r="C16" s="125"/>
      <c r="D16" s="291"/>
    </row>
    <row r="17" spans="1:4" x14ac:dyDescent="0.2">
      <c r="A17" s="218">
        <f t="shared" si="0"/>
        <v>8</v>
      </c>
      <c r="B17" s="245"/>
      <c r="C17" s="125"/>
      <c r="D17" s="291"/>
    </row>
    <row r="18" spans="1:4" x14ac:dyDescent="0.2">
      <c r="A18" s="218">
        <f t="shared" si="0"/>
        <v>9</v>
      </c>
      <c r="B18" s="245"/>
      <c r="C18" s="125"/>
      <c r="D18" s="291"/>
    </row>
    <row r="19" spans="1:4" ht="16" thickBot="1" x14ac:dyDescent="0.25">
      <c r="A19" s="233">
        <f t="shared" si="0"/>
        <v>10</v>
      </c>
      <c r="B19" s="248"/>
      <c r="C19" s="131"/>
      <c r="D19" s="304"/>
    </row>
    <row r="20" spans="1:4" ht="16" thickBot="1" x14ac:dyDescent="0.25">
      <c r="A20" s="320"/>
      <c r="B20" s="204"/>
      <c r="C20" s="155" t="str">
        <f>"Total "&amp;LEFT(A7,3)</f>
        <v>Total I15</v>
      </c>
      <c r="D20" s="249">
        <f>SUM(D10:D19)</f>
        <v>30</v>
      </c>
    </row>
    <row r="21" spans="1:4" ht="16" x14ac:dyDescent="0.2">
      <c r="A21" s="28"/>
      <c r="B21" s="23"/>
      <c r="C21" s="23"/>
      <c r="D21" s="23"/>
    </row>
    <row r="26" spans="1:4" x14ac:dyDescent="0.2">
      <c r="B26" s="17"/>
    </row>
    <row r="27" spans="1:4" x14ac:dyDescent="0.2">
      <c r="B27"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F20"/>
  <sheetViews>
    <sheetView workbookViewId="0">
      <selection activeCell="A6" sqref="A6:D6"/>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 min="6" max="6" width="10.5" customWidth="1"/>
  </cols>
  <sheetData>
    <row r="1" spans="1:6" ht="16" x14ac:dyDescent="0.2">
      <c r="A1" s="237" t="str">
        <f>'Date initiale'!C3</f>
        <v>Universitatea de Arhitectură și Urbanism "Ion Mincu" București</v>
      </c>
      <c r="B1" s="237"/>
      <c r="C1" s="237"/>
      <c r="D1" s="16"/>
    </row>
    <row r="2" spans="1:6" ht="16" x14ac:dyDescent="0.2">
      <c r="A2" s="237" t="str">
        <f>'Date initiale'!B4&amp;" "&amp;'Date initiale'!C4</f>
        <v>Facultatea URBANISM</v>
      </c>
      <c r="B2" s="237"/>
      <c r="C2" s="237"/>
      <c r="D2" s="2"/>
    </row>
    <row r="3" spans="1:6" ht="16" x14ac:dyDescent="0.2">
      <c r="A3" s="237" t="str">
        <f>'Date initiale'!B5&amp;" "&amp;'Date initiale'!C5</f>
        <v>Departamentul Planificare Urbană și Dezvoltare Teritorială</v>
      </c>
      <c r="B3" s="237"/>
      <c r="C3" s="237"/>
      <c r="D3" s="16"/>
    </row>
    <row r="4" spans="1:6" x14ac:dyDescent="0.2">
      <c r="A4" s="116" t="str">
        <f>'Date initiale'!C6&amp;", "&amp;'Date initiale'!C7</f>
        <v>Runceanu, Claudiu, P5</v>
      </c>
      <c r="B4" s="116"/>
      <c r="C4" s="116"/>
    </row>
    <row r="5" spans="1:6" x14ac:dyDescent="0.2">
      <c r="A5" s="116"/>
      <c r="B5" s="116"/>
      <c r="C5" s="116"/>
    </row>
    <row r="6" spans="1:6" x14ac:dyDescent="0.2">
      <c r="A6" s="469" t="s">
        <v>159</v>
      </c>
      <c r="B6" s="469"/>
      <c r="C6" s="469"/>
      <c r="D6" s="469"/>
    </row>
    <row r="7" spans="1:6" ht="40.5" customHeight="1" x14ac:dyDescent="0.2">
      <c r="A7" s="464"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464"/>
      <c r="C7" s="464"/>
      <c r="D7" s="464"/>
    </row>
    <row r="8" spans="1:6" ht="16" thickBot="1" x14ac:dyDescent="0.25"/>
    <row r="9" spans="1:6" ht="48.75" customHeight="1" thickBot="1" x14ac:dyDescent="0.25">
      <c r="A9" s="183" t="s">
        <v>80</v>
      </c>
      <c r="B9" s="152" t="s">
        <v>107</v>
      </c>
      <c r="C9" s="152" t="s">
        <v>119</v>
      </c>
      <c r="D9" s="259" t="s">
        <v>196</v>
      </c>
      <c r="F9" s="240" t="s">
        <v>157</v>
      </c>
    </row>
    <row r="10" spans="1:6" x14ac:dyDescent="0.2">
      <c r="A10" s="280">
        <v>1</v>
      </c>
      <c r="B10" s="275"/>
      <c r="C10" s="142"/>
      <c r="D10" s="310"/>
      <c r="F10" s="241" t="s">
        <v>220</v>
      </c>
    </row>
    <row r="11" spans="1:6" x14ac:dyDescent="0.2">
      <c r="A11" s="281">
        <f>A10+1</f>
        <v>2</v>
      </c>
      <c r="B11" s="268"/>
      <c r="C11" s="35"/>
      <c r="D11" s="303"/>
    </row>
    <row r="12" spans="1:6" x14ac:dyDescent="0.2">
      <c r="A12" s="281">
        <f t="shared" ref="A12:A19" si="0">A11+1</f>
        <v>3</v>
      </c>
      <c r="B12" s="268"/>
      <c r="C12" s="35"/>
      <c r="D12" s="303"/>
    </row>
    <row r="13" spans="1:6" x14ac:dyDescent="0.2">
      <c r="A13" s="281">
        <f t="shared" si="0"/>
        <v>4</v>
      </c>
      <c r="B13" s="268"/>
      <c r="C13" s="35"/>
      <c r="D13" s="303"/>
    </row>
    <row r="14" spans="1:6" x14ac:dyDescent="0.2">
      <c r="A14" s="281">
        <f t="shared" si="0"/>
        <v>5</v>
      </c>
      <c r="B14" s="268"/>
      <c r="C14" s="35"/>
      <c r="D14" s="303"/>
    </row>
    <row r="15" spans="1:6" x14ac:dyDescent="0.2">
      <c r="A15" s="281">
        <f t="shared" si="0"/>
        <v>6</v>
      </c>
      <c r="B15" s="268"/>
      <c r="C15" s="35"/>
      <c r="D15" s="303"/>
    </row>
    <row r="16" spans="1:6" x14ac:dyDescent="0.2">
      <c r="A16" s="281">
        <f t="shared" si="0"/>
        <v>7</v>
      </c>
      <c r="B16" s="268"/>
      <c r="C16" s="35"/>
      <c r="D16" s="303"/>
    </row>
    <row r="17" spans="1:4" x14ac:dyDescent="0.2">
      <c r="A17" s="281">
        <f t="shared" si="0"/>
        <v>8</v>
      </c>
      <c r="B17" s="268"/>
      <c r="C17" s="35"/>
      <c r="D17" s="303"/>
    </row>
    <row r="18" spans="1:4" x14ac:dyDescent="0.2">
      <c r="A18" s="281">
        <f t="shared" si="0"/>
        <v>9</v>
      </c>
      <c r="B18" s="268"/>
      <c r="C18" s="35"/>
      <c r="D18" s="303"/>
    </row>
    <row r="19" spans="1:4" ht="16" thickBot="1" x14ac:dyDescent="0.25">
      <c r="A19" s="282">
        <f t="shared" si="0"/>
        <v>10</v>
      </c>
      <c r="B19" s="271"/>
      <c r="C19" s="148"/>
      <c r="D19" s="308"/>
    </row>
    <row r="20" spans="1:4" ht="16" thickBot="1" x14ac:dyDescent="0.25">
      <c r="A20" s="316"/>
      <c r="B20" s="116"/>
      <c r="C20" s="119" t="str">
        <f>"Total "&amp;LEFT(A7,3)</f>
        <v>Total I16</v>
      </c>
      <c r="D20" s="120">
        <f>SUM(D10:D19)</f>
        <v>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H31"/>
  <sheetViews>
    <sheetView workbookViewId="0">
      <selection activeCell="H14" sqref="H14"/>
    </sheetView>
  </sheetViews>
  <sheetFormatPr baseColWidth="10" defaultColWidth="8.83203125" defaultRowHeight="15" x14ac:dyDescent="0.2"/>
  <cols>
    <col min="1" max="1" width="5.1640625" customWidth="1"/>
    <col min="2" max="2" width="103.1640625" customWidth="1"/>
    <col min="3" max="3" width="10.5" customWidth="1"/>
    <col min="4" max="4" width="9.6640625" customWidth="1"/>
  </cols>
  <sheetData>
    <row r="1" spans="1:6" ht="16" x14ac:dyDescent="0.2">
      <c r="A1" s="237" t="str">
        <f>'Date initiale'!C3</f>
        <v>Universitatea de Arhitectură și Urbanism "Ion Mincu" București</v>
      </c>
      <c r="B1" s="237"/>
      <c r="C1" s="237"/>
      <c r="D1" s="16"/>
      <c r="E1" s="36"/>
    </row>
    <row r="2" spans="1:6" ht="16" x14ac:dyDescent="0.2">
      <c r="A2" s="237" t="str">
        <f>'Date initiale'!B4&amp;" "&amp;'Date initiale'!C4</f>
        <v>Facultatea URBANISM</v>
      </c>
      <c r="B2" s="237"/>
      <c r="C2" s="237"/>
      <c r="D2" s="36"/>
      <c r="E2" s="36"/>
    </row>
    <row r="3" spans="1:6" ht="16" x14ac:dyDescent="0.2">
      <c r="A3" s="237" t="str">
        <f>'Date initiale'!B5&amp;" "&amp;'Date initiale'!C5</f>
        <v>Departamentul Planificare Urbană și Dezvoltare Teritorială</v>
      </c>
      <c r="B3" s="237"/>
      <c r="C3" s="237"/>
      <c r="D3" s="16"/>
      <c r="E3" s="36"/>
    </row>
    <row r="4" spans="1:6" x14ac:dyDescent="0.2">
      <c r="A4" s="116" t="str">
        <f>'Date initiale'!C6&amp;", "&amp;'Date initiale'!C7</f>
        <v>Runceanu, Claudiu, P5</v>
      </c>
      <c r="B4" s="116"/>
      <c r="C4" s="116"/>
    </row>
    <row r="5" spans="1:6" x14ac:dyDescent="0.2">
      <c r="A5" s="116"/>
      <c r="B5" s="116"/>
      <c r="C5" s="116"/>
    </row>
    <row r="6" spans="1:6" ht="34.5" customHeight="1" x14ac:dyDescent="0.2">
      <c r="A6" s="466" t="s">
        <v>159</v>
      </c>
      <c r="B6" s="466"/>
      <c r="C6" s="466"/>
      <c r="D6" s="466"/>
    </row>
    <row r="7" spans="1:6" ht="34.5" customHeight="1" x14ac:dyDescent="0.2">
      <c r="A7" s="464"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464"/>
      <c r="C7" s="464"/>
      <c r="D7" s="464"/>
    </row>
    <row r="8" spans="1:6" ht="16.5" customHeight="1" thickBot="1" x14ac:dyDescent="0.25">
      <c r="A8" s="46"/>
      <c r="B8" s="46"/>
      <c r="C8" s="46"/>
      <c r="D8" s="46"/>
    </row>
    <row r="9" spans="1:6" ht="42.75" customHeight="1" thickBot="1" x14ac:dyDescent="0.25">
      <c r="A9" s="183" t="s">
        <v>80</v>
      </c>
      <c r="B9" s="152" t="s">
        <v>107</v>
      </c>
      <c r="C9" s="152" t="s">
        <v>119</v>
      </c>
      <c r="D9" s="259" t="s">
        <v>108</v>
      </c>
      <c r="E9" s="29"/>
      <c r="F9" s="240" t="s">
        <v>157</v>
      </c>
    </row>
    <row r="10" spans="1:6" ht="16" x14ac:dyDescent="0.2">
      <c r="A10" s="157">
        <v>1</v>
      </c>
      <c r="B10" s="275" t="s">
        <v>379</v>
      </c>
      <c r="C10" s="142">
        <v>2012</v>
      </c>
      <c r="D10" s="299">
        <v>10</v>
      </c>
      <c r="E10" s="29"/>
      <c r="F10" s="241" t="s">
        <v>221</v>
      </c>
    </row>
    <row r="11" spans="1:6" ht="16" x14ac:dyDescent="0.2">
      <c r="A11" s="158">
        <f>A10+1</f>
        <v>2</v>
      </c>
      <c r="B11" s="416" t="s">
        <v>380</v>
      </c>
      <c r="C11" s="417" t="s">
        <v>369</v>
      </c>
      <c r="D11" s="418">
        <v>10</v>
      </c>
    </row>
    <row r="12" spans="1:6" ht="16" x14ac:dyDescent="0.2">
      <c r="A12" s="158">
        <f t="shared" ref="A12:A19" si="0">A11+1</f>
        <v>3</v>
      </c>
      <c r="B12" s="416" t="s">
        <v>381</v>
      </c>
      <c r="C12" s="417" t="s">
        <v>382</v>
      </c>
      <c r="D12" s="418">
        <v>10</v>
      </c>
    </row>
    <row r="13" spans="1:6" ht="16" x14ac:dyDescent="0.2">
      <c r="A13" s="158">
        <f t="shared" si="0"/>
        <v>4</v>
      </c>
      <c r="B13" s="416" t="s">
        <v>383</v>
      </c>
      <c r="C13" s="352" t="s">
        <v>377</v>
      </c>
      <c r="D13" s="353">
        <v>10</v>
      </c>
    </row>
    <row r="14" spans="1:6" ht="32" x14ac:dyDescent="0.2">
      <c r="A14" s="158">
        <f t="shared" si="0"/>
        <v>5</v>
      </c>
      <c r="B14" s="419" t="s">
        <v>384</v>
      </c>
      <c r="C14" s="352" t="s">
        <v>385</v>
      </c>
      <c r="D14" s="353">
        <v>10</v>
      </c>
    </row>
    <row r="15" spans="1:6" ht="16" x14ac:dyDescent="0.2">
      <c r="A15" s="158">
        <f t="shared" si="0"/>
        <v>6</v>
      </c>
      <c r="B15" s="416" t="s">
        <v>386</v>
      </c>
      <c r="C15" s="352" t="s">
        <v>387</v>
      </c>
      <c r="D15" s="353">
        <v>10</v>
      </c>
    </row>
    <row r="16" spans="1:6" ht="32" x14ac:dyDescent="0.2">
      <c r="A16" s="158">
        <f t="shared" si="0"/>
        <v>7</v>
      </c>
      <c r="B16" s="416" t="s">
        <v>388</v>
      </c>
      <c r="C16" s="352" t="s">
        <v>389</v>
      </c>
      <c r="D16" s="353">
        <v>10</v>
      </c>
    </row>
    <row r="17" spans="1:8" s="31" customFormat="1" x14ac:dyDescent="0.2">
      <c r="A17" s="158">
        <f t="shared" si="0"/>
        <v>8</v>
      </c>
      <c r="B17" s="268"/>
      <c r="C17" s="35"/>
      <c r="D17" s="291"/>
    </row>
    <row r="18" spans="1:8" x14ac:dyDescent="0.2">
      <c r="A18" s="158">
        <f t="shared" si="0"/>
        <v>9</v>
      </c>
      <c r="B18" s="268"/>
      <c r="C18" s="35"/>
      <c r="D18" s="291"/>
    </row>
    <row r="19" spans="1:8" ht="16" thickBot="1" x14ac:dyDescent="0.25">
      <c r="A19" s="223">
        <f t="shared" si="0"/>
        <v>10</v>
      </c>
      <c r="B19" s="271"/>
      <c r="C19" s="148"/>
      <c r="D19" s="304"/>
    </row>
    <row r="20" spans="1:8" ht="16" thickBot="1" x14ac:dyDescent="0.25">
      <c r="A20" s="319"/>
      <c r="B20" s="283"/>
      <c r="C20" s="119" t="str">
        <f>"Total "&amp;LEFT(A7,3)</f>
        <v>Total I17</v>
      </c>
      <c r="D20" s="284">
        <f>SUM(D10:D19)</f>
        <v>70</v>
      </c>
    </row>
    <row r="21" spans="1:8" x14ac:dyDescent="0.2">
      <c r="B21" s="17"/>
    </row>
    <row r="22" spans="1:8" ht="53.25" customHeight="1" x14ac:dyDescent="0.2">
      <c r="A22" s="463"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2" s="463"/>
      <c r="C22" s="463"/>
      <c r="D22" s="463"/>
      <c r="E22" s="243"/>
      <c r="F22" s="243"/>
      <c r="G22" s="243"/>
      <c r="H22" s="243"/>
    </row>
    <row r="23" spans="1:8" x14ac:dyDescent="0.2">
      <c r="B23" s="17"/>
    </row>
    <row r="24" spans="1:8" x14ac:dyDescent="0.2">
      <c r="B24" s="17"/>
    </row>
    <row r="25" spans="1:8" x14ac:dyDescent="0.2">
      <c r="B25" s="17"/>
    </row>
    <row r="26" spans="1:8" x14ac:dyDescent="0.2">
      <c r="B26" s="17"/>
    </row>
    <row r="27" spans="1:8" x14ac:dyDescent="0.2">
      <c r="B27" s="17"/>
    </row>
    <row r="28" spans="1:8" x14ac:dyDescent="0.2">
      <c r="B28" s="17"/>
    </row>
    <row r="29" spans="1:8" x14ac:dyDescent="0.2">
      <c r="B29" s="17"/>
    </row>
    <row r="30" spans="1:8" x14ac:dyDescent="0.2">
      <c r="B30" s="17"/>
    </row>
    <row r="31" spans="1:8" x14ac:dyDescent="0.2">
      <c r="B31" s="17"/>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I20"/>
  <sheetViews>
    <sheetView workbookViewId="0">
      <selection activeCell="A6" sqref="A6:E6"/>
    </sheetView>
  </sheetViews>
  <sheetFormatPr baseColWidth="10" defaultColWidth="8.83203125" defaultRowHeight="15" x14ac:dyDescent="0.2"/>
  <cols>
    <col min="1" max="1" width="5.1640625" customWidth="1"/>
    <col min="2" max="2" width="27.1640625" customWidth="1"/>
    <col min="3" max="3" width="75.6640625" customWidth="1"/>
    <col min="4" max="4" width="10.5" customWidth="1"/>
    <col min="5" max="5" width="9.6640625" customWidth="1"/>
    <col min="7" max="7" width="14.1640625" customWidth="1"/>
  </cols>
  <sheetData>
    <row r="1" spans="1:9" x14ac:dyDescent="0.2">
      <c r="A1" s="116" t="str">
        <f>'Date initiale'!C3</f>
        <v>Universitatea de Arhitectură și Urbanism "Ion Mincu" București</v>
      </c>
      <c r="B1" s="116"/>
      <c r="D1" s="116"/>
    </row>
    <row r="2" spans="1:9" ht="16" x14ac:dyDescent="0.2">
      <c r="A2" s="237" t="str">
        <f>'Date initiale'!B4&amp;" "&amp;'Date initiale'!C4</f>
        <v>Facultatea URBANISM</v>
      </c>
      <c r="B2" s="237"/>
      <c r="C2" s="16"/>
      <c r="D2" s="237"/>
      <c r="E2" s="16"/>
    </row>
    <row r="3" spans="1:9" ht="16" x14ac:dyDescent="0.2">
      <c r="A3" s="237" t="str">
        <f>'Date initiale'!B5&amp;" "&amp;'Date initiale'!C5</f>
        <v>Departamentul Planificare Urbană și Dezvoltare Teritorială</v>
      </c>
      <c r="B3" s="237"/>
      <c r="C3" s="16"/>
      <c r="D3" s="237"/>
      <c r="E3" s="16"/>
    </row>
    <row r="4" spans="1:9" ht="16" x14ac:dyDescent="0.2">
      <c r="A4" s="462" t="str">
        <f>'Date initiale'!C6&amp;", "&amp;'Date initiale'!C7</f>
        <v>Runceanu, Claudiu, P5</v>
      </c>
      <c r="B4" s="462"/>
      <c r="C4" s="470"/>
      <c r="D4" s="470"/>
      <c r="E4" s="470"/>
    </row>
    <row r="5" spans="1:9" ht="16" x14ac:dyDescent="0.2">
      <c r="A5" s="238"/>
      <c r="B5" s="238"/>
      <c r="C5" s="16"/>
      <c r="D5" s="238"/>
      <c r="E5" s="16"/>
    </row>
    <row r="6" spans="1:9" ht="16" x14ac:dyDescent="0.2">
      <c r="A6" s="467" t="s">
        <v>159</v>
      </c>
      <c r="B6" s="467"/>
      <c r="C6" s="467"/>
      <c r="D6" s="467"/>
      <c r="E6" s="467"/>
    </row>
    <row r="7" spans="1:9" ht="67.5" customHeight="1" x14ac:dyDescent="0.2">
      <c r="A7" s="464"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64"/>
      <c r="C7" s="464"/>
      <c r="D7" s="464"/>
      <c r="E7" s="464"/>
      <c r="F7" s="34"/>
      <c r="G7" s="34"/>
      <c r="H7" s="34"/>
      <c r="I7" s="34"/>
    </row>
    <row r="8" spans="1:9" ht="20.25" customHeight="1" thickBot="1" x14ac:dyDescent="0.25">
      <c r="A8" s="46"/>
      <c r="B8" s="46"/>
      <c r="C8" s="46"/>
      <c r="D8" s="46"/>
      <c r="E8" s="46"/>
      <c r="F8" s="34"/>
      <c r="G8" s="34"/>
      <c r="H8" s="34"/>
      <c r="I8" s="34"/>
    </row>
    <row r="9" spans="1:9" ht="33" thickBot="1" x14ac:dyDescent="0.25">
      <c r="A9" s="151" t="s">
        <v>80</v>
      </c>
      <c r="B9" s="206" t="s">
        <v>199</v>
      </c>
      <c r="C9" s="206" t="s">
        <v>112</v>
      </c>
      <c r="D9" s="206" t="s">
        <v>111</v>
      </c>
      <c r="E9" s="207" t="s">
        <v>196</v>
      </c>
      <c r="G9" s="240" t="s">
        <v>157</v>
      </c>
    </row>
    <row r="10" spans="1:9" x14ac:dyDescent="0.2">
      <c r="A10" s="254">
        <v>1</v>
      </c>
      <c r="B10" s="255"/>
      <c r="C10" s="246"/>
      <c r="D10" s="229"/>
      <c r="E10" s="299"/>
      <c r="G10" s="241" t="s">
        <v>222</v>
      </c>
    </row>
    <row r="11" spans="1:9" x14ac:dyDescent="0.2">
      <c r="A11" s="193">
        <f>A10+1</f>
        <v>2</v>
      </c>
      <c r="B11" s="225"/>
      <c r="C11" s="244"/>
      <c r="D11" s="125"/>
      <c r="E11" s="291"/>
    </row>
    <row r="12" spans="1:9" x14ac:dyDescent="0.2">
      <c r="A12" s="193">
        <f t="shared" ref="A12:A19" si="0">A11+1</f>
        <v>3</v>
      </c>
      <c r="B12" s="225"/>
      <c r="C12" s="244"/>
      <c r="D12" s="125"/>
      <c r="E12" s="291"/>
    </row>
    <row r="13" spans="1:9" x14ac:dyDescent="0.2">
      <c r="A13" s="193">
        <f t="shared" si="0"/>
        <v>4</v>
      </c>
      <c r="B13" s="225"/>
      <c r="C13" s="244"/>
      <c r="D13" s="125"/>
      <c r="E13" s="291"/>
    </row>
    <row r="14" spans="1:9" x14ac:dyDescent="0.2">
      <c r="A14" s="193">
        <f t="shared" si="0"/>
        <v>5</v>
      </c>
      <c r="B14" s="225"/>
      <c r="C14" s="244"/>
      <c r="D14" s="125"/>
      <c r="E14" s="291"/>
    </row>
    <row r="15" spans="1:9" x14ac:dyDescent="0.2">
      <c r="A15" s="193">
        <f t="shared" si="0"/>
        <v>6</v>
      </c>
      <c r="B15" s="225"/>
      <c r="C15" s="244"/>
      <c r="D15" s="125"/>
      <c r="E15" s="291"/>
    </row>
    <row r="16" spans="1:9" x14ac:dyDescent="0.2">
      <c r="A16" s="193">
        <f t="shared" si="0"/>
        <v>7</v>
      </c>
      <c r="B16" s="225"/>
      <c r="C16" s="244"/>
      <c r="D16" s="125"/>
      <c r="E16" s="291"/>
    </row>
    <row r="17" spans="1:5" x14ac:dyDescent="0.2">
      <c r="A17" s="193">
        <f t="shared" si="0"/>
        <v>8</v>
      </c>
      <c r="B17" s="225"/>
      <c r="C17" s="244"/>
      <c r="D17" s="125"/>
      <c r="E17" s="291"/>
    </row>
    <row r="18" spans="1:5" x14ac:dyDescent="0.2">
      <c r="A18" s="193">
        <f t="shared" si="0"/>
        <v>9</v>
      </c>
      <c r="B18" s="225"/>
      <c r="C18" s="244"/>
      <c r="D18" s="125"/>
      <c r="E18" s="291"/>
    </row>
    <row r="19" spans="1:5" ht="16" thickBot="1" x14ac:dyDescent="0.25">
      <c r="A19" s="200">
        <f t="shared" si="0"/>
        <v>10</v>
      </c>
      <c r="B19" s="256"/>
      <c r="C19" s="257"/>
      <c r="D19" s="131"/>
      <c r="E19" s="304"/>
    </row>
    <row r="20" spans="1:5" ht="16" thickBot="1" x14ac:dyDescent="0.25">
      <c r="A20" s="318"/>
      <c r="C20" s="253"/>
      <c r="D20" s="155" t="str">
        <f>"Total "&amp;LEFT(A7,3)</f>
        <v>Total I18</v>
      </c>
      <c r="E20" s="156">
        <f>SUM(E10:E19)</f>
        <v>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G25"/>
  <sheetViews>
    <sheetView workbookViewId="0">
      <selection activeCell="B25" sqref="B25"/>
    </sheetView>
  </sheetViews>
  <sheetFormatPr baseColWidth="10" defaultColWidth="8.83203125" defaultRowHeight="15" x14ac:dyDescent="0.2"/>
  <cols>
    <col min="1" max="1" width="5.1640625" customWidth="1"/>
    <col min="2" max="2" width="86.33203125" customWidth="1"/>
    <col min="3" max="3" width="17.1640625" customWidth="1"/>
    <col min="4" max="4" width="10.5" customWidth="1"/>
    <col min="5" max="5" width="9.6640625" customWidth="1"/>
    <col min="7" max="7" width="13.5" customWidth="1"/>
  </cols>
  <sheetData>
    <row r="1" spans="1:7" ht="16" x14ac:dyDescent="0.2">
      <c r="A1" s="237" t="str">
        <f>'Date initiale'!C3</f>
        <v>Universitatea de Arhitectură și Urbanism "Ion Mincu" București</v>
      </c>
      <c r="B1" s="237"/>
      <c r="C1" s="237"/>
      <c r="D1" s="237"/>
      <c r="E1" s="16"/>
    </row>
    <row r="2" spans="1:7" ht="16" x14ac:dyDescent="0.2">
      <c r="A2" s="237" t="str">
        <f>'Date initiale'!B4&amp;" "&amp;'Date initiale'!C4</f>
        <v>Facultatea URBANISM</v>
      </c>
      <c r="B2" s="237"/>
      <c r="C2" s="237"/>
      <c r="D2" s="237"/>
      <c r="E2" s="16"/>
    </row>
    <row r="3" spans="1:7" ht="16" x14ac:dyDescent="0.2">
      <c r="A3" s="237" t="str">
        <f>'Date initiale'!B5&amp;" "&amp;'Date initiale'!C5</f>
        <v>Departamentul Planificare Urbană și Dezvoltare Teritorială</v>
      </c>
      <c r="B3" s="237"/>
      <c r="C3" s="237"/>
      <c r="D3" s="237"/>
      <c r="E3" s="16"/>
    </row>
    <row r="4" spans="1:7" x14ac:dyDescent="0.2">
      <c r="A4" s="116" t="str">
        <f>'Date initiale'!C6&amp;", "&amp;'Date initiale'!C7</f>
        <v>Runceanu, Claudiu, P5</v>
      </c>
      <c r="B4" s="116"/>
      <c r="C4" s="116"/>
      <c r="D4" s="116"/>
    </row>
    <row r="5" spans="1:7" x14ac:dyDescent="0.2">
      <c r="A5" s="116"/>
      <c r="B5" s="116"/>
      <c r="C5" s="116"/>
      <c r="D5" s="116"/>
    </row>
    <row r="6" spans="1:7" ht="16" x14ac:dyDescent="0.2">
      <c r="A6" s="471" t="s">
        <v>159</v>
      </c>
      <c r="B6" s="472"/>
      <c r="C6" s="472"/>
      <c r="D6" s="472"/>
      <c r="E6" s="473"/>
    </row>
    <row r="7" spans="1:7" ht="16" x14ac:dyDescent="0.2">
      <c r="A7" s="464" t="str">
        <f>'Descriere indicatori'!A26&amp;". "&amp;'Descriere indicatori'!B26</f>
        <v xml:space="preserve">I19. Expoziţii organizate la nivel internaţional/naţional sau local în calitate de autor, coautor, curator </v>
      </c>
      <c r="B7" s="464"/>
      <c r="C7" s="464"/>
      <c r="D7" s="464"/>
      <c r="E7" s="464"/>
      <c r="F7" s="179"/>
    </row>
    <row r="8" spans="1:7" ht="32.25" customHeight="1" thickBot="1" x14ac:dyDescent="0.25">
      <c r="A8" s="44"/>
      <c r="B8" s="44"/>
      <c r="C8" s="44"/>
      <c r="D8" s="44"/>
      <c r="E8" s="44"/>
    </row>
    <row r="9" spans="1:7" ht="33" thickBot="1" x14ac:dyDescent="0.25">
      <c r="A9" s="151" t="s">
        <v>80</v>
      </c>
      <c r="B9" s="258" t="s">
        <v>201</v>
      </c>
      <c r="C9" s="152" t="s">
        <v>200</v>
      </c>
      <c r="D9" s="152" t="s">
        <v>119</v>
      </c>
      <c r="E9" s="259" t="s">
        <v>196</v>
      </c>
      <c r="G9" s="240" t="s">
        <v>157</v>
      </c>
    </row>
    <row r="10" spans="1:7" ht="48" x14ac:dyDescent="0.2">
      <c r="A10" s="263">
        <v>1</v>
      </c>
      <c r="B10" s="255" t="s">
        <v>390</v>
      </c>
      <c r="C10" s="246" t="s">
        <v>391</v>
      </c>
      <c r="D10" s="229">
        <v>2005</v>
      </c>
      <c r="E10" s="299">
        <v>5</v>
      </c>
      <c r="G10" s="241" t="s">
        <v>221</v>
      </c>
    </row>
    <row r="11" spans="1:7" ht="80" x14ac:dyDescent="0.2">
      <c r="A11" s="266">
        <f>A10+1</f>
        <v>2</v>
      </c>
      <c r="B11" s="420" t="s">
        <v>392</v>
      </c>
      <c r="C11" s="421" t="s">
        <v>393</v>
      </c>
      <c r="D11" s="422">
        <v>2011</v>
      </c>
      <c r="E11" s="353">
        <v>5</v>
      </c>
      <c r="G11" s="241" t="s">
        <v>223</v>
      </c>
    </row>
    <row r="12" spans="1:7" ht="144" x14ac:dyDescent="0.2">
      <c r="A12" s="266">
        <f t="shared" ref="A12:A19" si="0">A11+1</f>
        <v>3</v>
      </c>
      <c r="B12" s="420" t="s">
        <v>394</v>
      </c>
      <c r="C12" s="423" t="s">
        <v>395</v>
      </c>
      <c r="D12" s="349">
        <v>2014</v>
      </c>
      <c r="E12" s="353">
        <v>5</v>
      </c>
      <c r="G12" s="241" t="s">
        <v>224</v>
      </c>
    </row>
    <row r="13" spans="1:7" ht="64" x14ac:dyDescent="0.2">
      <c r="A13" s="266">
        <f t="shared" si="0"/>
        <v>4</v>
      </c>
      <c r="B13" s="420" t="s">
        <v>396</v>
      </c>
      <c r="C13" s="401" t="s">
        <v>397</v>
      </c>
      <c r="D13" s="349">
        <v>2005</v>
      </c>
      <c r="E13" s="353">
        <v>10</v>
      </c>
    </row>
    <row r="14" spans="1:7" x14ac:dyDescent="0.2">
      <c r="A14" s="266">
        <f t="shared" si="0"/>
        <v>5</v>
      </c>
      <c r="B14" s="268"/>
      <c r="C14" s="35"/>
      <c r="D14" s="35"/>
      <c r="E14" s="311"/>
    </row>
    <row r="15" spans="1:7" x14ac:dyDescent="0.2">
      <c r="A15" s="266">
        <f t="shared" si="0"/>
        <v>6</v>
      </c>
      <c r="B15" s="268"/>
      <c r="C15" s="35"/>
      <c r="D15" s="35"/>
      <c r="E15" s="311"/>
    </row>
    <row r="16" spans="1:7" x14ac:dyDescent="0.2">
      <c r="A16" s="266">
        <f t="shared" si="0"/>
        <v>7</v>
      </c>
      <c r="B16" s="268"/>
      <c r="C16" s="35"/>
      <c r="D16" s="35"/>
      <c r="E16" s="311"/>
    </row>
    <row r="17" spans="1:5" x14ac:dyDescent="0.2">
      <c r="A17" s="266">
        <f t="shared" si="0"/>
        <v>8</v>
      </c>
      <c r="B17" s="268"/>
      <c r="C17" s="35"/>
      <c r="D17" s="35"/>
      <c r="E17" s="291"/>
    </row>
    <row r="18" spans="1:5" x14ac:dyDescent="0.2">
      <c r="A18" s="266">
        <f t="shared" si="0"/>
        <v>9</v>
      </c>
      <c r="B18" s="268"/>
      <c r="C18" s="35"/>
      <c r="D18" s="35"/>
      <c r="E18" s="311"/>
    </row>
    <row r="19" spans="1:5" ht="16" thickBot="1" x14ac:dyDescent="0.25">
      <c r="A19" s="270">
        <f t="shared" si="0"/>
        <v>10</v>
      </c>
      <c r="B19" s="271"/>
      <c r="C19" s="148"/>
      <c r="D19" s="148"/>
      <c r="E19" s="312"/>
    </row>
    <row r="20" spans="1:5" ht="16" thickBot="1" x14ac:dyDescent="0.25">
      <c r="A20" s="317"/>
      <c r="B20" s="261"/>
      <c r="C20" s="262"/>
      <c r="D20" s="155" t="str">
        <f>"Total "&amp;LEFT(A7,3)</f>
        <v>Total I19</v>
      </c>
      <c r="E20" s="120">
        <f>SUM(E10:E19)</f>
        <v>25</v>
      </c>
    </row>
    <row r="21" spans="1:5" x14ac:dyDescent="0.2">
      <c r="B21" s="17"/>
    </row>
    <row r="25" spans="1:5" x14ac:dyDescent="0.2">
      <c r="B25"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J20"/>
  <sheetViews>
    <sheetView workbookViewId="0">
      <selection activeCell="C10" sqref="C10"/>
    </sheetView>
  </sheetViews>
  <sheetFormatPr baseColWidth="10" defaultColWidth="8.83203125" defaultRowHeight="15" x14ac:dyDescent="0.2"/>
  <cols>
    <col min="1" max="1" width="5.1640625" customWidth="1"/>
    <col min="2" max="2" width="104.33203125" customWidth="1"/>
    <col min="3" max="3" width="10.5" customWidth="1"/>
    <col min="4" max="4" width="9.6640625" customWidth="1"/>
  </cols>
  <sheetData>
    <row r="1" spans="1:10" x14ac:dyDescent="0.2">
      <c r="A1" s="116" t="str">
        <f>'Date initiale'!C3</f>
        <v>Universitatea de Arhitectură și Urbanism "Ion Mincu" București</v>
      </c>
      <c r="B1" s="116"/>
    </row>
    <row r="2" spans="1:10" x14ac:dyDescent="0.2">
      <c r="A2" s="116" t="str">
        <f>'Date initiale'!B4&amp;" "&amp;'Date initiale'!C4</f>
        <v>Facultatea URBANISM</v>
      </c>
      <c r="B2" s="116"/>
    </row>
    <row r="3" spans="1:10" x14ac:dyDescent="0.2">
      <c r="A3" s="116" t="str">
        <f>'Date initiale'!B5&amp;" "&amp;'Date initiale'!C5</f>
        <v>Departamentul Planificare Urbană și Dezvoltare Teritorială</v>
      </c>
      <c r="B3" s="116"/>
    </row>
    <row r="4" spans="1:10" x14ac:dyDescent="0.2">
      <c r="A4" s="116" t="str">
        <f>'Date initiale'!C6&amp;", "&amp;'Date initiale'!C7</f>
        <v>Runceanu, Claudiu, P5</v>
      </c>
      <c r="B4" s="116"/>
    </row>
    <row r="5" spans="1:10" x14ac:dyDescent="0.2">
      <c r="A5" s="116"/>
      <c r="B5" s="116"/>
    </row>
    <row r="6" spans="1:10" ht="16" x14ac:dyDescent="0.2">
      <c r="A6" s="467" t="s">
        <v>159</v>
      </c>
      <c r="B6" s="467"/>
      <c r="C6" s="467"/>
      <c r="D6" s="467"/>
    </row>
    <row r="7" spans="1:10" ht="24" customHeight="1" x14ac:dyDescent="0.2">
      <c r="A7" s="464" t="str">
        <f>'Descriere indicatori'!A27&amp;". "&amp;'Descriere indicatori'!B27</f>
        <v xml:space="preserve">I20. Organizator expoziţii la nivel internaţional/naţional </v>
      </c>
      <c r="B7" s="464"/>
      <c r="C7" s="464"/>
      <c r="D7" s="464"/>
    </row>
    <row r="8" spans="1:10" ht="16" thickBot="1" x14ac:dyDescent="0.25"/>
    <row r="9" spans="1:10" ht="33" thickBot="1" x14ac:dyDescent="0.25">
      <c r="A9" s="151" t="s">
        <v>80</v>
      </c>
      <c r="B9" s="258" t="s">
        <v>201</v>
      </c>
      <c r="C9" s="152" t="s">
        <v>119</v>
      </c>
      <c r="D9" s="259" t="s">
        <v>196</v>
      </c>
      <c r="F9" s="240" t="s">
        <v>157</v>
      </c>
      <c r="J9" s="13"/>
    </row>
    <row r="10" spans="1:10" x14ac:dyDescent="0.2">
      <c r="A10" s="263">
        <v>1</v>
      </c>
      <c r="B10" s="424"/>
      <c r="C10" s="264"/>
      <c r="D10" s="265"/>
      <c r="F10" s="241" t="s">
        <v>221</v>
      </c>
      <c r="J10" s="242"/>
    </row>
    <row r="11" spans="1:10" x14ac:dyDescent="0.2">
      <c r="A11" s="266">
        <f>A10+1</f>
        <v>2</v>
      </c>
      <c r="B11" s="260"/>
      <c r="C11" s="35"/>
      <c r="D11" s="267"/>
    </row>
    <row r="12" spans="1:10" x14ac:dyDescent="0.2">
      <c r="A12" s="266">
        <f t="shared" ref="A12:A19" si="0">A11+1</f>
        <v>3</v>
      </c>
      <c r="B12" s="260"/>
      <c r="C12" s="35"/>
      <c r="D12" s="267"/>
    </row>
    <row r="13" spans="1:10" x14ac:dyDescent="0.2">
      <c r="A13" s="266">
        <f t="shared" si="0"/>
        <v>4</v>
      </c>
      <c r="B13" s="260"/>
      <c r="C13" s="35"/>
      <c r="D13" s="267"/>
    </row>
    <row r="14" spans="1:10" x14ac:dyDescent="0.2">
      <c r="A14" s="266">
        <f t="shared" si="0"/>
        <v>5</v>
      </c>
      <c r="B14" s="268"/>
      <c r="C14" s="35"/>
      <c r="D14" s="269"/>
    </row>
    <row r="15" spans="1:10" x14ac:dyDescent="0.2">
      <c r="A15" s="266">
        <f t="shared" si="0"/>
        <v>6</v>
      </c>
      <c r="B15" s="268"/>
      <c r="C15" s="35"/>
      <c r="D15" s="269"/>
    </row>
    <row r="16" spans="1:10" x14ac:dyDescent="0.2">
      <c r="A16" s="266">
        <f t="shared" si="0"/>
        <v>7</v>
      </c>
      <c r="B16" s="268"/>
      <c r="C16" s="35"/>
      <c r="D16" s="269"/>
    </row>
    <row r="17" spans="1:4" x14ac:dyDescent="0.2">
      <c r="A17" s="266">
        <f t="shared" si="0"/>
        <v>8</v>
      </c>
      <c r="B17" s="268"/>
      <c r="C17" s="35"/>
      <c r="D17" s="143"/>
    </row>
    <row r="18" spans="1:4" x14ac:dyDescent="0.2">
      <c r="A18" s="266">
        <f t="shared" si="0"/>
        <v>9</v>
      </c>
      <c r="B18" s="268"/>
      <c r="C18" s="35"/>
      <c r="D18" s="269"/>
    </row>
    <row r="19" spans="1:4" ht="16" thickBot="1" x14ac:dyDescent="0.25">
      <c r="A19" s="270">
        <f t="shared" si="0"/>
        <v>10</v>
      </c>
      <c r="B19" s="271"/>
      <c r="C19" s="148"/>
      <c r="D19" s="272"/>
    </row>
    <row r="20" spans="1:4" ht="16" thickBot="1" x14ac:dyDescent="0.25">
      <c r="A20" s="317"/>
      <c r="B20" s="261"/>
      <c r="C20" s="155" t="str">
        <f>"Total "&amp;LEFT(A7,3)</f>
        <v>Total I20</v>
      </c>
      <c r="D20" s="120">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C46"/>
  <sheetViews>
    <sheetView showGridLines="0" showRowColHeaders="0" tabSelected="1" topLeftCell="A15" zoomScale="130" zoomScaleNormal="130" workbookViewId="0">
      <selection activeCell="B6" sqref="B6"/>
    </sheetView>
  </sheetViews>
  <sheetFormatPr baseColWidth="10" defaultColWidth="8.83203125" defaultRowHeight="15" x14ac:dyDescent="0.2"/>
  <cols>
    <col min="1" max="1" width="8.6640625" customWidth="1"/>
    <col min="2" max="2" width="72" customWidth="1"/>
    <col min="3" max="3" width="7.6640625" customWidth="1"/>
  </cols>
  <sheetData>
    <row r="1" spans="1:3" x14ac:dyDescent="0.2">
      <c r="A1" s="453" t="s">
        <v>148</v>
      </c>
      <c r="B1" s="453"/>
      <c r="C1" s="453"/>
    </row>
    <row r="2" spans="1:3" x14ac:dyDescent="0.2">
      <c r="A2" s="332" t="str">
        <f>"Facultatea de "&amp;'Date initiale'!C4</f>
        <v>Facultatea de URBANISM</v>
      </c>
      <c r="B2" s="332"/>
      <c r="C2" s="332"/>
    </row>
    <row r="3" spans="1:3" x14ac:dyDescent="0.2">
      <c r="A3" s="453" t="str">
        <f>"Departamentul "&amp;'Date initiale'!C5</f>
        <v>Departamentul Planificare Urbană și Dezvoltare Teritorială</v>
      </c>
      <c r="B3" s="453"/>
      <c r="C3" s="453"/>
    </row>
    <row r="4" spans="1:3" x14ac:dyDescent="0.2">
      <c r="A4" s="332" t="str">
        <f>"Nume și prenume: "&amp;'Date initiale'!C6</f>
        <v>Nume și prenume: Runceanu, Claudiu</v>
      </c>
      <c r="B4" s="332"/>
      <c r="C4" s="332"/>
    </row>
    <row r="5" spans="1:3" x14ac:dyDescent="0.2">
      <c r="A5" s="332" t="str">
        <f>"Post: "&amp;'Date initiale'!C7</f>
        <v>Post: P5</v>
      </c>
      <c r="B5" s="332"/>
      <c r="C5" s="332"/>
    </row>
    <row r="6" spans="1:3" x14ac:dyDescent="0.2">
      <c r="A6" s="332" t="str">
        <f>"Standard de referință: "&amp;'Date initiale'!C8</f>
        <v>Standard de referință: profesor universitar</v>
      </c>
      <c r="B6" s="332"/>
      <c r="C6" s="332"/>
    </row>
    <row r="8" spans="1:3" ht="16" x14ac:dyDescent="0.2">
      <c r="A8" s="456" t="s">
        <v>257</v>
      </c>
      <c r="B8" s="456"/>
      <c r="C8" s="456"/>
    </row>
    <row r="9" spans="1:3" ht="65.25" customHeight="1" x14ac:dyDescent="0.2">
      <c r="A9" s="454" t="s">
        <v>256</v>
      </c>
      <c r="B9" s="455"/>
      <c r="C9" s="455"/>
    </row>
    <row r="10" spans="1:3" ht="32" x14ac:dyDescent="0.2">
      <c r="A10" s="78" t="s">
        <v>91</v>
      </c>
      <c r="B10" s="78" t="s">
        <v>229</v>
      </c>
      <c r="C10" s="78" t="s">
        <v>196</v>
      </c>
    </row>
    <row r="11" spans="1:3" ht="16" x14ac:dyDescent="0.2">
      <c r="A11" s="79" t="s">
        <v>21</v>
      </c>
      <c r="B11" s="85" t="s">
        <v>230</v>
      </c>
      <c r="C11" s="95">
        <f>'I1'!I20</f>
        <v>5</v>
      </c>
    </row>
    <row r="12" spans="1:3" ht="15" customHeight="1" x14ac:dyDescent="0.2">
      <c r="A12" s="80" t="s">
        <v>23</v>
      </c>
      <c r="B12" s="86" t="s">
        <v>231</v>
      </c>
      <c r="C12" s="96">
        <f>'I2'!I20</f>
        <v>30</v>
      </c>
    </row>
    <row r="13" spans="1:3" ht="16" x14ac:dyDescent="0.2">
      <c r="A13" s="80" t="s">
        <v>26</v>
      </c>
      <c r="B13" s="87" t="s">
        <v>232</v>
      </c>
      <c r="C13" s="96">
        <f>'I3'!I20</f>
        <v>20</v>
      </c>
    </row>
    <row r="14" spans="1:3" ht="16" x14ac:dyDescent="0.2">
      <c r="A14" s="80" t="s">
        <v>30</v>
      </c>
      <c r="B14" s="86" t="s">
        <v>241</v>
      </c>
      <c r="C14" s="96">
        <f>'I4'!I20</f>
        <v>0</v>
      </c>
    </row>
    <row r="15" spans="1:3" ht="48" x14ac:dyDescent="0.2">
      <c r="A15" s="80" t="s">
        <v>34</v>
      </c>
      <c r="B15" s="86" t="s">
        <v>242</v>
      </c>
      <c r="C15" s="96">
        <f>'I5'!I20</f>
        <v>0</v>
      </c>
    </row>
    <row r="16" spans="1:3" ht="15" customHeight="1" x14ac:dyDescent="0.2">
      <c r="A16" s="80" t="s">
        <v>36</v>
      </c>
      <c r="B16" s="86" t="s">
        <v>243</v>
      </c>
      <c r="C16" s="96">
        <f>'I6'!I20</f>
        <v>0</v>
      </c>
    </row>
    <row r="17" spans="1:3" ht="16" x14ac:dyDescent="0.2">
      <c r="A17" s="80" t="s">
        <v>39</v>
      </c>
      <c r="B17" s="86" t="s">
        <v>244</v>
      </c>
      <c r="C17" s="96">
        <f>'I7'!I20</f>
        <v>0</v>
      </c>
    </row>
    <row r="18" spans="1:3" ht="16" x14ac:dyDescent="0.2">
      <c r="A18" s="80" t="s">
        <v>41</v>
      </c>
      <c r="B18" s="86" t="s">
        <v>233</v>
      </c>
      <c r="C18" s="96">
        <f>'I8'!I20</f>
        <v>0</v>
      </c>
    </row>
    <row r="19" spans="1:3" ht="16" x14ac:dyDescent="0.2">
      <c r="A19" s="80" t="s">
        <v>44</v>
      </c>
      <c r="B19" s="86" t="s">
        <v>234</v>
      </c>
      <c r="C19" s="96">
        <f>'I9'!I20</f>
        <v>0</v>
      </c>
    </row>
    <row r="20" spans="1:3" ht="32" x14ac:dyDescent="0.2">
      <c r="A20" s="80" t="s">
        <v>47</v>
      </c>
      <c r="B20" s="86" t="s">
        <v>245</v>
      </c>
      <c r="C20" s="96">
        <f>'I10'!I20</f>
        <v>0</v>
      </c>
    </row>
    <row r="21" spans="1:3" ht="48" x14ac:dyDescent="0.2">
      <c r="A21" s="81" t="s">
        <v>50</v>
      </c>
      <c r="B21" s="86" t="s">
        <v>246</v>
      </c>
      <c r="C21" s="96">
        <f>I11a!I20</f>
        <v>35</v>
      </c>
    </row>
    <row r="22" spans="1:3" ht="48" x14ac:dyDescent="0.2">
      <c r="A22" s="82"/>
      <c r="B22" s="86" t="s">
        <v>247</v>
      </c>
      <c r="C22" s="96">
        <f>I11b!H20</f>
        <v>18</v>
      </c>
    </row>
    <row r="23" spans="1:3" ht="32" x14ac:dyDescent="0.2">
      <c r="A23" s="79"/>
      <c r="B23" s="88" t="s">
        <v>235</v>
      </c>
      <c r="C23" s="96">
        <f>I11c!G22</f>
        <v>52</v>
      </c>
    </row>
    <row r="24" spans="1:3" ht="32" x14ac:dyDescent="0.2">
      <c r="A24" s="80" t="s">
        <v>57</v>
      </c>
      <c r="B24" s="86" t="s">
        <v>236</v>
      </c>
      <c r="C24" s="96">
        <f>'I12'!H20</f>
        <v>0</v>
      </c>
    </row>
    <row r="25" spans="1:3" ht="32" x14ac:dyDescent="0.2">
      <c r="A25" s="80" t="s">
        <v>85</v>
      </c>
      <c r="B25" s="86" t="s">
        <v>151</v>
      </c>
      <c r="C25" s="96">
        <f>'I13'!H20</f>
        <v>0</v>
      </c>
    </row>
    <row r="26" spans="1:3" ht="48" x14ac:dyDescent="0.2">
      <c r="A26" s="81" t="s">
        <v>87</v>
      </c>
      <c r="B26" s="86" t="s">
        <v>248</v>
      </c>
      <c r="C26" s="96">
        <f>I14a!H20</f>
        <v>2.0700000000000003</v>
      </c>
    </row>
    <row r="27" spans="1:3" ht="30" customHeight="1" x14ac:dyDescent="0.2">
      <c r="A27" s="82"/>
      <c r="B27" s="86" t="s">
        <v>249</v>
      </c>
      <c r="C27" s="96">
        <f>I14b!H20</f>
        <v>97.5</v>
      </c>
    </row>
    <row r="28" spans="1:3" ht="48" x14ac:dyDescent="0.2">
      <c r="A28" s="79"/>
      <c r="B28" s="86" t="s">
        <v>250</v>
      </c>
      <c r="C28" s="96">
        <f>I14c!H20</f>
        <v>35.409999999999997</v>
      </c>
    </row>
    <row r="29" spans="1:3" ht="96" x14ac:dyDescent="0.2">
      <c r="A29" s="337" t="s">
        <v>0</v>
      </c>
      <c r="B29" s="89" t="s">
        <v>251</v>
      </c>
      <c r="C29" s="97">
        <f>'I15'!D20</f>
        <v>30</v>
      </c>
    </row>
    <row r="30" spans="1:3" ht="48" x14ac:dyDescent="0.2">
      <c r="A30" s="83" t="s">
        <v>92</v>
      </c>
      <c r="B30" s="90" t="s">
        <v>252</v>
      </c>
      <c r="C30" s="96">
        <f>'I16'!D20</f>
        <v>0</v>
      </c>
    </row>
    <row r="31" spans="1:3" ht="45" customHeight="1" x14ac:dyDescent="0.2">
      <c r="A31" s="79" t="s">
        <v>95</v>
      </c>
      <c r="B31" s="85" t="s">
        <v>253</v>
      </c>
      <c r="C31" s="95">
        <f>'I17'!D20</f>
        <v>70</v>
      </c>
    </row>
    <row r="32" spans="1:3" ht="75" customHeight="1" x14ac:dyDescent="0.2">
      <c r="A32" s="80" t="s">
        <v>98</v>
      </c>
      <c r="B32" s="91" t="s">
        <v>237</v>
      </c>
      <c r="C32" s="96">
        <f>'I18'!E20</f>
        <v>0</v>
      </c>
    </row>
    <row r="33" spans="1:3" ht="32" x14ac:dyDescent="0.2">
      <c r="A33" s="84" t="s">
        <v>61</v>
      </c>
      <c r="B33" s="90" t="s">
        <v>238</v>
      </c>
      <c r="C33" s="96">
        <f>'I19'!E20</f>
        <v>25</v>
      </c>
    </row>
    <row r="34" spans="1:3" ht="16" x14ac:dyDescent="0.2">
      <c r="A34" s="80" t="s">
        <v>64</v>
      </c>
      <c r="B34" s="85" t="s">
        <v>239</v>
      </c>
      <c r="C34" s="96">
        <f>'I20'!D20</f>
        <v>0</v>
      </c>
    </row>
    <row r="35" spans="1:3" ht="80" x14ac:dyDescent="0.2">
      <c r="A35" s="80" t="s">
        <v>66</v>
      </c>
      <c r="B35" s="88" t="s">
        <v>254</v>
      </c>
      <c r="C35" s="96">
        <f>'I21'!D27</f>
        <v>125</v>
      </c>
    </row>
    <row r="36" spans="1:3" ht="48" x14ac:dyDescent="0.2">
      <c r="A36" s="80" t="s">
        <v>69</v>
      </c>
      <c r="B36" s="86" t="s">
        <v>255</v>
      </c>
      <c r="C36" s="96">
        <f>'I22'!D20</f>
        <v>10</v>
      </c>
    </row>
    <row r="37" spans="1:3" ht="16" x14ac:dyDescent="0.2">
      <c r="A37" s="80" t="s">
        <v>71</v>
      </c>
      <c r="B37" s="86" t="s">
        <v>240</v>
      </c>
      <c r="C37" s="96">
        <f>'I23'!F20</f>
        <v>0</v>
      </c>
    </row>
    <row r="39" spans="1:3" x14ac:dyDescent="0.2">
      <c r="A39" s="250" t="s">
        <v>2</v>
      </c>
      <c r="B39" s="1" t="s">
        <v>152</v>
      </c>
    </row>
    <row r="40" spans="1:3" x14ac:dyDescent="0.2">
      <c r="A40" s="18" t="s">
        <v>5</v>
      </c>
      <c r="B40" s="12" t="s">
        <v>153</v>
      </c>
      <c r="C40" s="98">
        <f>SUM(C11:C20)+SUM(C32:C37)</f>
        <v>215</v>
      </c>
    </row>
    <row r="41" spans="1:3" x14ac:dyDescent="0.2">
      <c r="A41" s="18" t="s">
        <v>6</v>
      </c>
      <c r="B41" s="12" t="s">
        <v>9</v>
      </c>
      <c r="C41" s="98">
        <f>SUM(C24:C31)</f>
        <v>234.98</v>
      </c>
    </row>
    <row r="42" spans="1:3" ht="16" thickBot="1" x14ac:dyDescent="0.25">
      <c r="A42" s="92" t="s">
        <v>7</v>
      </c>
      <c r="B42" s="13" t="s">
        <v>10</v>
      </c>
      <c r="C42" s="99">
        <f>SUM(C21:C23)</f>
        <v>105</v>
      </c>
    </row>
    <row r="43" spans="1:3" ht="17" thickTop="1" thickBot="1" x14ac:dyDescent="0.25">
      <c r="A43" s="93" t="s">
        <v>8</v>
      </c>
      <c r="B43" s="94" t="s">
        <v>11</v>
      </c>
      <c r="C43" s="100">
        <f>C40+C41+C42</f>
        <v>554.98</v>
      </c>
    </row>
    <row r="44" spans="1:3" ht="16" thickTop="1" x14ac:dyDescent="0.2"/>
    <row r="45" spans="1:3" x14ac:dyDescent="0.2">
      <c r="A45" s="60" t="s">
        <v>197</v>
      </c>
      <c r="B45" t="s">
        <v>198</v>
      </c>
    </row>
    <row r="46" spans="1:3" x14ac:dyDescent="0.2">
      <c r="A46" s="278" t="str">
        <f>'Date initiale'!C9</f>
        <v>iunie/2024</v>
      </c>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F72"/>
  <sheetViews>
    <sheetView workbookViewId="0">
      <selection activeCell="G26" sqref="G26"/>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6" ht="16" x14ac:dyDescent="0.2">
      <c r="A1" s="237" t="str">
        <f>'Date initiale'!C3</f>
        <v>Universitatea de Arhitectură și Urbanism "Ion Mincu" București</v>
      </c>
      <c r="B1" s="237"/>
      <c r="C1" s="237"/>
      <c r="D1" s="16"/>
    </row>
    <row r="2" spans="1:6" ht="16" x14ac:dyDescent="0.2">
      <c r="A2" s="237" t="str">
        <f>'Date initiale'!B4&amp;" "&amp;'Date initiale'!C4</f>
        <v>Facultatea URBANISM</v>
      </c>
      <c r="B2" s="237"/>
      <c r="C2" s="237"/>
      <c r="D2" s="16"/>
    </row>
    <row r="3" spans="1:6" ht="16" x14ac:dyDescent="0.2">
      <c r="A3" s="237" t="str">
        <f>'Date initiale'!B5&amp;" "&amp;'Date initiale'!C5</f>
        <v>Departamentul Planificare Urbană și Dezvoltare Teritorială</v>
      </c>
      <c r="B3" s="237"/>
      <c r="C3" s="237"/>
      <c r="D3" s="16"/>
    </row>
    <row r="4" spans="1:6" x14ac:dyDescent="0.2">
      <c r="A4" s="116" t="str">
        <f>'Date initiale'!C6&amp;", "&amp;'Date initiale'!C7</f>
        <v>Runceanu, Claudiu, P5</v>
      </c>
      <c r="B4" s="116"/>
      <c r="C4" s="116"/>
    </row>
    <row r="5" spans="1:6" x14ac:dyDescent="0.2">
      <c r="A5" s="116"/>
      <c r="B5" s="116"/>
      <c r="C5" s="116"/>
    </row>
    <row r="6" spans="1:6" ht="16" x14ac:dyDescent="0.2">
      <c r="A6" s="466" t="s">
        <v>159</v>
      </c>
      <c r="B6" s="466"/>
      <c r="C6" s="466"/>
      <c r="D6" s="466"/>
    </row>
    <row r="7" spans="1:6" ht="57.75" customHeight="1" x14ac:dyDescent="0.2">
      <c r="A7" s="464"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464"/>
      <c r="C7" s="464"/>
      <c r="D7" s="464"/>
    </row>
    <row r="8" spans="1:6" ht="17" thickBot="1" x14ac:dyDescent="0.25">
      <c r="A8" s="46"/>
      <c r="B8" s="46"/>
      <c r="C8" s="46"/>
      <c r="D8" s="46"/>
    </row>
    <row r="9" spans="1:6" ht="33" thickBot="1" x14ac:dyDescent="0.25">
      <c r="A9" s="151" t="s">
        <v>80</v>
      </c>
      <c r="B9" s="273" t="s">
        <v>207</v>
      </c>
      <c r="C9" s="273" t="s">
        <v>111</v>
      </c>
      <c r="D9" s="274" t="s">
        <v>196</v>
      </c>
      <c r="F9" s="240" t="s">
        <v>157</v>
      </c>
    </row>
    <row r="10" spans="1:6" ht="32" x14ac:dyDescent="0.2">
      <c r="A10" s="157">
        <v>1</v>
      </c>
      <c r="B10" s="275" t="s">
        <v>398</v>
      </c>
      <c r="C10" s="427">
        <v>2008</v>
      </c>
      <c r="D10" s="428">
        <v>5</v>
      </c>
      <c r="E10" s="28"/>
      <c r="F10" s="241" t="s">
        <v>225</v>
      </c>
    </row>
    <row r="11" spans="1:6" ht="32" x14ac:dyDescent="0.2">
      <c r="A11" s="448">
        <f>A10+1</f>
        <v>2</v>
      </c>
      <c r="B11" s="429" t="s">
        <v>399</v>
      </c>
      <c r="C11" s="385" t="s">
        <v>400</v>
      </c>
      <c r="D11" s="430">
        <v>5</v>
      </c>
      <c r="E11" s="28"/>
      <c r="F11" s="241" t="s">
        <v>221</v>
      </c>
    </row>
    <row r="12" spans="1:6" ht="16" x14ac:dyDescent="0.2">
      <c r="A12" s="448">
        <f t="shared" ref="A12:A18" si="0">A11+1</f>
        <v>3</v>
      </c>
      <c r="B12" s="431" t="s">
        <v>401</v>
      </c>
      <c r="C12" s="432" t="s">
        <v>402</v>
      </c>
      <c r="D12" s="353">
        <v>5</v>
      </c>
      <c r="E12" s="28"/>
      <c r="F12" s="241" t="s">
        <v>221</v>
      </c>
    </row>
    <row r="13" spans="1:6" ht="16" x14ac:dyDescent="0.2">
      <c r="A13" s="448">
        <f t="shared" si="0"/>
        <v>4</v>
      </c>
      <c r="B13" s="431" t="s">
        <v>403</v>
      </c>
      <c r="C13" s="432" t="s">
        <v>404</v>
      </c>
      <c r="D13" s="353">
        <v>5</v>
      </c>
      <c r="E13" s="28"/>
      <c r="F13" s="241">
        <v>20</v>
      </c>
    </row>
    <row r="14" spans="1:6" ht="16" x14ac:dyDescent="0.2">
      <c r="A14" s="448">
        <f t="shared" si="0"/>
        <v>5</v>
      </c>
      <c r="B14" s="433" t="s">
        <v>405</v>
      </c>
      <c r="C14" s="352" t="s">
        <v>419</v>
      </c>
      <c r="D14" s="353">
        <v>10</v>
      </c>
      <c r="E14" s="28"/>
    </row>
    <row r="15" spans="1:6" ht="16" x14ac:dyDescent="0.2">
      <c r="A15" s="448">
        <f t="shared" si="0"/>
        <v>6</v>
      </c>
      <c r="B15" s="433" t="s">
        <v>405</v>
      </c>
      <c r="C15" s="60" t="s">
        <v>404</v>
      </c>
      <c r="D15" s="439">
        <v>10</v>
      </c>
      <c r="E15" s="28"/>
    </row>
    <row r="16" spans="1:6" ht="16" x14ac:dyDescent="0.2">
      <c r="A16" s="448">
        <f t="shared" si="0"/>
        <v>7</v>
      </c>
      <c r="B16" s="431" t="s">
        <v>406</v>
      </c>
      <c r="C16" s="352" t="s">
        <v>407</v>
      </c>
      <c r="D16" s="430">
        <v>5</v>
      </c>
      <c r="E16" s="28"/>
    </row>
    <row r="17" spans="1:5" ht="16" x14ac:dyDescent="0.2">
      <c r="A17" s="448">
        <f t="shared" si="0"/>
        <v>8</v>
      </c>
      <c r="B17" s="434" t="s">
        <v>408</v>
      </c>
      <c r="C17" s="435" t="s">
        <v>409</v>
      </c>
      <c r="D17" s="436">
        <v>5</v>
      </c>
      <c r="E17" s="28"/>
    </row>
    <row r="18" spans="1:5" ht="16" x14ac:dyDescent="0.2">
      <c r="A18" s="448">
        <f t="shared" si="0"/>
        <v>9</v>
      </c>
      <c r="B18" s="437" t="s">
        <v>410</v>
      </c>
      <c r="C18" s="352" t="s">
        <v>411</v>
      </c>
      <c r="D18" s="353">
        <v>15</v>
      </c>
      <c r="E18" s="28"/>
    </row>
    <row r="19" spans="1:5" ht="16" x14ac:dyDescent="0.2">
      <c r="A19" s="425">
        <v>10</v>
      </c>
      <c r="B19" s="431" t="s">
        <v>412</v>
      </c>
      <c r="C19" s="352" t="s">
        <v>413</v>
      </c>
      <c r="D19" s="430">
        <v>5</v>
      </c>
      <c r="E19" s="28"/>
    </row>
    <row r="20" spans="1:5" ht="16" x14ac:dyDescent="0.2">
      <c r="A20" s="425">
        <v>11</v>
      </c>
      <c r="B20" s="431" t="s">
        <v>414</v>
      </c>
      <c r="C20" s="435" t="s">
        <v>415</v>
      </c>
      <c r="D20" s="436">
        <v>5</v>
      </c>
      <c r="E20" s="28"/>
    </row>
    <row r="21" spans="1:5" ht="16" x14ac:dyDescent="0.2">
      <c r="A21" s="425">
        <v>12</v>
      </c>
      <c r="B21" s="426" t="s">
        <v>416</v>
      </c>
      <c r="C21" s="440" t="s">
        <v>409</v>
      </c>
      <c r="D21" s="441">
        <v>10</v>
      </c>
      <c r="E21" s="28"/>
    </row>
    <row r="22" spans="1:5" ht="16" x14ac:dyDescent="0.2">
      <c r="A22" s="425">
        <v>13</v>
      </c>
      <c r="B22" s="426" t="s">
        <v>416</v>
      </c>
      <c r="C22" s="440" t="s">
        <v>418</v>
      </c>
      <c r="D22" s="441">
        <v>10</v>
      </c>
      <c r="E22" s="28"/>
    </row>
    <row r="23" spans="1:5" ht="16" x14ac:dyDescent="0.2">
      <c r="A23" s="425">
        <v>14</v>
      </c>
      <c r="B23" s="426" t="s">
        <v>416</v>
      </c>
      <c r="C23" s="440" t="s">
        <v>417</v>
      </c>
      <c r="D23" s="441">
        <v>10</v>
      </c>
      <c r="E23" s="28"/>
    </row>
    <row r="24" spans="1:5" ht="16" x14ac:dyDescent="0.2">
      <c r="A24" s="425">
        <v>15</v>
      </c>
      <c r="B24" s="426" t="s">
        <v>416</v>
      </c>
      <c r="C24" s="440" t="s">
        <v>404</v>
      </c>
      <c r="D24" s="441">
        <v>10</v>
      </c>
      <c r="E24" s="28"/>
    </row>
    <row r="25" spans="1:5" ht="32" x14ac:dyDescent="0.2">
      <c r="A25" s="425">
        <v>16</v>
      </c>
      <c r="B25" s="431" t="s">
        <v>429</v>
      </c>
      <c r="C25" s="352" t="s">
        <v>428</v>
      </c>
      <c r="D25" s="430">
        <v>10</v>
      </c>
      <c r="E25" s="28"/>
    </row>
    <row r="26" spans="1:5" ht="17" thickBot="1" x14ac:dyDescent="0.25">
      <c r="A26" s="223">
        <v>17</v>
      </c>
      <c r="B26" s="438"/>
      <c r="C26" s="446"/>
      <c r="D26" s="447"/>
      <c r="E26" s="28"/>
    </row>
    <row r="27" spans="1:5" ht="17" thickBot="1" x14ac:dyDescent="0.25">
      <c r="A27" s="317"/>
      <c r="B27" s="261"/>
      <c r="C27" s="119" t="str">
        <f>"Total "&amp;LEFT(A7,3)</f>
        <v>Total I21</v>
      </c>
      <c r="D27" s="276">
        <f>SUM(D10:D26)</f>
        <v>125</v>
      </c>
      <c r="E27" s="28"/>
    </row>
    <row r="28" spans="1:5" ht="16" x14ac:dyDescent="0.2">
      <c r="A28" s="28"/>
      <c r="B28" s="39"/>
      <c r="C28" s="28"/>
      <c r="D28" s="28"/>
      <c r="E28" s="28"/>
    </row>
    <row r="29" spans="1:5" ht="16" x14ac:dyDescent="0.2">
      <c r="A29" s="28"/>
      <c r="B29" s="39"/>
      <c r="C29" s="28"/>
      <c r="D29" s="28"/>
      <c r="E29" s="28"/>
    </row>
    <row r="30" spans="1:5" ht="16" x14ac:dyDescent="0.2">
      <c r="A30" s="28"/>
      <c r="B30" s="39"/>
      <c r="C30" s="28"/>
      <c r="D30" s="28"/>
      <c r="E30" s="28"/>
    </row>
    <row r="31" spans="1:5" ht="16" x14ac:dyDescent="0.2">
      <c r="A31" s="28"/>
      <c r="B31" s="39"/>
      <c r="C31" s="28"/>
      <c r="D31" s="28"/>
      <c r="E31" s="28"/>
    </row>
    <row r="32" spans="1:5" ht="16" x14ac:dyDescent="0.2">
      <c r="A32" s="28"/>
      <c r="B32" s="39"/>
      <c r="C32" s="28"/>
      <c r="D32" s="28"/>
      <c r="E32" s="28"/>
    </row>
    <row r="33" spans="1:5" ht="16" x14ac:dyDescent="0.2">
      <c r="A33" s="28"/>
      <c r="B33" s="39"/>
      <c r="C33" s="28"/>
      <c r="D33" s="28"/>
      <c r="E33" s="28"/>
    </row>
    <row r="34" spans="1:5" ht="16" x14ac:dyDescent="0.2">
      <c r="A34" s="28"/>
      <c r="B34" s="40"/>
      <c r="C34" s="28"/>
      <c r="D34" s="28"/>
      <c r="E34" s="28"/>
    </row>
    <row r="35" spans="1:5" ht="16" x14ac:dyDescent="0.2">
      <c r="A35" s="28"/>
      <c r="B35" s="39"/>
      <c r="C35" s="28"/>
      <c r="D35" s="28"/>
      <c r="E35" s="28"/>
    </row>
    <row r="36" spans="1:5" ht="16" x14ac:dyDescent="0.2">
      <c r="A36" s="28"/>
      <c r="B36" s="39"/>
      <c r="C36" s="28"/>
      <c r="D36" s="28"/>
      <c r="E36" s="28"/>
    </row>
    <row r="37" spans="1:5" ht="16" x14ac:dyDescent="0.2">
      <c r="A37" s="28"/>
      <c r="B37" s="39"/>
      <c r="C37" s="28"/>
      <c r="D37" s="28"/>
      <c r="E37" s="28"/>
    </row>
    <row r="38" spans="1:5" ht="16" x14ac:dyDescent="0.2">
      <c r="A38" s="28"/>
      <c r="B38" s="28"/>
      <c r="C38" s="28"/>
      <c r="D38" s="28"/>
      <c r="E38" s="28"/>
    </row>
    <row r="39" spans="1:5" ht="16" x14ac:dyDescent="0.2">
      <c r="A39" s="28"/>
      <c r="B39" s="28"/>
      <c r="C39" s="28"/>
      <c r="D39" s="28"/>
      <c r="E39" s="28"/>
    </row>
    <row r="40" spans="1:5" ht="16" x14ac:dyDescent="0.2">
      <c r="A40" s="28"/>
      <c r="B40" s="28"/>
      <c r="C40" s="28"/>
      <c r="D40" s="28"/>
      <c r="E40" s="28"/>
    </row>
    <row r="41" spans="1:5" ht="16" x14ac:dyDescent="0.2">
      <c r="A41" s="28"/>
      <c r="B41" s="28"/>
      <c r="C41" s="28"/>
      <c r="D41" s="28"/>
      <c r="E41" s="28"/>
    </row>
    <row r="42" spans="1:5" ht="16" x14ac:dyDescent="0.2">
      <c r="A42" s="28"/>
      <c r="B42" s="28"/>
      <c r="C42" s="28"/>
      <c r="D42" s="28"/>
      <c r="E42" s="28"/>
    </row>
    <row r="43" spans="1:5" ht="16" x14ac:dyDescent="0.2">
      <c r="A43" s="28"/>
      <c r="B43" s="28"/>
      <c r="C43" s="28"/>
      <c r="D43" s="28"/>
      <c r="E43" s="28"/>
    </row>
    <row r="44" spans="1:5" ht="16" x14ac:dyDescent="0.2">
      <c r="A44" s="28"/>
      <c r="B44" s="28"/>
      <c r="C44" s="28"/>
      <c r="D44" s="28"/>
      <c r="E44" s="28"/>
    </row>
    <row r="45" spans="1:5" ht="16" x14ac:dyDescent="0.2">
      <c r="A45" s="28"/>
      <c r="B45" s="28"/>
      <c r="C45" s="28"/>
      <c r="D45" s="28"/>
      <c r="E45" s="28"/>
    </row>
    <row r="46" spans="1:5" ht="16" x14ac:dyDescent="0.2">
      <c r="A46" s="28"/>
      <c r="B46" s="28"/>
      <c r="C46" s="28"/>
      <c r="D46" s="28"/>
      <c r="E46" s="28"/>
    </row>
    <row r="47" spans="1:5" ht="16" x14ac:dyDescent="0.2">
      <c r="A47" s="28"/>
      <c r="B47" s="28"/>
      <c r="C47" s="28"/>
      <c r="D47" s="28"/>
      <c r="E47" s="28"/>
    </row>
    <row r="48" spans="1:5" ht="16" x14ac:dyDescent="0.2">
      <c r="A48" s="28"/>
      <c r="B48" s="28"/>
      <c r="C48" s="28"/>
      <c r="D48" s="28"/>
      <c r="E48" s="28"/>
    </row>
    <row r="49" spans="1:5" ht="16" x14ac:dyDescent="0.2">
      <c r="A49" s="28"/>
      <c r="B49" s="28"/>
      <c r="C49" s="28"/>
      <c r="D49" s="28"/>
      <c r="E49" s="28"/>
    </row>
    <row r="50" spans="1:5" ht="16" x14ac:dyDescent="0.2">
      <c r="A50" s="28"/>
      <c r="B50" s="28"/>
      <c r="C50" s="28"/>
      <c r="D50" s="28"/>
      <c r="E50" s="28"/>
    </row>
    <row r="51" spans="1:5" ht="16" x14ac:dyDescent="0.2">
      <c r="A51" s="28"/>
      <c r="B51" s="28"/>
      <c r="C51" s="28"/>
      <c r="D51" s="28"/>
      <c r="E51" s="28"/>
    </row>
    <row r="52" spans="1:5" ht="16" x14ac:dyDescent="0.2">
      <c r="A52" s="28"/>
      <c r="B52" s="28"/>
      <c r="C52" s="28"/>
      <c r="D52" s="28"/>
      <c r="E52" s="28"/>
    </row>
    <row r="53" spans="1:5" ht="16" x14ac:dyDescent="0.2">
      <c r="A53" s="28"/>
      <c r="B53" s="28"/>
      <c r="C53" s="28"/>
      <c r="D53" s="28"/>
      <c r="E53" s="28"/>
    </row>
    <row r="54" spans="1:5" ht="16" x14ac:dyDescent="0.2">
      <c r="A54" s="28"/>
      <c r="B54" s="28"/>
      <c r="C54" s="28"/>
      <c r="D54" s="28"/>
      <c r="E54" s="28"/>
    </row>
    <row r="55" spans="1:5" ht="16" x14ac:dyDescent="0.2">
      <c r="A55" s="28"/>
      <c r="B55" s="28"/>
      <c r="C55" s="28"/>
      <c r="D55" s="28"/>
      <c r="E55" s="28"/>
    </row>
    <row r="56" spans="1:5" ht="16" x14ac:dyDescent="0.2">
      <c r="A56" s="28"/>
      <c r="B56" s="28"/>
      <c r="C56" s="28"/>
      <c r="D56" s="28"/>
      <c r="E56" s="28"/>
    </row>
    <row r="57" spans="1:5" ht="16" x14ac:dyDescent="0.2">
      <c r="A57" s="28"/>
      <c r="B57" s="28"/>
      <c r="C57" s="28"/>
      <c r="D57" s="28"/>
      <c r="E57" s="28"/>
    </row>
    <row r="58" spans="1:5" ht="16" x14ac:dyDescent="0.2">
      <c r="A58" s="28"/>
      <c r="B58" s="28"/>
      <c r="C58" s="28"/>
      <c r="D58" s="28"/>
      <c r="E58" s="28"/>
    </row>
    <row r="59" spans="1:5" ht="16" x14ac:dyDescent="0.2">
      <c r="A59" s="28"/>
      <c r="B59" s="28"/>
      <c r="C59" s="28"/>
      <c r="D59" s="28"/>
      <c r="E59" s="28"/>
    </row>
    <row r="60" spans="1:5" ht="16" x14ac:dyDescent="0.2">
      <c r="A60" s="28"/>
      <c r="B60" s="28"/>
      <c r="C60" s="28"/>
      <c r="D60" s="28"/>
      <c r="E60" s="28"/>
    </row>
    <row r="61" spans="1:5" ht="16" x14ac:dyDescent="0.2">
      <c r="A61" s="28"/>
      <c r="B61" s="28"/>
      <c r="C61" s="28"/>
      <c r="D61" s="28"/>
      <c r="E61" s="28"/>
    </row>
    <row r="62" spans="1:5" ht="16" x14ac:dyDescent="0.2">
      <c r="A62" s="28"/>
      <c r="B62" s="28"/>
      <c r="C62" s="28"/>
      <c r="D62" s="28"/>
      <c r="E62" s="28"/>
    </row>
    <row r="63" spans="1:5" ht="16" x14ac:dyDescent="0.2">
      <c r="A63" s="28"/>
      <c r="B63" s="28"/>
      <c r="C63" s="28"/>
      <c r="D63" s="28"/>
      <c r="E63" s="28"/>
    </row>
    <row r="64" spans="1:5" ht="16" x14ac:dyDescent="0.2">
      <c r="A64" s="28"/>
      <c r="B64" s="28"/>
      <c r="C64" s="28"/>
      <c r="D64" s="28"/>
      <c r="E64" s="28"/>
    </row>
    <row r="65" spans="1:5" ht="16" x14ac:dyDescent="0.2">
      <c r="A65" s="28"/>
      <c r="B65" s="28"/>
      <c r="C65" s="28"/>
      <c r="D65" s="28"/>
      <c r="E65" s="28"/>
    </row>
    <row r="66" spans="1:5" ht="16" x14ac:dyDescent="0.2">
      <c r="A66" s="28"/>
      <c r="B66" s="28"/>
      <c r="C66" s="28"/>
      <c r="D66" s="28"/>
      <c r="E66" s="28"/>
    </row>
    <row r="67" spans="1:5" ht="16" x14ac:dyDescent="0.2">
      <c r="A67" s="28"/>
      <c r="B67" s="28"/>
      <c r="C67" s="28"/>
      <c r="D67" s="28"/>
      <c r="E67" s="28"/>
    </row>
    <row r="68" spans="1:5" ht="16" x14ac:dyDescent="0.2">
      <c r="A68" s="28"/>
      <c r="B68" s="28"/>
      <c r="C68" s="28"/>
      <c r="D68" s="28"/>
      <c r="E68" s="28"/>
    </row>
    <row r="69" spans="1:5" ht="16" x14ac:dyDescent="0.2">
      <c r="A69" s="28"/>
      <c r="B69" s="28"/>
      <c r="C69" s="28"/>
      <c r="D69" s="28"/>
      <c r="E69" s="28"/>
    </row>
    <row r="70" spans="1:5" ht="16" x14ac:dyDescent="0.2">
      <c r="A70" s="28"/>
      <c r="B70" s="28"/>
      <c r="C70" s="28"/>
      <c r="D70" s="28"/>
      <c r="E70" s="28"/>
    </row>
    <row r="71" spans="1:5" ht="16" x14ac:dyDescent="0.2">
      <c r="A71" s="28"/>
      <c r="B71" s="28"/>
      <c r="C71" s="28"/>
      <c r="D71" s="28"/>
      <c r="E71" s="28"/>
    </row>
    <row r="72" spans="1:5" ht="16" x14ac:dyDescent="0.2">
      <c r="A72" s="28"/>
      <c r="B72" s="28"/>
      <c r="C72" s="28"/>
      <c r="D72" s="28"/>
      <c r="E72" s="2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F20"/>
  <sheetViews>
    <sheetView workbookViewId="0">
      <selection activeCell="B31" sqref="B31"/>
    </sheetView>
  </sheetViews>
  <sheetFormatPr baseColWidth="10" defaultColWidth="8.83203125" defaultRowHeight="15" x14ac:dyDescent="0.2"/>
  <cols>
    <col min="1" max="1" width="5.1640625" customWidth="1"/>
    <col min="2" max="2" width="98.33203125" customWidth="1"/>
    <col min="3" max="3" width="15.6640625" customWidth="1"/>
    <col min="4" max="4" width="9.6640625" customWidth="1"/>
  </cols>
  <sheetData>
    <row r="1" spans="1:6" ht="16" x14ac:dyDescent="0.2">
      <c r="A1" s="237" t="str">
        <f>'Date initiale'!C3</f>
        <v>Universitatea de Arhitectură și Urbanism "Ion Mincu" București</v>
      </c>
      <c r="B1" s="237"/>
      <c r="C1" s="237"/>
      <c r="D1" s="36"/>
    </row>
    <row r="2" spans="1:6" ht="16" x14ac:dyDescent="0.2">
      <c r="A2" s="237" t="str">
        <f>'Date initiale'!B4&amp;" "&amp;'Date initiale'!C4</f>
        <v>Facultatea URBANISM</v>
      </c>
      <c r="B2" s="237"/>
      <c r="C2" s="237"/>
      <c r="D2" s="16"/>
    </row>
    <row r="3" spans="1:6" ht="16" x14ac:dyDescent="0.2">
      <c r="A3" s="237" t="str">
        <f>'Date initiale'!B5&amp;" "&amp;'Date initiale'!C5</f>
        <v>Departamentul Planificare Urbană și Dezvoltare Teritorială</v>
      </c>
      <c r="B3" s="237"/>
      <c r="C3" s="237"/>
      <c r="D3" s="16"/>
    </row>
    <row r="4" spans="1:6" x14ac:dyDescent="0.2">
      <c r="A4" s="116" t="str">
        <f>'Date initiale'!C6&amp;", "&amp;'Date initiale'!C7</f>
        <v>Runceanu, Claudiu, P5</v>
      </c>
      <c r="B4" s="116"/>
      <c r="C4" s="116"/>
    </row>
    <row r="5" spans="1:6" x14ac:dyDescent="0.2">
      <c r="A5" s="116"/>
      <c r="B5" s="116"/>
      <c r="C5" s="116"/>
    </row>
    <row r="6" spans="1:6" ht="16" x14ac:dyDescent="0.2">
      <c r="A6" s="467" t="s">
        <v>159</v>
      </c>
      <c r="B6" s="467"/>
      <c r="C6" s="467"/>
      <c r="D6" s="467"/>
    </row>
    <row r="7" spans="1:6" ht="45" customHeight="1" x14ac:dyDescent="0.2">
      <c r="A7" s="464"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464"/>
      <c r="C7" s="464"/>
      <c r="D7" s="464"/>
    </row>
    <row r="8" spans="1:6" ht="15.75" customHeight="1" thickBot="1" x14ac:dyDescent="0.25">
      <c r="A8" s="46"/>
      <c r="B8" s="46"/>
      <c r="C8" s="46"/>
      <c r="D8" s="46"/>
    </row>
    <row r="9" spans="1:6" ht="33" thickBot="1" x14ac:dyDescent="0.25">
      <c r="A9" s="151" t="s">
        <v>80</v>
      </c>
      <c r="B9" s="152" t="s">
        <v>208</v>
      </c>
      <c r="C9" s="152" t="s">
        <v>111</v>
      </c>
      <c r="D9" s="259" t="s">
        <v>196</v>
      </c>
      <c r="F9" s="240" t="s">
        <v>157</v>
      </c>
    </row>
    <row r="10" spans="1:6" ht="16" x14ac:dyDescent="0.2">
      <c r="A10" s="157">
        <v>1</v>
      </c>
      <c r="B10" s="442" t="s">
        <v>420</v>
      </c>
      <c r="C10" s="443" t="s">
        <v>421</v>
      </c>
      <c r="D10" s="444">
        <v>5</v>
      </c>
      <c r="F10" s="241" t="s">
        <v>221</v>
      </c>
    </row>
    <row r="11" spans="1:6" ht="16" x14ac:dyDescent="0.2">
      <c r="A11" s="158">
        <f>A10+1</f>
        <v>2</v>
      </c>
      <c r="B11" s="431" t="s">
        <v>422</v>
      </c>
      <c r="C11" s="352" t="s">
        <v>423</v>
      </c>
      <c r="D11" s="445">
        <v>3</v>
      </c>
      <c r="F11" s="241" t="s">
        <v>223</v>
      </c>
    </row>
    <row r="12" spans="1:6" ht="16" x14ac:dyDescent="0.2">
      <c r="A12" s="158">
        <f t="shared" ref="A12:A19" si="0">A11+1</f>
        <v>3</v>
      </c>
      <c r="B12" s="431" t="s">
        <v>424</v>
      </c>
      <c r="C12" s="352" t="s">
        <v>425</v>
      </c>
      <c r="D12" s="445">
        <v>1</v>
      </c>
      <c r="F12" s="241" t="s">
        <v>224</v>
      </c>
    </row>
    <row r="13" spans="1:6" ht="16" x14ac:dyDescent="0.2">
      <c r="A13" s="158">
        <f t="shared" si="0"/>
        <v>4</v>
      </c>
      <c r="B13" s="431" t="s">
        <v>426</v>
      </c>
      <c r="C13" s="352" t="s">
        <v>427</v>
      </c>
      <c r="D13" s="445">
        <v>1</v>
      </c>
    </row>
    <row r="14" spans="1:6" x14ac:dyDescent="0.2">
      <c r="A14" s="158">
        <f t="shared" si="0"/>
        <v>5</v>
      </c>
      <c r="B14" s="268"/>
      <c r="C14" s="35"/>
      <c r="D14" s="314"/>
    </row>
    <row r="15" spans="1:6" x14ac:dyDescent="0.2">
      <c r="A15" s="158">
        <f t="shared" si="0"/>
        <v>6</v>
      </c>
      <c r="B15" s="268"/>
      <c r="C15" s="35"/>
      <c r="D15" s="314"/>
    </row>
    <row r="16" spans="1:6" x14ac:dyDescent="0.2">
      <c r="A16" s="158">
        <f t="shared" si="0"/>
        <v>7</v>
      </c>
      <c r="B16" s="268"/>
      <c r="C16" s="35"/>
      <c r="D16" s="314"/>
    </row>
    <row r="17" spans="1:4" x14ac:dyDescent="0.2">
      <c r="A17" s="158">
        <f t="shared" si="0"/>
        <v>8</v>
      </c>
      <c r="B17" s="268"/>
      <c r="C17" s="35"/>
      <c r="D17" s="314"/>
    </row>
    <row r="18" spans="1:4" x14ac:dyDescent="0.2">
      <c r="A18" s="158">
        <f t="shared" si="0"/>
        <v>9</v>
      </c>
      <c r="B18" s="268"/>
      <c r="C18" s="35"/>
      <c r="D18" s="314"/>
    </row>
    <row r="19" spans="1:4" ht="16" thickBot="1" x14ac:dyDescent="0.25">
      <c r="A19" s="223">
        <f t="shared" si="0"/>
        <v>10</v>
      </c>
      <c r="B19" s="271"/>
      <c r="C19" s="148"/>
      <c r="D19" s="315"/>
    </row>
    <row r="20" spans="1:4" ht="16" thickBot="1" x14ac:dyDescent="0.25">
      <c r="A20" s="316"/>
      <c r="B20" s="116"/>
      <c r="C20" s="119" t="str">
        <f>"Total "&amp;LEFT(A7,3)</f>
        <v>Total I22</v>
      </c>
      <c r="D20" s="277">
        <f>SUM(D10:D19)</f>
        <v>10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H20"/>
  <sheetViews>
    <sheetView workbookViewId="0">
      <selection activeCell="B6" sqref="B6"/>
    </sheetView>
  </sheetViews>
  <sheetFormatPr baseColWidth="10" defaultColWidth="8.83203125" defaultRowHeight="15" x14ac:dyDescent="0.2"/>
  <cols>
    <col min="1" max="1" width="5.1640625" customWidth="1"/>
    <col min="2" max="2" width="27.5" customWidth="1"/>
    <col min="3" max="3" width="46.83203125" customWidth="1"/>
    <col min="4" max="4" width="30" customWidth="1"/>
    <col min="5" max="5" width="10.5" customWidth="1"/>
    <col min="6" max="6" width="9.6640625" customWidth="1"/>
  </cols>
  <sheetData>
    <row r="1" spans="1:8" x14ac:dyDescent="0.2">
      <c r="A1" s="116" t="str">
        <f>'Date initiale'!C3</f>
        <v>Universitatea de Arhitectură și Urbanism "Ion Mincu" București</v>
      </c>
      <c r="B1" s="116"/>
      <c r="C1" s="116"/>
      <c r="D1" s="116"/>
      <c r="E1" s="116"/>
    </row>
    <row r="2" spans="1:8" x14ac:dyDescent="0.2">
      <c r="A2" s="116" t="str">
        <f>'Date initiale'!B4&amp;" "&amp;'Date initiale'!C4</f>
        <v>Facultatea URBANISM</v>
      </c>
      <c r="B2" s="116"/>
      <c r="C2" s="116"/>
      <c r="D2" s="116"/>
      <c r="E2" s="116"/>
    </row>
    <row r="3" spans="1:8" x14ac:dyDescent="0.2">
      <c r="A3" s="116" t="str">
        <f>'Date initiale'!B5&amp;" "&amp;'Date initiale'!C5</f>
        <v>Departamentul Planificare Urbană și Dezvoltare Teritorială</v>
      </c>
      <c r="B3" s="116"/>
      <c r="C3" s="116"/>
      <c r="D3" s="116"/>
      <c r="E3" s="116"/>
    </row>
    <row r="4" spans="1:8" x14ac:dyDescent="0.2">
      <c r="A4" s="116" t="str">
        <f>'Date initiale'!C6&amp;", "&amp;'Date initiale'!C7</f>
        <v>Runceanu, Claudiu, P5</v>
      </c>
      <c r="B4" s="116"/>
      <c r="C4" s="116"/>
      <c r="D4" s="116"/>
      <c r="E4" s="116"/>
    </row>
    <row r="5" spans="1:8" x14ac:dyDescent="0.2">
      <c r="A5" s="116"/>
      <c r="B5" s="116"/>
      <c r="C5" s="116"/>
      <c r="D5" s="116"/>
      <c r="E5" s="116"/>
    </row>
    <row r="6" spans="1:8" ht="16" x14ac:dyDescent="0.2">
      <c r="A6" s="252" t="s">
        <v>159</v>
      </c>
    </row>
    <row r="7" spans="1:8" ht="16" x14ac:dyDescent="0.2">
      <c r="A7" s="464" t="str">
        <f>'Descriere indicatori'!A30&amp;". "&amp;'Descriere indicatori'!B30</f>
        <v xml:space="preserve">I23. Îndrumare de doctorat sau în co-tutelă la nivel internaţional/naţional </v>
      </c>
      <c r="B7" s="464"/>
      <c r="C7" s="464"/>
      <c r="D7" s="464"/>
      <c r="E7" s="464"/>
      <c r="F7" s="464"/>
    </row>
    <row r="8" spans="1:8" ht="16" thickBot="1" x14ac:dyDescent="0.25"/>
    <row r="9" spans="1:8" ht="33" thickBot="1" x14ac:dyDescent="0.25">
      <c r="A9" s="151" t="s">
        <v>80</v>
      </c>
      <c r="B9" s="152" t="s">
        <v>202</v>
      </c>
      <c r="C9" s="152" t="s">
        <v>204</v>
      </c>
      <c r="D9" s="152" t="s">
        <v>203</v>
      </c>
      <c r="E9" s="152" t="s">
        <v>111</v>
      </c>
      <c r="F9" s="259" t="s">
        <v>196</v>
      </c>
      <c r="H9" s="240" t="s">
        <v>157</v>
      </c>
    </row>
    <row r="10" spans="1:8" x14ac:dyDescent="0.2">
      <c r="A10" s="157">
        <v>1</v>
      </c>
      <c r="B10" s="275"/>
      <c r="C10" s="275"/>
      <c r="D10" s="275"/>
      <c r="E10" s="142"/>
      <c r="F10" s="313"/>
      <c r="H10" s="241" t="s">
        <v>221</v>
      </c>
    </row>
    <row r="11" spans="1:8" x14ac:dyDescent="0.2">
      <c r="A11" s="158">
        <f>A10+1</f>
        <v>2</v>
      </c>
      <c r="B11" s="268"/>
      <c r="C11" s="268"/>
      <c r="D11" s="268"/>
      <c r="E11" s="35"/>
      <c r="F11" s="314"/>
      <c r="H11" s="241" t="s">
        <v>223</v>
      </c>
    </row>
    <row r="12" spans="1:8" x14ac:dyDescent="0.2">
      <c r="A12" s="158">
        <f t="shared" ref="A12:A19" si="0">A11+1</f>
        <v>3</v>
      </c>
      <c r="B12" s="268"/>
      <c r="C12" s="268"/>
      <c r="D12" s="268"/>
      <c r="E12" s="35"/>
      <c r="F12" s="314"/>
    </row>
    <row r="13" spans="1:8" x14ac:dyDescent="0.2">
      <c r="A13" s="158">
        <f t="shared" si="0"/>
        <v>4</v>
      </c>
      <c r="B13" s="268"/>
      <c r="C13" s="268"/>
      <c r="D13" s="268"/>
      <c r="E13" s="35"/>
      <c r="F13" s="314"/>
    </row>
    <row r="14" spans="1:8" x14ac:dyDescent="0.2">
      <c r="A14" s="158">
        <f t="shared" si="0"/>
        <v>5</v>
      </c>
      <c r="B14" s="268"/>
      <c r="C14" s="268"/>
      <c r="D14" s="268"/>
      <c r="E14" s="35"/>
      <c r="F14" s="314"/>
    </row>
    <row r="15" spans="1:8" x14ac:dyDescent="0.2">
      <c r="A15" s="158">
        <f t="shared" si="0"/>
        <v>6</v>
      </c>
      <c r="B15" s="268"/>
      <c r="C15" s="268"/>
      <c r="D15" s="268"/>
      <c r="E15" s="35"/>
      <c r="F15" s="314"/>
    </row>
    <row r="16" spans="1:8" x14ac:dyDescent="0.2">
      <c r="A16" s="158">
        <f t="shared" si="0"/>
        <v>7</v>
      </c>
      <c r="B16" s="268"/>
      <c r="C16" s="268"/>
      <c r="D16" s="268"/>
      <c r="E16" s="35"/>
      <c r="F16" s="314"/>
    </row>
    <row r="17" spans="1:6" x14ac:dyDescent="0.2">
      <c r="A17" s="158">
        <f t="shared" si="0"/>
        <v>8</v>
      </c>
      <c r="B17" s="268"/>
      <c r="C17" s="268"/>
      <c r="D17" s="268"/>
      <c r="E17" s="35"/>
      <c r="F17" s="314"/>
    </row>
    <row r="18" spans="1:6" x14ac:dyDescent="0.2">
      <c r="A18" s="158">
        <f t="shared" si="0"/>
        <v>9</v>
      </c>
      <c r="B18" s="268"/>
      <c r="C18" s="268"/>
      <c r="D18" s="268"/>
      <c r="E18" s="35"/>
      <c r="F18" s="314"/>
    </row>
    <row r="19" spans="1:6" ht="16" thickBot="1" x14ac:dyDescent="0.25">
      <c r="A19" s="223">
        <f t="shared" si="0"/>
        <v>10</v>
      </c>
      <c r="B19" s="271"/>
      <c r="C19" s="271"/>
      <c r="D19" s="271"/>
      <c r="E19" s="148"/>
      <c r="F19" s="315"/>
    </row>
    <row r="20" spans="1:6" ht="16" thickBot="1" x14ac:dyDescent="0.25">
      <c r="A20" s="316"/>
      <c r="B20" s="116"/>
      <c r="C20" s="116"/>
      <c r="D20" s="116"/>
      <c r="E20" s="119" t="str">
        <f>"Total "&amp;LEFT(A7,3)</f>
        <v>Total I23</v>
      </c>
      <c r="F20" s="277">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B15"/>
  <sheetViews>
    <sheetView workbookViewId="0">
      <selection activeCell="A16" sqref="A16"/>
    </sheetView>
  </sheetViews>
  <sheetFormatPr baseColWidth="10" defaultColWidth="8.83203125" defaultRowHeight="15" x14ac:dyDescent="0.2"/>
  <sheetData>
    <row r="1" spans="1:28" x14ac:dyDescent="0.2">
      <c r="A1" t="s">
        <v>155</v>
      </c>
      <c r="AA1" s="279" t="s">
        <v>205</v>
      </c>
      <c r="AB1" t="s">
        <v>206</v>
      </c>
    </row>
    <row r="2" spans="1:28" x14ac:dyDescent="0.2">
      <c r="A2" t="s">
        <v>156</v>
      </c>
    </row>
    <row r="6" spans="1:28" x14ac:dyDescent="0.2">
      <c r="A6" t="s">
        <v>191</v>
      </c>
    </row>
    <row r="7" spans="1:28" x14ac:dyDescent="0.2">
      <c r="A7" t="s">
        <v>192</v>
      </c>
    </row>
    <row r="8" spans="1:28" x14ac:dyDescent="0.2">
      <c r="A8" t="s">
        <v>193</v>
      </c>
    </row>
    <row r="9" spans="1:28" x14ac:dyDescent="0.2">
      <c r="A9" t="s">
        <v>194</v>
      </c>
    </row>
    <row r="10" spans="1:28" x14ac:dyDescent="0.2">
      <c r="A10" t="s">
        <v>195</v>
      </c>
    </row>
    <row r="13" spans="1:28" x14ac:dyDescent="0.2">
      <c r="A13" t="s">
        <v>77</v>
      </c>
    </row>
    <row r="14" spans="1:28" x14ac:dyDescent="0.2">
      <c r="A14" t="s">
        <v>263</v>
      </c>
    </row>
    <row r="15" spans="1:28" x14ac:dyDescent="0.2">
      <c r="A15" t="s">
        <v>264</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D51"/>
  <sheetViews>
    <sheetView showGridLines="0" showRowColHeaders="0" topLeftCell="A19" zoomScaleNormal="100" workbookViewId="0">
      <selection activeCell="E43" sqref="E43"/>
    </sheetView>
  </sheetViews>
  <sheetFormatPr baseColWidth="10" defaultColWidth="8.83203125" defaultRowHeight="15" x14ac:dyDescent="0.2"/>
  <cols>
    <col min="1" max="1" width="8.5" customWidth="1"/>
    <col min="2" max="2" width="55" customWidth="1"/>
    <col min="3" max="3" width="9.5" style="60" customWidth="1"/>
    <col min="4" max="4" width="14.33203125" customWidth="1"/>
  </cols>
  <sheetData>
    <row r="1" spans="1:4" x14ac:dyDescent="0.2">
      <c r="A1" s="74" t="s">
        <v>226</v>
      </c>
      <c r="C1"/>
    </row>
    <row r="2" spans="1:4" x14ac:dyDescent="0.2">
      <c r="A2" s="74"/>
      <c r="C2"/>
    </row>
    <row r="3" spans="1:4" ht="48" x14ac:dyDescent="0.2">
      <c r="A3" s="59" t="s">
        <v>91</v>
      </c>
      <c r="B3" s="11" t="s">
        <v>19</v>
      </c>
      <c r="C3" s="59" t="s">
        <v>20</v>
      </c>
      <c r="D3" s="11" t="s">
        <v>129</v>
      </c>
    </row>
    <row r="4" spans="1:4" ht="32" x14ac:dyDescent="0.2">
      <c r="A4" s="65" t="s">
        <v>161</v>
      </c>
      <c r="B4" s="10" t="s">
        <v>22</v>
      </c>
      <c r="C4" s="65" t="s">
        <v>132</v>
      </c>
      <c r="D4" s="62" t="s">
        <v>130</v>
      </c>
    </row>
    <row r="5" spans="1:4" ht="16" x14ac:dyDescent="0.2">
      <c r="A5" s="65" t="s">
        <v>162</v>
      </c>
      <c r="B5" s="10" t="s">
        <v>24</v>
      </c>
      <c r="C5" s="65" t="s">
        <v>25</v>
      </c>
      <c r="D5" s="62" t="s">
        <v>18</v>
      </c>
    </row>
    <row r="6" spans="1:4" ht="32" x14ac:dyDescent="0.2">
      <c r="A6" s="65" t="s">
        <v>163</v>
      </c>
      <c r="B6" s="27" t="s">
        <v>27</v>
      </c>
      <c r="C6" s="65" t="s">
        <v>28</v>
      </c>
      <c r="D6" s="62" t="s">
        <v>29</v>
      </c>
    </row>
    <row r="7" spans="1:4" ht="16" x14ac:dyDescent="0.2">
      <c r="A7" s="65" t="s">
        <v>164</v>
      </c>
      <c r="B7" s="10" t="s">
        <v>31</v>
      </c>
      <c r="C7" s="65" t="s">
        <v>32</v>
      </c>
      <c r="D7" s="62" t="s">
        <v>33</v>
      </c>
    </row>
    <row r="8" spans="1:4" s="17" customFormat="1" ht="48" x14ac:dyDescent="0.2">
      <c r="A8" s="65" t="s">
        <v>165</v>
      </c>
      <c r="B8" s="62" t="s">
        <v>35</v>
      </c>
      <c r="C8" s="65" t="s">
        <v>28</v>
      </c>
      <c r="D8" s="62" t="s">
        <v>33</v>
      </c>
    </row>
    <row r="9" spans="1:4" ht="32" x14ac:dyDescent="0.2">
      <c r="A9" s="65" t="s">
        <v>166</v>
      </c>
      <c r="B9" s="14" t="s">
        <v>37</v>
      </c>
      <c r="C9" s="65" t="s">
        <v>38</v>
      </c>
      <c r="D9" s="62" t="s">
        <v>33</v>
      </c>
    </row>
    <row r="10" spans="1:4" ht="26.25" customHeight="1" x14ac:dyDescent="0.2">
      <c r="A10" s="65" t="s">
        <v>167</v>
      </c>
      <c r="B10" s="14" t="s">
        <v>40</v>
      </c>
      <c r="C10" s="65" t="s">
        <v>38</v>
      </c>
      <c r="D10" s="62" t="s">
        <v>33</v>
      </c>
    </row>
    <row r="11" spans="1:4" ht="32" x14ac:dyDescent="0.2">
      <c r="A11" s="65" t="s">
        <v>168</v>
      </c>
      <c r="B11" s="14" t="s">
        <v>42</v>
      </c>
      <c r="C11" s="65" t="s">
        <v>28</v>
      </c>
      <c r="D11" s="62" t="s">
        <v>43</v>
      </c>
    </row>
    <row r="12" spans="1:4" ht="32" x14ac:dyDescent="0.2">
      <c r="A12" s="65" t="s">
        <v>169</v>
      </c>
      <c r="B12" s="10" t="s">
        <v>45</v>
      </c>
      <c r="C12" s="65" t="s">
        <v>46</v>
      </c>
      <c r="D12" s="62" t="s">
        <v>43</v>
      </c>
    </row>
    <row r="13" spans="1:4" ht="62.25" customHeight="1" x14ac:dyDescent="0.2">
      <c r="A13" s="65" t="s">
        <v>170</v>
      </c>
      <c r="B13" s="61" t="s">
        <v>48</v>
      </c>
      <c r="C13" s="65" t="s">
        <v>131</v>
      </c>
      <c r="D13" s="62" t="s">
        <v>49</v>
      </c>
    </row>
    <row r="14" spans="1:4" ht="64" x14ac:dyDescent="0.2">
      <c r="A14" s="66" t="s">
        <v>171</v>
      </c>
      <c r="B14" s="14" t="s">
        <v>51</v>
      </c>
      <c r="C14" s="65" t="s">
        <v>133</v>
      </c>
      <c r="D14" s="62" t="s">
        <v>52</v>
      </c>
    </row>
    <row r="15" spans="1:4" ht="46.5" customHeight="1" x14ac:dyDescent="0.2">
      <c r="A15" s="67"/>
      <c r="B15" s="14" t="s">
        <v>53</v>
      </c>
      <c r="C15" s="65" t="s">
        <v>134</v>
      </c>
      <c r="D15" s="62" t="s">
        <v>54</v>
      </c>
    </row>
    <row r="16" spans="1:4" ht="32" x14ac:dyDescent="0.2">
      <c r="A16" s="68"/>
      <c r="B16" s="30" t="s">
        <v>55</v>
      </c>
      <c r="C16" s="65" t="s">
        <v>135</v>
      </c>
      <c r="D16" s="62" t="s">
        <v>56</v>
      </c>
    </row>
    <row r="17" spans="1:4" ht="48" x14ac:dyDescent="0.2">
      <c r="A17" s="65" t="s">
        <v>172</v>
      </c>
      <c r="B17" s="14" t="s">
        <v>58</v>
      </c>
      <c r="C17" s="65" t="s">
        <v>136</v>
      </c>
      <c r="D17" s="62" t="s">
        <v>84</v>
      </c>
    </row>
    <row r="18" spans="1:4" ht="42" customHeight="1" x14ac:dyDescent="0.2">
      <c r="A18" s="65" t="s">
        <v>173</v>
      </c>
      <c r="B18" s="14" t="s">
        <v>86</v>
      </c>
      <c r="C18" s="65" t="s">
        <v>134</v>
      </c>
      <c r="D18" s="62" t="s">
        <v>84</v>
      </c>
    </row>
    <row r="19" spans="1:4" ht="70.5" customHeight="1" x14ac:dyDescent="0.2">
      <c r="A19" s="459" t="s">
        <v>174</v>
      </c>
      <c r="B19" s="10" t="s">
        <v>88</v>
      </c>
      <c r="C19" s="65" t="s">
        <v>137</v>
      </c>
      <c r="D19" s="62" t="s">
        <v>84</v>
      </c>
    </row>
    <row r="20" spans="1:4" ht="48" x14ac:dyDescent="0.2">
      <c r="A20" s="460"/>
      <c r="B20" s="10" t="s">
        <v>89</v>
      </c>
      <c r="C20" s="65" t="s">
        <v>138</v>
      </c>
      <c r="D20" s="62" t="s">
        <v>84</v>
      </c>
    </row>
    <row r="21" spans="1:4" ht="48" x14ac:dyDescent="0.2">
      <c r="A21" s="68" t="s">
        <v>174</v>
      </c>
      <c r="B21" s="10" t="s">
        <v>90</v>
      </c>
      <c r="C21" s="65" t="s">
        <v>139</v>
      </c>
      <c r="D21" s="62" t="s">
        <v>84</v>
      </c>
    </row>
    <row r="22" spans="1:4" ht="144" x14ac:dyDescent="0.2">
      <c r="A22" s="71" t="s">
        <v>0</v>
      </c>
      <c r="B22" s="69" t="s">
        <v>146</v>
      </c>
      <c r="C22" s="70" t="s">
        <v>114</v>
      </c>
      <c r="D22" s="69" t="s">
        <v>113</v>
      </c>
    </row>
    <row r="23" spans="1:4" ht="64" x14ac:dyDescent="0.2">
      <c r="A23" s="68" t="s">
        <v>175</v>
      </c>
      <c r="B23" s="55" t="s">
        <v>93</v>
      </c>
      <c r="C23" s="68" t="s">
        <v>140</v>
      </c>
      <c r="D23" s="64" t="s">
        <v>94</v>
      </c>
    </row>
    <row r="24" spans="1:4" ht="64" x14ac:dyDescent="0.2">
      <c r="A24" s="65" t="s">
        <v>176</v>
      </c>
      <c r="B24" s="14" t="s">
        <v>96</v>
      </c>
      <c r="C24" s="65" t="s">
        <v>141</v>
      </c>
      <c r="D24" s="62" t="s">
        <v>97</v>
      </c>
    </row>
    <row r="25" spans="1:4" ht="106.5" customHeight="1" x14ac:dyDescent="0.2">
      <c r="A25" s="65" t="s">
        <v>177</v>
      </c>
      <c r="B25" s="73" t="s">
        <v>59</v>
      </c>
      <c r="C25" s="65" t="s">
        <v>142</v>
      </c>
      <c r="D25" s="62" t="s">
        <v>60</v>
      </c>
    </row>
    <row r="26" spans="1:4" ht="48" x14ac:dyDescent="0.2">
      <c r="A26" s="65" t="s">
        <v>178</v>
      </c>
      <c r="B26" s="72" t="s">
        <v>62</v>
      </c>
      <c r="C26" s="65" t="s">
        <v>143</v>
      </c>
      <c r="D26" s="62" t="s">
        <v>63</v>
      </c>
    </row>
    <row r="27" spans="1:4" ht="32" x14ac:dyDescent="0.2">
      <c r="A27" s="65" t="s">
        <v>179</v>
      </c>
      <c r="B27" s="64" t="s">
        <v>65</v>
      </c>
      <c r="C27" s="65" t="s">
        <v>141</v>
      </c>
      <c r="D27" s="62" t="s">
        <v>63</v>
      </c>
    </row>
    <row r="28" spans="1:4" ht="96" x14ac:dyDescent="0.2">
      <c r="A28" s="65" t="s">
        <v>180</v>
      </c>
      <c r="B28" s="63" t="s">
        <v>67</v>
      </c>
      <c r="C28" s="65" t="s">
        <v>144</v>
      </c>
      <c r="D28" s="62" t="s">
        <v>68</v>
      </c>
    </row>
    <row r="29" spans="1:4" ht="64" x14ac:dyDescent="0.2">
      <c r="A29" s="65" t="s">
        <v>181</v>
      </c>
      <c r="B29" s="62" t="s">
        <v>70</v>
      </c>
      <c r="C29" s="65" t="s">
        <v>145</v>
      </c>
      <c r="D29" s="62" t="s">
        <v>60</v>
      </c>
    </row>
    <row r="30" spans="1:4" ht="32" x14ac:dyDescent="0.2">
      <c r="A30" s="65" t="s">
        <v>182</v>
      </c>
      <c r="B30" s="62" t="s">
        <v>72</v>
      </c>
      <c r="C30" s="65" t="s">
        <v>73</v>
      </c>
      <c r="D30" s="62" t="s">
        <v>60</v>
      </c>
    </row>
    <row r="32" spans="1:4" ht="48.75" customHeight="1" x14ac:dyDescent="0.2">
      <c r="A32" s="457" t="s">
        <v>74</v>
      </c>
      <c r="B32" s="457"/>
      <c r="C32" s="457"/>
      <c r="D32" s="457"/>
    </row>
    <row r="33" spans="1:4" ht="64.5" customHeight="1" x14ac:dyDescent="0.2">
      <c r="A33" s="457" t="s">
        <v>75</v>
      </c>
      <c r="B33" s="457"/>
      <c r="C33" s="457"/>
      <c r="D33" s="457"/>
    </row>
    <row r="34" spans="1:4" ht="59.25" customHeight="1" x14ac:dyDescent="0.2">
      <c r="A34" s="457" t="s">
        <v>76</v>
      </c>
      <c r="B34" s="457"/>
      <c r="C34" s="457"/>
      <c r="D34" s="457"/>
    </row>
    <row r="36" spans="1:4" x14ac:dyDescent="0.2">
      <c r="A36" s="458" t="s">
        <v>258</v>
      </c>
      <c r="B36" s="457"/>
      <c r="C36" s="457"/>
      <c r="D36" s="457"/>
    </row>
    <row r="37" spans="1:4" x14ac:dyDescent="0.2">
      <c r="A37" s="457"/>
      <c r="B37" s="457"/>
      <c r="C37" s="457"/>
      <c r="D37" s="457"/>
    </row>
    <row r="38" spans="1:4" x14ac:dyDescent="0.2">
      <c r="A38" s="457"/>
      <c r="B38" s="457"/>
      <c r="C38" s="457"/>
      <c r="D38" s="457"/>
    </row>
    <row r="39" spans="1:4" x14ac:dyDescent="0.2">
      <c r="A39" s="457"/>
      <c r="B39" s="457"/>
      <c r="C39" s="457"/>
      <c r="D39" s="457"/>
    </row>
    <row r="40" spans="1:4" x14ac:dyDescent="0.2">
      <c r="A40" s="457"/>
      <c r="B40" s="457"/>
      <c r="C40" s="457"/>
      <c r="D40" s="457"/>
    </row>
    <row r="41" spans="1:4" x14ac:dyDescent="0.2">
      <c r="A41" s="457"/>
      <c r="B41" s="457"/>
      <c r="C41" s="457"/>
      <c r="D41" s="457"/>
    </row>
    <row r="42" spans="1:4" x14ac:dyDescent="0.2">
      <c r="A42" s="457"/>
      <c r="B42" s="457"/>
      <c r="C42" s="457"/>
      <c r="D42" s="457"/>
    </row>
    <row r="43" spans="1:4" ht="114" customHeight="1" x14ac:dyDescent="0.2">
      <c r="A43" s="457"/>
      <c r="B43" s="457"/>
      <c r="C43" s="457"/>
      <c r="D43" s="457"/>
    </row>
    <row r="51" ht="86.25" customHeight="1" x14ac:dyDescent="0.2"/>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heetViews>
  <sheetFormatPr baseColWidth="10" defaultColWidth="8.83203125" defaultRowHeight="15" x14ac:dyDescent="0.2"/>
  <cols>
    <col min="2" max="2" width="46.5" customWidth="1"/>
    <col min="3" max="4" width="14.33203125" customWidth="1"/>
  </cols>
  <sheetData>
    <row r="1" spans="1:8" x14ac:dyDescent="0.2">
      <c r="A1" s="74" t="s">
        <v>149</v>
      </c>
    </row>
    <row r="3" spans="1:8" ht="64.5" customHeight="1" x14ac:dyDescent="0.2">
      <c r="A3" s="76" t="s">
        <v>2</v>
      </c>
      <c r="B3" s="75" t="s">
        <v>1</v>
      </c>
      <c r="C3" s="77" t="s">
        <v>3</v>
      </c>
      <c r="D3" s="77" t="s">
        <v>4</v>
      </c>
      <c r="E3" s="1"/>
      <c r="F3" s="1"/>
      <c r="G3" s="1"/>
      <c r="H3" s="1"/>
    </row>
    <row r="4" spans="1:8" x14ac:dyDescent="0.2">
      <c r="A4" s="18" t="s">
        <v>5</v>
      </c>
      <c r="B4" s="12" t="s">
        <v>150</v>
      </c>
      <c r="C4" s="18" t="s">
        <v>12</v>
      </c>
      <c r="D4" s="18" t="s">
        <v>15</v>
      </c>
    </row>
    <row r="5" spans="1:8" x14ac:dyDescent="0.2">
      <c r="A5" s="18" t="s">
        <v>6</v>
      </c>
      <c r="B5" s="12" t="s">
        <v>9</v>
      </c>
      <c r="C5" s="18" t="s">
        <v>12</v>
      </c>
      <c r="D5" s="18" t="s">
        <v>15</v>
      </c>
    </row>
    <row r="6" spans="1:8" x14ac:dyDescent="0.2">
      <c r="A6" s="18" t="s">
        <v>7</v>
      </c>
      <c r="B6" s="12" t="s">
        <v>10</v>
      </c>
      <c r="C6" s="18" t="s">
        <v>13</v>
      </c>
      <c r="D6" s="18" t="s">
        <v>16</v>
      </c>
    </row>
    <row r="7" spans="1:8" x14ac:dyDescent="0.2">
      <c r="A7" s="18" t="s">
        <v>8</v>
      </c>
      <c r="B7" s="12" t="s">
        <v>11</v>
      </c>
      <c r="C7" s="18" t="s">
        <v>14</v>
      </c>
      <c r="D7" s="18" t="s">
        <v>17</v>
      </c>
    </row>
    <row r="11" spans="1:8" ht="13.5" customHeight="1" x14ac:dyDescent="0.2"/>
    <row r="12" spans="1:8" hidden="1" x14ac:dyDescent="0.2"/>
    <row r="13" spans="1:8" hidden="1" x14ac:dyDescent="0.2"/>
    <row r="14" spans="1:8" hidden="1" x14ac:dyDescent="0.2"/>
    <row r="15" spans="1:8" hidden="1" x14ac:dyDescent="0.2"/>
    <row r="16" spans="1:8" hidden="1" x14ac:dyDescent="0.2"/>
    <row r="18" ht="20.25" customHeight="1" x14ac:dyDescent="0.2"/>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C16" sqref="C16"/>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6" x14ac:dyDescent="0.2">
      <c r="A1" s="237" t="str">
        <f>'Date initiale'!C3</f>
        <v>Universitatea de Arhitectură și Urbanism "Ion Mincu" București</v>
      </c>
      <c r="B1" s="237"/>
      <c r="C1" s="237"/>
      <c r="D1" s="2"/>
      <c r="E1" s="2"/>
      <c r="F1" s="3"/>
      <c r="G1" s="3"/>
      <c r="H1" s="3"/>
      <c r="I1" s="3"/>
    </row>
    <row r="2" spans="1:31" ht="16" x14ac:dyDescent="0.2">
      <c r="A2" s="237" t="str">
        <f>'Date initiale'!B4&amp;" "&amp;'Date initiale'!C4</f>
        <v>Facultatea URBANISM</v>
      </c>
      <c r="B2" s="237"/>
      <c r="C2" s="237"/>
      <c r="D2" s="2"/>
      <c r="E2" s="2"/>
      <c r="F2" s="3"/>
      <c r="G2" s="3"/>
      <c r="H2" s="3"/>
      <c r="I2" s="3"/>
    </row>
    <row r="3" spans="1:31" ht="16" x14ac:dyDescent="0.2">
      <c r="A3" s="237" t="str">
        <f>'Date initiale'!B5&amp;" "&amp;'Date initiale'!C5</f>
        <v>Departamentul Planificare Urbană și Dezvoltare Teritorială</v>
      </c>
      <c r="B3" s="237"/>
      <c r="C3" s="237"/>
      <c r="D3" s="2"/>
      <c r="E3" s="2"/>
      <c r="F3" s="2"/>
      <c r="G3" s="2"/>
      <c r="H3" s="2"/>
      <c r="I3" s="2"/>
    </row>
    <row r="4" spans="1:31" ht="16" x14ac:dyDescent="0.2">
      <c r="A4" s="462" t="str">
        <f>'Date initiale'!C6&amp;", "&amp;'Date initiale'!C7</f>
        <v>Runceanu, Claudiu, P5</v>
      </c>
      <c r="B4" s="462"/>
      <c r="C4" s="462"/>
      <c r="D4" s="2"/>
      <c r="E4" s="2"/>
      <c r="F4" s="3"/>
      <c r="G4" s="3"/>
      <c r="H4" s="3"/>
      <c r="I4" s="3"/>
    </row>
    <row r="5" spans="1:31" ht="16" x14ac:dyDescent="0.2">
      <c r="A5" s="238"/>
      <c r="B5" s="238"/>
      <c r="C5" s="238"/>
      <c r="D5" s="2"/>
      <c r="E5" s="2"/>
      <c r="F5" s="3"/>
      <c r="G5" s="3"/>
      <c r="H5" s="3"/>
      <c r="I5" s="3"/>
    </row>
    <row r="6" spans="1:31" ht="16" x14ac:dyDescent="0.2">
      <c r="A6" s="461" t="s">
        <v>159</v>
      </c>
      <c r="B6" s="461"/>
      <c r="C6" s="461"/>
      <c r="D6" s="461"/>
      <c r="E6" s="461"/>
      <c r="F6" s="461"/>
      <c r="G6" s="461"/>
      <c r="H6" s="461"/>
      <c r="I6" s="461"/>
    </row>
    <row r="7" spans="1:31" ht="16" x14ac:dyDescent="0.2">
      <c r="A7" s="461" t="str">
        <f>'Descriere indicatori'!A4&amp;". "&amp;'Descriere indicatori'!B4</f>
        <v xml:space="preserve">I1. Cărţi de autor/capitole publicate la edituri cu prestigiu internaţional* </v>
      </c>
      <c r="B7" s="461"/>
      <c r="C7" s="461"/>
      <c r="D7" s="461"/>
      <c r="E7" s="461"/>
      <c r="F7" s="461"/>
      <c r="G7" s="461"/>
      <c r="H7" s="461"/>
      <c r="I7" s="461"/>
    </row>
    <row r="8" spans="1:31" ht="17" thickBot="1" x14ac:dyDescent="0.25">
      <c r="A8" s="32"/>
      <c r="B8" s="32"/>
      <c r="C8" s="32"/>
      <c r="D8" s="32"/>
      <c r="E8" s="32"/>
      <c r="F8" s="32"/>
      <c r="G8" s="32"/>
      <c r="H8" s="32"/>
      <c r="I8" s="32"/>
    </row>
    <row r="9" spans="1:31" s="6" customFormat="1" ht="65" thickBot="1" x14ac:dyDescent="0.25">
      <c r="A9" s="183" t="s">
        <v>80</v>
      </c>
      <c r="B9" s="184" t="s">
        <v>115</v>
      </c>
      <c r="C9" s="184" t="s">
        <v>227</v>
      </c>
      <c r="D9" s="184" t="s">
        <v>117</v>
      </c>
      <c r="E9" s="184" t="s">
        <v>118</v>
      </c>
      <c r="F9" s="185" t="s">
        <v>119</v>
      </c>
      <c r="G9" s="184" t="s">
        <v>120</v>
      </c>
      <c r="H9" s="184" t="s">
        <v>121</v>
      </c>
      <c r="I9" s="186" t="s">
        <v>122</v>
      </c>
      <c r="J9" s="4"/>
      <c r="K9" s="240" t="s">
        <v>157</v>
      </c>
      <c r="L9" s="5"/>
      <c r="M9" s="5"/>
      <c r="N9" s="5"/>
      <c r="O9" s="5"/>
      <c r="P9" s="5"/>
      <c r="Q9" s="5"/>
      <c r="R9" s="5"/>
      <c r="S9" s="5"/>
      <c r="T9" s="5"/>
      <c r="U9" s="5"/>
      <c r="V9" s="5"/>
      <c r="W9" s="5"/>
      <c r="X9" s="5"/>
      <c r="Y9" s="5"/>
      <c r="Z9" s="5"/>
      <c r="AA9" s="5"/>
      <c r="AB9" s="5"/>
      <c r="AC9" s="5"/>
      <c r="AD9" s="5"/>
      <c r="AE9" s="5"/>
    </row>
    <row r="10" spans="1:31" s="6" customFormat="1" ht="32" x14ac:dyDescent="0.2">
      <c r="A10" s="101">
        <v>1</v>
      </c>
      <c r="B10" s="339" t="s">
        <v>272</v>
      </c>
      <c r="C10" s="340" t="s">
        <v>273</v>
      </c>
      <c r="D10" s="339" t="s">
        <v>274</v>
      </c>
      <c r="E10" s="341" t="s">
        <v>275</v>
      </c>
      <c r="F10" s="342">
        <v>2011</v>
      </c>
      <c r="G10" s="104">
        <v>3</v>
      </c>
      <c r="H10" s="104">
        <v>3</v>
      </c>
      <c r="I10" s="285">
        <v>5</v>
      </c>
      <c r="J10" s="8"/>
      <c r="K10" s="241" t="s">
        <v>158</v>
      </c>
      <c r="L10" s="9"/>
      <c r="M10" s="9"/>
      <c r="N10" s="9"/>
      <c r="O10" s="9"/>
      <c r="P10" s="9"/>
      <c r="Q10" s="9"/>
      <c r="R10" s="9"/>
      <c r="S10" s="9"/>
      <c r="T10" s="9"/>
      <c r="U10" s="5"/>
      <c r="V10" s="5"/>
      <c r="W10" s="5"/>
      <c r="X10" s="5"/>
      <c r="Y10" s="5"/>
      <c r="Z10" s="5"/>
      <c r="AA10" s="5"/>
      <c r="AB10" s="5"/>
      <c r="AC10" s="5"/>
      <c r="AD10" s="5"/>
      <c r="AE10" s="5"/>
    </row>
    <row r="11" spans="1:31" s="6" customFormat="1" ht="16" x14ac:dyDescent="0.2">
      <c r="A11" s="105">
        <f>A10+1</f>
        <v>2</v>
      </c>
      <c r="B11" s="106"/>
      <c r="C11" s="107"/>
      <c r="D11" s="106"/>
      <c r="E11" s="108"/>
      <c r="F11" s="109"/>
      <c r="G11" s="110"/>
      <c r="H11" s="110"/>
      <c r="I11" s="286"/>
      <c r="J11" s="8"/>
      <c r="K11" s="60"/>
      <c r="L11" s="9"/>
      <c r="M11" s="9"/>
      <c r="N11" s="9"/>
      <c r="O11" s="9"/>
      <c r="P11" s="9"/>
      <c r="Q11" s="9"/>
      <c r="R11" s="9"/>
      <c r="S11" s="9"/>
      <c r="T11" s="9"/>
      <c r="U11" s="5"/>
      <c r="V11" s="5"/>
      <c r="W11" s="5"/>
      <c r="X11" s="5"/>
      <c r="Y11" s="5"/>
      <c r="Z11" s="5"/>
      <c r="AA11" s="5"/>
      <c r="AB11" s="5"/>
      <c r="AC11" s="5"/>
      <c r="AD11" s="5"/>
      <c r="AE11" s="5"/>
    </row>
    <row r="12" spans="1:31" s="6" customFormat="1" ht="16" x14ac:dyDescent="0.2">
      <c r="A12" s="105">
        <f t="shared" ref="A12:A19" si="0">A11+1</f>
        <v>3</v>
      </c>
      <c r="B12" s="107"/>
      <c r="C12" s="107"/>
      <c r="D12" s="107"/>
      <c r="E12" s="108"/>
      <c r="F12" s="109"/>
      <c r="G12" s="110"/>
      <c r="H12" s="110"/>
      <c r="I12" s="286"/>
      <c r="J12" s="8"/>
      <c r="K12" s="9"/>
      <c r="L12" s="9"/>
      <c r="M12" s="9"/>
      <c r="N12" s="9"/>
      <c r="O12" s="9"/>
      <c r="P12" s="9"/>
      <c r="Q12" s="9"/>
      <c r="R12" s="9"/>
      <c r="S12" s="9"/>
      <c r="T12" s="9"/>
      <c r="U12" s="5"/>
      <c r="V12" s="5"/>
      <c r="W12" s="5"/>
      <c r="X12" s="5"/>
      <c r="Y12" s="5"/>
      <c r="Z12" s="5"/>
      <c r="AA12" s="5"/>
      <c r="AB12" s="5"/>
      <c r="AC12" s="5"/>
      <c r="AD12" s="5"/>
      <c r="AE12" s="5"/>
    </row>
    <row r="13" spans="1:31" s="6" customFormat="1" ht="16" x14ac:dyDescent="0.2">
      <c r="A13" s="105">
        <f t="shared" si="0"/>
        <v>4</v>
      </c>
      <c r="B13" s="106"/>
      <c r="C13" s="107"/>
      <c r="D13" s="106"/>
      <c r="E13" s="108"/>
      <c r="F13" s="109"/>
      <c r="G13" s="110"/>
      <c r="H13" s="110"/>
      <c r="I13" s="286"/>
      <c r="J13" s="8"/>
      <c r="K13" s="9"/>
      <c r="L13" s="9"/>
      <c r="M13" s="9"/>
      <c r="N13" s="9"/>
      <c r="O13" s="9"/>
      <c r="P13" s="9"/>
      <c r="Q13" s="9"/>
      <c r="R13" s="9"/>
      <c r="S13" s="9"/>
      <c r="T13" s="9"/>
      <c r="U13" s="5"/>
      <c r="V13" s="5"/>
      <c r="W13" s="5"/>
      <c r="X13" s="5"/>
      <c r="Y13" s="5"/>
      <c r="Z13" s="5"/>
      <c r="AA13" s="5"/>
      <c r="AB13" s="5"/>
      <c r="AC13" s="5"/>
      <c r="AD13" s="5"/>
      <c r="AE13" s="5"/>
    </row>
    <row r="14" spans="1:31" s="6" customFormat="1" ht="16" x14ac:dyDescent="0.2">
      <c r="A14" s="105">
        <f t="shared" si="0"/>
        <v>5</v>
      </c>
      <c r="B14" s="107"/>
      <c r="C14" s="107"/>
      <c r="D14" s="107"/>
      <c r="E14" s="108"/>
      <c r="F14" s="109"/>
      <c r="G14" s="110"/>
      <c r="H14" s="110"/>
      <c r="I14" s="286"/>
      <c r="J14" s="8"/>
      <c r="K14" s="9"/>
      <c r="L14" s="9"/>
      <c r="M14" s="9"/>
      <c r="N14" s="9"/>
      <c r="O14" s="9"/>
      <c r="P14" s="9"/>
      <c r="Q14" s="9"/>
      <c r="R14" s="9"/>
      <c r="S14" s="9"/>
      <c r="T14" s="9"/>
      <c r="U14" s="5"/>
      <c r="V14" s="5"/>
      <c r="W14" s="5"/>
      <c r="X14" s="5"/>
      <c r="Y14" s="5"/>
      <c r="Z14" s="5"/>
      <c r="AA14" s="5"/>
      <c r="AB14" s="5"/>
      <c r="AC14" s="5"/>
      <c r="AD14" s="5"/>
      <c r="AE14" s="5"/>
    </row>
    <row r="15" spans="1:31" s="6" customFormat="1" ht="16" x14ac:dyDescent="0.2">
      <c r="A15" s="105">
        <f t="shared" si="0"/>
        <v>6</v>
      </c>
      <c r="B15" s="107"/>
      <c r="C15" s="107"/>
      <c r="D15" s="107"/>
      <c r="E15" s="108"/>
      <c r="F15" s="109"/>
      <c r="G15" s="110"/>
      <c r="H15" s="110"/>
      <c r="I15" s="286"/>
      <c r="J15" s="8"/>
      <c r="K15" s="9"/>
      <c r="L15" s="9"/>
      <c r="M15" s="9"/>
      <c r="N15" s="9"/>
      <c r="O15" s="9"/>
      <c r="P15" s="9"/>
      <c r="Q15" s="9"/>
      <c r="R15" s="9"/>
      <c r="S15" s="9"/>
      <c r="T15" s="9"/>
      <c r="U15" s="5"/>
      <c r="V15" s="5"/>
      <c r="W15" s="5"/>
      <c r="X15" s="5"/>
      <c r="Y15" s="5"/>
      <c r="Z15" s="5"/>
      <c r="AA15" s="5"/>
      <c r="AB15" s="5"/>
      <c r="AC15" s="5"/>
      <c r="AD15" s="5"/>
      <c r="AE15" s="5"/>
    </row>
    <row r="16" spans="1:31" s="6" customFormat="1" ht="16" x14ac:dyDescent="0.2">
      <c r="A16" s="105">
        <f t="shared" si="0"/>
        <v>7</v>
      </c>
      <c r="B16" s="106"/>
      <c r="C16" s="107"/>
      <c r="D16" s="106"/>
      <c r="E16" s="108"/>
      <c r="F16" s="109"/>
      <c r="G16" s="110"/>
      <c r="H16" s="110"/>
      <c r="I16" s="286"/>
      <c r="J16" s="8"/>
      <c r="K16" s="9"/>
      <c r="L16" s="9"/>
      <c r="M16" s="9"/>
      <c r="N16" s="9"/>
      <c r="O16" s="9"/>
      <c r="P16" s="9"/>
      <c r="Q16" s="9"/>
      <c r="R16" s="9"/>
      <c r="S16" s="9"/>
      <c r="T16" s="9"/>
      <c r="U16" s="5"/>
      <c r="V16" s="5"/>
      <c r="W16" s="5"/>
      <c r="X16" s="5"/>
      <c r="Y16" s="5"/>
      <c r="Z16" s="5"/>
      <c r="AA16" s="5"/>
      <c r="AB16" s="5"/>
      <c r="AC16" s="5"/>
      <c r="AD16" s="5"/>
      <c r="AE16" s="5"/>
    </row>
    <row r="17" spans="1:31" s="6" customFormat="1" ht="16" x14ac:dyDescent="0.2">
      <c r="A17" s="105">
        <f t="shared" si="0"/>
        <v>8</v>
      </c>
      <c r="B17" s="107"/>
      <c r="C17" s="107"/>
      <c r="D17" s="107"/>
      <c r="E17" s="108"/>
      <c r="F17" s="109"/>
      <c r="G17" s="110"/>
      <c r="H17" s="110"/>
      <c r="I17" s="286"/>
      <c r="J17" s="8"/>
      <c r="K17" s="9"/>
      <c r="L17" s="9"/>
      <c r="M17" s="9"/>
      <c r="N17" s="9"/>
      <c r="O17" s="9"/>
      <c r="P17" s="9"/>
      <c r="Q17" s="9"/>
      <c r="R17" s="9"/>
      <c r="S17" s="9"/>
      <c r="T17" s="9"/>
      <c r="U17" s="5"/>
      <c r="V17" s="5"/>
      <c r="W17" s="5"/>
      <c r="X17" s="5"/>
      <c r="Y17" s="5"/>
      <c r="Z17" s="5"/>
      <c r="AA17" s="5"/>
      <c r="AB17" s="5"/>
      <c r="AC17" s="5"/>
      <c r="AD17" s="5"/>
      <c r="AE17" s="5"/>
    </row>
    <row r="18" spans="1:31" s="6" customFormat="1" ht="16" x14ac:dyDescent="0.2">
      <c r="A18" s="105">
        <f t="shared" si="0"/>
        <v>9</v>
      </c>
      <c r="B18" s="106"/>
      <c r="C18" s="107"/>
      <c r="D18" s="106"/>
      <c r="E18" s="108"/>
      <c r="F18" s="109"/>
      <c r="G18" s="110"/>
      <c r="H18" s="110"/>
      <c r="I18" s="286"/>
      <c r="J18" s="8"/>
      <c r="K18" s="9"/>
      <c r="L18" s="9"/>
      <c r="M18" s="9"/>
      <c r="N18" s="9"/>
      <c r="O18" s="9"/>
      <c r="P18" s="9"/>
      <c r="Q18" s="9"/>
      <c r="R18" s="9"/>
      <c r="S18" s="9"/>
      <c r="T18" s="9"/>
      <c r="U18" s="5"/>
      <c r="V18" s="5"/>
      <c r="W18" s="5"/>
      <c r="X18" s="5"/>
      <c r="Y18" s="5"/>
      <c r="Z18" s="5"/>
      <c r="AA18" s="5"/>
      <c r="AB18" s="5"/>
      <c r="AC18" s="5"/>
      <c r="AD18" s="5"/>
      <c r="AE18" s="5"/>
    </row>
    <row r="19" spans="1:31" s="6" customFormat="1" ht="17" thickBot="1" x14ac:dyDescent="0.25">
      <c r="A19" s="118">
        <f t="shared" si="0"/>
        <v>10</v>
      </c>
      <c r="B19" s="112"/>
      <c r="C19" s="112"/>
      <c r="D19" s="112"/>
      <c r="E19" s="113"/>
      <c r="F19" s="114"/>
      <c r="G19" s="115"/>
      <c r="H19" s="115"/>
      <c r="I19" s="287"/>
      <c r="J19" s="8"/>
      <c r="K19" s="9"/>
      <c r="L19" s="9"/>
      <c r="M19" s="9"/>
      <c r="N19" s="9"/>
      <c r="O19" s="9"/>
      <c r="P19" s="9"/>
      <c r="Q19" s="9"/>
      <c r="R19" s="9"/>
      <c r="S19" s="9"/>
      <c r="T19" s="9"/>
      <c r="U19" s="5"/>
      <c r="V19" s="5"/>
      <c r="W19" s="5"/>
      <c r="X19" s="5"/>
      <c r="Y19" s="5"/>
      <c r="Z19" s="5"/>
      <c r="AA19" s="5"/>
      <c r="AB19" s="5"/>
      <c r="AC19" s="5"/>
      <c r="AD19" s="5"/>
      <c r="AE19" s="5"/>
    </row>
    <row r="20" spans="1:31" ht="16" thickBot="1" x14ac:dyDescent="0.25">
      <c r="A20" s="316"/>
      <c r="B20" s="116"/>
      <c r="C20" s="116"/>
      <c r="D20" s="116"/>
      <c r="E20" s="116"/>
      <c r="F20" s="116"/>
      <c r="G20" s="116"/>
      <c r="H20" s="119" t="str">
        <f>"Total "&amp;LEFT(A7,2)</f>
        <v>Total I1</v>
      </c>
      <c r="I20" s="120">
        <f>SUM(I10:I19)</f>
        <v>5</v>
      </c>
    </row>
    <row r="22" spans="1:31" ht="33.75" customHeight="1" x14ac:dyDescent="0.2">
      <c r="A22" s="463"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3"/>
      <c r="C22" s="463"/>
      <c r="D22" s="463"/>
      <c r="E22" s="463"/>
      <c r="F22" s="463"/>
      <c r="G22" s="463"/>
      <c r="H22" s="463"/>
      <c r="I22" s="463"/>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B10" sqref="B10:I11"/>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6" x14ac:dyDescent="0.2">
      <c r="A1" s="237" t="str">
        <f>'Date initiale'!C3</f>
        <v>Universitatea de Arhitectură și Urbanism "Ion Mincu" București</v>
      </c>
      <c r="B1" s="237"/>
      <c r="C1" s="237"/>
      <c r="D1" s="2"/>
      <c r="E1" s="2"/>
      <c r="F1" s="3"/>
      <c r="G1" s="3"/>
      <c r="H1" s="3"/>
      <c r="I1" s="3"/>
    </row>
    <row r="2" spans="1:31" ht="16" x14ac:dyDescent="0.2">
      <c r="A2" s="237" t="str">
        <f>'Date initiale'!B4&amp;" "&amp;'Date initiale'!C4</f>
        <v>Facultatea URBANISM</v>
      </c>
      <c r="B2" s="237"/>
      <c r="C2" s="237"/>
      <c r="D2" s="2"/>
      <c r="E2" s="2"/>
      <c r="F2" s="3"/>
      <c r="G2" s="3"/>
      <c r="H2" s="3"/>
      <c r="I2" s="3"/>
    </row>
    <row r="3" spans="1:31" ht="16" x14ac:dyDescent="0.2">
      <c r="A3" s="237" t="str">
        <f>'Date initiale'!B5&amp;" "&amp;'Date initiale'!C5</f>
        <v>Departamentul Planificare Urbană și Dezvoltare Teritorială</v>
      </c>
      <c r="B3" s="237"/>
      <c r="C3" s="237"/>
      <c r="D3" s="2"/>
      <c r="E3" s="2"/>
      <c r="F3" s="2"/>
      <c r="G3" s="2"/>
      <c r="H3" s="2"/>
      <c r="I3" s="2"/>
    </row>
    <row r="4" spans="1:31" ht="16" x14ac:dyDescent="0.2">
      <c r="A4" s="462" t="str">
        <f>'Date initiale'!C6&amp;", "&amp;'Date initiale'!C7</f>
        <v>Runceanu, Claudiu, P5</v>
      </c>
      <c r="B4" s="462"/>
      <c r="C4" s="462"/>
      <c r="D4" s="2"/>
      <c r="E4" s="2"/>
      <c r="F4" s="3"/>
      <c r="G4" s="3"/>
      <c r="H4" s="3"/>
      <c r="I4" s="3"/>
    </row>
    <row r="5" spans="1:31" ht="16" x14ac:dyDescent="0.2">
      <c r="A5" s="238"/>
      <c r="B5" s="238"/>
      <c r="C5" s="238"/>
      <c r="D5" s="2"/>
      <c r="E5" s="2"/>
      <c r="F5" s="3"/>
      <c r="G5" s="3"/>
      <c r="H5" s="3"/>
      <c r="I5" s="3"/>
    </row>
    <row r="6" spans="1:31" ht="16" x14ac:dyDescent="0.2">
      <c r="A6" s="461" t="s">
        <v>159</v>
      </c>
      <c r="B6" s="461"/>
      <c r="C6" s="461"/>
      <c r="D6" s="461"/>
      <c r="E6" s="461"/>
      <c r="F6" s="461"/>
      <c r="G6" s="461"/>
      <c r="H6" s="461"/>
      <c r="I6" s="461"/>
    </row>
    <row r="7" spans="1:31" ht="16" x14ac:dyDescent="0.2">
      <c r="A7" s="461" t="str">
        <f>'Descriere indicatori'!A5&amp;". "&amp;'Descriere indicatori'!B5</f>
        <v xml:space="preserve">I2. Cărţi de autor publicate la edituri cu prestigiu naţional* </v>
      </c>
      <c r="B7" s="461"/>
      <c r="C7" s="461"/>
      <c r="D7" s="461"/>
      <c r="E7" s="461"/>
      <c r="F7" s="461"/>
      <c r="G7" s="461"/>
      <c r="H7" s="461"/>
      <c r="I7" s="461"/>
    </row>
    <row r="8" spans="1:31" ht="17" thickBot="1" x14ac:dyDescent="0.25">
      <c r="A8" s="32"/>
      <c r="B8" s="32"/>
      <c r="C8" s="32"/>
      <c r="D8" s="32"/>
      <c r="E8" s="32"/>
      <c r="F8" s="32"/>
      <c r="G8" s="32"/>
      <c r="H8" s="32"/>
      <c r="I8" s="32"/>
    </row>
    <row r="9" spans="1:31" s="6" customFormat="1" ht="65" thickBot="1" x14ac:dyDescent="0.25">
      <c r="A9" s="187" t="s">
        <v>80</v>
      </c>
      <c r="B9" s="188" t="s">
        <v>115</v>
      </c>
      <c r="C9" s="188" t="s">
        <v>116</v>
      </c>
      <c r="D9" s="188" t="s">
        <v>117</v>
      </c>
      <c r="E9" s="188" t="s">
        <v>118</v>
      </c>
      <c r="F9" s="189" t="s">
        <v>119</v>
      </c>
      <c r="G9" s="188" t="s">
        <v>120</v>
      </c>
      <c r="H9" s="188" t="s">
        <v>121</v>
      </c>
      <c r="I9" s="190" t="s">
        <v>122</v>
      </c>
      <c r="J9" s="4"/>
      <c r="K9" s="240" t="s">
        <v>157</v>
      </c>
      <c r="L9" s="5"/>
      <c r="M9" s="5"/>
      <c r="N9" s="5"/>
      <c r="O9" s="5"/>
      <c r="P9" s="5"/>
      <c r="Q9" s="5"/>
      <c r="R9" s="5"/>
      <c r="S9" s="5"/>
      <c r="T9" s="5"/>
      <c r="U9" s="5"/>
      <c r="V9" s="5"/>
      <c r="W9" s="5"/>
      <c r="X9" s="5"/>
      <c r="Y9" s="5"/>
      <c r="Z9" s="5"/>
      <c r="AA9" s="5"/>
      <c r="AB9" s="5"/>
      <c r="AC9" s="5"/>
      <c r="AD9" s="5"/>
      <c r="AE9" s="5"/>
    </row>
    <row r="10" spans="1:31" s="6" customFormat="1" ht="64" x14ac:dyDescent="0.2">
      <c r="A10" s="121">
        <v>1</v>
      </c>
      <c r="B10" s="343" t="s">
        <v>276</v>
      </c>
      <c r="C10" s="344" t="s">
        <v>277</v>
      </c>
      <c r="D10" s="343" t="s">
        <v>278</v>
      </c>
      <c r="E10" s="345" t="s">
        <v>279</v>
      </c>
      <c r="F10" s="346">
        <v>2014</v>
      </c>
      <c r="G10" s="343" t="s">
        <v>280</v>
      </c>
      <c r="H10" s="343" t="s">
        <v>280</v>
      </c>
      <c r="I10" s="347">
        <v>15</v>
      </c>
      <c r="J10" s="7"/>
      <c r="K10" s="241">
        <v>15</v>
      </c>
      <c r="L10" s="7"/>
      <c r="M10" s="7"/>
      <c r="N10" s="7"/>
      <c r="O10" s="7"/>
      <c r="P10" s="7"/>
      <c r="Q10" s="7"/>
      <c r="R10" s="7"/>
      <c r="S10" s="7"/>
      <c r="T10" s="7"/>
      <c r="U10" s="7"/>
      <c r="V10" s="7"/>
      <c r="W10" s="7"/>
      <c r="X10" s="7"/>
      <c r="Y10" s="7"/>
      <c r="Z10" s="7"/>
      <c r="AA10" s="7"/>
      <c r="AB10" s="7"/>
      <c r="AC10" s="7"/>
      <c r="AD10" s="7"/>
      <c r="AE10" s="7"/>
    </row>
    <row r="11" spans="1:31" s="6" customFormat="1" ht="32" x14ac:dyDescent="0.2">
      <c r="A11" s="123">
        <f>A10+1</f>
        <v>2</v>
      </c>
      <c r="B11" s="348" t="s">
        <v>276</v>
      </c>
      <c r="C11" s="349" t="s">
        <v>281</v>
      </c>
      <c r="D11" s="348" t="s">
        <v>282</v>
      </c>
      <c r="E11" s="349" t="s">
        <v>283</v>
      </c>
      <c r="F11" s="350">
        <v>2015</v>
      </c>
      <c r="G11" s="348" t="s">
        <v>284</v>
      </c>
      <c r="H11" s="348" t="s">
        <v>284</v>
      </c>
      <c r="I11" s="351">
        <v>15</v>
      </c>
      <c r="J11" s="7"/>
      <c r="K11"/>
      <c r="L11" s="7"/>
      <c r="M11" s="7"/>
      <c r="N11" s="7"/>
      <c r="O11" s="7"/>
      <c r="P11" s="7"/>
      <c r="Q11" s="7"/>
      <c r="R11" s="7"/>
      <c r="S11" s="7"/>
      <c r="T11" s="7"/>
      <c r="U11" s="7"/>
      <c r="V11" s="7"/>
      <c r="W11" s="7"/>
      <c r="X11" s="7"/>
      <c r="Y11" s="7"/>
      <c r="Z11" s="7"/>
      <c r="AA11" s="7"/>
      <c r="AB11" s="7"/>
      <c r="AC11" s="7"/>
      <c r="AD11" s="7"/>
      <c r="AE11" s="7"/>
    </row>
    <row r="12" spans="1:31" s="6" customFormat="1" ht="16" x14ac:dyDescent="0.2">
      <c r="A12" s="123">
        <f t="shared" ref="A12:A19" si="0">A11+1</f>
        <v>3</v>
      </c>
      <c r="B12" s="125"/>
      <c r="C12" s="125"/>
      <c r="D12" s="124"/>
      <c r="E12" s="125"/>
      <c r="F12" s="126"/>
      <c r="G12" s="125"/>
      <c r="H12" s="124"/>
      <c r="I12" s="288"/>
      <c r="J12" s="7"/>
      <c r="K12" s="7"/>
      <c r="L12" s="7"/>
      <c r="M12" s="7"/>
      <c r="N12" s="7"/>
      <c r="O12" s="7"/>
      <c r="P12" s="7"/>
      <c r="Q12" s="7"/>
      <c r="R12" s="7"/>
      <c r="S12" s="7"/>
      <c r="T12" s="7"/>
      <c r="U12" s="7"/>
      <c r="V12" s="7"/>
      <c r="W12" s="7"/>
      <c r="X12" s="7"/>
      <c r="Y12" s="7"/>
      <c r="Z12" s="7"/>
      <c r="AA12" s="7"/>
      <c r="AB12" s="7"/>
      <c r="AC12" s="7"/>
      <c r="AD12" s="7"/>
      <c r="AE12" s="7"/>
    </row>
    <row r="13" spans="1:31" s="6" customFormat="1" ht="16" x14ac:dyDescent="0.2">
      <c r="A13" s="123">
        <f t="shared" si="0"/>
        <v>4</v>
      </c>
      <c r="B13" s="125"/>
      <c r="C13" s="125"/>
      <c r="D13" s="124"/>
      <c r="E13" s="125"/>
      <c r="F13" s="126"/>
      <c r="G13" s="125"/>
      <c r="H13" s="125"/>
      <c r="I13" s="288"/>
      <c r="J13" s="7"/>
      <c r="K13" s="7"/>
      <c r="L13" s="7"/>
      <c r="M13" s="7"/>
      <c r="N13" s="7"/>
      <c r="O13" s="7"/>
      <c r="P13" s="7"/>
      <c r="Q13" s="7"/>
      <c r="R13" s="7"/>
      <c r="S13" s="7"/>
      <c r="T13" s="7"/>
      <c r="U13" s="7"/>
      <c r="V13" s="7"/>
      <c r="W13" s="7"/>
      <c r="X13" s="7"/>
      <c r="Y13" s="7"/>
      <c r="Z13" s="7"/>
      <c r="AA13" s="7"/>
      <c r="AB13" s="7"/>
      <c r="AC13" s="7"/>
      <c r="AD13" s="7"/>
      <c r="AE13" s="7"/>
    </row>
    <row r="14" spans="1:31" s="6" customFormat="1" ht="16" x14ac:dyDescent="0.2">
      <c r="A14" s="123">
        <f t="shared" si="0"/>
        <v>5</v>
      </c>
      <c r="B14" s="124"/>
      <c r="C14" s="125"/>
      <c r="D14" s="124"/>
      <c r="E14" s="125"/>
      <c r="F14" s="126"/>
      <c r="G14" s="124"/>
      <c r="H14" s="124"/>
      <c r="I14" s="288"/>
      <c r="J14" s="7"/>
      <c r="K14" s="7"/>
      <c r="L14" s="7"/>
      <c r="M14" s="7"/>
      <c r="N14" s="7"/>
      <c r="O14" s="7"/>
      <c r="P14" s="7"/>
      <c r="Q14" s="7"/>
      <c r="R14" s="7"/>
      <c r="S14" s="7"/>
      <c r="T14" s="7"/>
      <c r="U14" s="7"/>
      <c r="V14" s="7"/>
      <c r="W14" s="7"/>
      <c r="X14" s="7"/>
      <c r="Y14" s="7"/>
      <c r="Z14" s="7"/>
      <c r="AA14" s="7"/>
      <c r="AB14" s="7"/>
      <c r="AC14" s="7"/>
      <c r="AD14" s="7"/>
      <c r="AE14" s="7"/>
    </row>
    <row r="15" spans="1:31" s="6" customFormat="1" ht="16" x14ac:dyDescent="0.2">
      <c r="A15" s="123">
        <f t="shared" si="0"/>
        <v>6</v>
      </c>
      <c r="B15" s="125"/>
      <c r="C15" s="125"/>
      <c r="D15" s="124"/>
      <c r="E15" s="125"/>
      <c r="F15" s="126"/>
      <c r="G15" s="125"/>
      <c r="H15" s="124"/>
      <c r="I15" s="288"/>
      <c r="J15" s="7"/>
      <c r="K15" s="7"/>
      <c r="L15" s="7"/>
      <c r="M15" s="7"/>
      <c r="N15" s="7"/>
      <c r="O15" s="7"/>
      <c r="P15" s="7"/>
      <c r="Q15" s="7"/>
      <c r="R15" s="7"/>
      <c r="S15" s="7"/>
      <c r="T15" s="7"/>
      <c r="U15" s="7"/>
      <c r="V15" s="7"/>
      <c r="W15" s="7"/>
      <c r="X15" s="7"/>
      <c r="Y15" s="7"/>
      <c r="Z15" s="7"/>
      <c r="AA15" s="7"/>
      <c r="AB15" s="7"/>
      <c r="AC15" s="7"/>
      <c r="AD15" s="7"/>
      <c r="AE15" s="7"/>
    </row>
    <row r="16" spans="1:31" s="6" customFormat="1" ht="16" x14ac:dyDescent="0.2">
      <c r="A16" s="123">
        <f t="shared" si="0"/>
        <v>7</v>
      </c>
      <c r="B16" s="125"/>
      <c r="C16" s="125"/>
      <c r="D16" s="124"/>
      <c r="E16" s="125"/>
      <c r="F16" s="126"/>
      <c r="G16" s="125"/>
      <c r="H16" s="125"/>
      <c r="I16" s="288"/>
      <c r="J16" s="7"/>
      <c r="K16" s="7"/>
      <c r="L16" s="7"/>
      <c r="M16" s="7"/>
      <c r="N16" s="7"/>
      <c r="O16" s="7"/>
      <c r="P16" s="7"/>
      <c r="Q16" s="7"/>
      <c r="R16" s="7"/>
      <c r="S16" s="7"/>
      <c r="T16" s="7"/>
      <c r="U16" s="7"/>
      <c r="V16" s="7"/>
      <c r="W16" s="7"/>
      <c r="X16" s="7"/>
      <c r="Y16" s="7"/>
      <c r="Z16" s="7"/>
      <c r="AA16" s="7"/>
      <c r="AB16" s="7"/>
      <c r="AC16" s="7"/>
      <c r="AD16" s="7"/>
      <c r="AE16" s="7"/>
    </row>
    <row r="17" spans="1:31" s="6" customFormat="1" ht="16" x14ac:dyDescent="0.2">
      <c r="A17" s="123">
        <f t="shared" si="0"/>
        <v>8</v>
      </c>
      <c r="B17" s="127"/>
      <c r="C17" s="125"/>
      <c r="D17" s="127"/>
      <c r="E17" s="128"/>
      <c r="F17" s="126"/>
      <c r="G17" s="125"/>
      <c r="H17" s="125"/>
      <c r="I17" s="288"/>
      <c r="J17" s="7"/>
      <c r="K17" s="7"/>
      <c r="L17" s="7"/>
      <c r="M17" s="7"/>
      <c r="N17" s="7"/>
      <c r="O17" s="7"/>
      <c r="P17" s="7"/>
      <c r="Q17" s="7"/>
      <c r="R17" s="7"/>
      <c r="S17" s="7"/>
      <c r="T17" s="7"/>
      <c r="U17" s="7"/>
      <c r="V17" s="7"/>
      <c r="W17" s="7"/>
      <c r="X17" s="7"/>
      <c r="Y17" s="7"/>
      <c r="Z17" s="7"/>
      <c r="AA17" s="7"/>
      <c r="AB17" s="7"/>
      <c r="AC17" s="7"/>
      <c r="AD17" s="7"/>
      <c r="AE17" s="7"/>
    </row>
    <row r="18" spans="1:31" s="6" customFormat="1" ht="16" x14ac:dyDescent="0.2">
      <c r="A18" s="123">
        <f t="shared" si="0"/>
        <v>9</v>
      </c>
      <c r="B18" s="127"/>
      <c r="C18" s="125"/>
      <c r="D18" s="127"/>
      <c r="E18" s="128"/>
      <c r="F18" s="126"/>
      <c r="G18" s="125"/>
      <c r="H18" s="125"/>
      <c r="I18" s="288"/>
      <c r="J18" s="7"/>
      <c r="K18" s="7"/>
      <c r="L18" s="7"/>
      <c r="M18" s="7"/>
      <c r="N18" s="7"/>
      <c r="O18" s="7"/>
      <c r="P18" s="7"/>
      <c r="Q18" s="7"/>
      <c r="R18" s="7"/>
      <c r="S18" s="7"/>
      <c r="T18" s="7"/>
      <c r="U18" s="7"/>
      <c r="V18" s="7"/>
      <c r="W18" s="7"/>
      <c r="X18" s="7"/>
      <c r="Y18" s="7"/>
      <c r="Z18" s="7"/>
      <c r="AA18" s="7"/>
      <c r="AB18" s="7"/>
      <c r="AC18" s="7"/>
      <c r="AD18" s="7"/>
      <c r="AE18" s="7"/>
    </row>
    <row r="19" spans="1:31" s="6" customFormat="1" ht="17" thickBot="1" x14ac:dyDescent="0.25">
      <c r="A19" s="129">
        <f t="shared" si="0"/>
        <v>10</v>
      </c>
      <c r="B19" s="130"/>
      <c r="C19" s="131"/>
      <c r="D19" s="130"/>
      <c r="E19" s="131"/>
      <c r="F19" s="132"/>
      <c r="G19" s="132"/>
      <c r="H19" s="132"/>
      <c r="I19" s="289"/>
      <c r="J19" s="8"/>
      <c r="K19" s="9"/>
      <c r="L19" s="9"/>
      <c r="M19" s="9"/>
      <c r="N19" s="9"/>
      <c r="O19" s="9"/>
      <c r="P19" s="9"/>
      <c r="Q19" s="9"/>
      <c r="R19" s="9"/>
      <c r="S19" s="9"/>
      <c r="T19" s="9"/>
      <c r="U19" s="5"/>
      <c r="V19" s="5"/>
      <c r="W19" s="5"/>
      <c r="X19" s="5"/>
      <c r="Y19" s="5"/>
      <c r="Z19" s="5"/>
      <c r="AA19" s="5"/>
      <c r="AB19" s="5"/>
      <c r="AC19" s="5"/>
      <c r="AD19" s="5"/>
      <c r="AE19" s="5"/>
    </row>
    <row r="20" spans="1:31" s="6" customFormat="1" ht="17" thickBot="1" x14ac:dyDescent="0.25">
      <c r="A20" s="327"/>
      <c r="B20" s="133"/>
      <c r="C20" s="133"/>
      <c r="D20" s="133"/>
      <c r="E20" s="133"/>
      <c r="F20" s="133"/>
      <c r="G20" s="133"/>
      <c r="H20" s="119" t="str">
        <f>"Total "&amp;LEFT(A7,2)</f>
        <v>Total I2</v>
      </c>
      <c r="I20" s="138">
        <f>SUM(I10:I19)</f>
        <v>30</v>
      </c>
      <c r="J20" s="9"/>
      <c r="K20" s="9"/>
      <c r="L20" s="5"/>
      <c r="M20" s="5"/>
      <c r="N20" s="5"/>
      <c r="O20" s="5"/>
      <c r="P20" s="5"/>
      <c r="Q20" s="5"/>
      <c r="R20" s="5"/>
      <c r="S20" s="5"/>
      <c r="T20" s="5"/>
      <c r="U20" s="5"/>
      <c r="V20" s="5"/>
    </row>
    <row r="21" spans="1:31" s="6" customFormat="1" ht="16" x14ac:dyDescent="0.2">
      <c r="A21" s="8"/>
      <c r="B21" s="9"/>
      <c r="C21" s="9"/>
      <c r="D21" s="9"/>
      <c r="E21" s="9"/>
      <c r="F21" s="9"/>
      <c r="G21" s="9"/>
      <c r="H21" s="9"/>
      <c r="I21" s="9"/>
      <c r="J21" s="9"/>
      <c r="K21" s="9"/>
      <c r="L21" s="5"/>
      <c r="M21" s="5"/>
      <c r="N21" s="5"/>
      <c r="O21" s="5"/>
      <c r="P21" s="5"/>
      <c r="Q21" s="5"/>
      <c r="R21" s="5"/>
      <c r="S21" s="5"/>
      <c r="T21" s="5"/>
      <c r="U21" s="5"/>
      <c r="V21" s="5"/>
    </row>
    <row r="22" spans="1:31" s="6" customFormat="1" ht="33.75" customHeight="1" x14ac:dyDescent="0.2">
      <c r="A22" s="463"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3"/>
      <c r="C22" s="463"/>
      <c r="D22" s="463"/>
      <c r="E22" s="463"/>
      <c r="F22" s="463"/>
      <c r="G22" s="463"/>
      <c r="H22" s="463"/>
      <c r="I22" s="463"/>
      <c r="J22" s="9"/>
      <c r="K22" s="9"/>
      <c r="L22" s="5"/>
      <c r="M22" s="5"/>
      <c r="N22" s="5"/>
      <c r="O22" s="5"/>
      <c r="P22" s="5"/>
      <c r="Q22" s="5"/>
      <c r="R22" s="5"/>
      <c r="S22" s="5"/>
      <c r="T22" s="5"/>
      <c r="U22" s="5"/>
      <c r="V22" s="5"/>
    </row>
    <row r="23" spans="1:31" s="6" customFormat="1" ht="16" x14ac:dyDescent="0.2">
      <c r="A23" s="8"/>
      <c r="B23" s="9"/>
      <c r="C23" s="9"/>
      <c r="D23" s="9"/>
      <c r="E23" s="9"/>
      <c r="F23" s="9"/>
      <c r="G23" s="9"/>
      <c r="H23" s="9"/>
      <c r="I23" s="9"/>
      <c r="J23" s="9"/>
      <c r="K23" s="9"/>
      <c r="L23" s="5"/>
      <c r="M23" s="5"/>
      <c r="N23" s="5"/>
      <c r="O23" s="5"/>
      <c r="P23" s="5"/>
      <c r="Q23" s="5"/>
      <c r="R23" s="5"/>
      <c r="S23" s="5"/>
      <c r="T23" s="5"/>
      <c r="U23" s="5"/>
      <c r="V23" s="5"/>
    </row>
    <row r="24" spans="1:31" s="6" customFormat="1" ht="16" x14ac:dyDescent="0.2">
      <c r="A24" s="8"/>
      <c r="B24" s="9"/>
      <c r="C24" s="9"/>
      <c r="D24" s="9"/>
      <c r="E24" s="9"/>
      <c r="F24" s="9"/>
      <c r="G24" s="9"/>
      <c r="H24" s="9"/>
      <c r="I24" s="9"/>
      <c r="J24" s="9"/>
      <c r="K24" s="9"/>
      <c r="L24" s="5"/>
      <c r="M24" s="5"/>
      <c r="N24" s="5"/>
      <c r="O24" s="5"/>
      <c r="P24" s="5"/>
      <c r="Q24" s="5"/>
      <c r="R24" s="5"/>
      <c r="S24" s="5"/>
      <c r="T24" s="5"/>
      <c r="U24" s="5"/>
      <c r="V24" s="5"/>
    </row>
    <row r="25" spans="1:31" s="6" customFormat="1" ht="16" x14ac:dyDescent="0.2">
      <c r="A25" s="8"/>
      <c r="B25" s="9"/>
      <c r="C25" s="9"/>
      <c r="D25" s="9"/>
      <c r="E25" s="9"/>
      <c r="F25" s="9"/>
      <c r="G25" s="9"/>
      <c r="H25" s="9"/>
      <c r="I25" s="9"/>
      <c r="J25" s="9"/>
      <c r="K25" s="9"/>
      <c r="L25" s="5"/>
      <c r="M25" s="5"/>
      <c r="N25" s="5"/>
      <c r="O25" s="5"/>
      <c r="P25" s="5"/>
      <c r="Q25" s="5"/>
      <c r="R25" s="5"/>
      <c r="S25" s="5"/>
      <c r="T25" s="5"/>
      <c r="U25" s="5"/>
      <c r="V25" s="5"/>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22"/>
  <sheetViews>
    <sheetView workbookViewId="0">
      <selection activeCell="E28" sqref="E28"/>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11" x14ac:dyDescent="0.2">
      <c r="A1" s="237" t="str">
        <f>'Date initiale'!C3</f>
        <v>Universitatea de Arhitectură și Urbanism "Ion Mincu" București</v>
      </c>
      <c r="B1" s="237"/>
      <c r="C1" s="237"/>
    </row>
    <row r="2" spans="1:11" x14ac:dyDescent="0.2">
      <c r="A2" s="237" t="str">
        <f>'Date initiale'!B4&amp;" "&amp;'Date initiale'!C4</f>
        <v>Facultatea URBANISM</v>
      </c>
      <c r="B2" s="237"/>
      <c r="C2" s="237"/>
    </row>
    <row r="3" spans="1:11" x14ac:dyDescent="0.2">
      <c r="A3" s="237" t="str">
        <f>'Date initiale'!B5&amp;" "&amp;'Date initiale'!C5</f>
        <v>Departamentul Planificare Urbană și Dezvoltare Teritorială</v>
      </c>
      <c r="B3" s="237"/>
      <c r="C3" s="237"/>
    </row>
    <row r="4" spans="1:11" x14ac:dyDescent="0.2">
      <c r="A4" s="116" t="str">
        <f>'Date initiale'!C6&amp;", "&amp;'Date initiale'!C7</f>
        <v>Runceanu, Claudiu, P5</v>
      </c>
      <c r="B4" s="116"/>
      <c r="C4" s="116"/>
    </row>
    <row r="5" spans="1:11" x14ac:dyDescent="0.2">
      <c r="A5" s="116"/>
      <c r="B5" s="116"/>
      <c r="C5" s="116"/>
    </row>
    <row r="6" spans="1:11" ht="16" x14ac:dyDescent="0.2">
      <c r="A6" s="461" t="s">
        <v>159</v>
      </c>
      <c r="B6" s="461"/>
      <c r="C6" s="461"/>
      <c r="D6" s="461"/>
      <c r="E6" s="461"/>
      <c r="F6" s="461"/>
      <c r="G6" s="461"/>
      <c r="H6" s="461"/>
      <c r="I6" s="461"/>
    </row>
    <row r="7" spans="1:11" ht="16" x14ac:dyDescent="0.2">
      <c r="A7" s="461" t="str">
        <f>'Descriere indicatori'!A6&amp;". "&amp;'Descriere indicatori'!B6</f>
        <v xml:space="preserve">I3. Capitole de autor cuprinse în cărţi publicate la edituri cu prestigiu naţional* </v>
      </c>
      <c r="B7" s="461"/>
      <c r="C7" s="461"/>
      <c r="D7" s="461"/>
      <c r="E7" s="461"/>
      <c r="F7" s="461"/>
      <c r="G7" s="461"/>
      <c r="H7" s="461"/>
      <c r="I7" s="461"/>
    </row>
    <row r="8" spans="1:11" ht="17" thickBot="1" x14ac:dyDescent="0.25">
      <c r="A8" s="32"/>
      <c r="B8" s="32"/>
      <c r="C8" s="32"/>
      <c r="D8" s="32"/>
      <c r="E8" s="32"/>
      <c r="F8" s="32"/>
      <c r="G8" s="32"/>
      <c r="H8" s="32"/>
      <c r="I8" s="32"/>
    </row>
    <row r="9" spans="1:11" ht="65" thickBot="1" x14ac:dyDescent="0.25">
      <c r="A9" s="183" t="s">
        <v>80</v>
      </c>
      <c r="B9" s="184" t="s">
        <v>115</v>
      </c>
      <c r="C9" s="184" t="s">
        <v>227</v>
      </c>
      <c r="D9" s="184" t="s">
        <v>117</v>
      </c>
      <c r="E9" s="184" t="s">
        <v>118</v>
      </c>
      <c r="F9" s="185" t="s">
        <v>119</v>
      </c>
      <c r="G9" s="184" t="s">
        <v>120</v>
      </c>
      <c r="H9" s="184" t="s">
        <v>121</v>
      </c>
      <c r="I9" s="186" t="s">
        <v>122</v>
      </c>
      <c r="K9" s="240" t="s">
        <v>157</v>
      </c>
    </row>
    <row r="10" spans="1:11" ht="113" thickBot="1" x14ac:dyDescent="0.25">
      <c r="A10" s="157">
        <v>1</v>
      </c>
      <c r="B10" s="140" t="s">
        <v>276</v>
      </c>
      <c r="C10" s="140" t="s">
        <v>285</v>
      </c>
      <c r="D10" s="140" t="s">
        <v>278</v>
      </c>
      <c r="E10" s="140" t="s">
        <v>286</v>
      </c>
      <c r="F10" s="141">
        <v>2007</v>
      </c>
      <c r="G10" s="142"/>
      <c r="H10" s="141"/>
      <c r="I10" s="290">
        <v>10</v>
      </c>
      <c r="K10" s="241">
        <v>10</v>
      </c>
    </row>
    <row r="11" spans="1:11" ht="80" x14ac:dyDescent="0.2">
      <c r="A11" s="105">
        <f>A10+1</f>
        <v>2</v>
      </c>
      <c r="B11" s="352" t="s">
        <v>276</v>
      </c>
      <c r="C11" s="352" t="s">
        <v>287</v>
      </c>
      <c r="D11" s="140" t="s">
        <v>278</v>
      </c>
      <c r="E11" s="352" t="s">
        <v>288</v>
      </c>
      <c r="F11" s="352">
        <v>2014</v>
      </c>
      <c r="G11" s="352"/>
      <c r="H11" s="352"/>
      <c r="I11" s="353">
        <v>10</v>
      </c>
    </row>
    <row r="12" spans="1:11" x14ac:dyDescent="0.2">
      <c r="A12" s="144">
        <f t="shared" ref="A12:A19" si="0">A11+1</f>
        <v>3</v>
      </c>
      <c r="B12" s="117"/>
      <c r="C12" s="136"/>
      <c r="D12" s="134"/>
      <c r="E12" s="145"/>
      <c r="F12" s="110"/>
      <c r="G12" s="110"/>
      <c r="H12" s="110"/>
      <c r="I12" s="292"/>
    </row>
    <row r="13" spans="1:11" x14ac:dyDescent="0.2">
      <c r="A13" s="144">
        <f t="shared" si="0"/>
        <v>4</v>
      </c>
      <c r="B13" s="137"/>
      <c r="C13" s="35"/>
      <c r="D13" s="35"/>
      <c r="E13" s="35"/>
      <c r="F13" s="109"/>
      <c r="G13" s="109"/>
      <c r="H13" s="109"/>
      <c r="I13" s="286"/>
    </row>
    <row r="14" spans="1:11" x14ac:dyDescent="0.2">
      <c r="A14" s="144">
        <f t="shared" si="0"/>
        <v>5</v>
      </c>
      <c r="B14" s="108"/>
      <c r="C14" s="35"/>
      <c r="D14" s="35"/>
      <c r="E14" s="35"/>
      <c r="F14" s="109"/>
      <c r="G14" s="109"/>
      <c r="H14" s="109"/>
      <c r="I14" s="293"/>
    </row>
    <row r="15" spans="1:11" x14ac:dyDescent="0.2">
      <c r="A15" s="144">
        <f t="shared" si="0"/>
        <v>6</v>
      </c>
      <c r="B15" s="137"/>
      <c r="C15" s="35"/>
      <c r="D15" s="35"/>
      <c r="E15" s="108"/>
      <c r="F15" s="109"/>
      <c r="G15" s="109"/>
      <c r="H15" s="109"/>
      <c r="I15" s="286"/>
    </row>
    <row r="16" spans="1:11" x14ac:dyDescent="0.2">
      <c r="A16" s="144">
        <f t="shared" si="0"/>
        <v>7</v>
      </c>
      <c r="B16" s="108"/>
      <c r="C16" s="35"/>
      <c r="D16" s="35"/>
      <c r="E16" s="35"/>
      <c r="F16" s="109"/>
      <c r="G16" s="109"/>
      <c r="H16" s="109"/>
      <c r="I16" s="293"/>
    </row>
    <row r="17" spans="1:9" x14ac:dyDescent="0.2">
      <c r="A17" s="144">
        <f t="shared" si="0"/>
        <v>8</v>
      </c>
      <c r="B17" s="137"/>
      <c r="C17" s="35"/>
      <c r="D17" s="35"/>
      <c r="E17" s="108"/>
      <c r="F17" s="109"/>
      <c r="G17" s="109"/>
      <c r="H17" s="109"/>
      <c r="I17" s="286"/>
    </row>
    <row r="18" spans="1:9" x14ac:dyDescent="0.2">
      <c r="A18" s="144">
        <f t="shared" si="0"/>
        <v>9</v>
      </c>
      <c r="B18" s="135"/>
      <c r="C18" s="145"/>
      <c r="D18" s="134"/>
      <c r="E18" s="139"/>
      <c r="F18" s="110"/>
      <c r="G18" s="110"/>
      <c r="H18" s="110"/>
      <c r="I18" s="286"/>
    </row>
    <row r="19" spans="1:9" ht="16" thickBot="1" x14ac:dyDescent="0.25">
      <c r="A19" s="146">
        <f t="shared" si="0"/>
        <v>10</v>
      </c>
      <c r="B19" s="147"/>
      <c r="C19" s="148"/>
      <c r="D19" s="148"/>
      <c r="E19" s="148"/>
      <c r="F19" s="114"/>
      <c r="G19" s="114"/>
      <c r="H19" s="114"/>
      <c r="I19" s="287"/>
    </row>
    <row r="20" spans="1:9" ht="16" thickBot="1" x14ac:dyDescent="0.25">
      <c r="A20" s="316"/>
      <c r="B20" s="116"/>
      <c r="C20" s="116"/>
      <c r="D20" s="116"/>
      <c r="E20" s="116"/>
      <c r="F20" s="116"/>
      <c r="G20" s="116"/>
      <c r="H20" s="119" t="str">
        <f>"Total "&amp;LEFT(A7,2)</f>
        <v>Total I3</v>
      </c>
      <c r="I20" s="120">
        <f>SUM(I10:I19)</f>
        <v>20</v>
      </c>
    </row>
    <row r="22" spans="1:9" ht="33.75" customHeight="1" x14ac:dyDescent="0.2">
      <c r="A22" s="463"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3"/>
      <c r="C22" s="463"/>
      <c r="D22" s="463"/>
      <c r="E22" s="463"/>
      <c r="F22" s="463"/>
      <c r="G22" s="463"/>
      <c r="H22" s="463"/>
      <c r="I22" s="46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A6" sqref="A6:I6"/>
    </sheetView>
  </sheetViews>
  <sheetFormatPr baseColWidth="10" defaultColWidth="8.83203125" defaultRowHeight="15" x14ac:dyDescent="0.2"/>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x14ac:dyDescent="0.2">
      <c r="A1" s="237" t="str">
        <f>'Date initiale'!C3</f>
        <v>Universitatea de Arhitectură și Urbanism "Ion Mincu" București</v>
      </c>
      <c r="B1" s="237"/>
      <c r="C1" s="237"/>
    </row>
    <row r="2" spans="1:12" x14ac:dyDescent="0.2">
      <c r="A2" s="237" t="str">
        <f>'Date initiale'!B4&amp;" "&amp;'Date initiale'!C4</f>
        <v>Facultatea URBANISM</v>
      </c>
      <c r="B2" s="237"/>
      <c r="C2" s="237"/>
    </row>
    <row r="3" spans="1:12" x14ac:dyDescent="0.2">
      <c r="A3" s="237" t="str">
        <f>'Date initiale'!B5&amp;" "&amp;'Date initiale'!C5</f>
        <v>Departamentul Planificare Urbană și Dezvoltare Teritorială</v>
      </c>
      <c r="B3" s="237"/>
      <c r="C3" s="237"/>
    </row>
    <row r="4" spans="1:12" x14ac:dyDescent="0.2">
      <c r="A4" s="116" t="str">
        <f>'Date initiale'!C6&amp;", "&amp;'Date initiale'!C7</f>
        <v>Runceanu, Claudiu, P5</v>
      </c>
      <c r="B4" s="116"/>
      <c r="C4" s="116"/>
    </row>
    <row r="5" spans="1:12" x14ac:dyDescent="0.2">
      <c r="A5" s="116"/>
      <c r="B5" s="116"/>
      <c r="C5" s="116"/>
    </row>
    <row r="6" spans="1:12" ht="16" x14ac:dyDescent="0.2">
      <c r="A6" s="461" t="s">
        <v>159</v>
      </c>
      <c r="B6" s="461"/>
      <c r="C6" s="461"/>
      <c r="D6" s="461"/>
      <c r="E6" s="461"/>
      <c r="F6" s="461"/>
      <c r="G6" s="461"/>
      <c r="H6" s="461"/>
      <c r="I6" s="461"/>
    </row>
    <row r="7" spans="1:12" ht="16" x14ac:dyDescent="0.2">
      <c r="A7" s="461" t="str">
        <f>'Descriere indicatori'!A7&amp;". "&amp;'Descriere indicatori'!B7</f>
        <v xml:space="preserve">I4. Articole in extenso în reviste ştiinţifice de specialitate* </v>
      </c>
      <c r="B7" s="461"/>
      <c r="C7" s="461"/>
      <c r="D7" s="461"/>
      <c r="E7" s="461"/>
      <c r="F7" s="461"/>
      <c r="G7" s="461"/>
      <c r="H7" s="461"/>
      <c r="I7" s="461"/>
    </row>
    <row r="8" spans="1:12" ht="16" thickBot="1" x14ac:dyDescent="0.25">
      <c r="A8" s="149"/>
      <c r="B8" s="149"/>
      <c r="C8" s="149"/>
      <c r="D8" s="149"/>
      <c r="E8" s="149"/>
      <c r="F8" s="149"/>
      <c r="G8" s="149"/>
      <c r="H8" s="149"/>
      <c r="I8" s="149"/>
    </row>
    <row r="9" spans="1:12" ht="33" thickBot="1" x14ac:dyDescent="0.25">
      <c r="A9" s="183" t="s">
        <v>80</v>
      </c>
      <c r="B9" s="152" t="s">
        <v>115</v>
      </c>
      <c r="C9" s="152" t="s">
        <v>81</v>
      </c>
      <c r="D9" s="152" t="s">
        <v>82</v>
      </c>
      <c r="E9" s="152" t="s">
        <v>110</v>
      </c>
      <c r="F9" s="153" t="s">
        <v>119</v>
      </c>
      <c r="G9" s="152" t="s">
        <v>83</v>
      </c>
      <c r="H9" s="152" t="s">
        <v>160</v>
      </c>
      <c r="I9" s="154" t="s">
        <v>122</v>
      </c>
      <c r="K9" s="240" t="s">
        <v>157</v>
      </c>
    </row>
    <row r="10" spans="1:12" x14ac:dyDescent="0.2">
      <c r="A10" s="101">
        <v>1</v>
      </c>
      <c r="B10" s="102"/>
      <c r="C10" s="102"/>
      <c r="D10" s="102"/>
      <c r="E10" s="103"/>
      <c r="F10" s="104"/>
      <c r="G10" s="104"/>
      <c r="H10" s="104"/>
      <c r="I10" s="294"/>
      <c r="K10" s="241" t="s">
        <v>209</v>
      </c>
      <c r="L10" t="s">
        <v>210</v>
      </c>
    </row>
    <row r="11" spans="1:12" x14ac:dyDescent="0.2">
      <c r="A11" s="105">
        <f>A10+1</f>
        <v>2</v>
      </c>
      <c r="B11" s="106"/>
      <c r="C11" s="107"/>
      <c r="D11" s="106"/>
      <c r="E11" s="108"/>
      <c r="F11" s="109"/>
      <c r="G11" s="110"/>
      <c r="H11" s="110"/>
      <c r="I11" s="288"/>
    </row>
    <row r="12" spans="1:12" x14ac:dyDescent="0.2">
      <c r="A12" s="105">
        <f t="shared" ref="A12:A17" si="0">A11+1</f>
        <v>3</v>
      </c>
      <c r="B12" s="107"/>
      <c r="C12" s="107"/>
      <c r="D12" s="107"/>
      <c r="E12" s="108"/>
      <c r="F12" s="109"/>
      <c r="G12" s="110"/>
      <c r="H12" s="110"/>
      <c r="I12" s="288"/>
    </row>
    <row r="13" spans="1:12" x14ac:dyDescent="0.2">
      <c r="A13" s="105">
        <f t="shared" si="0"/>
        <v>4</v>
      </c>
      <c r="B13" s="107"/>
      <c r="C13" s="107"/>
      <c r="D13" s="107"/>
      <c r="E13" s="108"/>
      <c r="F13" s="109"/>
      <c r="G13" s="109"/>
      <c r="H13" s="109"/>
      <c r="I13" s="288"/>
    </row>
    <row r="14" spans="1:12" x14ac:dyDescent="0.2">
      <c r="A14" s="105">
        <f t="shared" si="0"/>
        <v>5</v>
      </c>
      <c r="B14" s="107"/>
      <c r="C14" s="107"/>
      <c r="D14" s="107"/>
      <c r="E14" s="108"/>
      <c r="F14" s="109"/>
      <c r="G14" s="109"/>
      <c r="H14" s="109"/>
      <c r="I14" s="288"/>
    </row>
    <row r="15" spans="1:12" x14ac:dyDescent="0.2">
      <c r="A15" s="105">
        <f t="shared" si="0"/>
        <v>6</v>
      </c>
      <c r="B15" s="107"/>
      <c r="C15" s="107"/>
      <c r="D15" s="107"/>
      <c r="E15" s="108"/>
      <c r="F15" s="109"/>
      <c r="G15" s="109"/>
      <c r="H15" s="109"/>
      <c r="I15" s="288"/>
    </row>
    <row r="16" spans="1:12" x14ac:dyDescent="0.2">
      <c r="A16" s="105">
        <f t="shared" si="0"/>
        <v>7</v>
      </c>
      <c r="B16" s="107"/>
      <c r="C16" s="107"/>
      <c r="D16" s="107"/>
      <c r="E16" s="108"/>
      <c r="F16" s="109"/>
      <c r="G16" s="109"/>
      <c r="H16" s="109"/>
      <c r="I16" s="288"/>
    </row>
    <row r="17" spans="1:9" x14ac:dyDescent="0.2">
      <c r="A17" s="105">
        <f t="shared" si="0"/>
        <v>8</v>
      </c>
      <c r="B17" s="107"/>
      <c r="C17" s="107"/>
      <c r="D17" s="107"/>
      <c r="E17" s="108"/>
      <c r="F17" s="109"/>
      <c r="G17" s="109"/>
      <c r="H17" s="109"/>
      <c r="I17" s="288"/>
    </row>
    <row r="18" spans="1:9" x14ac:dyDescent="0.2">
      <c r="A18" s="105">
        <f>A17+1</f>
        <v>9</v>
      </c>
      <c r="B18" s="107"/>
      <c r="C18" s="107"/>
      <c r="D18" s="107"/>
      <c r="E18" s="108"/>
      <c r="F18" s="109"/>
      <c r="G18" s="109"/>
      <c r="H18" s="109"/>
      <c r="I18" s="288"/>
    </row>
    <row r="19" spans="1:9" ht="16" thickBot="1" x14ac:dyDescent="0.25">
      <c r="A19" s="111">
        <f>A18+1</f>
        <v>10</v>
      </c>
      <c r="B19" s="112"/>
      <c r="C19" s="112"/>
      <c r="D19" s="112"/>
      <c r="E19" s="113"/>
      <c r="F19" s="114"/>
      <c r="G19" s="114"/>
      <c r="H19" s="114"/>
      <c r="I19" s="289"/>
    </row>
    <row r="20" spans="1:9" ht="16" thickBot="1" x14ac:dyDescent="0.25">
      <c r="A20" s="325"/>
      <c r="B20" s="116"/>
      <c r="C20" s="116"/>
      <c r="D20" s="116"/>
      <c r="E20" s="116"/>
      <c r="F20" s="116"/>
      <c r="G20" s="116"/>
      <c r="H20" s="119" t="str">
        <f>"Total "&amp;LEFT(A7,2)</f>
        <v>Total I4</v>
      </c>
      <c r="I20" s="156">
        <f>SUM(I10:I19)</f>
        <v>0</v>
      </c>
    </row>
    <row r="22" spans="1:9" ht="33.75" customHeight="1" x14ac:dyDescent="0.2">
      <c r="A22" s="463"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3"/>
      <c r="C22" s="463"/>
      <c r="D22" s="463"/>
      <c r="E22" s="463"/>
      <c r="F22" s="463"/>
      <c r="G22" s="463"/>
      <c r="H22" s="463"/>
      <c r="I22" s="463"/>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e5031313-2e96-4493-9ec7-bbd7d8533db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85CD1B878A21D4C9F24A7409B2D4A5B" ma:contentTypeVersion="13" ma:contentTypeDescription="Creați un document nou." ma:contentTypeScope="" ma:versionID="15f9caf37350a71962224ac092801f73">
  <xsd:schema xmlns:xsd="http://www.w3.org/2001/XMLSchema" xmlns:xs="http://www.w3.org/2001/XMLSchema" xmlns:p="http://schemas.microsoft.com/office/2006/metadata/properties" xmlns:ns3="e5031313-2e96-4493-9ec7-bbd7d8533db4" targetNamespace="http://schemas.microsoft.com/office/2006/metadata/properties" ma:root="true" ma:fieldsID="aa4f2520f6489116cbfd714fc27e610f" ns3:_="">
    <xsd:import namespace="e5031313-2e96-4493-9ec7-bbd7d8533db4"/>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ObjectDetectorVersions" minOccurs="0"/>
                <xsd:element ref="ns3:_activity" minOccurs="0"/>
                <xsd:element ref="ns3:MediaServiceSearchProperties"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031313-2e96-4493-9ec7-bbd7d8533db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_activity" ma:index="18" nillable="true" ma:displayName="_activity" ma:hidden="true" ma:internalName="_activity">
      <xsd:simpleType>
        <xsd:restriction base="dms:Note"/>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SystemTags" ma:index="20"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88EF5-8359-40BB-8B1C-A1C16EEC123C}">
  <ds:schemaRefs>
    <ds:schemaRef ds:uri="http://schemas.microsoft.com/sharepoint/v3/contenttype/forms"/>
  </ds:schemaRefs>
</ds:datastoreItem>
</file>

<file path=customXml/itemProps2.xml><?xml version="1.0" encoding="utf-8"?>
<ds:datastoreItem xmlns:ds="http://schemas.openxmlformats.org/officeDocument/2006/customXml" ds:itemID="{6585F11E-EABD-4090-9C75-11E9BF198DC3}">
  <ds:schemaRefs>
    <ds:schemaRef ds:uri="http://schemas.openxmlformats.org/package/2006/metadata/core-properties"/>
    <ds:schemaRef ds:uri="http://purl.org/dc/terms/"/>
    <ds:schemaRef ds:uri="http://www.w3.org/XML/1998/namespace"/>
    <ds:schemaRef ds:uri="http://schemas.microsoft.com/office/2006/documentManagement/types"/>
    <ds:schemaRef ds:uri="http://schemas.microsoft.com/office/infopath/2007/PartnerControls"/>
    <ds:schemaRef ds:uri="http://schemas.microsoft.com/office/2006/metadata/properties"/>
    <ds:schemaRef ds:uri="e5031313-2e96-4493-9ec7-bbd7d8533db4"/>
    <ds:schemaRef ds:uri="http://purl.org/dc/dcmitype/"/>
    <ds:schemaRef ds:uri="http://purl.org/dc/elements/1.1/"/>
  </ds:schemaRefs>
</ds:datastoreItem>
</file>

<file path=customXml/itemProps3.xml><?xml version="1.0" encoding="utf-8"?>
<ds:datastoreItem xmlns:ds="http://schemas.openxmlformats.org/officeDocument/2006/customXml" ds:itemID="{39CE81CA-3F43-4EE0-B163-9BD33ECE6B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5031313-2e96-4493-9ec7-bbd7d8533d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Claudiu Runceanu</cp:lastModifiedBy>
  <cp:lastPrinted>2016-05-30T14:55:25Z</cp:lastPrinted>
  <dcterms:created xsi:type="dcterms:W3CDTF">2013-01-10T17:13:12Z</dcterms:created>
  <dcterms:modified xsi:type="dcterms:W3CDTF">2024-06-27T14:24:38Z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y fmtid="{D5CDD505-2E9C-101B-9397-08002B2CF9AE}" pid="3" name="ContentTypeId">
    <vt:lpwstr>0x010100F85CD1B878A21D4C9F24A7409B2D4A5B</vt:lpwstr>
  </property>
</Properties>
</file>