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defaultThemeVersion="124226"/>
  <mc:AlternateContent xmlns:mc="http://schemas.openxmlformats.org/markup-compatibility/2006">
    <mc:Choice Requires="x15">
      <x15ac:absPath xmlns:x15ac="http://schemas.microsoft.com/office/spreadsheetml/2010/11/ac" url="/Users/celiaghyka/Documents/DEPARTAMENT/dosar prof/DOSARUL/"/>
    </mc:Choice>
  </mc:AlternateContent>
  <xr:revisionPtr revIDLastSave="0" documentId="13_ncr:1_{90CA3787-F62D-864F-9D27-D0003A13EABC}" xr6:coauthVersionLast="47" xr6:coauthVersionMax="47" xr10:uidLastSave="{00000000-0000-0000-0000-000000000000}"/>
  <bookViews>
    <workbookView xWindow="14900" yWindow="720" windowWidth="14500" windowHeight="18400" tabRatio="928" firstSheet="6" activeTab="16"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'I1'!$A$1:$M$22</definedName>
    <definedName name="_xlnm.Print_Area" localSheetId="14">'I10'!$A$1:$O$22</definedName>
    <definedName name="_xlnm.Print_Area" localSheetId="15">I11a!$A$1:$M$20</definedName>
    <definedName name="_xlnm.Print_Area" localSheetId="16">I11b!$A$1:$M$21</definedName>
    <definedName name="_xlnm.Print_Area" localSheetId="17">I11c!$A$1:$K$30</definedName>
    <definedName name="_xlnm.Print_Area" localSheetId="18">'I12'!$A$1:$K$22</definedName>
    <definedName name="_xlnm.Print_Area" localSheetId="19">'I13'!$A$1:$K$22</definedName>
    <definedName name="_xlnm.Print_Area" localSheetId="20">I14a!$A$1:$K$22</definedName>
    <definedName name="_xlnm.Print_Area" localSheetId="21">I14b!$A$1:$K$22</definedName>
    <definedName name="_xlnm.Print_Area" localSheetId="22">I14c!$A$1:$K$22</definedName>
    <definedName name="_xlnm.Print_Area" localSheetId="23">'I15'!$A$1:$K$22</definedName>
    <definedName name="_xlnm.Print_Area" localSheetId="24">'I16'!$A$1:$J$20</definedName>
    <definedName name="_xlnm.Print_Area" localSheetId="25">'I17'!$A$1:$J$21</definedName>
    <definedName name="_xlnm.Print_Area" localSheetId="26">'I18'!$A$1:$I$22</definedName>
    <definedName name="_xlnm.Print_Area" localSheetId="27">'I19'!$A$1:$I$20</definedName>
    <definedName name="_xlnm.Print_Area" localSheetId="6">'I2'!$A$1:$I$22</definedName>
    <definedName name="_xlnm.Print_Area" localSheetId="28">'I20'!$A$1:$I$21</definedName>
    <definedName name="_xlnm.Print_Area" localSheetId="29">'I21'!$A$1:$H$23</definedName>
    <definedName name="_xlnm.Print_Area" localSheetId="30">'I22'!$A$1:$H$23</definedName>
    <definedName name="_xlnm.Print_Area" localSheetId="31">'I23'!$A$1:$H$20</definedName>
    <definedName name="_xlnm.Print_Area" localSheetId="32">'I24'!$A$1:$H$20</definedName>
    <definedName name="_xlnm.Print_Area" localSheetId="7">'I3'!$A$1:$L$22</definedName>
    <definedName name="_xlnm.Print_Area" localSheetId="8">'I4'!$A$1:$L$25</definedName>
    <definedName name="_xlnm.Print_Area" localSheetId="9">'I5'!$A$1:$L$22</definedName>
    <definedName name="_xlnm.Print_Area" localSheetId="10">'I6'!$A$1:$I$20</definedName>
    <definedName name="_xlnm.Print_Area" localSheetId="11">'I7'!$A$1:$L$22</definedName>
    <definedName name="_xlnm.Print_Area" localSheetId="12">'I8'!$A$1:$L$22</definedName>
    <definedName name="_xlnm.Print_Area" localSheetId="13">'I9'!$A$1:$L$22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29" l="1"/>
  <c r="A14" i="29"/>
  <c r="A15" i="29" s="1"/>
  <c r="A16" i="29" s="1"/>
  <c r="E21" i="22"/>
  <c r="A17" i="24"/>
  <c r="A18" i="24" s="1"/>
  <c r="A19" i="24" s="1"/>
  <c r="A20" i="24" s="1"/>
  <c r="A21" i="24" s="1"/>
  <c r="A22" i="24" s="1"/>
  <c r="D23" i="24"/>
  <c r="G29" i="28"/>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D37" i="36"/>
  <c r="D34" i="36"/>
  <c r="F20" i="26"/>
  <c r="D38" i="36" s="1"/>
  <c r="A11" i="26"/>
  <c r="A12" i="26" s="1"/>
  <c r="A13" i="26" s="1"/>
  <c r="A14" i="26" s="1"/>
  <c r="A15" i="26" s="1"/>
  <c r="A16" i="26" s="1"/>
  <c r="A17" i="26" s="1"/>
  <c r="A18" i="26" s="1"/>
  <c r="A19" i="26" s="1"/>
  <c r="A7" i="26"/>
  <c r="E20" i="26" s="1"/>
  <c r="D20" i="25"/>
  <c r="A11" i="25"/>
  <c r="A12" i="25" s="1"/>
  <c r="A13" i="25" s="1"/>
  <c r="A14" i="25" s="1"/>
  <c r="A15" i="25" s="1"/>
  <c r="A16" i="25" s="1"/>
  <c r="A17" i="25" s="1"/>
  <c r="A18" i="25" s="1"/>
  <c r="A19" i="25" s="1"/>
  <c r="A7" i="25"/>
  <c r="C20" i="25" s="1"/>
  <c r="D20" i="23"/>
  <c r="A11" i="24"/>
  <c r="A12" i="24" s="1"/>
  <c r="A13" i="24" s="1"/>
  <c r="A14" i="24" s="1"/>
  <c r="A15" i="24" s="1"/>
  <c r="A16" i="24" s="1"/>
  <c r="A7" i="24"/>
  <c r="C23" i="24" s="1"/>
  <c r="A11" i="23"/>
  <c r="A12" i="23"/>
  <c r="A13" i="23" s="1"/>
  <c r="A14" i="23" s="1"/>
  <c r="A15" i="23" s="1"/>
  <c r="A16" i="23" s="1"/>
  <c r="A17" i="23" s="1"/>
  <c r="A18" i="23" s="1"/>
  <c r="A19" i="23" s="1"/>
  <c r="A7" i="23"/>
  <c r="C20" i="23" s="1"/>
  <c r="A7" i="22"/>
  <c r="D21"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22" i="16"/>
  <c r="A7" i="16"/>
  <c r="G20" i="16" s="1"/>
  <c r="A11" i="16"/>
  <c r="A12" i="16"/>
  <c r="A13" i="16" s="1"/>
  <c r="A14" i="16" s="1"/>
  <c r="A15" i="16" s="1"/>
  <c r="A16" i="16" s="1"/>
  <c r="A17" i="16" s="1"/>
  <c r="A18" i="16" s="1"/>
  <c r="A19"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20" i="28" s="1"/>
  <c r="A21" i="28" s="1"/>
  <c r="A22" i="28" s="1"/>
  <c r="A23" i="28" s="1"/>
  <c r="A24" i="28" s="1"/>
  <c r="A25" i="28" s="1"/>
  <c r="A26" i="28" s="1"/>
  <c r="A7" i="28"/>
  <c r="F29" i="28" s="1"/>
  <c r="A11" i="29"/>
  <c r="A12" i="29" s="1"/>
  <c r="A13" i="29" s="1"/>
  <c r="A17" i="29" s="1"/>
  <c r="A18" i="29" s="1"/>
  <c r="A19" i="29" s="1"/>
  <c r="A20" i="29" s="1"/>
  <c r="A7" i="29"/>
  <c r="G21"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H20" i="16"/>
  <c r="D25" i="36" s="1"/>
  <c r="D36" i="36"/>
  <c r="D20" i="20"/>
  <c r="D32" i="36" s="1"/>
  <c r="D20" i="18"/>
  <c r="D30" i="36" s="1"/>
  <c r="H20" i="30"/>
  <c r="D27" i="36" s="1"/>
  <c r="H20" i="15"/>
  <c r="D24" i="36" s="1"/>
  <c r="D22" i="36"/>
  <c r="I20" i="14"/>
  <c r="D21" i="36" s="1"/>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<sst xmlns="http://schemas.openxmlformats.org/spreadsheetml/2006/main" count="931" uniqueCount="529">
  <si>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</si>
  <si>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</si>
  <si>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</si>
  <si>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</si>
  <si>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</si>
  <si>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</si>
  <si>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</si>
  <si>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</si>
  <si>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</si>
  <si>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</si>
  <si>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</si>
  <si>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</si>
  <si>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</si>
  <si>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</si>
  <si>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</si>
  <si>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</si>
  <si>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</si>
  <si>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</si>
  <si>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</si>
  <si>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</si>
  <si>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</si>
  <si>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</si>
  <si>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</si>
  <si>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</si>
  <si>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</si>
  <si>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</si>
  <si>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</si>
  <si>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</si>
  <si>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</si>
  <si>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</si>
  <si>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</si>
  <si>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</si>
  <si>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</si>
  <si>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</si>
  <si>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</si>
  <si>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</si>
  <si>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</si>
  <si>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</si>
  <si>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</si>
  <si>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</si>
  <si>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</si>
  <si>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</si>
  <si>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</si>
  <si>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</si>
  <si>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</si>
  <si>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</si>
  <si>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</si>
  <si>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</si>
  <si>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</si>
  <si>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</si>
  <si>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</si>
  <si>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</si>
  <si>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</si>
  <si>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</si>
  <si>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</si>
  <si>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</si>
  <si>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</si>
  <si>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</si>
  <si>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</si>
  <si>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</si>
  <si>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</si>
  <si>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</si>
  <si>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</si>
  <si>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</si>
  <si>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</si>
  <si>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</si>
  <si>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</si>
  <si>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</si>
  <si>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</si>
  <si>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</si>
  <si>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</si>
  <si>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</si>
  <si>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</si>
  <si>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</si>
  <si>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</si>
  <si>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</si>
  <si>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</si>
  <si>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</si>
  <si>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</si>
  <si>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</si>
  <si>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</si>
  <si>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</si>
  <si>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</si>
  <si>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</si>
  <si>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</si>
  <si>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</si>
  <si>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</si>
  <si>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</si>
  <si>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</si>
  <si>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</si>
  <si>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</si>
  <si>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</si>
  <si>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</si>
  <si>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</si>
  <si>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</si>
  <si>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</si>
  <si>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</si>
  <si>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</si>
  <si>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</si>
  <si>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</si>
  <si>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</si>
  <si>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</si>
  <si>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</si>
  <si>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</si>
  <si>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</si>
  <si>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</si>
  <si>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</si>
  <si>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</si>
  <si>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</si>
  <si>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</si>
  <si>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</si>
  <si>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</si>
  <si>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</si>
  <si>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</si>
  <si>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</si>
  <si>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</si>
  <si>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</si>
  <si>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</si>
  <si>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</si>
  <si>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</si>
  <si>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</si>
  <si>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</si>
  <si>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</si>
  <si>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</si>
  <si>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</si>
  <si>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</si>
  <si>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</si>
  <si>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</si>
  <si>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</si>
  <si>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</si>
  <si>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</si>
  <si>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</si>
  <si>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</si>
  <si>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</si>
  <si>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</si>
  <si>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</si>
  <si>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</si>
  <si>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</si>
  <si>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</si>
  <si>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</si>
  <si>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</si>
  <si>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</si>
  <si>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</si>
  <si>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</si>
  <si>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</si>
  <si>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</si>
  <si>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</si>
  <si>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</si>
  <si>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</si>
  <si>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</si>
  <si>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</si>
  <si>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</si>
  <si>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</si>
  <si>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</si>
  <si>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</si>
  <si>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</si>
  <si>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</si>
  <si>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</si>
  <si>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</si>
  <si>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</si>
  <si>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</si>
  <si>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</si>
  <si>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</si>
  <si>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</si>
  <si>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</si>
  <si>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</si>
  <si>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</si>
  <si>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</si>
  <si>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</si>
  <si>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</si>
  <si>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</si>
  <si>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</si>
  <si>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</si>
  <si>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</si>
  <si>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</si>
  <si>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</si>
  <si>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</si>
  <si>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</si>
  <si>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</si>
  <si>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</si>
  <si>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</si>
  <si>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</si>
  <si>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</si>
  <si>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</si>
  <si>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</si>
  <si>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</si>
  <si>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</si>
  <si>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</si>
  <si>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</si>
  <si>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</si>
  <si>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</si>
  <si>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</si>
  <si>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</si>
  <si>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</si>
  <si>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</si>
  <si>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</si>
  <si>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</si>
  <si>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</si>
  <si>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</si>
  <si>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</si>
  <si>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</si>
  <si>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</si>
  <si>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</si>
  <si>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</si>
  <si>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</si>
  <si>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</si>
  <si>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</si>
  <si>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</si>
  <si>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</si>
  <si>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</si>
  <si>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</si>
  <si>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</si>
  <si>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</si>
  <si>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</si>
  <si>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</si>
  <si>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</si>
  <si>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</si>
  <si>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</si>
  <si>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</si>
  <si>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</si>
  <si>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</si>
  <si>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</si>
  <si>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</si>
  <si>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</si>
  <si>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</si>
  <si>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</si>
  <si>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</si>
  <si>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</si>
  <si>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</si>
  <si>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</si>
  <si>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</si>
  <si>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</si>
  <si>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</si>
  <si>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</si>
  <si>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</si>
  <si>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</si>
  <si>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</si>
  <si>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</si>
  <si>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</si>
  <si>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</si>
  <si>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</si>
  <si>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</si>
  <si>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</si>
  <si>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</si>
  <si>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</si>
  <si>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</si>
  <si>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</si>
  <si>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</si>
  <si>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</si>
  <si>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</si>
  <si>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</si>
  <si>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</si>
  <si>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</si>
  <si>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</si>
  <si>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</si>
  <si>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</si>
  <si>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</si>
  <si>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</si>
  <si>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</si>
  <si>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</si>
  <si>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</si>
  <si>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</si>
  <si>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</si>
  <si>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</si>
  <si>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</si>
  <si>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</si>
  <si>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</si>
  <si>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</si>
  <si>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</si>
  <si>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</si>
  <si>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</si>
  <si>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</si>
  <si>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Istoria &amp; Teoria Arhitecturii și Conservarea Patrimoniului</t>
  </si>
  <si>
    <t>GHYKA, Celia</t>
  </si>
  <si>
    <t>întreaga carieră</t>
  </si>
  <si>
    <t>Oleg Pachenkov (editor)</t>
  </si>
  <si>
    <t>Urban Public Space in the Context of Mobility and Aestheticization</t>
  </si>
  <si>
    <t>Peter Lang</t>
  </si>
  <si>
    <t>978-3-631-60341-3</t>
  </si>
  <si>
    <t>113-131</t>
  </si>
  <si>
    <t>Ghyka, Celia</t>
  </si>
  <si>
    <t>București. O cartografie a violenței spațiale (raport de cercetare/volum)</t>
  </si>
  <si>
    <t>Muzeul Literaturii Române</t>
  </si>
  <si>
    <t>978-973-167-316-5</t>
  </si>
  <si>
    <t>Călin Dan, Iosif Király, Anca Oroveanu, Magda Radu (coord.) /Celia Ghyka (capitol)</t>
  </si>
  <si>
    <t>Arta în România între anii 1945-2000/ Monumentul între inflație memorială și poetica rememorării</t>
  </si>
  <si>
    <t>Fundația Noua Europă, Editura MNAC, Editura UNARTE</t>
  </si>
  <si>
    <t>978-606-720-061-4</t>
  </si>
  <si>
    <t xml:space="preserve">Aldo Rossi </t>
  </si>
  <si>
    <t>Arhitectura orașului (ediția românească)</t>
  </si>
  <si>
    <t>Universitară Ion Mincu</t>
  </si>
  <si>
    <t>978--606-638-222-9</t>
  </si>
  <si>
    <t xml:space="preserve">Celia Ghyka </t>
  </si>
  <si>
    <t>Defining spatial violence. Bucharest as a study case</t>
  </si>
  <si>
    <t>DICE (Diversité et identité culturelle en Europe)</t>
  </si>
  <si>
    <t>2067-0931</t>
  </si>
  <si>
    <t>XII-1</t>
  </si>
  <si>
    <t>Printed in Red.Around a Fortunate Series of PublicaGons and Events</t>
  </si>
  <si>
    <t>SiTA (Studies in History and theory of architecture)</t>
  </si>
  <si>
    <t>2344-6544 </t>
  </si>
  <si>
    <t>204-210</t>
  </si>
  <si>
    <t>Urbanity and Civil Society. The Rise of a New Urban Generation in Bucharest during the 2000s</t>
  </si>
  <si>
    <t>149-159</t>
  </si>
  <si>
    <t>Re-opening the Museum of Contemporary art in Belgrade. Notes on Non-Alignment and the Canonical</t>
  </si>
  <si>
    <t>191-197</t>
  </si>
  <si>
    <t>Celia Ghyka, Călin Dan</t>
  </si>
  <si>
    <t xml:space="preserve">Reverse-engineering Political Architecture. The House of the People and Its Hidden Social Effects </t>
  </si>
  <si>
    <t>108-125</t>
  </si>
  <si>
    <t>Celia Ghyka</t>
  </si>
  <si>
    <t>A conversation with Stanislaus von Moos on the rooftop terrace of the Getty Research Insitute</t>
  </si>
  <si>
    <t>Beatriz Colomina. X-RAY Architecture (book review)</t>
  </si>
  <si>
    <t>310-314</t>
  </si>
  <si>
    <t>Celia Ghyka, Cătălin Pavel</t>
  </si>
  <si>
    <t>Fleeting Moments, Floating Monuments.
Ritual Machines of Performativity:
Reading Ptolemy Philadelphus and Aldo Rossi</t>
  </si>
  <si>
    <t>95-116</t>
  </si>
  <si>
    <t>Soft Archaeologies. Operations, Transformations, Inventories</t>
  </si>
  <si>
    <t>21:Inquieries into Art, History and the Visual</t>
  </si>
  <si>
    <t>2701-1569</t>
  </si>
  <si>
    <t>#2</t>
  </si>
  <si>
    <t>187-206</t>
  </si>
  <si>
    <t>Celia GHYKA</t>
  </si>
  <si>
    <t>Berlin. N(O)stalgic Lanscapes</t>
  </si>
  <si>
    <t>Colloquia. Journal of Central European History</t>
  </si>
  <si>
    <t>1223-5261</t>
  </si>
  <si>
    <t>XIX</t>
  </si>
  <si>
    <t>19-39</t>
  </si>
  <si>
    <t>Costruzione e trauma. Le ferite celate delle città</t>
  </si>
  <si>
    <t>Romania Orientale - editura Universității La Sapienza, Roma</t>
  </si>
  <si>
    <t xml:space="preserve">1121- 4015 </t>
  </si>
  <si>
    <t>87-107</t>
  </si>
  <si>
    <t>Arhitectura spațiului public</t>
  </si>
  <si>
    <t>ACUM : Spațiul public și reinserția socială a proiectului artistic și architectural</t>
  </si>
  <si>
    <t>Luxemburg. O politică a artei publice</t>
  </si>
  <si>
    <t>Site-specific sau note despre loc</t>
  </si>
  <si>
    <t>Spațiul public: mort, pierdut, recâștigat (incursiune în dimensiunile multiple ale spațiului public</t>
  </si>
  <si>
    <t>24-25 ianuarie</t>
  </si>
  <si>
    <t>973-596-254-3</t>
  </si>
  <si>
    <t>Artă, tehnologie, spațiu public / Cluj, UBB,</t>
  </si>
  <si>
    <t>Celia Ghyka (peer review)</t>
  </si>
  <si>
    <t>Becoming Local – Bucharest. The atomising society and public space</t>
  </si>
  <si>
    <t xml:space="preserve"> Întâlnirea anuală și conferința grupului Public Spaces Urban Cultures – AESOP </t>
  </si>
  <si>
    <t>11-14 iunie</t>
  </si>
  <si>
    <t xml:space="preserve">Artă, spațiu, arhitectură </t>
  </si>
  <si>
    <t>simpozion UAUIM-CSAU, ROMEXPO Bucuresti</t>
  </si>
  <si>
    <t>20-21 aprilie</t>
  </si>
  <si>
    <t>ICAR - Research through architecture</t>
  </si>
  <si>
    <t>UAUIM, Bucuresti</t>
  </si>
  <si>
    <t>26-29 martie</t>
  </si>
  <si>
    <t>EURAU- IN BETWEEN SCALES</t>
  </si>
  <si>
    <t>28-30 septembrie</t>
  </si>
  <si>
    <t>Celia Ghyka (conferinta individuala)</t>
  </si>
  <si>
    <t>Footnotes on the Pedestal</t>
  </si>
  <si>
    <t>Getty Research Institute, Los Angeles</t>
  </si>
  <si>
    <t>18 martie</t>
  </si>
  <si>
    <t>Celia Ghyka (coordonare ediție și traducere)</t>
  </si>
  <si>
    <t>Aldo Rossi, Arhitectura orașului</t>
  </si>
  <si>
    <t xml:space="preserve">Editura Universitară Ion Mincu </t>
  </si>
  <si>
    <t>iunie</t>
  </si>
  <si>
    <t>978-606-638-222-9</t>
  </si>
  <si>
    <t xml:space="preserve">The civic between urbanity, propaganda and conflict </t>
  </si>
  <si>
    <t>Powers of the City. New Approaches to Governance and Rule in Urban Europe since 1500 (Institute of  Historical Research, School of Advanced Studies, University of London)</t>
  </si>
  <si>
    <t>19-20 mai</t>
  </si>
  <si>
    <t>Sansele patrimoniului construit. Patrimoniul intre agresiune si revendicare</t>
  </si>
  <si>
    <t>Egalitate de șanse în spațiul cultural european. Academia Romana</t>
  </si>
  <si>
    <t>26 iunie</t>
  </si>
  <si>
    <t>Violenta Spatiala. Cazul Bucuresti</t>
  </si>
  <si>
    <t>Cultura română și modele culturale europene. Academia Română</t>
  </si>
  <si>
    <t>22 mai</t>
  </si>
  <si>
    <t>Patrimoniul în centru. Societate civilă și guvernanță urbană</t>
  </si>
  <si>
    <t>Congresul Național al Patrimoniului (UAR și UAUIM), Palatul Cotroceni</t>
  </si>
  <si>
    <t>24-25 sept</t>
  </si>
  <si>
    <t xml:space="preserve">Civil Society and Urban resistance </t>
  </si>
  <si>
    <t>Urban Governance and Civil Society (Centre for Urban History-University of Leiceister</t>
  </si>
  <si>
    <t>29-30 aprilie</t>
  </si>
  <si>
    <t>Contested Memories</t>
  </si>
  <si>
    <t>Conferința Internațională și Interdisciplinară Emotional Geographies, Universitatea din Groningen (Olanda)</t>
  </si>
  <si>
    <t>1 iulie</t>
  </si>
  <si>
    <t>Public Monument and its Discontents. Romania in the long 90’s</t>
  </si>
  <si>
    <t>The Idea of the Public in Urban Narrative/ Biennale dello Spazio Pubblico, Roma Tre, Roma</t>
  </si>
  <si>
    <t>mai</t>
  </si>
  <si>
    <t>Public memory</t>
  </si>
  <si>
    <t>Urban Memory and Change: contemporary Romanian artistic practices in the public space</t>
  </si>
  <si>
    <t>Second International Conference of Urban Researchers, ISCTE-IUL, Lisabona</t>
  </si>
  <si>
    <t>octombrie</t>
  </si>
  <si>
    <t>Luxembourg of the two capitals: a programme for public art</t>
  </si>
  <si>
    <t>European November Conference “Public space and urban transformation in Europe: Politics and Culture”, Skuor and Technische Universitat, Vienna</t>
  </si>
  <si>
    <t>CitiesMethodologies Talks</t>
  </si>
  <si>
    <t xml:space="preserve">Seminar international UNAB, UNAGaleria, ATU </t>
  </si>
  <si>
    <t>Seminar international, Colegiul Noua Europă New și  Goethe Institut, București</t>
  </si>
  <si>
    <t>Orasul si arhitectura dupa 1989</t>
  </si>
  <si>
    <t>seminar in cadrul programului CNCSIS - Colegiul Noua Europa, Bucuresti</t>
  </si>
  <si>
    <t>septembrie</t>
  </si>
  <si>
    <t>Contemporary art: between action and work</t>
  </si>
  <si>
    <t>"Urban Public Space in the Context of Aestheticization”, Georg Simmel-Zentrum für Metropolenforschung, Humboldt Universität, Berlin</t>
  </si>
  <si>
    <t>aprilie</t>
  </si>
  <si>
    <t>Bucharest, the conflict as paradigm</t>
  </si>
  <si>
    <t xml:space="preserve"> “Bukarest, 20 Jahre nach der Wende – die Lage der Stadt”, Technische Universität, Viena</t>
  </si>
  <si>
    <t>decembrie</t>
  </si>
  <si>
    <t>Bucarest - contraste</t>
  </si>
  <si>
    <t>in cadrul manifestării „20 ans après: L’evolution du paysage urnbain et de l’espace public en Europe centrale et orientale” Centre culturel de rencontre Abbaye de Neumunster ‚ Institut Pierre Werner , Luxemburg</t>
  </si>
  <si>
    <t>martie</t>
  </si>
  <si>
    <t>Paradigmele spatiului public</t>
  </si>
  <si>
    <t>Artă, tehnologie, spațiu public / simpozion UBB Cluj, NEC, IDEA - Cluj</t>
  </si>
  <si>
    <t>Despre expoziția Repvblica</t>
  </si>
  <si>
    <t xml:space="preserve">Sensul sculpturii (online), noiembrie 2020, Fundația Triade și Kunsthalle Bega,  Timișoara /internațional </t>
  </si>
  <si>
    <t>noiembrie 2020</t>
  </si>
  <si>
    <r>
      <t xml:space="preserve">Seria de prelegeri </t>
    </r>
    <r>
      <rPr>
        <i/>
        <sz val="10"/>
        <color rgb="FF000000"/>
        <rFont val="Calibri"/>
        <family val="2"/>
        <scheme val="minor"/>
      </rPr>
      <t>NeVedemJoi</t>
    </r>
    <r>
      <rPr>
        <sz val="10"/>
        <color rgb="FF000000"/>
        <rFont val="Calibri"/>
        <family val="2"/>
        <scheme val="minor"/>
      </rPr>
      <t>, Facultatea de Arhitectura, Cluj</t>
    </r>
  </si>
  <si>
    <r>
      <t>Hannah Arendt</t>
    </r>
    <r>
      <rPr>
        <sz val="10"/>
        <color rgb="FF000000"/>
        <rFont val="Calibri"/>
        <family val="2"/>
        <scheme val="minor"/>
      </rPr>
      <t xml:space="preserve"> </t>
    </r>
  </si>
  <si>
    <t>Locuință unifamilială strada Lăpuș nr.118, sector 1 București 2001</t>
  </si>
  <si>
    <t>M.Cocea</t>
  </si>
  <si>
    <t>executat</t>
  </si>
  <si>
    <t>coautor</t>
  </si>
  <si>
    <t>Locuință unifamilială Păulești, județul Prahova</t>
  </si>
  <si>
    <t>M. Blebea</t>
  </si>
  <si>
    <t>Studiu E1F2_8.5</t>
  </si>
  <si>
    <t>Revizuire plan urbanistic al municipiului Bucuresti-Studiu istoric/Actualizare studii istorice</t>
  </si>
  <si>
    <t>Primăria Municipiului București</t>
  </si>
  <si>
    <t>Etapa I-Faza I.2- subfaza I.2.B</t>
  </si>
  <si>
    <t>membru în echipă</t>
  </si>
  <si>
    <t>Revizuire plan urbanistic al municipiului Bucuresti- Livrabil E1F2_5 Studiu de delimitare a zonelor de protectie; actualizare studii istorice</t>
  </si>
  <si>
    <t xml:space="preserve">faza 1.2 </t>
  </si>
  <si>
    <t>membru in echipa</t>
  </si>
  <si>
    <t>Connecting Art Histories 2018/2019</t>
  </si>
  <si>
    <t>Reinventing the pedestal. The "when" of monumentality</t>
  </si>
  <si>
    <t>Getty Research Institute, Los Angeles  / Connecting Art Histories scholar</t>
  </si>
  <si>
    <t>grant individual</t>
  </si>
  <si>
    <t>autor</t>
  </si>
  <si>
    <t xml:space="preserve"> POSDRU/159/1.5/S/136077</t>
  </si>
  <si>
    <t>București. O cartografie a violenței spațiale.</t>
  </si>
  <si>
    <t>Programe doctorale şi post-doctorale în sprijinul cercetării -  “Cultura română şi modele culturale europene: cercetare, sincronizare, durabilitate”, Academia Română</t>
  </si>
  <si>
    <t>2014-2015</t>
  </si>
  <si>
    <t>Monumentul între inflație memorială și poetica rememorării. România anilor 90</t>
  </si>
  <si>
    <t>Ge- NEC (internațional)– programul Cercetarea și re-evaluarea artei românești în intervalul 1945-2000</t>
  </si>
  <si>
    <t>2011-2012</t>
  </si>
  <si>
    <t>49241-IC-1-2004-RO-ERASMUS-IPUC-1</t>
  </si>
  <si>
    <t>Edification des lieux et paysage</t>
  </si>
  <si>
    <t>GRANT SOCRATES –IP/ 2006 ,în colaborare cu ENSAParis La Villette, Universiteit Ghent</t>
  </si>
  <si>
    <t>2005-2006</t>
  </si>
  <si>
    <t xml:space="preserve">CNCSIS Consorțiu 23/2006 </t>
  </si>
  <si>
    <t xml:space="preserve">Artă, comunități urbane, mobilizare (ACUM) </t>
  </si>
  <si>
    <t>CNCSIS</t>
  </si>
  <si>
    <t>2006-2009</t>
  </si>
  <si>
    <t xml:space="preserve">CNCSIS cod 1352 nr 6 / 2005 </t>
  </si>
  <si>
    <t xml:space="preserve">Probleme ale arhitecturii contemporane. Reabilitarea locuirii colective în România. Soluții alternative </t>
  </si>
  <si>
    <t xml:space="preserve">CNCSIS 1351/2004 </t>
  </si>
  <si>
    <t xml:space="preserve">Terminologia actuală în domeniul arhitecturii, urbanismului, teoriei arhitecturii și construcțiior </t>
  </si>
  <si>
    <t>2004-2005</t>
  </si>
  <si>
    <t>Studiu și proiect pilot pentru mobilier urban integrat în teritoriul de studiu aferent rețelei majore de circulație a aglomerației urbane București</t>
  </si>
  <si>
    <t>avizat prin HG CGMB 213/2005</t>
  </si>
  <si>
    <t>2003-2004</t>
  </si>
  <si>
    <t>Aspecte din evoluția istorică a mobilierului urban în zona centrului istoric al Municipiului București (sectiune independenta din proiectul 7)</t>
  </si>
  <si>
    <t>2003-2005</t>
  </si>
  <si>
    <t>„Paradigmes de l’espace public”</t>
  </si>
  <si>
    <t>Getty NEC (internațional)–</t>
  </si>
  <si>
    <t>2002-2003</t>
  </si>
  <si>
    <t>Propunere pentru Pavilionul României la Congresul UIA de la Tokyo, 2011/  Mențiune (co-autor, impreuna cu Raluca Munteanu, Gruia Badescu, Oana Druta, Adrian Mihaescu)</t>
  </si>
  <si>
    <t>participare (co-autor) cu proiectul Casa de cultură nu e acasă - secțiune din expoziția Shriking Citie s in Romania - premiu la Anuala de arhitectură București</t>
  </si>
  <si>
    <t>sITA vol. 5 / Marginalia. Limits within the urban realm (comitetul de redacție) - premiul pentru secțiunea publicații la Anuala de Arhitectură București</t>
  </si>
  <si>
    <r>
      <t xml:space="preserve">Articolul </t>
    </r>
    <r>
      <rPr>
        <i/>
        <sz val="11"/>
        <color rgb="FF000000"/>
        <rFont val="Calibri"/>
        <family val="2"/>
        <scheme val="minor"/>
      </rPr>
      <t>Locally Branded Utopia,</t>
    </r>
    <r>
      <rPr>
        <sz val="11"/>
        <color rgb="FF000000"/>
        <rFont val="Calibri"/>
        <family val="2"/>
        <scheme val="minor"/>
      </rPr>
      <t xml:space="preserve"> în volumul </t>
    </r>
    <r>
      <rPr>
        <i/>
        <sz val="11"/>
        <color rgb="FF000000"/>
        <rFont val="Calibri"/>
        <family val="2"/>
        <scheme val="minor"/>
      </rPr>
      <t>REMIX. Fragments of a Country</t>
    </r>
    <r>
      <rPr>
        <sz val="11"/>
        <color rgb="FF000000"/>
        <rFont val="Calibri"/>
        <family val="2"/>
        <scheme val="minor"/>
      </rPr>
      <t>. Catalogul Pavilionului României la Bienala de la Veneția, 2006 (publicație colectivă, 14 autori). Premiul secțiunii Carte de arhitectură, Anuala de arhitectură București, 2007</t>
    </r>
  </si>
  <si>
    <t xml:space="preserve">Ecole nationale superieure d’architecture de Paris la Villette </t>
  </si>
  <si>
    <t>Modul 3eme cycle Conceptions du projet urbain et politiques urbaines</t>
  </si>
  <si>
    <t>Ecole nationale superieure d’architecture de Paris la Villette</t>
  </si>
  <si>
    <t>DPEA Philosophie et architecture - programul Critiques de la contemporaneite (1 semestru)</t>
  </si>
  <si>
    <t>NODE Center for Curatorial Studies</t>
  </si>
  <si>
    <t>International Curatorial Program (absolvire)</t>
  </si>
  <si>
    <t>2017-2018</t>
  </si>
  <si>
    <t>curator</t>
  </si>
  <si>
    <t>RĂSUCIREA. 5 Niveluri pentru edificarea Banatului etern/The TWIST. 5 Provicial Stories from an Empire</t>
  </si>
  <si>
    <t>co-autor/curator</t>
  </si>
  <si>
    <t>Autorul Colectiv- filmul (proiecție publică Swithc Lab, proiect cultural co-finanțat AFCN)</t>
  </si>
  <si>
    <t>co-autor</t>
  </si>
  <si>
    <t>REPVBLICA. Despre umbră în sculptură, Art Safari București</t>
  </si>
  <si>
    <t>cercetare curatorială</t>
  </si>
  <si>
    <t>Autorul Colectiv. Istorii private ale arhitetcturii publice (expoziție)</t>
  </si>
  <si>
    <t>curator/coautor</t>
  </si>
  <si>
    <t>curator de temă</t>
  </si>
  <si>
    <t>Orașul invizibil (candidatura Bucureștiului la titlul de Capitala Culturală Europeană 2021)</t>
  </si>
  <si>
    <t>Bucarest, esthétique de la contradiction - Ștefan Tuchilă,  Abbaye de Neumünster, Luxemburg</t>
  </si>
  <si>
    <t>Visages de vie monacale – Dragoș Lumpan, Cloître de l’Abbaye de Neumunster, Luxemburg</t>
  </si>
  <si>
    <t>CAMPO SANTO (în cadrul prograumului After Sculpture/Sculptura după,  Programul Timișoara Capitală europeană a culturii)</t>
  </si>
  <si>
    <t>co-curator</t>
  </si>
  <si>
    <t xml:space="preserve"> Figures de l’oubli (în jurul unei realități postcomuniste) - fotografii de Ioana Marinescu, Galérie Espace Paragon, Luxemburg</t>
  </si>
  <si>
    <t>Horia Bernea sau împacarea cu imaginea [Horia Bernea. La reconcilliation avec l’image],  Cloître Wercollier de l’Abbaye de Neumünster, Luxembourg</t>
  </si>
  <si>
    <r>
      <rPr>
        <b/>
        <sz val="10"/>
        <color rgb="FF000000"/>
        <rFont val="Calibri"/>
        <family val="2"/>
        <scheme val="minor"/>
      </rPr>
      <t>Eurobarometru vizual</t>
    </r>
    <r>
      <rPr>
        <sz val="10"/>
        <color rgb="FF000000"/>
        <rFont val="Calibri"/>
        <family val="2"/>
        <scheme val="minor"/>
      </rPr>
      <t xml:space="preserve"> (viziunea artiștilor români asupra Europei), colaborare cu CIAC, Maison de l’Europe, Luxembourg (organizator</t>
    </r>
  </si>
  <si>
    <r>
      <t>Espace(s) Roumains</t>
    </r>
    <r>
      <rPr>
        <sz val="10"/>
        <color rgb="FF000000"/>
        <rFont val="Calibri"/>
        <family val="2"/>
        <scheme val="minor"/>
      </rPr>
      <t>,  expoziție și festival de film, Commission européenne - Centre de conférences, Luxembourg</t>
    </r>
  </si>
  <si>
    <r>
      <t>CondimentIdent</t>
    </r>
    <r>
      <rPr>
        <sz val="10"/>
        <color rgb="FF000000"/>
        <rFont val="Calibri"/>
        <family val="2"/>
        <scheme val="minor"/>
      </rPr>
      <t xml:space="preserve"> (identitatea detaliului urban), Sibiu (galeria- atelier ATU) </t>
    </r>
  </si>
  <si>
    <r>
      <t>Blocuire/ Blockin’Habits</t>
    </r>
    <r>
      <rPr>
        <sz val="10"/>
        <color rgb="FF000000"/>
        <rFont val="Calibri"/>
        <family val="2"/>
        <scheme val="minor"/>
      </rPr>
      <t xml:space="preserve">, expoziție – instalație,  UAUIM și Centrul cultural francez Iași </t>
    </r>
  </si>
  <si>
    <r>
      <t>Lipscania</t>
    </r>
    <r>
      <rPr>
        <sz val="10"/>
        <color rgb="FF000000"/>
        <rFont val="Calibri"/>
        <family val="2"/>
        <scheme val="minor"/>
      </rPr>
      <t xml:space="preserve">, Galeria ArTei, Centrul istoric, București </t>
    </r>
  </si>
  <si>
    <t>Membru în Comisia de jurizare a proiectelor culturale ale OAR, finanțate din timbrul de arhitectură</t>
  </si>
  <si>
    <t>Membru în Comisia de jurizare a proiectelor culturale ale OAR, finanțate din timbrul de arhitectură (presedinte comisie)</t>
  </si>
  <si>
    <t>membru în Comisia de jurizare a proiectelor culturale AFCN (Administrația Fondului Cultural Național)</t>
  </si>
  <si>
    <t>Membru în Comisia monumentelor de for public și artă cotemporană a Ministerului Culturii</t>
  </si>
  <si>
    <t>2015 - 2017</t>
  </si>
  <si>
    <t>Membru în Comisia monumentelor de for public și artă contemporană a Ministerului Culturii</t>
  </si>
  <si>
    <t>2012-2014</t>
  </si>
  <si>
    <t>Membru în Comisia zonală a Monumentelor Istorice București-Ilfov</t>
  </si>
  <si>
    <t>2013-2014</t>
  </si>
  <si>
    <r>
      <rPr>
        <sz val="10"/>
        <color rgb="FF000000"/>
        <rFont val="Calibri"/>
        <family val="2"/>
      </rPr>
      <t>Membru în juriu programului post-graduate</t>
    </r>
    <r>
      <rPr>
        <i/>
        <sz val="10"/>
        <color rgb="FF000000"/>
        <rFont val="Calibri"/>
        <family val="2"/>
      </rPr>
      <t xml:space="preserve"> European capitals of culture</t>
    </r>
    <r>
      <rPr>
        <sz val="10"/>
        <color rgb="FF000000"/>
        <rFont val="Calibri"/>
        <family val="2"/>
      </rPr>
      <t>, Bauhaus –Dessau</t>
    </r>
  </si>
  <si>
    <t>Președinte, Comisia națională a monumentelor de for public a Ministerului Culturii</t>
  </si>
  <si>
    <t>2021-2023, 2023-prezent</t>
  </si>
  <si>
    <r>
      <t xml:space="preserve">co-organizator conferința </t>
    </r>
    <r>
      <rPr>
        <b/>
        <sz val="11"/>
        <color rgb="FF000000"/>
        <rFont val="Calibri"/>
        <family val="2"/>
        <scheme val="minor"/>
      </rPr>
      <t>Becoming Local.</t>
    </r>
    <r>
      <rPr>
        <b/>
        <i/>
        <sz val="11"/>
        <color rgb="FF000000"/>
        <rFont val="Calibri"/>
        <family val="2"/>
        <scheme val="minor"/>
      </rPr>
      <t>The atomising society and public space. The case of post-socialist territories</t>
    </r>
    <r>
      <rPr>
        <sz val="11"/>
        <color rgb="FF000000"/>
        <rFont val="Calibri"/>
        <family val="2"/>
        <scheme val="minor"/>
      </rPr>
      <t>. Întâlnirea anuală a grupului Public Spaces Urban Cultures – Association of European Schools of Planning – București, UAUIM</t>
    </r>
  </si>
  <si>
    <r>
      <t>Coordonator pentru România a</t>
    </r>
    <r>
      <rPr>
        <b/>
        <sz val="11"/>
        <color rgb="FF000000"/>
        <rFont val="Calibri"/>
        <family val="2"/>
        <scheme val="minor"/>
      </rPr>
      <t xml:space="preserve"> concursului internațional pentru studenți Art urbain</t>
    </r>
    <r>
      <rPr>
        <sz val="11"/>
        <color rgb="FF000000"/>
        <rFont val="Calibri"/>
        <family val="2"/>
        <scheme val="minor"/>
      </rPr>
      <t xml:space="preserve">. </t>
    </r>
    <r>
      <rPr>
        <b/>
        <sz val="11"/>
        <color rgb="FF000000"/>
        <rFont val="Calibri"/>
        <family val="2"/>
        <scheme val="minor"/>
      </rPr>
      <t>Valoriser les espaces vides oubliés</t>
    </r>
    <r>
      <rPr>
        <sz val="11"/>
        <color rgb="FF000000"/>
        <rFont val="Calibri"/>
        <family val="2"/>
        <scheme val="minor"/>
      </rPr>
      <t xml:space="preserve"> (seminar Robert Auzelle, Ministerul ecologiei, dezvoltării durabile, transporturilor și locuinței din Franța) </t>
    </r>
  </si>
  <si>
    <t>2010-2011</t>
  </si>
  <si>
    <r>
      <t xml:space="preserve">organizator, simpozionul internațional </t>
    </r>
    <r>
      <rPr>
        <b/>
        <sz val="11"/>
        <color rgb="FF000000"/>
        <rFont val="Calibri"/>
        <family val="2"/>
        <scheme val="minor"/>
      </rPr>
      <t xml:space="preserve">Saxon Villages of Romania: Memory, Renewal and Change. </t>
    </r>
    <r>
      <rPr>
        <sz val="11"/>
        <color rgb="FF000000"/>
        <rFont val="Calibri"/>
        <family val="2"/>
        <scheme val="minor"/>
      </rPr>
      <t>Ambasada României la Luxemburg (parteneri: ICR, Mihai Eminescu Trust)</t>
    </r>
  </si>
  <si>
    <r>
      <t xml:space="preserve"> organizator al </t>
    </r>
    <r>
      <rPr>
        <b/>
        <sz val="11"/>
        <color rgb="FF000000"/>
        <rFont val="Calibri"/>
        <family val="2"/>
        <scheme val="minor"/>
      </rPr>
      <t xml:space="preserve">Universității de vară Sibiu / concurs internațional pentru studenți Design for public spaces </t>
    </r>
    <r>
      <rPr>
        <sz val="11"/>
        <color rgb="FF000000"/>
        <rFont val="Calibri"/>
        <family val="2"/>
        <scheme val="minor"/>
      </rPr>
      <t>(ATU, UAUIM, ENSAPLV)</t>
    </r>
  </si>
  <si>
    <r>
      <t xml:space="preserve"> organizator secțiunea Sibiu a programului internațional </t>
    </r>
    <r>
      <rPr>
        <b/>
        <sz val="11"/>
        <color rgb="FF000000"/>
        <rFont val="Calibri"/>
        <family val="2"/>
        <scheme val="minor"/>
      </rPr>
      <t>IP Socrates Edification des lieux et paysage</t>
    </r>
  </si>
  <si>
    <r>
      <t xml:space="preserve">coordonator și organizator atelier </t>
    </r>
    <r>
      <rPr>
        <b/>
        <sz val="11"/>
        <color rgb="FF000000"/>
        <rFont val="Calibri"/>
        <family val="2"/>
        <scheme val="minor"/>
      </rPr>
      <t>Obiecte de signalectică a patrimoniului, Universitatea de vară Sibiu</t>
    </r>
  </si>
  <si>
    <r>
      <t xml:space="preserve">coordonator </t>
    </r>
    <r>
      <rPr>
        <b/>
        <sz val="11"/>
        <color rgb="FF000000"/>
        <rFont val="Calibri"/>
        <family val="2"/>
        <scheme val="minor"/>
      </rPr>
      <t>anchetă socio-economică și studiu Piața Mică, Universitatea de vară Sibiu</t>
    </r>
  </si>
  <si>
    <r>
      <t>organizator, simpozionul</t>
    </r>
    <r>
      <rPr>
        <b/>
        <sz val="11"/>
        <color rgb="FF000000"/>
        <rFont val="Calibri"/>
        <family val="2"/>
        <scheme val="minor"/>
      </rPr>
      <t xml:space="preserve"> Patrimoniu, comunitate, artă contemporană. ATU, UAR, Institutut francez</t>
    </r>
  </si>
  <si>
    <t>organizator, conferința Autorul Colectiv,  ATU- OAR (cu participare internațională)</t>
  </si>
  <si>
    <t>curator de temă, Curatoriul internațional pentru depunerea candidaturii Bucureștiului pentru Capitală culturală a Culturii 2021</t>
  </si>
  <si>
    <t>Comisie de îndrumare doctorat</t>
  </si>
  <si>
    <t>UAUIM (SDA)</t>
  </si>
  <si>
    <t>Loredana Gaiță</t>
  </si>
  <si>
    <t>2021-2024</t>
  </si>
  <si>
    <t>Cristian Borcan</t>
  </si>
  <si>
    <t>RĂSUCIREA. Triumful Provinciei, Amurgul Imperiilor / The TWIST. Failing Empires, Triumphant Provinces</t>
  </si>
  <si>
    <t>EM24-EURAU MILANO 2024</t>
  </si>
  <si>
    <t>EURAU MILANO</t>
  </si>
  <si>
    <t xml:space="preserve">februarie </t>
  </si>
  <si>
    <t>978–606–638–212–0</t>
  </si>
  <si>
    <t>iunie/2024</t>
  </si>
  <si>
    <t>URANUS ACUM/ La umbra casei</t>
  </si>
  <si>
    <t>Editura Universitară Ion Mincu</t>
  </si>
  <si>
    <t>Celia Ghyka (editor)</t>
  </si>
  <si>
    <t xml:space="preserve">RĂSUCIREA. 5 niveluri pentru edificarea Banatului etern/ The TWIST. Five Provincial Stories from and Empire </t>
  </si>
  <si>
    <t>Editura Universității de Vest/ Kunsthalle Bega/ Editura MNAC</t>
  </si>
  <si>
    <t>978-6060-9044-62-9</t>
  </si>
  <si>
    <t>Celia Ghyka (peer review și organizare conferință)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</si>
</sst>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_l_e_i"/>
    <numFmt numFmtId="165" formatCode="0.0"/>
    <numFmt numFmtId="166" formatCode="#,##0.0"/>
    <numFmt numFmtId="167" formatCode="m\-d"/>
  </numFmts>
  <fonts count="52">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Calibri"/>
      <family val="2"/>
    </font>
    <font>
      <sz val="10"/>
      <color rgb="FF000000"/>
      <name val="Calibri"/>
      <family val="2"/>
    </font>
    <font>
      <sz val="10"/>
      <color indexed="8"/>
      <name val="Calibri"/>
      <family val="2"/>
      <scheme val="minor"/>
    </font>
    <font>
      <sz val="10"/>
      <color rgb="FF000000"/>
      <name val="Calibri"/>
      <family val="2"/>
      <scheme val="minor"/>
    </font>
    <font>
      <sz val="10"/>
      <color theme="1"/>
      <name val="Calibri"/>
      <family val="2"/>
      <scheme val="minor"/>
    </font>
    <font>
      <b/>
      <sz val="11"/>
      <color rgb="FF000000"/>
      <name val="Calibri"/>
      <family val="2"/>
    </font>
    <font>
      <b/>
      <sz val="10"/>
      <color theme="1"/>
      <name val="Calibri"/>
      <family val="2"/>
    </font>
    <font>
      <b/>
      <sz val="8"/>
      <color rgb="FF101113"/>
      <name val="__interFont_ea980d"/>
    </font>
    <font>
      <sz val="8"/>
      <color rgb="FF000000"/>
      <name val="Calibri"/>
      <family val="2"/>
    </font>
    <font>
      <i/>
      <sz val="10"/>
      <color rgb="FF000000"/>
      <name val="Calibri"/>
      <family val="2"/>
    </font>
    <font>
      <b/>
      <sz val="10"/>
      <color rgb="FF000000"/>
      <name val="Calibri"/>
      <family val="2"/>
      <scheme val="minor"/>
    </font>
    <font>
      <sz val="11"/>
      <color rgb="FF000000"/>
      <name val="Calibri"/>
      <family val="2"/>
      <scheme val="minor"/>
    </font>
    <font>
      <i/>
      <sz val="10"/>
      <color rgb="FF000000"/>
      <name val="Calibri"/>
      <family val="2"/>
      <scheme val="minor"/>
    </font>
    <font>
      <i/>
      <sz val="11"/>
      <color rgb="FF000000"/>
      <name val="Calibri"/>
      <family val="2"/>
      <scheme val="minor"/>
    </font>
    <font>
      <b/>
      <sz val="11"/>
      <color rgb="FF000000"/>
      <name val="Calibri"/>
      <family val="2"/>
      <scheme val="minor"/>
    </font>
    <font>
      <b/>
      <i/>
      <sz val="11"/>
      <color rgb="FF000000"/>
      <name val="Calibri"/>
      <family val="2"/>
      <scheme val="minor"/>
    </font>
    <font>
      <sz val="11"/>
      <color theme="1"/>
      <name val="Cambria"/>
      <family val="2"/>
      <scheme val="major"/>
    </font>
  </fonts>
  <fills count="11">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rgb="FFFFFFFF"/>
        <bgColor rgb="FFFFFFFF"/>
      </patternFill>
    </fill>
    <fill>
      <patternFill patternType="solid">
        <fgColor rgb="FFF1F3F5"/>
        <bgColor rgb="FFF1F3F5"/>
      </patternFill>
    </fill>
  </fills>
  <borders count="7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medium">
        <color indexed="64"/>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right style="thin">
        <color rgb="FF000000"/>
      </right>
      <top style="medium">
        <color rgb="FF000000"/>
      </top>
      <bottom/>
      <diagonal/>
    </border>
    <border>
      <left style="thin">
        <color rgb="FF000000"/>
      </left>
      <right style="medium">
        <color indexed="64"/>
      </right>
      <top style="medium">
        <color rgb="FF000000"/>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medium">
        <color indexed="64"/>
      </top>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style="thin">
        <color rgb="FF000000"/>
      </right>
      <top style="medium">
        <color rgb="FF000000"/>
      </top>
      <bottom style="medium">
        <color rgb="FF000000"/>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521">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11" fillId="0" borderId="2" xfId="0" quotePrefix="1" applyFont="1" applyBorder="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8" fillId="0" borderId="6" xfId="0" applyFont="1" applyBorder="1"/>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9" xfId="0"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0" fontId="3" fillId="0" borderId="4" xfId="0"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1"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2"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3" xfId="0" applyNumberFormat="1" applyFont="1" applyBorder="1" applyAlignment="1">
      <alignment horizontal="center" vertical="center" wrapText="1"/>
    </xf>
    <xf numFmtId="2" fontId="6" fillId="0" borderId="34"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9" xfId="0" applyFont="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center"/>
    </xf>
    <xf numFmtId="0" fontId="0" fillId="0" borderId="17" xfId="0"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2" xfId="0" applyFont="1" applyBorder="1" applyAlignment="1">
      <alignment horizontal="left"/>
    </xf>
    <xf numFmtId="0" fontId="3" fillId="0" borderId="35"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wrapText="1"/>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6" xfId="0" applyFont="1" applyBorder="1" applyAlignment="1">
      <alignment horizontal="center"/>
    </xf>
    <xf numFmtId="165" fontId="10" fillId="0" borderId="22" xfId="0" applyNumberFormat="1" applyFont="1" applyBorder="1" applyAlignment="1">
      <alignment horizontal="center"/>
    </xf>
    <xf numFmtId="0" fontId="21" fillId="0" borderId="0" xfId="0" applyFont="1"/>
    <xf numFmtId="0" fontId="0" fillId="0" borderId="0" xfId="0"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7"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0" xfId="0" applyFont="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20" fillId="0" borderId="9" xfId="0" applyFont="1" applyBorder="1" applyAlignment="1">
      <alignment horizontal="center"/>
    </xf>
    <xf numFmtId="0" fontId="14" fillId="0" borderId="6" xfId="0" applyFont="1" applyBorder="1" applyAlignment="1">
      <alignment horizontal="left" vertical="center" wrapText="1"/>
    </xf>
    <xf numFmtId="0" fontId="17" fillId="0" borderId="3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Alignment="1">
      <alignment horizontal="left" vertical="center" wrapText="1"/>
    </xf>
    <xf numFmtId="165" fontId="17" fillId="0" borderId="22" xfId="0" applyNumberFormat="1" applyFont="1" applyBorder="1" applyAlignment="1">
      <alignment horizontal="center" vertical="center" wrapText="1"/>
    </xf>
    <xf numFmtId="2" fontId="3" fillId="0" borderId="23" xfId="0" applyNumberFormat="1" applyFont="1" applyBorder="1" applyAlignment="1" applyProtection="1">
      <alignment horizontal="center" vertical="center" wrapText="1"/>
      <protection hidden="1"/>
    </xf>
    <xf numFmtId="2" fontId="3" fillId="0" borderId="34"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protection hidden="1"/>
    </xf>
    <xf numFmtId="2" fontId="3" fillId="0" borderId="34"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4"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Border="1"/>
    <xf numFmtId="0" fontId="0" fillId="0" borderId="34" xfId="0" applyBorder="1"/>
    <xf numFmtId="2" fontId="3" fillId="0" borderId="27" xfId="0" applyNumberFormat="1" applyFont="1" applyBorder="1" applyAlignment="1">
      <alignment horizontal="center" vertical="center" wrapText="1"/>
    </xf>
    <xf numFmtId="2" fontId="11" fillId="0" borderId="38"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4" xfId="0" applyNumberFormat="1" applyFont="1" applyBorder="1" applyAlignment="1">
      <alignment horizontal="center" vertical="center"/>
    </xf>
    <xf numFmtId="2" fontId="3" fillId="0" borderId="38"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4"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8"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4" xfId="0" applyNumberFormat="1" applyFont="1" applyBorder="1" applyAlignment="1">
      <alignment horizontal="center" vertical="center" wrapText="1"/>
    </xf>
    <xf numFmtId="0" fontId="0" fillId="0" borderId="27" xfId="0" applyBorder="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34" xfId="0" applyFont="1" applyBorder="1" applyAlignment="1">
      <alignment horizontal="center" vertical="center" wrapText="1"/>
    </xf>
    <xf numFmtId="164" fontId="3" fillId="0" borderId="34"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4" xfId="0" applyNumberFormat="1" applyFont="1" applyBorder="1" applyAlignment="1">
      <alignment horizontal="center" vertical="center" wrapText="1"/>
    </xf>
    <xf numFmtId="0" fontId="20" fillId="0" borderId="39" xfId="0" applyFont="1" applyBorder="1"/>
    <xf numFmtId="0" fontId="14" fillId="0" borderId="39" xfId="0" applyFont="1" applyBorder="1"/>
    <xf numFmtId="0" fontId="0" fillId="0" borderId="39" xfId="0" applyBorder="1"/>
    <xf numFmtId="0" fontId="20" fillId="0" borderId="39" xfId="0" applyFont="1" applyBorder="1" applyAlignment="1">
      <alignment horizontal="center" vertical="center" wrapText="1"/>
    </xf>
    <xf numFmtId="0" fontId="3" fillId="0" borderId="39" xfId="0" applyFont="1" applyBorder="1"/>
    <xf numFmtId="0" fontId="0" fillId="0" borderId="39" xfId="0" applyBorder="1" applyAlignment="1">
      <alignment horizontal="center" vertical="center" wrapText="1"/>
    </xf>
    <xf numFmtId="0" fontId="3" fillId="0" borderId="39" xfId="0" applyFont="1" applyBorder="1" applyAlignment="1">
      <alignment horizontal="center" vertical="center" wrapText="1"/>
    </xf>
    <xf numFmtId="0" fontId="11" fillId="0" borderId="39" xfId="0" applyFont="1" applyBorder="1" applyAlignment="1">
      <alignment horizontal="center" vertical="center"/>
    </xf>
    <xf numFmtId="0" fontId="14" fillId="0" borderId="39" xfId="0" applyFont="1" applyBorder="1" applyAlignment="1">
      <alignment horizontal="center" vertical="center"/>
    </xf>
    <xf numFmtId="0" fontId="14" fillId="0" borderId="3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2" fontId="3" fillId="0" borderId="39"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2" xfId="0" applyFont="1" applyBorder="1" applyAlignment="1">
      <alignment horizontal="center" vertical="top"/>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Protection="1">
      <protection hidden="1"/>
    </xf>
    <xf numFmtId="2" fontId="10" fillId="0" borderId="22" xfId="0" applyNumberFormat="1" applyFont="1" applyBorder="1" applyAlignment="1">
      <alignment horizontal="center"/>
    </xf>
    <xf numFmtId="0" fontId="4" fillId="5" borderId="2" xfId="0" applyFont="1" applyFill="1" applyBorder="1" applyAlignment="1" applyProtection="1">
      <alignment horizontal="left" vertical="center" wrapText="1"/>
      <protection locked="0"/>
    </xf>
    <xf numFmtId="0" fontId="38" fillId="0" borderId="0" xfId="0" applyFont="1" applyAlignment="1">
      <alignment wrapText="1"/>
    </xf>
    <xf numFmtId="0" fontId="37" fillId="0" borderId="7" xfId="0" applyFont="1" applyBorder="1" applyAlignment="1" applyProtection="1">
      <alignment horizontal="center" vertical="center" wrapText="1"/>
      <protection locked="0"/>
    </xf>
    <xf numFmtId="49" fontId="38" fillId="0" borderId="46" xfId="0" applyNumberFormat="1" applyFont="1" applyBorder="1" applyAlignment="1">
      <alignment horizontal="left" wrapText="1"/>
    </xf>
    <xf numFmtId="49" fontId="38" fillId="0" borderId="46" xfId="0" applyNumberFormat="1" applyFont="1" applyBorder="1" applyAlignment="1">
      <alignment horizontal="center" wrapText="1"/>
    </xf>
    <xf numFmtId="1" fontId="38" fillId="0" borderId="46" xfId="0" applyNumberFormat="1" applyFont="1" applyBorder="1" applyAlignment="1">
      <alignment horizontal="center" wrapText="1"/>
    </xf>
    <xf numFmtId="2" fontId="39" fillId="0" borderId="47" xfId="0" applyNumberFormat="1" applyFont="1" applyBorder="1" applyAlignment="1">
      <alignment horizontal="center" wrapText="1"/>
    </xf>
    <xf numFmtId="49" fontId="32" fillId="9" borderId="44" xfId="0" applyNumberFormat="1" applyFont="1" applyFill="1" applyBorder="1" applyAlignment="1">
      <alignment horizontal="center" vertical="center" wrapText="1"/>
    </xf>
    <xf numFmtId="1" fontId="35" fillId="0" borderId="46" xfId="0" applyNumberFormat="1" applyFont="1" applyBorder="1" applyAlignment="1">
      <alignment horizontal="center" vertical="center" wrapText="1"/>
    </xf>
    <xf numFmtId="49" fontId="35" fillId="0" borderId="46" xfId="0" applyNumberFormat="1" applyFont="1" applyBorder="1" applyAlignment="1">
      <alignment horizontal="center" vertical="center" wrapText="1"/>
    </xf>
    <xf numFmtId="2" fontId="35" fillId="0" borderId="47" xfId="0" applyNumberFormat="1" applyFont="1" applyBorder="1" applyAlignment="1">
      <alignment horizontal="center" vertical="center"/>
    </xf>
    <xf numFmtId="0" fontId="35" fillId="0" borderId="46" xfId="0" applyFont="1" applyBorder="1" applyAlignment="1">
      <alignment horizontal="center" vertical="center" wrapText="1"/>
    </xf>
    <xf numFmtId="49" fontId="32" fillId="9" borderId="44" xfId="0" applyNumberFormat="1" applyFont="1" applyFill="1" applyBorder="1" applyAlignment="1">
      <alignment horizontal="center" vertical="center"/>
    </xf>
    <xf numFmtId="1" fontId="35" fillId="0" borderId="44" xfId="0" applyNumberFormat="1" applyFont="1" applyBorder="1" applyAlignment="1">
      <alignment horizontal="center" vertical="center" wrapText="1"/>
    </xf>
    <xf numFmtId="0" fontId="35" fillId="0" borderId="44" xfId="0" applyFont="1" applyBorder="1" applyAlignment="1">
      <alignment horizontal="center" vertical="center" wrapText="1"/>
    </xf>
    <xf numFmtId="0" fontId="35" fillId="0" borderId="48" xfId="0" applyFont="1" applyBorder="1" applyAlignment="1">
      <alignment horizontal="center" vertical="center" wrapText="1"/>
    </xf>
    <xf numFmtId="2" fontId="35" fillId="0" borderId="49" xfId="0" applyNumberFormat="1" applyFont="1" applyBorder="1" applyAlignment="1">
      <alignment horizontal="center" vertical="center" wrapText="1"/>
    </xf>
    <xf numFmtId="0" fontId="35" fillId="0" borderId="51" xfId="0" applyFont="1" applyBorder="1" applyAlignment="1">
      <alignment horizontal="center" vertical="center" wrapText="1"/>
    </xf>
    <xf numFmtId="0" fontId="14" fillId="0" borderId="35" xfId="0" applyFont="1" applyBorder="1" applyAlignment="1">
      <alignment horizontal="center" vertical="center" wrapText="1"/>
    </xf>
    <xf numFmtId="49" fontId="35" fillId="0" borderId="2" xfId="0" applyNumberFormat="1" applyFont="1" applyBorder="1" applyAlignment="1">
      <alignment horizontal="center" vertical="center" wrapText="1"/>
    </xf>
    <xf numFmtId="0" fontId="14" fillId="0" borderId="7" xfId="0" applyFont="1" applyBorder="1" applyAlignment="1">
      <alignment horizontal="center" vertical="center" wrapText="1"/>
    </xf>
    <xf numFmtId="49" fontId="35" fillId="0" borderId="4" xfId="0" applyNumberFormat="1" applyFont="1" applyBorder="1" applyAlignment="1">
      <alignment horizontal="center" vertical="center" wrapText="1"/>
    </xf>
    <xf numFmtId="49" fontId="35" fillId="0" borderId="52" xfId="0" applyNumberFormat="1" applyFont="1" applyBorder="1" applyAlignment="1">
      <alignment horizontal="center" vertical="center" wrapText="1"/>
    </xf>
    <xf numFmtId="49" fontId="32" fillId="0" borderId="46" xfId="0" applyNumberFormat="1" applyFont="1" applyBorder="1" applyAlignment="1">
      <alignment horizontal="center" vertical="center" wrapText="1"/>
    </xf>
    <xf numFmtId="2" fontId="35" fillId="0" borderId="47" xfId="0" applyNumberFormat="1" applyFont="1" applyBorder="1" applyAlignment="1">
      <alignment horizontal="center" vertical="center" wrapText="1"/>
    </xf>
    <xf numFmtId="0" fontId="40" fillId="0" borderId="44" xfId="0" applyFont="1" applyBorder="1" applyAlignment="1">
      <alignment horizontal="center" vertical="center" wrapText="1"/>
    </xf>
    <xf numFmtId="2" fontId="35" fillId="0" borderId="53" xfId="0" applyNumberFormat="1" applyFont="1" applyBorder="1" applyAlignment="1">
      <alignment horizontal="center" vertical="center" wrapText="1"/>
    </xf>
    <xf numFmtId="0" fontId="40" fillId="0" borderId="54" xfId="0" applyFont="1" applyBorder="1" applyAlignment="1">
      <alignment horizontal="center" vertical="center" wrapText="1"/>
    </xf>
    <xf numFmtId="1" fontId="35" fillId="0" borderId="48" xfId="0" applyNumberFormat="1" applyFont="1" applyBorder="1" applyAlignment="1">
      <alignment horizontal="center" vertical="center" wrapText="1"/>
    </xf>
    <xf numFmtId="2" fontId="35" fillId="0" borderId="55" xfId="0" applyNumberFormat="1" applyFont="1" applyBorder="1" applyAlignment="1">
      <alignment horizontal="center" vertical="center" wrapText="1"/>
    </xf>
    <xf numFmtId="0" fontId="41" fillId="0" borderId="2" xfId="0" applyFont="1" applyBorder="1" applyAlignment="1">
      <alignment horizontal="center" vertical="center" wrapText="1"/>
    </xf>
    <xf numFmtId="0" fontId="40" fillId="0" borderId="2" xfId="0" applyFont="1" applyBorder="1" applyAlignment="1">
      <alignment horizontal="center" vertical="center" wrapText="1"/>
    </xf>
    <xf numFmtId="0" fontId="40" fillId="0" borderId="46" xfId="0" applyFont="1" applyBorder="1" applyAlignment="1">
      <alignment horizontal="center" vertical="center" wrapText="1"/>
    </xf>
    <xf numFmtId="0" fontId="40" fillId="0" borderId="48" xfId="0" applyFont="1" applyBorder="1" applyAlignment="1">
      <alignment horizontal="center" vertical="center" wrapText="1"/>
    </xf>
    <xf numFmtId="167" fontId="35" fillId="0" borderId="48" xfId="0" applyNumberFormat="1" applyFont="1" applyBorder="1" applyAlignment="1">
      <alignment horizontal="center" vertical="center" wrapText="1"/>
    </xf>
    <xf numFmtId="49" fontId="42" fillId="10" borderId="0" xfId="0" applyNumberFormat="1" applyFont="1" applyFill="1" applyAlignment="1">
      <alignment wrapText="1"/>
    </xf>
    <xf numFmtId="1" fontId="43" fillId="0" borderId="48" xfId="0" applyNumberFormat="1" applyFont="1" applyBorder="1" applyAlignment="1">
      <alignment horizontal="center" vertical="center" wrapText="1"/>
    </xf>
    <xf numFmtId="0" fontId="43" fillId="0" borderId="48" xfId="0" applyFont="1" applyBorder="1" applyAlignment="1">
      <alignment horizontal="center" vertical="center" wrapText="1"/>
    </xf>
    <xf numFmtId="0" fontId="42" fillId="10" borderId="2" xfId="0" applyFont="1" applyFill="1" applyBorder="1" applyAlignment="1">
      <alignment wrapText="1"/>
    </xf>
    <xf numFmtId="0" fontId="14" fillId="0" borderId="0" xfId="0" applyFont="1" applyAlignment="1" applyProtection="1">
      <alignment horizontal="center" vertical="center"/>
      <protection hidden="1"/>
    </xf>
    <xf numFmtId="0" fontId="20" fillId="0" borderId="0" xfId="0" applyFont="1" applyAlignment="1">
      <alignment horizontal="center"/>
    </xf>
    <xf numFmtId="49" fontId="35" fillId="0" borderId="54" xfId="0" applyNumberFormat="1" applyFont="1" applyBorder="1" applyAlignment="1">
      <alignment horizontal="center" vertical="center" wrapText="1"/>
    </xf>
    <xf numFmtId="0" fontId="27" fillId="0" borderId="2" xfId="0" applyFont="1" applyBorder="1" applyAlignment="1">
      <alignment horizontal="center"/>
    </xf>
    <xf numFmtId="49" fontId="35" fillId="0" borderId="48" xfId="0" applyNumberFormat="1" applyFont="1" applyBorder="1" applyAlignment="1">
      <alignment horizontal="center" vertical="center" wrapText="1"/>
    </xf>
    <xf numFmtId="0" fontId="35" fillId="0" borderId="56" xfId="0" applyFont="1" applyBorder="1" applyAlignment="1">
      <alignment horizontal="center" vertical="center" wrapText="1"/>
    </xf>
    <xf numFmtId="0" fontId="11" fillId="0" borderId="4" xfId="0" quotePrefix="1" applyFont="1" applyBorder="1" applyAlignment="1">
      <alignment horizontal="center" vertical="center" wrapText="1"/>
    </xf>
    <xf numFmtId="0" fontId="36" fillId="0" borderId="48" xfId="0" applyFont="1" applyBorder="1" applyAlignment="1">
      <alignment horizontal="left" vertical="center" wrapText="1"/>
    </xf>
    <xf numFmtId="0" fontId="38" fillId="0" borderId="2" xfId="0" applyFont="1" applyBorder="1" applyAlignment="1">
      <alignment horizontal="center" vertical="center" wrapText="1"/>
    </xf>
    <xf numFmtId="49" fontId="38" fillId="9" borderId="2" xfId="0" applyNumberFormat="1" applyFont="1" applyFill="1" applyBorder="1" applyAlignment="1">
      <alignment horizontal="center" vertical="top"/>
    </xf>
    <xf numFmtId="49" fontId="38" fillId="9" borderId="2" xfId="0" applyNumberFormat="1" applyFont="1" applyFill="1" applyBorder="1" applyAlignment="1">
      <alignment horizontal="center" vertical="top" wrapText="1"/>
    </xf>
    <xf numFmtId="0" fontId="38" fillId="0" borderId="2" xfId="0" applyFont="1" applyBorder="1" applyAlignment="1">
      <alignment horizontal="center" vertical="center"/>
    </xf>
    <xf numFmtId="0" fontId="38" fillId="0" borderId="2" xfId="0" applyFont="1" applyBorder="1" applyAlignment="1">
      <alignment horizontal="center" vertical="top" wrapText="1"/>
    </xf>
    <xf numFmtId="0" fontId="38" fillId="0" borderId="2" xfId="0" applyFont="1" applyBorder="1" applyAlignment="1">
      <alignment vertical="top" wrapText="1"/>
    </xf>
    <xf numFmtId="0" fontId="38" fillId="0" borderId="2" xfId="0" applyFont="1" applyBorder="1" applyAlignment="1">
      <alignment horizontal="left" vertical="top" wrapText="1"/>
    </xf>
    <xf numFmtId="0" fontId="38" fillId="0" borderId="2" xfId="0" applyFont="1" applyBorder="1" applyAlignment="1">
      <alignment horizontal="center"/>
    </xf>
    <xf numFmtId="2" fontId="38" fillId="0" borderId="2" xfId="0" applyNumberFormat="1" applyFont="1" applyBorder="1" applyAlignment="1">
      <alignment horizontal="center"/>
    </xf>
    <xf numFmtId="16" fontId="38" fillId="0" borderId="2" xfId="0" applyNumberFormat="1" applyFont="1" applyBorder="1" applyAlignment="1">
      <alignment horizontal="center"/>
    </xf>
    <xf numFmtId="2" fontId="38" fillId="0" borderId="2" xfId="0" applyNumberFormat="1" applyFont="1" applyBorder="1" applyAlignment="1">
      <alignment horizontal="center" vertical="center" wrapText="1"/>
    </xf>
    <xf numFmtId="16" fontId="38" fillId="0" borderId="2" xfId="0" applyNumberFormat="1" applyFont="1" applyBorder="1" applyAlignment="1">
      <alignment horizontal="center" vertical="center"/>
    </xf>
    <xf numFmtId="0" fontId="39" fillId="0" borderId="2" xfId="0" applyFont="1" applyBorder="1" applyAlignment="1">
      <alignment vertical="top"/>
    </xf>
    <xf numFmtId="0" fontId="3" fillId="0" borderId="0" xfId="0" applyFont="1" applyAlignment="1" applyProtection="1">
      <alignment vertical="center"/>
      <protection hidden="1"/>
    </xf>
    <xf numFmtId="0" fontId="11" fillId="0" borderId="0" xfId="0" applyFont="1" applyAlignment="1" applyProtection="1">
      <alignment horizontal="center" vertical="center" wrapText="1"/>
      <protection hidden="1"/>
    </xf>
    <xf numFmtId="0" fontId="38" fillId="0" borderId="2" xfId="0" applyFont="1" applyBorder="1" applyAlignment="1">
      <alignment horizontal="left" vertical="center" wrapText="1"/>
    </xf>
    <xf numFmtId="49" fontId="38" fillId="9" borderId="2" xfId="0" applyNumberFormat="1" applyFont="1" applyFill="1" applyBorder="1" applyAlignment="1">
      <alignment horizontal="left" wrapText="1"/>
    </xf>
    <xf numFmtId="0" fontId="38" fillId="0" borderId="2" xfId="0" applyFont="1" applyBorder="1" applyAlignment="1">
      <alignment horizontal="left" wrapText="1"/>
    </xf>
    <xf numFmtId="0" fontId="47" fillId="0" borderId="2" xfId="0" applyFont="1" applyBorder="1" applyAlignment="1">
      <alignment horizontal="left" wrapText="1"/>
    </xf>
    <xf numFmtId="0" fontId="46" fillId="0" borderId="57" xfId="0" applyFont="1" applyBorder="1" applyAlignment="1">
      <alignment horizontal="center" vertical="center" wrapText="1"/>
    </xf>
    <xf numFmtId="0" fontId="46" fillId="0" borderId="57" xfId="0" applyFont="1" applyBorder="1" applyAlignment="1">
      <alignment horizontal="center" vertical="center"/>
    </xf>
    <xf numFmtId="0" fontId="46" fillId="0" borderId="48" xfId="0" applyFont="1" applyBorder="1" applyAlignment="1">
      <alignment horizontal="center" vertical="center" wrapText="1"/>
    </xf>
    <xf numFmtId="0" fontId="3" fillId="0" borderId="4" xfId="0" quotePrefix="1" applyFont="1" applyBorder="1" applyAlignment="1">
      <alignment horizontal="center" wrapText="1"/>
    </xf>
    <xf numFmtId="0" fontId="3" fillId="0" borderId="4" xfId="0" applyFont="1" applyBorder="1" applyAlignment="1">
      <alignment horizontal="left" wrapText="1"/>
    </xf>
    <xf numFmtId="0" fontId="3" fillId="0" borderId="4" xfId="0" applyFont="1" applyBorder="1" applyAlignment="1">
      <alignment wrapText="1"/>
    </xf>
    <xf numFmtId="0" fontId="3" fillId="0" borderId="7" xfId="0" applyFont="1" applyBorder="1" applyAlignment="1">
      <alignment horizontal="center" wrapText="1"/>
    </xf>
    <xf numFmtId="2" fontId="3" fillId="0" borderId="38" xfId="0" applyNumberFormat="1" applyFont="1" applyBorder="1" applyAlignment="1">
      <alignment horizontal="center" wrapText="1"/>
    </xf>
    <xf numFmtId="0" fontId="3" fillId="0" borderId="8" xfId="0" applyFont="1" applyBorder="1" applyAlignment="1">
      <alignment horizontal="center" wrapText="1"/>
    </xf>
    <xf numFmtId="0" fontId="3" fillId="0" borderId="2" xfId="0" quotePrefix="1" applyFont="1" applyBorder="1" applyAlignment="1">
      <alignment horizontal="center" wrapText="1"/>
    </xf>
    <xf numFmtId="0" fontId="3" fillId="0" borderId="2" xfId="0" applyFont="1" applyBorder="1" applyAlignment="1">
      <alignment horizontal="left" wrapText="1"/>
    </xf>
    <xf numFmtId="0" fontId="3" fillId="0" borderId="0" xfId="0" applyFont="1" applyAlignment="1">
      <alignment horizontal="center" wrapText="1"/>
    </xf>
    <xf numFmtId="2" fontId="3" fillId="0" borderId="23" xfId="0" applyNumberFormat="1" applyFont="1" applyBorder="1" applyAlignment="1">
      <alignment horizontal="center" wrapText="1"/>
    </xf>
    <xf numFmtId="0" fontId="46" fillId="0" borderId="59" xfId="0" applyFont="1" applyBorder="1" applyAlignment="1">
      <alignment horizontal="left" vertical="top" wrapText="1"/>
    </xf>
    <xf numFmtId="0" fontId="46" fillId="0" borderId="60" xfId="0" applyFont="1" applyBorder="1" applyAlignment="1">
      <alignment horizontal="left" vertical="center"/>
    </xf>
    <xf numFmtId="0" fontId="38" fillId="0" borderId="61" xfId="0" applyFont="1" applyBorder="1" applyAlignment="1">
      <alignment horizontal="left" vertical="center" wrapText="1"/>
    </xf>
    <xf numFmtId="0" fontId="46" fillId="0" borderId="62" xfId="0" applyFont="1" applyBorder="1" applyAlignment="1">
      <alignment horizontal="center" vertical="center" wrapText="1"/>
    </xf>
    <xf numFmtId="0" fontId="46" fillId="0" borderId="63" xfId="0" applyFont="1" applyBorder="1" applyAlignment="1">
      <alignment horizontal="center" vertical="center" wrapText="1"/>
    </xf>
    <xf numFmtId="0" fontId="46" fillId="0" borderId="59" xfId="0" applyFont="1" applyBorder="1"/>
    <xf numFmtId="0" fontId="46" fillId="0" borderId="60" xfId="0" applyFont="1" applyBorder="1" applyAlignment="1">
      <alignment horizontal="left"/>
    </xf>
    <xf numFmtId="0" fontId="38" fillId="0" borderId="64" xfId="0" applyFont="1" applyBorder="1" applyAlignment="1">
      <alignment horizontal="left" wrapText="1"/>
    </xf>
    <xf numFmtId="0" fontId="46" fillId="0" borderId="50" xfId="0" applyFont="1" applyBorder="1"/>
    <xf numFmtId="0" fontId="46" fillId="0" borderId="44" xfId="0" applyFont="1" applyBorder="1"/>
    <xf numFmtId="0" fontId="46" fillId="0" borderId="53" xfId="0" applyFont="1" applyBorder="1" applyAlignment="1">
      <alignment horizontal="center" vertical="center"/>
    </xf>
    <xf numFmtId="0" fontId="46" fillId="0" borderId="59" xfId="0" applyFont="1" applyBorder="1" applyAlignment="1">
      <alignment horizontal="center"/>
    </xf>
    <xf numFmtId="0" fontId="46" fillId="0" borderId="51" xfId="0" applyFont="1" applyBorder="1"/>
    <xf numFmtId="0" fontId="46" fillId="0" borderId="48" xfId="0" applyFont="1" applyBorder="1" applyAlignment="1">
      <alignment horizontal="center"/>
    </xf>
    <xf numFmtId="2" fontId="46" fillId="0" borderId="55" xfId="0" applyNumberFormat="1" applyFont="1" applyBorder="1" applyAlignment="1">
      <alignment horizontal="center" vertical="center" wrapText="1"/>
    </xf>
    <xf numFmtId="0" fontId="38" fillId="0" borderId="59" xfId="0" applyFont="1" applyBorder="1" applyAlignment="1">
      <alignment wrapText="1"/>
    </xf>
    <xf numFmtId="0" fontId="46" fillId="0" borderId="51" xfId="0" applyFont="1" applyBorder="1" applyAlignment="1">
      <alignment horizontal="center" vertical="center" wrapText="1"/>
    </xf>
    <xf numFmtId="0" fontId="38" fillId="0" borderId="11" xfId="0" applyFont="1" applyBorder="1"/>
    <xf numFmtId="0" fontId="38" fillId="0" borderId="64" xfId="0" applyFont="1" applyBorder="1" applyAlignment="1">
      <alignment horizontal="left" vertical="center" wrapText="1"/>
    </xf>
    <xf numFmtId="0" fontId="38" fillId="0" borderId="59" xfId="0" applyFont="1" applyBorder="1"/>
    <xf numFmtId="0" fontId="46" fillId="0" borderId="65" xfId="0" applyFont="1" applyBorder="1" applyAlignment="1">
      <alignment horizontal="left" wrapText="1"/>
    </xf>
    <xf numFmtId="0" fontId="46" fillId="0" borderId="59" xfId="0" applyFont="1" applyBorder="1" applyAlignment="1">
      <alignment horizontal="center" vertical="center" wrapText="1"/>
    </xf>
    <xf numFmtId="0" fontId="48" fillId="0" borderId="65" xfId="0" applyFont="1" applyBorder="1" applyAlignment="1">
      <alignment horizontal="left" wrapText="1"/>
    </xf>
    <xf numFmtId="0" fontId="46" fillId="0" borderId="66" xfId="0" applyFont="1" applyBorder="1" applyAlignment="1">
      <alignment horizontal="center" vertical="center" wrapText="1"/>
    </xf>
    <xf numFmtId="0" fontId="46" fillId="0" borderId="67" xfId="0" applyFont="1" applyBorder="1" applyAlignment="1">
      <alignment horizontal="left"/>
    </xf>
    <xf numFmtId="0" fontId="38" fillId="0" borderId="68" xfId="0" applyFont="1" applyBorder="1" applyAlignment="1">
      <alignment horizontal="left" wrapText="1"/>
    </xf>
    <xf numFmtId="0" fontId="46" fillId="0" borderId="69" xfId="0" applyFont="1" applyBorder="1" applyAlignment="1">
      <alignment horizontal="center" vertical="center" wrapText="1"/>
    </xf>
    <xf numFmtId="0" fontId="46" fillId="0" borderId="70" xfId="0" applyFont="1" applyBorder="1" applyAlignment="1">
      <alignment horizontal="center" vertical="center" wrapText="1"/>
    </xf>
    <xf numFmtId="2" fontId="46" fillId="0" borderId="71" xfId="0" applyNumberFormat="1" applyFont="1" applyBorder="1" applyAlignment="1">
      <alignment horizontal="center" vertical="center" wrapText="1"/>
    </xf>
    <xf numFmtId="0" fontId="46" fillId="0" borderId="60" xfId="0" applyFont="1" applyBorder="1" applyAlignment="1">
      <alignment horizontal="left" wrapText="1"/>
    </xf>
    <xf numFmtId="0" fontId="46" fillId="0" borderId="44" xfId="0" applyFont="1" applyBorder="1" applyAlignment="1">
      <alignment vertical="center"/>
    </xf>
    <xf numFmtId="0" fontId="46" fillId="0" borderId="48" xfId="0" applyFont="1" applyBorder="1" applyAlignment="1">
      <alignment vertical="center"/>
    </xf>
    <xf numFmtId="0" fontId="0" fillId="0" borderId="0" xfId="0" applyAlignment="1">
      <alignment vertical="center"/>
    </xf>
    <xf numFmtId="0" fontId="46" fillId="0" borderId="44" xfId="0" applyFont="1" applyBorder="1" applyAlignment="1">
      <alignment horizontal="center" vertical="center" wrapText="1"/>
    </xf>
    <xf numFmtId="2" fontId="0" fillId="0" borderId="45" xfId="0" applyNumberFormat="1" applyBorder="1" applyAlignment="1">
      <alignment horizontal="center" vertical="center" wrapText="1"/>
    </xf>
    <xf numFmtId="2" fontId="46" fillId="0" borderId="45" xfId="0" applyNumberFormat="1" applyFont="1" applyBorder="1" applyAlignment="1">
      <alignment horizontal="center" vertical="center" wrapText="1"/>
    </xf>
    <xf numFmtId="0" fontId="46" fillId="0" borderId="48" xfId="0" applyFont="1" applyBorder="1" applyAlignment="1">
      <alignment horizontal="left" vertical="center" wrapText="1"/>
    </xf>
    <xf numFmtId="2" fontId="46" fillId="0" borderId="49" xfId="0" applyNumberFormat="1" applyFont="1" applyBorder="1" applyAlignment="1">
      <alignment horizontal="center" vertical="center" wrapText="1"/>
    </xf>
    <xf numFmtId="0" fontId="46" fillId="0" borderId="0" xfId="0" applyFont="1" applyAlignment="1">
      <alignment vertical="top" wrapText="1"/>
    </xf>
    <xf numFmtId="0" fontId="1" fillId="0" borderId="18" xfId="0" applyFont="1" applyBorder="1"/>
    <xf numFmtId="0" fontId="1" fillId="0" borderId="18" xfId="0" applyFont="1" applyBorder="1" applyAlignment="1">
      <alignment vertical="top"/>
    </xf>
    <xf numFmtId="0" fontId="14" fillId="0" borderId="2" xfId="0" applyFont="1" applyBorder="1" applyAlignment="1">
      <alignment vertical="top"/>
    </xf>
    <xf numFmtId="0" fontId="14" fillId="0" borderId="2" xfId="0" applyFont="1" applyBorder="1" applyAlignment="1">
      <alignment horizontal="left" vertical="top" wrapText="1"/>
    </xf>
    <xf numFmtId="0" fontId="14" fillId="0" borderId="6" xfId="0" applyFont="1" applyBorder="1" applyAlignment="1">
      <alignment horizontal="left" vertical="top" wrapText="1"/>
    </xf>
    <xf numFmtId="0" fontId="20" fillId="0" borderId="18" xfId="0" applyFont="1" applyBorder="1" applyAlignment="1">
      <alignment horizontal="center" vertical="center"/>
    </xf>
    <xf numFmtId="0" fontId="38" fillId="0" borderId="0" xfId="0" applyFont="1" applyAlignment="1">
      <alignment horizontal="left" vertical="top"/>
    </xf>
    <xf numFmtId="0" fontId="46" fillId="0" borderId="44" xfId="0" applyFont="1" applyBorder="1" applyAlignment="1">
      <alignment horizontal="left" vertical="top"/>
    </xf>
    <xf numFmtId="0" fontId="46" fillId="0" borderId="45" xfId="0" applyFont="1" applyBorder="1" applyAlignment="1">
      <alignment horizontal="left" vertical="top"/>
    </xf>
    <xf numFmtId="0" fontId="45" fillId="0" borderId="0" xfId="0" applyFont="1" applyAlignment="1">
      <alignment horizontal="left" vertical="top"/>
    </xf>
    <xf numFmtId="0" fontId="46" fillId="0" borderId="48" xfId="0" applyFont="1" applyBorder="1" applyAlignment="1">
      <alignment horizontal="left" vertical="top" wrapText="1"/>
    </xf>
    <xf numFmtId="0" fontId="49" fillId="0" borderId="49" xfId="0" applyFont="1" applyBorder="1" applyAlignment="1">
      <alignment horizontal="left" vertical="top"/>
    </xf>
    <xf numFmtId="0" fontId="49" fillId="0" borderId="49" xfId="0" applyFont="1" applyBorder="1" applyAlignment="1">
      <alignment horizontal="left" vertical="top" wrapText="1"/>
    </xf>
    <xf numFmtId="0" fontId="36" fillId="0" borderId="0" xfId="0" applyFont="1" applyAlignment="1">
      <alignment vertical="center" wrapText="1"/>
    </xf>
    <xf numFmtId="0" fontId="36" fillId="0" borderId="57" xfId="0" applyFont="1" applyBorder="1" applyAlignment="1">
      <alignment horizontal="center" vertical="center" wrapText="1"/>
    </xf>
    <xf numFmtId="0" fontId="36" fillId="0" borderId="58" xfId="0" applyFont="1" applyBorder="1" applyAlignment="1">
      <alignment horizontal="center" vertical="center" wrapText="1"/>
    </xf>
    <xf numFmtId="0" fontId="36" fillId="0" borderId="0" xfId="0" applyFont="1" applyAlignment="1">
      <alignment vertical="top" wrapText="1"/>
    </xf>
    <xf numFmtId="14" fontId="36" fillId="0" borderId="44" xfId="0" applyNumberFormat="1" applyFont="1" applyBorder="1" applyAlignment="1">
      <alignment horizontal="center" vertical="center" wrapText="1"/>
    </xf>
    <xf numFmtId="2" fontId="36" fillId="0" borderId="45" xfId="0" applyNumberFormat="1" applyFont="1" applyBorder="1" applyAlignment="1">
      <alignment horizontal="center" vertical="center" wrapText="1"/>
    </xf>
    <xf numFmtId="0" fontId="36" fillId="0" borderId="48" xfId="0" applyFont="1" applyBorder="1" applyAlignment="1">
      <alignment horizontal="center" vertical="center" wrapText="1"/>
    </xf>
    <xf numFmtId="2" fontId="36" fillId="0" borderId="49" xfId="0" applyNumberFormat="1" applyFont="1" applyBorder="1" applyAlignment="1">
      <alignment horizontal="center" vertical="center" wrapText="1"/>
    </xf>
    <xf numFmtId="17" fontId="36" fillId="0" borderId="48" xfId="0" applyNumberFormat="1" applyFont="1" applyBorder="1" applyAlignment="1">
      <alignment horizontal="center" vertical="center" wrapText="1"/>
    </xf>
    <xf numFmtId="164" fontId="36" fillId="0" borderId="49" xfId="0" applyNumberFormat="1" applyFont="1" applyBorder="1" applyAlignment="1">
      <alignment horizontal="center" vertical="center" wrapText="1"/>
    </xf>
    <xf numFmtId="0" fontId="36" fillId="0" borderId="0" xfId="0" applyFont="1"/>
    <xf numFmtId="0" fontId="46" fillId="0" borderId="72" xfId="0" applyFont="1" applyBorder="1" applyAlignment="1">
      <alignment wrapText="1"/>
    </xf>
    <xf numFmtId="0" fontId="35" fillId="0" borderId="73" xfId="0" applyFont="1" applyBorder="1" applyAlignment="1">
      <alignment horizontal="center" vertical="center" wrapText="1"/>
    </xf>
    <xf numFmtId="4" fontId="35" fillId="0" borderId="74" xfId="0" applyNumberFormat="1" applyFont="1" applyBorder="1" applyAlignment="1">
      <alignment horizontal="center" vertical="center" wrapText="1"/>
    </xf>
    <xf numFmtId="0" fontId="46" fillId="0" borderId="65" xfId="0" applyFont="1" applyBorder="1" applyAlignment="1">
      <alignment wrapText="1"/>
    </xf>
    <xf numFmtId="4" fontId="35" fillId="0" borderId="55" xfId="0" applyNumberFormat="1" applyFont="1" applyBorder="1" applyAlignment="1">
      <alignment horizontal="center" vertical="center" wrapText="1"/>
    </xf>
    <xf numFmtId="49" fontId="51" fillId="9" borderId="8" xfId="0" applyNumberFormat="1" applyFont="1" applyFill="1" applyBorder="1" applyAlignment="1">
      <alignment horizontal="left" vertical="center" wrapText="1"/>
    </xf>
    <xf numFmtId="49" fontId="51" fillId="9" borderId="19" xfId="0" applyNumberFormat="1" applyFont="1" applyFill="1" applyBorder="1" applyAlignment="1">
      <alignment horizontal="left" vertical="center" wrapText="1"/>
    </xf>
    <xf numFmtId="0" fontId="35" fillId="0" borderId="69" xfId="0" applyFont="1" applyBorder="1" applyAlignment="1">
      <alignment horizontal="center" vertical="center" wrapText="1"/>
    </xf>
    <xf numFmtId="4" fontId="35" fillId="0" borderId="71" xfId="0" applyNumberFormat="1" applyFont="1" applyBorder="1" applyAlignment="1">
      <alignment horizontal="center" vertical="center" wrapText="1"/>
    </xf>
    <xf numFmtId="49" fontId="35" fillId="9" borderId="75" xfId="0" applyNumberFormat="1" applyFont="1" applyFill="1" applyBorder="1" applyAlignment="1">
      <alignment horizontal="left" vertical="center" wrapText="1"/>
    </xf>
    <xf numFmtId="49" fontId="32" fillId="9" borderId="75" xfId="0" applyNumberFormat="1" applyFont="1" applyFill="1" applyBorder="1" applyAlignment="1">
      <alignment horizontal="left" vertical="center" wrapText="1"/>
    </xf>
    <xf numFmtId="49" fontId="32" fillId="9" borderId="44" xfId="0" applyNumberFormat="1" applyFont="1" applyFill="1" applyBorder="1" applyAlignment="1">
      <alignment horizontal="left" vertical="center" wrapText="1"/>
    </xf>
    <xf numFmtId="4" fontId="35" fillId="0" borderId="45" xfId="0" applyNumberFormat="1" applyFont="1" applyBorder="1" applyAlignment="1">
      <alignment horizontal="center" vertical="center" wrapText="1"/>
    </xf>
    <xf numFmtId="49" fontId="32" fillId="9" borderId="48" xfId="0" applyNumberFormat="1" applyFont="1" applyFill="1" applyBorder="1" applyAlignment="1">
      <alignment horizontal="left" vertical="center" wrapText="1"/>
    </xf>
    <xf numFmtId="0" fontId="14" fillId="0" borderId="76" xfId="0" applyFont="1" applyBorder="1" applyAlignment="1">
      <alignment horizontal="center" vertical="center" wrapText="1"/>
    </xf>
    <xf numFmtId="0" fontId="14" fillId="0" borderId="77" xfId="0" applyFont="1" applyBorder="1" applyAlignment="1">
      <alignment horizontal="center" vertical="center" wrapText="1"/>
    </xf>
    <xf numFmtId="0" fontId="14" fillId="0" borderId="78" xfId="0" applyFont="1" applyBorder="1" applyAlignment="1">
      <alignment horizontal="center" vertical="center" wrapText="1"/>
    </xf>
    <xf numFmtId="0" fontId="14" fillId="0" borderId="18" xfId="0" applyFont="1" applyBorder="1" applyAlignment="1">
      <alignment horizontal="center" vertical="center" wrapText="1"/>
    </xf>
    <xf numFmtId="0" fontId="38" fillId="0" borderId="42" xfId="0" applyFont="1" applyBorder="1" applyAlignment="1">
      <alignment horizontal="center" vertical="center"/>
    </xf>
    <xf numFmtId="0" fontId="38" fillId="0" borderId="42" xfId="0" applyFont="1" applyBorder="1" applyAlignment="1">
      <alignment horizontal="left"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0" xfId="0" applyFont="1" applyBorder="1" applyAlignment="1">
      <alignment horizontal="center" vertical="top" wrapText="1"/>
    </xf>
    <xf numFmtId="0" fontId="0" fillId="0" borderId="40"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opLeftCell="A3" zoomScale="120" zoomScaleNormal="120" workbookViewId="0">
      <selection activeCell="B7" sqref="B7:L7"/>
    </sheetView>
  </sheetViews>
  <sheetFormatPr baseColWidth="10" defaultColWidth="9.1640625" defaultRowHeight="15"/>
  <cols>
    <col min="1" max="16384" width="9.1640625" style="325"/>
  </cols>
  <sheetData>
    <row r="1" spans="2:12" ht="16">
      <c r="B1" s="323" t="s">
        <v>180</v>
      </c>
      <c r="C1" s="324"/>
      <c r="D1" s="324"/>
      <c r="E1" s="324"/>
      <c r="F1" s="324"/>
      <c r="G1" s="324"/>
      <c r="H1" s="324"/>
      <c r="I1" s="324"/>
      <c r="J1" s="324"/>
      <c r="K1" s="324"/>
    </row>
    <row r="2" spans="2:12" ht="16">
      <c r="B2" s="324"/>
      <c r="C2" s="324"/>
      <c r="D2" s="324"/>
      <c r="E2" s="324"/>
      <c r="F2" s="324"/>
      <c r="G2" s="324"/>
      <c r="H2" s="324"/>
      <c r="I2" s="324"/>
      <c r="J2" s="324"/>
      <c r="K2" s="324"/>
    </row>
    <row r="3" spans="2:12" ht="90" customHeight="1">
      <c r="B3" s="494" t="s">
        <v>184</v>
      </c>
      <c r="C3" s="494"/>
      <c r="D3" s="494"/>
      <c r="E3" s="494"/>
      <c r="F3" s="494"/>
      <c r="G3" s="494"/>
      <c r="H3" s="494"/>
      <c r="I3" s="494"/>
      <c r="J3" s="494"/>
      <c r="K3" s="494"/>
      <c r="L3" s="494"/>
    </row>
    <row r="4" spans="2:12" ht="135" customHeight="1">
      <c r="B4" s="495" t="s">
        <v>269</v>
      </c>
      <c r="C4" s="495"/>
      <c r="D4" s="495"/>
      <c r="E4" s="495"/>
      <c r="F4" s="495"/>
      <c r="G4" s="495"/>
      <c r="H4" s="495"/>
      <c r="I4" s="495"/>
      <c r="J4" s="495"/>
      <c r="K4" s="495"/>
      <c r="L4" s="495"/>
    </row>
    <row r="5" spans="2:12" ht="60" customHeight="1">
      <c r="B5" s="496" t="s">
        <v>270</v>
      </c>
      <c r="C5" s="496"/>
      <c r="D5" s="496"/>
      <c r="E5" s="496"/>
      <c r="F5" s="496"/>
      <c r="G5" s="496"/>
      <c r="H5" s="496"/>
      <c r="I5" s="496"/>
      <c r="J5" s="496"/>
      <c r="K5" s="496"/>
      <c r="L5" s="496"/>
    </row>
    <row r="6" spans="2:12" ht="60" customHeight="1">
      <c r="B6" s="496" t="s">
        <v>181</v>
      </c>
      <c r="C6" s="496"/>
      <c r="D6" s="496"/>
      <c r="E6" s="496"/>
      <c r="F6" s="496"/>
      <c r="G6" s="496"/>
      <c r="H6" s="496"/>
      <c r="I6" s="496"/>
      <c r="J6" s="496"/>
      <c r="K6" s="496"/>
      <c r="L6" s="496"/>
    </row>
    <row r="7" spans="2:12" ht="60" customHeight="1">
      <c r="B7" s="493" t="s">
        <v>185</v>
      </c>
      <c r="C7" s="493"/>
      <c r="D7" s="493"/>
      <c r="E7" s="493"/>
      <c r="F7" s="493"/>
      <c r="G7" s="493"/>
      <c r="H7" s="493"/>
      <c r="I7" s="493"/>
      <c r="J7" s="493"/>
      <c r="K7" s="493"/>
      <c r="L7" s="493"/>
    </row>
    <row r="8" spans="2:12" ht="16">
      <c r="B8" s="324"/>
      <c r="C8" s="324"/>
      <c r="D8" s="324"/>
      <c r="E8" s="324"/>
      <c r="F8" s="324"/>
      <c r="G8" s="324"/>
      <c r="H8" s="324"/>
      <c r="I8" s="324"/>
      <c r="J8" s="324"/>
      <c r="K8" s="324"/>
    </row>
    <row r="9" spans="2:12" ht="16">
      <c r="B9" s="324"/>
      <c r="C9" s="324"/>
      <c r="D9" s="324"/>
      <c r="E9" s="324"/>
      <c r="F9" s="324"/>
      <c r="G9" s="324"/>
      <c r="H9" s="324"/>
      <c r="I9" s="324"/>
      <c r="J9" s="324"/>
      <c r="K9" s="324"/>
    </row>
    <row r="10" spans="2:12" ht="16">
      <c r="B10" s="324"/>
      <c r="C10" s="324"/>
      <c r="D10" s="324"/>
      <c r="E10" s="324"/>
      <c r="F10" s="324"/>
      <c r="G10" s="324"/>
      <c r="H10" s="324"/>
      <c r="I10" s="324"/>
      <c r="J10" s="324"/>
      <c r="K10" s="324"/>
    </row>
    <row r="11" spans="2:12" ht="16">
      <c r="B11" s="324"/>
      <c r="C11" s="324"/>
      <c r="D11" s="324"/>
      <c r="E11" s="324"/>
      <c r="F11" s="324"/>
      <c r="G11" s="324"/>
      <c r="H11" s="324"/>
      <c r="I11" s="324"/>
      <c r="J11" s="324"/>
      <c r="K11" s="324"/>
    </row>
    <row r="12" spans="2:12" ht="16">
      <c r="B12" s="324"/>
      <c r="C12" s="324"/>
      <c r="D12" s="324"/>
      <c r="E12" s="324"/>
      <c r="F12" s="324"/>
      <c r="G12" s="324"/>
      <c r="H12" s="324"/>
      <c r="I12" s="324"/>
      <c r="J12" s="324"/>
      <c r="K12" s="324"/>
    </row>
  </sheetData>
  <mergeCells count="5">
    <mergeCell ref="B7:L7"/>
    <mergeCell ref="B3:L3"/>
    <mergeCell ref="B4:L4"/>
    <mergeCell ref="B5:L5"/>
    <mergeCell ref="B6:L6"/>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view="pageBreakPreview" topLeftCell="A6" zoomScale="60" zoomScaleNormal="100" workbookViewId="0">
      <selection activeCell="C16" sqref="C16"/>
    </sheetView>
  </sheetViews>
  <sheetFormatPr baseColWidth="10" defaultColWidth="8.83203125" defaultRowHeight="15"/>
  <cols>
    <col min="1" max="1" width="5.1640625" customWidth="1"/>
    <col min="2" max="2" width="22.1640625" style="63"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c r="A1" s="231" t="str">
        <f>'Date initiale'!C3</f>
        <v>Universitatea de Arhitectură și Urbanism "Ion Mincu" București</v>
      </c>
      <c r="B1" s="370"/>
      <c r="C1" s="231"/>
    </row>
    <row r="2" spans="1:12">
      <c r="A2" s="231" t="str">
        <f>'Date initiale'!B4&amp;" "&amp;'Date initiale'!C4</f>
        <v>Facultatea ARHITECTURA</v>
      </c>
      <c r="B2" s="370"/>
      <c r="C2" s="231"/>
    </row>
    <row r="3" spans="1:12">
      <c r="A3" s="231" t="str">
        <f>'Date initiale'!B5&amp;" "&amp;'Date initiale'!C5</f>
        <v>Departamentul Istoria &amp; Teoria Arhitecturii și Conservarea Patrimoniului</v>
      </c>
      <c r="B3" s="370"/>
      <c r="C3" s="231"/>
    </row>
    <row r="4" spans="1:12">
      <c r="A4" s="112" t="str">
        <f>'Date initiale'!C6&amp;", "&amp;'Date initiale'!C7</f>
        <v>GHYKA, Celia, profesor universitar</v>
      </c>
      <c r="B4" s="371"/>
      <c r="C4" s="112"/>
    </row>
    <row r="5" spans="1:12">
      <c r="A5" s="112"/>
      <c r="B5" s="371"/>
      <c r="C5" s="112"/>
    </row>
    <row r="6" spans="1:12" ht="16">
      <c r="A6" s="508" t="s">
        <v>110</v>
      </c>
      <c r="B6" s="508"/>
      <c r="C6" s="508"/>
      <c r="D6" s="508"/>
      <c r="E6" s="508"/>
      <c r="F6" s="508"/>
      <c r="G6" s="508"/>
      <c r="H6" s="508"/>
      <c r="I6" s="508"/>
    </row>
    <row r="7" spans="1:12" ht="35.25" customHeight="1">
      <c r="A7" s="511"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11"/>
      <c r="C7" s="511"/>
      <c r="D7" s="511"/>
      <c r="E7" s="511"/>
      <c r="F7" s="511"/>
      <c r="G7" s="511"/>
      <c r="H7" s="511"/>
      <c r="I7" s="511"/>
    </row>
    <row r="8" spans="1:12" ht="16" thickBot="1">
      <c r="A8" s="59"/>
      <c r="B8" s="59"/>
      <c r="C8" s="59"/>
      <c r="D8" s="59"/>
      <c r="E8" s="59"/>
      <c r="F8" s="59"/>
      <c r="G8" s="59"/>
      <c r="H8" s="59"/>
      <c r="I8" s="59"/>
    </row>
    <row r="9" spans="1:12" ht="33" thickBot="1">
      <c r="A9" s="143" t="s">
        <v>55</v>
      </c>
      <c r="B9" s="144" t="s">
        <v>83</v>
      </c>
      <c r="C9" s="144" t="s">
        <v>52</v>
      </c>
      <c r="D9" s="144" t="s">
        <v>57</v>
      </c>
      <c r="E9" s="144" t="s">
        <v>80</v>
      </c>
      <c r="F9" s="145" t="s">
        <v>87</v>
      </c>
      <c r="G9" s="144" t="s">
        <v>58</v>
      </c>
      <c r="H9" s="144" t="s">
        <v>111</v>
      </c>
      <c r="I9" s="146" t="s">
        <v>90</v>
      </c>
      <c r="K9" s="234" t="s">
        <v>108</v>
      </c>
    </row>
    <row r="10" spans="1:12" ht="32">
      <c r="A10" s="149">
        <v>1</v>
      </c>
      <c r="B10" s="345" t="s">
        <v>292</v>
      </c>
      <c r="C10" s="356" t="s">
        <v>293</v>
      </c>
      <c r="D10" s="345" t="s">
        <v>294</v>
      </c>
      <c r="E10" s="345" t="s">
        <v>295</v>
      </c>
      <c r="F10" s="344">
        <v>2015</v>
      </c>
      <c r="G10" s="345" t="s">
        <v>296</v>
      </c>
      <c r="H10" s="345">
        <v>304</v>
      </c>
      <c r="I10" s="357">
        <v>10</v>
      </c>
      <c r="K10" s="235">
        <v>10</v>
      </c>
      <c r="L10" s="326" t="s">
        <v>248</v>
      </c>
    </row>
    <row r="11" spans="1:12" ht="48">
      <c r="A11" s="150">
        <f>A10+1</f>
        <v>2</v>
      </c>
      <c r="B11" s="372" t="s">
        <v>292</v>
      </c>
      <c r="C11" s="358" t="s">
        <v>297</v>
      </c>
      <c r="D11" s="346" t="s">
        <v>298</v>
      </c>
      <c r="E11" s="346" t="s">
        <v>299</v>
      </c>
      <c r="F11" s="359">
        <v>2013</v>
      </c>
      <c r="G11" s="359">
        <v>1</v>
      </c>
      <c r="H11" s="359" t="s">
        <v>300</v>
      </c>
      <c r="I11" s="360">
        <v>10</v>
      </c>
    </row>
    <row r="12" spans="1:12" ht="48">
      <c r="A12" s="151">
        <f t="shared" ref="A12:A19" si="0">A11+1</f>
        <v>3</v>
      </c>
      <c r="B12" s="373" t="s">
        <v>292</v>
      </c>
      <c r="C12" s="361" t="s">
        <v>301</v>
      </c>
      <c r="D12" s="348" t="s">
        <v>298</v>
      </c>
      <c r="E12" s="346" t="s">
        <v>299</v>
      </c>
      <c r="F12" s="359">
        <v>2015</v>
      </c>
      <c r="G12" s="346">
        <v>3</v>
      </c>
      <c r="H12" s="359" t="s">
        <v>302</v>
      </c>
      <c r="I12" s="360">
        <v>10</v>
      </c>
    </row>
    <row r="13" spans="1:12" ht="64">
      <c r="A13" s="154">
        <f t="shared" si="0"/>
        <v>4</v>
      </c>
      <c r="B13" s="373" t="s">
        <v>292</v>
      </c>
      <c r="C13" s="362" t="s">
        <v>303</v>
      </c>
      <c r="D13" s="348" t="s">
        <v>298</v>
      </c>
      <c r="E13" s="346" t="s">
        <v>299</v>
      </c>
      <c r="F13" s="359">
        <v>2017</v>
      </c>
      <c r="G13" s="359">
        <v>5</v>
      </c>
      <c r="H13" s="359" t="s">
        <v>304</v>
      </c>
      <c r="I13" s="360">
        <v>10</v>
      </c>
    </row>
    <row r="14" spans="1:12" ht="64">
      <c r="A14" s="150">
        <f t="shared" si="0"/>
        <v>5</v>
      </c>
      <c r="B14" s="342" t="s">
        <v>305</v>
      </c>
      <c r="C14" s="363" t="s">
        <v>306</v>
      </c>
      <c r="D14" s="346" t="s">
        <v>298</v>
      </c>
      <c r="E14" s="346" t="s">
        <v>299</v>
      </c>
      <c r="F14" s="359">
        <v>2018</v>
      </c>
      <c r="G14" s="359">
        <v>6</v>
      </c>
      <c r="H14" s="359" t="s">
        <v>307</v>
      </c>
      <c r="I14" s="360">
        <v>10</v>
      </c>
    </row>
    <row r="15" spans="1:12" ht="48">
      <c r="A15" s="154">
        <f t="shared" si="0"/>
        <v>6</v>
      </c>
      <c r="B15" s="346" t="s">
        <v>308</v>
      </c>
      <c r="C15" s="364" t="s">
        <v>309</v>
      </c>
      <c r="D15" s="346" t="s">
        <v>298</v>
      </c>
      <c r="E15" s="346" t="s">
        <v>299</v>
      </c>
      <c r="F15" s="359">
        <v>2019</v>
      </c>
      <c r="G15" s="359">
        <v>7</v>
      </c>
      <c r="H15" s="365">
        <v>45245</v>
      </c>
      <c r="I15" s="360">
        <v>10</v>
      </c>
    </row>
    <row r="16" spans="1:12" ht="48">
      <c r="A16" s="150">
        <f t="shared" si="0"/>
        <v>7</v>
      </c>
      <c r="B16" s="346" t="s">
        <v>308</v>
      </c>
      <c r="C16" s="364" t="s">
        <v>310</v>
      </c>
      <c r="D16" s="346" t="s">
        <v>298</v>
      </c>
      <c r="E16" s="346" t="s">
        <v>299</v>
      </c>
      <c r="F16" s="359">
        <v>2020</v>
      </c>
      <c r="G16" s="359">
        <v>8</v>
      </c>
      <c r="H16" s="359" t="s">
        <v>311</v>
      </c>
      <c r="I16" s="360">
        <v>10</v>
      </c>
    </row>
    <row r="17" spans="1:9" ht="49">
      <c r="A17" s="151">
        <f t="shared" si="0"/>
        <v>8</v>
      </c>
      <c r="B17" s="374" t="s">
        <v>312</v>
      </c>
      <c r="C17" s="366" t="s">
        <v>313</v>
      </c>
      <c r="D17" s="346" t="s">
        <v>298</v>
      </c>
      <c r="E17" s="346" t="s">
        <v>299</v>
      </c>
      <c r="F17" s="367">
        <v>2022</v>
      </c>
      <c r="G17" s="368">
        <v>10</v>
      </c>
      <c r="H17" s="359" t="s">
        <v>314</v>
      </c>
      <c r="I17" s="360">
        <v>10</v>
      </c>
    </row>
    <row r="18" spans="1:9" ht="32">
      <c r="A18" s="154">
        <f t="shared" si="0"/>
        <v>9</v>
      </c>
      <c r="B18" s="375" t="s">
        <v>308</v>
      </c>
      <c r="C18" s="369" t="s">
        <v>315</v>
      </c>
      <c r="D18" s="348" t="s">
        <v>316</v>
      </c>
      <c r="E18" s="346" t="s">
        <v>317</v>
      </c>
      <c r="F18" s="359">
        <v>2021</v>
      </c>
      <c r="G18" s="359" t="s">
        <v>318</v>
      </c>
      <c r="H18" s="359" t="s">
        <v>319</v>
      </c>
      <c r="I18" s="360">
        <v>10</v>
      </c>
    </row>
    <row r="19" spans="1:9" ht="16" thickBot="1">
      <c r="A19" s="113">
        <f t="shared" si="0"/>
        <v>10</v>
      </c>
      <c r="B19" s="109"/>
      <c r="C19" s="109"/>
      <c r="D19" s="141"/>
      <c r="E19" s="155"/>
      <c r="F19" s="155"/>
      <c r="G19" s="156"/>
      <c r="H19" s="156"/>
      <c r="I19" s="280"/>
    </row>
    <row r="20" spans="1:9" ht="17" thickBot="1">
      <c r="A20" s="313"/>
      <c r="H20" s="114" t="str">
        <f>"Total "&amp;LEFT(A7,2)</f>
        <v>Total I5</v>
      </c>
      <c r="I20" s="148">
        <f>SUM(I10:I19)</f>
        <v>90</v>
      </c>
    </row>
    <row r="21" spans="1:9" ht="16">
      <c r="A21" s="45"/>
    </row>
    <row r="22" spans="1:9" ht="33.75" customHeight="1">
      <c r="A22" s="51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0"/>
      <c r="C22" s="510"/>
      <c r="D22" s="510"/>
      <c r="E22" s="510"/>
      <c r="F22" s="510"/>
      <c r="G22" s="510"/>
      <c r="H22" s="510"/>
      <c r="I22" s="51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7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topLeftCell="A3" workbookViewId="0">
      <selection activeCell="L10" sqref="L10"/>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c r="A1" s="231" t="str">
        <f>'Date initiale'!C3</f>
        <v>Universitatea de Arhitectură și Urbanism "Ion Mincu" București</v>
      </c>
      <c r="B1" s="231"/>
      <c r="C1" s="231"/>
    </row>
    <row r="2" spans="1:12">
      <c r="A2" s="231" t="str">
        <f>'Date initiale'!B4&amp;" "&amp;'Date initiale'!C4</f>
        <v>Facultatea ARHITECTURA</v>
      </c>
      <c r="B2" s="231"/>
      <c r="C2" s="231"/>
    </row>
    <row r="3" spans="1:12">
      <c r="A3" s="231" t="str">
        <f>'Date initiale'!B5&amp;" "&amp;'Date initiale'!C5</f>
        <v>Departamentul Istoria &amp; Teoria Arhitecturii și Conservarea Patrimoniului</v>
      </c>
      <c r="B3" s="231"/>
      <c r="C3" s="231"/>
    </row>
    <row r="4" spans="1:12">
      <c r="A4" s="112" t="str">
        <f>'Date initiale'!C6&amp;", "&amp;'Date initiale'!C7</f>
        <v>GHYKA, Celia, profesor universitar</v>
      </c>
      <c r="B4" s="112"/>
      <c r="C4" s="112"/>
    </row>
    <row r="5" spans="1:12">
      <c r="A5" s="112"/>
      <c r="B5" s="112"/>
      <c r="C5" s="112"/>
    </row>
    <row r="6" spans="1:12" ht="16">
      <c r="A6" s="508" t="s">
        <v>110</v>
      </c>
      <c r="B6" s="508"/>
      <c r="C6" s="508"/>
      <c r="D6" s="508"/>
      <c r="E6" s="508"/>
      <c r="F6" s="508"/>
      <c r="G6" s="508"/>
      <c r="H6" s="508"/>
      <c r="I6" s="508"/>
    </row>
    <row r="7" spans="1:12" ht="16">
      <c r="A7" s="511" t="str">
        <f>'Descriere indicatori'!B9&amp;". "&amp;'Descriere indicatori'!C9</f>
        <v xml:space="preserve">I6. Articole in extenso în reviste ştiinţifice indexate ERIH şi clasificate în categoria NAT </v>
      </c>
      <c r="B7" s="511"/>
      <c r="C7" s="511"/>
      <c r="D7" s="511"/>
      <c r="E7" s="511"/>
      <c r="F7" s="511"/>
      <c r="G7" s="511"/>
      <c r="H7" s="511"/>
      <c r="I7" s="511"/>
    </row>
    <row r="8" spans="1:12" ht="16" thickBot="1">
      <c r="A8" s="63"/>
      <c r="B8" s="63"/>
      <c r="C8" s="63"/>
      <c r="D8" s="63"/>
      <c r="E8" s="63"/>
      <c r="F8" s="63"/>
      <c r="G8" s="63"/>
      <c r="H8" s="63"/>
      <c r="I8" s="63"/>
    </row>
    <row r="9" spans="1:12" ht="33" thickBot="1">
      <c r="A9" s="143" t="s">
        <v>55</v>
      </c>
      <c r="B9" s="144" t="s">
        <v>83</v>
      </c>
      <c r="C9" s="144" t="s">
        <v>52</v>
      </c>
      <c r="D9" s="144" t="s">
        <v>57</v>
      </c>
      <c r="E9" s="144" t="s">
        <v>80</v>
      </c>
      <c r="F9" s="145" t="s">
        <v>87</v>
      </c>
      <c r="G9" s="144" t="s">
        <v>58</v>
      </c>
      <c r="H9" s="144" t="s">
        <v>111</v>
      </c>
      <c r="I9" s="146" t="s">
        <v>90</v>
      </c>
      <c r="K9" s="234" t="s">
        <v>108</v>
      </c>
    </row>
    <row r="10" spans="1:12">
      <c r="A10" s="158">
        <v>1</v>
      </c>
      <c r="B10" s="98"/>
      <c r="C10" s="98"/>
      <c r="D10" s="98"/>
      <c r="E10" s="99"/>
      <c r="F10" s="100"/>
      <c r="G10" s="100"/>
      <c r="H10" s="100"/>
      <c r="I10" s="276"/>
      <c r="K10" s="235">
        <v>5</v>
      </c>
      <c r="L10" s="326" t="s">
        <v>248</v>
      </c>
    </row>
    <row r="11" spans="1:12">
      <c r="A11" s="159">
        <f>A10+1</f>
        <v>2</v>
      </c>
      <c r="B11" s="102"/>
      <c r="C11" s="103"/>
      <c r="D11" s="102"/>
      <c r="E11" s="104"/>
      <c r="F11" s="105"/>
      <c r="G11" s="106"/>
      <c r="H11" s="106"/>
      <c r="I11" s="272"/>
    </row>
    <row r="12" spans="1:12">
      <c r="A12" s="159">
        <f t="shared" ref="A12:A19" si="0">A11+1</f>
        <v>3</v>
      </c>
      <c r="B12" s="103"/>
      <c r="C12" s="103"/>
      <c r="D12" s="103"/>
      <c r="E12" s="104"/>
      <c r="F12" s="105"/>
      <c r="G12" s="106"/>
      <c r="H12" s="106"/>
      <c r="I12" s="272"/>
    </row>
    <row r="13" spans="1:12">
      <c r="A13" s="159">
        <f t="shared" si="0"/>
        <v>4</v>
      </c>
      <c r="B13" s="103"/>
      <c r="C13" s="103"/>
      <c r="D13" s="103"/>
      <c r="E13" s="104"/>
      <c r="F13" s="105"/>
      <c r="G13" s="105"/>
      <c r="H13" s="105"/>
      <c r="I13" s="272"/>
    </row>
    <row r="14" spans="1:12">
      <c r="A14" s="159">
        <f t="shared" si="0"/>
        <v>5</v>
      </c>
      <c r="B14" s="103"/>
      <c r="C14" s="103"/>
      <c r="D14" s="103"/>
      <c r="E14" s="104"/>
      <c r="F14" s="105"/>
      <c r="G14" s="105"/>
      <c r="H14" s="105"/>
      <c r="I14" s="272"/>
    </row>
    <row r="15" spans="1:12">
      <c r="A15" s="159">
        <f t="shared" si="0"/>
        <v>6</v>
      </c>
      <c r="B15" s="103"/>
      <c r="C15" s="103"/>
      <c r="D15" s="103"/>
      <c r="E15" s="104"/>
      <c r="F15" s="105"/>
      <c r="G15" s="105"/>
      <c r="H15" s="105"/>
      <c r="I15" s="272"/>
    </row>
    <row r="16" spans="1:12">
      <c r="A16" s="159">
        <f t="shared" si="0"/>
        <v>7</v>
      </c>
      <c r="B16" s="103"/>
      <c r="C16" s="103"/>
      <c r="D16" s="103"/>
      <c r="E16" s="104"/>
      <c r="F16" s="105"/>
      <c r="G16" s="105"/>
      <c r="H16" s="105"/>
      <c r="I16" s="272"/>
    </row>
    <row r="17" spans="1:9">
      <c r="A17" s="159">
        <f t="shared" si="0"/>
        <v>8</v>
      </c>
      <c r="B17" s="103"/>
      <c r="C17" s="103"/>
      <c r="D17" s="103"/>
      <c r="E17" s="104"/>
      <c r="F17" s="105"/>
      <c r="G17" s="105"/>
      <c r="H17" s="105"/>
      <c r="I17" s="272"/>
    </row>
    <row r="18" spans="1:9">
      <c r="A18" s="159">
        <f t="shared" si="0"/>
        <v>9</v>
      </c>
      <c r="B18" s="103"/>
      <c r="C18" s="103"/>
      <c r="D18" s="103"/>
      <c r="E18" s="104"/>
      <c r="F18" s="105"/>
      <c r="G18" s="105"/>
      <c r="H18" s="105"/>
      <c r="I18" s="272"/>
    </row>
    <row r="19" spans="1:9" ht="16" thickBot="1">
      <c r="A19" s="160">
        <f t="shared" si="0"/>
        <v>10</v>
      </c>
      <c r="B19" s="108"/>
      <c r="C19" s="108"/>
      <c r="D19" s="108"/>
      <c r="E19" s="109"/>
      <c r="F19" s="110"/>
      <c r="G19" s="110"/>
      <c r="H19" s="110"/>
      <c r="I19" s="273"/>
    </row>
    <row r="20" spans="1:9" ht="16" thickBot="1">
      <c r="A20" s="312"/>
      <c r="B20" s="112"/>
      <c r="C20" s="112"/>
      <c r="D20" s="112"/>
      <c r="E20" s="112"/>
      <c r="F20" s="112"/>
      <c r="G20" s="112"/>
      <c r="H20" s="114" t="str">
        <f>"Total "&amp;LEFT(A7,2)</f>
        <v>Total I6</v>
      </c>
      <c r="I20" s="115">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view="pageBreakPreview" zoomScale="60" zoomScaleNormal="100" workbookViewId="0">
      <selection activeCell="B16" sqref="B16"/>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ht="16">
      <c r="A1" s="231" t="str">
        <f>'Date initiale'!C3</f>
        <v>Universitatea de Arhitectură și Urbanism "Ion Mincu" București</v>
      </c>
      <c r="B1" s="231"/>
      <c r="C1" s="231"/>
      <c r="D1" s="6"/>
      <c r="E1" s="6"/>
      <c r="F1" s="6"/>
      <c r="G1" s="6"/>
      <c r="H1" s="6"/>
      <c r="I1" s="6"/>
      <c r="J1" s="6"/>
    </row>
    <row r="2" spans="1:12" ht="16">
      <c r="A2" s="231" t="str">
        <f>'Date initiale'!B4&amp;" "&amp;'Date initiale'!C4</f>
        <v>Facultatea ARHITECTURA</v>
      </c>
      <c r="B2" s="231"/>
      <c r="C2" s="231"/>
      <c r="D2" s="6"/>
      <c r="E2" s="6"/>
      <c r="F2" s="6"/>
      <c r="G2" s="6"/>
      <c r="H2" s="6"/>
      <c r="I2" s="6"/>
      <c r="J2" s="6"/>
    </row>
    <row r="3" spans="1:12" ht="16">
      <c r="A3" s="231" t="str">
        <f>'Date initiale'!B5&amp;" "&amp;'Date initiale'!C5</f>
        <v>Departamentul Istoria &amp; Teoria Arhitecturii și Conservarea Patrimoniului</v>
      </c>
      <c r="B3" s="231"/>
      <c r="C3" s="231"/>
      <c r="D3" s="6"/>
      <c r="E3" s="6"/>
      <c r="F3" s="6"/>
      <c r="G3" s="6"/>
      <c r="H3" s="6"/>
      <c r="I3" s="6"/>
      <c r="J3" s="6"/>
    </row>
    <row r="4" spans="1:12" ht="16">
      <c r="A4" s="233" t="str">
        <f>'Date initiale'!C6&amp;", "&amp;'Date initiale'!C7</f>
        <v>GHYKA, Celia, profesor universitar</v>
      </c>
      <c r="B4" s="233"/>
      <c r="C4" s="233"/>
      <c r="D4" s="6"/>
      <c r="E4" s="6"/>
      <c r="F4" s="6"/>
      <c r="G4" s="6"/>
      <c r="H4" s="6"/>
      <c r="I4" s="6"/>
      <c r="J4" s="6"/>
    </row>
    <row r="5" spans="1:12" ht="16">
      <c r="A5" s="233"/>
      <c r="B5" s="233"/>
      <c r="C5" s="233"/>
      <c r="D5" s="6"/>
      <c r="E5" s="6"/>
      <c r="F5" s="6"/>
      <c r="G5" s="6"/>
      <c r="H5" s="6"/>
      <c r="I5" s="6"/>
      <c r="J5" s="6"/>
    </row>
    <row r="6" spans="1:12" ht="16">
      <c r="A6" s="512" t="s">
        <v>110</v>
      </c>
      <c r="B6" s="512"/>
      <c r="C6" s="512"/>
      <c r="D6" s="512"/>
      <c r="E6" s="512"/>
      <c r="F6" s="512"/>
      <c r="G6" s="512"/>
      <c r="H6" s="512"/>
      <c r="I6" s="512"/>
      <c r="J6" s="6"/>
    </row>
    <row r="7" spans="1:12" ht="16">
      <c r="A7" s="511" t="str">
        <f>'Descriere indicatori'!B10&amp;". "&amp;'Descriere indicatori'!C10</f>
        <v xml:space="preserve">I7. Articole in extenso în reviste ştiinţifice recunoscute în domenii conexe* </v>
      </c>
      <c r="B7" s="511"/>
      <c r="C7" s="511"/>
      <c r="D7" s="511"/>
      <c r="E7" s="511"/>
      <c r="F7" s="511"/>
      <c r="G7" s="511"/>
      <c r="H7" s="511"/>
      <c r="I7" s="511"/>
      <c r="J7" s="6"/>
    </row>
    <row r="8" spans="1:12" ht="17" thickBot="1">
      <c r="A8" s="157"/>
      <c r="B8" s="157"/>
      <c r="C8" s="157"/>
      <c r="D8" s="157"/>
      <c r="E8" s="157"/>
      <c r="F8" s="157"/>
      <c r="G8" s="157"/>
      <c r="H8" s="157"/>
      <c r="I8" s="157"/>
      <c r="J8" s="6"/>
    </row>
    <row r="9" spans="1:12" ht="33" thickBot="1">
      <c r="A9" s="143" t="s">
        <v>55</v>
      </c>
      <c r="B9" s="144" t="s">
        <v>83</v>
      </c>
      <c r="C9" s="144" t="s">
        <v>52</v>
      </c>
      <c r="D9" s="144" t="s">
        <v>57</v>
      </c>
      <c r="E9" s="144" t="s">
        <v>80</v>
      </c>
      <c r="F9" s="145" t="s">
        <v>87</v>
      </c>
      <c r="G9" s="144" t="s">
        <v>58</v>
      </c>
      <c r="H9" s="144" t="s">
        <v>111</v>
      </c>
      <c r="I9" s="146" t="s">
        <v>90</v>
      </c>
      <c r="J9" s="6"/>
      <c r="K9" s="234" t="s">
        <v>108</v>
      </c>
    </row>
    <row r="10" spans="1:12" ht="32">
      <c r="A10" s="162">
        <v>1</v>
      </c>
      <c r="B10" s="134" t="s">
        <v>320</v>
      </c>
      <c r="C10" s="134" t="s">
        <v>321</v>
      </c>
      <c r="D10" s="134" t="s">
        <v>322</v>
      </c>
      <c r="E10" s="134" t="s">
        <v>323</v>
      </c>
      <c r="F10" s="135">
        <v>2012</v>
      </c>
      <c r="G10" s="134" t="s">
        <v>324</v>
      </c>
      <c r="H10" s="164" t="s">
        <v>325</v>
      </c>
      <c r="I10" s="276">
        <v>5</v>
      </c>
      <c r="J10" s="6"/>
      <c r="K10" s="235">
        <v>5</v>
      </c>
      <c r="L10" s="326" t="s">
        <v>248</v>
      </c>
    </row>
    <row r="11" spans="1:12" ht="48">
      <c r="A11" s="137">
        <f>A10+1</f>
        <v>2</v>
      </c>
      <c r="B11" s="130" t="s">
        <v>320</v>
      </c>
      <c r="C11" s="130" t="s">
        <v>326</v>
      </c>
      <c r="D11" s="130" t="s">
        <v>327</v>
      </c>
      <c r="E11" s="36" t="s">
        <v>328</v>
      </c>
      <c r="F11" s="106">
        <v>2018</v>
      </c>
      <c r="G11" s="106">
        <v>31</v>
      </c>
      <c r="H11" s="106" t="s">
        <v>329</v>
      </c>
      <c r="I11" s="272">
        <v>5</v>
      </c>
      <c r="J11" s="42"/>
    </row>
    <row r="12" spans="1:12" ht="16">
      <c r="A12" s="137">
        <f t="shared" ref="A12:A19" si="0">A11+1</f>
        <v>3</v>
      </c>
      <c r="B12" s="130"/>
      <c r="C12" s="104"/>
      <c r="D12" s="130"/>
      <c r="E12" s="165"/>
      <c r="F12" s="105"/>
      <c r="G12" s="106"/>
      <c r="H12" s="106"/>
      <c r="I12" s="272"/>
      <c r="J12" s="42"/>
    </row>
    <row r="13" spans="1:12" ht="16">
      <c r="A13" s="137">
        <f t="shared" si="0"/>
        <v>4</v>
      </c>
      <c r="B13" s="104"/>
      <c r="C13" s="104"/>
      <c r="D13" s="104"/>
      <c r="E13" s="165"/>
      <c r="F13" s="105"/>
      <c r="G13" s="106"/>
      <c r="H13" s="106"/>
      <c r="I13" s="272"/>
      <c r="J13" s="6"/>
    </row>
    <row r="14" spans="1:12" ht="16">
      <c r="A14" s="137">
        <f t="shared" si="0"/>
        <v>5</v>
      </c>
      <c r="B14" s="104"/>
      <c r="C14" s="104"/>
      <c r="D14" s="104"/>
      <c r="E14" s="165"/>
      <c r="F14" s="105"/>
      <c r="G14" s="105"/>
      <c r="H14" s="105"/>
      <c r="I14" s="272"/>
      <c r="J14" s="6"/>
    </row>
    <row r="15" spans="1:12" ht="16">
      <c r="A15" s="137">
        <f t="shared" si="0"/>
        <v>6</v>
      </c>
      <c r="B15" s="104"/>
      <c r="C15" s="104"/>
      <c r="D15" s="104"/>
      <c r="E15" s="165"/>
      <c r="F15" s="105"/>
      <c r="G15" s="105"/>
      <c r="H15" s="105"/>
      <c r="I15" s="272"/>
      <c r="J15" s="6"/>
    </row>
    <row r="16" spans="1:12" ht="16">
      <c r="A16" s="137">
        <f t="shared" si="0"/>
        <v>7</v>
      </c>
      <c r="B16" s="104"/>
      <c r="C16" s="104"/>
      <c r="D16" s="104"/>
      <c r="E16" s="36"/>
      <c r="F16" s="105"/>
      <c r="G16" s="105"/>
      <c r="H16" s="105"/>
      <c r="I16" s="272"/>
      <c r="J16" s="6"/>
    </row>
    <row r="17" spans="1:10" ht="16">
      <c r="A17" s="137">
        <f t="shared" si="0"/>
        <v>8</v>
      </c>
      <c r="B17" s="104"/>
      <c r="C17" s="104"/>
      <c r="D17" s="104"/>
      <c r="E17" s="165"/>
      <c r="F17" s="105"/>
      <c r="G17" s="105"/>
      <c r="H17" s="105"/>
      <c r="I17" s="272"/>
      <c r="J17" s="6"/>
    </row>
    <row r="18" spans="1:10" ht="16">
      <c r="A18" s="137">
        <f t="shared" si="0"/>
        <v>9</v>
      </c>
      <c r="B18" s="36"/>
      <c r="C18" s="166"/>
      <c r="D18" s="104"/>
      <c r="E18" s="165"/>
      <c r="F18" s="165"/>
      <c r="G18" s="165"/>
      <c r="H18" s="165"/>
      <c r="I18" s="281"/>
      <c r="J18" s="6"/>
    </row>
    <row r="19" spans="1:10" ht="17" thickBot="1">
      <c r="A19" s="161">
        <f t="shared" si="0"/>
        <v>10</v>
      </c>
      <c r="B19" s="109"/>
      <c r="C19" s="109"/>
      <c r="D19" s="109"/>
      <c r="E19" s="167"/>
      <c r="F19" s="110"/>
      <c r="G19" s="110"/>
      <c r="H19" s="110"/>
      <c r="I19" s="273"/>
      <c r="J19" s="6"/>
    </row>
    <row r="20" spans="1:10" ht="17" thickBot="1">
      <c r="A20" s="311"/>
      <c r="B20" s="112"/>
      <c r="C20" s="112"/>
      <c r="D20" s="112"/>
      <c r="E20" s="112"/>
      <c r="F20" s="112"/>
      <c r="G20" s="112"/>
      <c r="H20" s="114" t="str">
        <f>"Total "&amp;LEFT(A7,2)</f>
        <v>Total I7</v>
      </c>
      <c r="I20" s="115">
        <f>SUM(I10:I19)</f>
        <v>10</v>
      </c>
      <c r="J20" s="6"/>
    </row>
    <row r="21" spans="1:10">
      <c r="A21" s="38"/>
      <c r="B21" s="38"/>
      <c r="C21" s="38"/>
      <c r="D21" s="38"/>
      <c r="E21" s="38"/>
      <c r="F21" s="38"/>
      <c r="G21" s="38"/>
      <c r="H21" s="38"/>
      <c r="I21" s="39"/>
    </row>
    <row r="22" spans="1:10" ht="33.75" customHeight="1">
      <c r="A22" s="51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0"/>
      <c r="C22" s="510"/>
      <c r="D22" s="510"/>
      <c r="E22" s="510"/>
      <c r="F22" s="510"/>
      <c r="G22" s="510"/>
      <c r="H22" s="510"/>
      <c r="I22" s="510"/>
    </row>
    <row r="23" spans="1:10">
      <c r="A23" s="38"/>
    </row>
    <row r="24" spans="1:10">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7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view="pageBreakPreview" zoomScale="60" zoomScaleNormal="100" workbookViewId="0">
      <selection activeCell="L10" sqref="L10"/>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c r="A1" s="231" t="str">
        <f>'Date initiale'!C3</f>
        <v>Universitatea de Arhitectură și Urbanism "Ion Mincu" București</v>
      </c>
      <c r="B1" s="231"/>
      <c r="C1" s="231"/>
    </row>
    <row r="2" spans="1:12">
      <c r="A2" s="231" t="str">
        <f>'Date initiale'!B4&amp;" "&amp;'Date initiale'!C4</f>
        <v>Facultatea ARHITECTURA</v>
      </c>
      <c r="B2" s="231"/>
      <c r="C2" s="231"/>
    </row>
    <row r="3" spans="1:12">
      <c r="A3" s="231" t="str">
        <f>'Date initiale'!B5&amp;" "&amp;'Date initiale'!C5</f>
        <v>Departamentul Istoria &amp; Teoria Arhitecturii și Conservarea Patrimoniului</v>
      </c>
      <c r="B3" s="231"/>
      <c r="C3" s="231"/>
    </row>
    <row r="4" spans="1:12">
      <c r="A4" s="112" t="str">
        <f>'Date initiale'!C6&amp;", "&amp;'Date initiale'!C7</f>
        <v>GHYKA, Celia, profesor universitar</v>
      </c>
      <c r="B4" s="112"/>
      <c r="C4" s="112"/>
    </row>
    <row r="5" spans="1:12">
      <c r="A5" s="112"/>
      <c r="B5" s="112"/>
      <c r="C5" s="112"/>
    </row>
    <row r="6" spans="1:12" ht="16">
      <c r="A6" s="508" t="s">
        <v>110</v>
      </c>
      <c r="B6" s="508"/>
      <c r="C6" s="508"/>
      <c r="D6" s="508"/>
      <c r="E6" s="508"/>
      <c r="F6" s="508"/>
      <c r="G6" s="508"/>
      <c r="H6" s="508"/>
      <c r="I6" s="508"/>
    </row>
    <row r="7" spans="1:12" ht="16">
      <c r="A7" s="511" t="str">
        <f>'Descriere indicatori'!B11&amp;". "&amp;'Descriere indicatori'!C11</f>
        <v xml:space="preserve">I8. Studii in extenso apărute în volume colective publicate la edituri de prestigiu internaţional* </v>
      </c>
      <c r="B7" s="511"/>
      <c r="C7" s="511"/>
      <c r="D7" s="511"/>
      <c r="E7" s="511"/>
      <c r="F7" s="511"/>
      <c r="G7" s="511"/>
      <c r="H7" s="511"/>
      <c r="I7" s="511"/>
    </row>
    <row r="8" spans="1:12" ht="16" thickBot="1">
      <c r="A8" s="63"/>
      <c r="B8" s="63"/>
      <c r="C8" s="63"/>
      <c r="D8" s="63"/>
      <c r="E8" s="63"/>
      <c r="F8" s="63"/>
      <c r="G8" s="63"/>
      <c r="H8" s="63"/>
      <c r="I8" s="63"/>
    </row>
    <row r="9" spans="1:12" ht="33" thickBot="1">
      <c r="A9" s="143" t="s">
        <v>55</v>
      </c>
      <c r="B9" s="144" t="s">
        <v>83</v>
      </c>
      <c r="C9" s="144" t="s">
        <v>52</v>
      </c>
      <c r="D9" s="144" t="s">
        <v>57</v>
      </c>
      <c r="E9" s="144" t="s">
        <v>80</v>
      </c>
      <c r="F9" s="145" t="s">
        <v>87</v>
      </c>
      <c r="G9" s="144" t="s">
        <v>58</v>
      </c>
      <c r="H9" s="144" t="s">
        <v>111</v>
      </c>
      <c r="I9" s="146" t="s">
        <v>90</v>
      </c>
      <c r="K9" s="234" t="s">
        <v>108</v>
      </c>
    </row>
    <row r="10" spans="1:12">
      <c r="A10" s="97">
        <v>1</v>
      </c>
      <c r="B10" s="98"/>
      <c r="C10" s="98"/>
      <c r="D10" s="98"/>
      <c r="E10" s="99"/>
      <c r="F10" s="100"/>
      <c r="G10" s="100"/>
      <c r="H10" s="100"/>
      <c r="I10" s="276"/>
      <c r="K10" s="235">
        <v>10</v>
      </c>
      <c r="L10" s="326" t="s">
        <v>249</v>
      </c>
    </row>
    <row r="11" spans="1:12">
      <c r="A11" s="154">
        <f>A10+1</f>
        <v>2</v>
      </c>
      <c r="B11" s="152"/>
      <c r="C11" s="103"/>
      <c r="D11" s="152"/>
      <c r="E11" s="104"/>
      <c r="F11" s="105"/>
      <c r="G11" s="105"/>
      <c r="H11" s="105"/>
      <c r="I11" s="272"/>
    </row>
    <row r="12" spans="1:12">
      <c r="A12" s="154">
        <f t="shared" ref="A12:A18" si="0">A11+1</f>
        <v>3</v>
      </c>
      <c r="B12" s="103"/>
      <c r="C12" s="103"/>
      <c r="D12" s="103"/>
      <c r="E12" s="104"/>
      <c r="F12" s="105"/>
      <c r="G12" s="105"/>
      <c r="H12" s="105"/>
      <c r="I12" s="272"/>
    </row>
    <row r="13" spans="1:12">
      <c r="A13" s="154">
        <f t="shared" si="0"/>
        <v>4</v>
      </c>
      <c r="B13" s="103"/>
      <c r="C13" s="103"/>
      <c r="D13" s="103"/>
      <c r="E13" s="104"/>
      <c r="F13" s="105"/>
      <c r="G13" s="105"/>
      <c r="H13" s="105"/>
      <c r="I13" s="272"/>
    </row>
    <row r="14" spans="1:12">
      <c r="A14" s="154">
        <f t="shared" si="0"/>
        <v>5</v>
      </c>
      <c r="B14" s="103"/>
      <c r="C14" s="103"/>
      <c r="D14" s="103"/>
      <c r="E14" s="104"/>
      <c r="F14" s="105"/>
      <c r="G14" s="105"/>
      <c r="H14" s="105"/>
      <c r="I14" s="272"/>
    </row>
    <row r="15" spans="1:12">
      <c r="A15" s="154">
        <f t="shared" si="0"/>
        <v>6</v>
      </c>
      <c r="B15" s="103"/>
      <c r="C15" s="103"/>
      <c r="D15" s="103"/>
      <c r="E15" s="104"/>
      <c r="F15" s="105"/>
      <c r="G15" s="105"/>
      <c r="H15" s="105"/>
      <c r="I15" s="272"/>
    </row>
    <row r="16" spans="1:12">
      <c r="A16" s="154">
        <f t="shared" si="0"/>
        <v>7</v>
      </c>
      <c r="B16" s="103"/>
      <c r="C16" s="103"/>
      <c r="D16" s="103"/>
      <c r="E16" s="104"/>
      <c r="F16" s="105"/>
      <c r="G16" s="105"/>
      <c r="H16" s="105"/>
      <c r="I16" s="272"/>
    </row>
    <row r="17" spans="1:10">
      <c r="A17" s="154">
        <f t="shared" si="0"/>
        <v>8</v>
      </c>
      <c r="B17" s="103"/>
      <c r="C17" s="103"/>
      <c r="D17" s="103"/>
      <c r="E17" s="104"/>
      <c r="F17" s="105"/>
      <c r="G17" s="105"/>
      <c r="H17" s="105"/>
      <c r="I17" s="272"/>
    </row>
    <row r="18" spans="1:10">
      <c r="A18" s="154">
        <f t="shared" si="0"/>
        <v>9</v>
      </c>
      <c r="B18" s="103"/>
      <c r="C18" s="103"/>
      <c r="D18" s="103"/>
      <c r="E18" s="104"/>
      <c r="F18" s="105"/>
      <c r="G18" s="105"/>
      <c r="H18" s="105"/>
      <c r="I18" s="272"/>
    </row>
    <row r="19" spans="1:10" ht="16" thickBot="1">
      <c r="A19" s="113">
        <f>A18+1</f>
        <v>10</v>
      </c>
      <c r="B19" s="108"/>
      <c r="C19" s="108"/>
      <c r="D19" s="108"/>
      <c r="E19" s="109"/>
      <c r="F19" s="110"/>
      <c r="G19" s="110"/>
      <c r="H19" s="110"/>
      <c r="I19" s="273"/>
    </row>
    <row r="20" spans="1:10" ht="17" thickBot="1">
      <c r="A20" s="311"/>
      <c r="B20" s="112"/>
      <c r="C20" s="112"/>
      <c r="D20" s="112"/>
      <c r="E20" s="112"/>
      <c r="F20" s="112"/>
      <c r="G20" s="112"/>
      <c r="H20" s="114" t="str">
        <f>"Total "&amp;LEFT(A7,2)</f>
        <v>Total I8</v>
      </c>
      <c r="I20" s="115">
        <f>SUM(I10:I19)</f>
        <v>0</v>
      </c>
      <c r="J20" s="6"/>
    </row>
    <row r="22" spans="1:10" ht="33.75" customHeight="1">
      <c r="A22" s="51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0"/>
      <c r="C22" s="510"/>
      <c r="D22" s="510"/>
      <c r="E22" s="510"/>
      <c r="F22" s="510"/>
      <c r="G22" s="510"/>
      <c r="H22" s="510"/>
      <c r="I22" s="51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7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view="pageBreakPreview" topLeftCell="A5" zoomScale="60" zoomScaleNormal="100" workbookViewId="0">
      <selection activeCell="L10" sqref="L10"/>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10" width="9.6640625" customWidth="1"/>
  </cols>
  <sheetData>
    <row r="1" spans="1:12">
      <c r="A1" s="231" t="str">
        <f>'Date initiale'!C3</f>
        <v>Universitatea de Arhitectură și Urbanism "Ion Mincu" București</v>
      </c>
      <c r="B1" s="231"/>
      <c r="C1" s="231"/>
    </row>
    <row r="2" spans="1:12">
      <c r="A2" s="231" t="str">
        <f>'Date initiale'!B4&amp;" "&amp;'Date initiale'!C4</f>
        <v>Facultatea ARHITECTURA</v>
      </c>
      <c r="B2" s="231"/>
      <c r="C2" s="231"/>
    </row>
    <row r="3" spans="1:12">
      <c r="A3" s="231" t="str">
        <f>'Date initiale'!B5&amp;" "&amp;'Date initiale'!C5</f>
        <v>Departamentul Istoria &amp; Teoria Arhitecturii și Conservarea Patrimoniului</v>
      </c>
      <c r="B3" s="231"/>
      <c r="C3" s="231"/>
    </row>
    <row r="4" spans="1:12">
      <c r="A4" s="112" t="str">
        <f>'Date initiale'!C6&amp;", "&amp;'Date initiale'!C7</f>
        <v>GHYKA, Celia, profesor universitar</v>
      </c>
      <c r="B4" s="112"/>
      <c r="C4" s="112"/>
    </row>
    <row r="5" spans="1:12">
      <c r="A5" s="112"/>
      <c r="B5" s="112"/>
      <c r="C5" s="112"/>
    </row>
    <row r="6" spans="1:12" ht="16">
      <c r="A6" s="508" t="s">
        <v>110</v>
      </c>
      <c r="B6" s="508"/>
      <c r="C6" s="508"/>
      <c r="D6" s="508"/>
      <c r="E6" s="508"/>
      <c r="F6" s="508"/>
      <c r="G6" s="508"/>
      <c r="H6" s="508"/>
      <c r="I6" s="508"/>
    </row>
    <row r="7" spans="1:12" ht="15.75" customHeight="1">
      <c r="A7" s="511" t="str">
        <f>'Descriere indicatori'!B12&amp;". "&amp;'Descriere indicatori'!C12</f>
        <v xml:space="preserve">I9. Studii in extenso apărute în volume colective publicate la edituri de prestigiu naţional* </v>
      </c>
      <c r="B7" s="511"/>
      <c r="C7" s="511"/>
      <c r="D7" s="511"/>
      <c r="E7" s="511"/>
      <c r="F7" s="511"/>
      <c r="G7" s="511"/>
      <c r="H7" s="511"/>
      <c r="I7" s="511"/>
      <c r="J7" s="169"/>
    </row>
    <row r="8" spans="1:12" ht="17" thickBot="1">
      <c r="A8" s="51"/>
      <c r="B8" s="51"/>
      <c r="C8" s="51"/>
      <c r="D8" s="51"/>
      <c r="E8" s="51"/>
      <c r="F8" s="51"/>
      <c r="G8" s="63"/>
      <c r="H8" s="51"/>
      <c r="I8" s="51"/>
      <c r="J8" s="51"/>
    </row>
    <row r="9" spans="1:12" ht="33" thickBot="1">
      <c r="A9" s="143" t="s">
        <v>55</v>
      </c>
      <c r="B9" s="144" t="s">
        <v>83</v>
      </c>
      <c r="C9" s="144" t="s">
        <v>56</v>
      </c>
      <c r="D9" s="144" t="s">
        <v>57</v>
      </c>
      <c r="E9" s="144" t="s">
        <v>80</v>
      </c>
      <c r="F9" s="145" t="s">
        <v>87</v>
      </c>
      <c r="G9" s="144" t="s">
        <v>58</v>
      </c>
      <c r="H9" s="144" t="s">
        <v>111</v>
      </c>
      <c r="I9" s="146" t="s">
        <v>90</v>
      </c>
      <c r="K9" s="234" t="s">
        <v>108</v>
      </c>
    </row>
    <row r="10" spans="1:12">
      <c r="A10" s="149">
        <v>1</v>
      </c>
      <c r="B10" s="163"/>
      <c r="C10" s="163"/>
      <c r="D10" s="163"/>
      <c r="E10" s="134"/>
      <c r="F10" s="135"/>
      <c r="G10" s="100"/>
      <c r="H10" s="135"/>
      <c r="I10" s="276"/>
      <c r="K10" s="235">
        <v>7</v>
      </c>
      <c r="L10" s="326" t="s">
        <v>249</v>
      </c>
    </row>
    <row r="11" spans="1:12">
      <c r="A11" s="170">
        <f>A10+1</f>
        <v>2</v>
      </c>
      <c r="B11" s="152"/>
      <c r="C11" s="152"/>
      <c r="D11" s="152"/>
      <c r="E11" s="165"/>
      <c r="F11" s="105"/>
      <c r="G11" s="105"/>
      <c r="H11" s="105"/>
      <c r="I11" s="272"/>
    </row>
    <row r="12" spans="1:12">
      <c r="A12" s="170">
        <f t="shared" ref="A12:A19" si="0">A11+1</f>
        <v>3</v>
      </c>
      <c r="B12" s="152"/>
      <c r="C12" s="103"/>
      <c r="D12" s="152"/>
      <c r="E12" s="165"/>
      <c r="F12" s="105"/>
      <c r="G12" s="105"/>
      <c r="H12" s="105"/>
      <c r="I12" s="272"/>
    </row>
    <row r="13" spans="1:12">
      <c r="A13" s="170">
        <f t="shared" si="0"/>
        <v>4</v>
      </c>
      <c r="B13" s="152"/>
      <c r="C13" s="103"/>
      <c r="D13" s="152"/>
      <c r="E13" s="165"/>
      <c r="F13" s="105"/>
      <c r="G13" s="105"/>
      <c r="H13" s="105"/>
      <c r="I13" s="272"/>
    </row>
    <row r="14" spans="1:12">
      <c r="A14" s="170">
        <f t="shared" si="0"/>
        <v>5</v>
      </c>
      <c r="B14" s="171"/>
      <c r="C14" s="171"/>
      <c r="D14" s="171"/>
      <c r="E14" s="171"/>
      <c r="F14" s="171"/>
      <c r="G14" s="105"/>
      <c r="H14" s="171"/>
      <c r="I14" s="282"/>
    </row>
    <row r="15" spans="1:12">
      <c r="A15" s="170">
        <f t="shared" si="0"/>
        <v>6</v>
      </c>
      <c r="B15" s="171"/>
      <c r="C15" s="171"/>
      <c r="D15" s="171"/>
      <c r="E15" s="171"/>
      <c r="F15" s="171"/>
      <c r="G15" s="105"/>
      <c r="H15" s="171"/>
      <c r="I15" s="282"/>
    </row>
    <row r="16" spans="1:12">
      <c r="A16" s="170">
        <f t="shared" si="0"/>
        <v>7</v>
      </c>
      <c r="B16" s="171"/>
      <c r="C16" s="171"/>
      <c r="D16" s="171"/>
      <c r="E16" s="171"/>
      <c r="F16" s="171"/>
      <c r="G16" s="105"/>
      <c r="H16" s="171"/>
      <c r="I16" s="282"/>
    </row>
    <row r="17" spans="1:10">
      <c r="A17" s="170">
        <f t="shared" si="0"/>
        <v>8</v>
      </c>
      <c r="B17" s="171"/>
      <c r="C17" s="171"/>
      <c r="D17" s="171"/>
      <c r="E17" s="171"/>
      <c r="F17" s="171"/>
      <c r="G17" s="105"/>
      <c r="H17" s="171"/>
      <c r="I17" s="282"/>
    </row>
    <row r="18" spans="1:10">
      <c r="A18" s="170">
        <f t="shared" si="0"/>
        <v>9</v>
      </c>
      <c r="B18" s="171"/>
      <c r="C18" s="171"/>
      <c r="D18" s="171"/>
      <c r="E18" s="171"/>
      <c r="F18" s="171"/>
      <c r="G18" s="105"/>
      <c r="H18" s="171"/>
      <c r="I18" s="282"/>
    </row>
    <row r="19" spans="1:10" ht="16" thickBot="1">
      <c r="A19" s="139">
        <f t="shared" si="0"/>
        <v>10</v>
      </c>
      <c r="B19" s="172"/>
      <c r="C19" s="172"/>
      <c r="D19" s="172"/>
      <c r="E19" s="172"/>
      <c r="F19" s="172"/>
      <c r="G19" s="110"/>
      <c r="H19" s="172"/>
      <c r="I19" s="283"/>
    </row>
    <row r="20" spans="1:10" ht="17" thickBot="1">
      <c r="A20" s="311"/>
      <c r="B20" s="112"/>
      <c r="C20" s="112"/>
      <c r="D20" s="112"/>
      <c r="E20" s="112"/>
      <c r="F20" s="112"/>
      <c r="G20" s="112"/>
      <c r="H20" s="114" t="str">
        <f>"Total "&amp;LEFT(A7,2)</f>
        <v>Total I9</v>
      </c>
      <c r="I20" s="115">
        <f>SUM(I10:I19)</f>
        <v>0</v>
      </c>
      <c r="J20" s="6"/>
    </row>
    <row r="22" spans="1:10" ht="33.75" customHeight="1">
      <c r="A22" s="51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0"/>
      <c r="C22" s="510"/>
      <c r="D22" s="510"/>
      <c r="E22" s="510"/>
      <c r="F22" s="510"/>
      <c r="G22" s="510"/>
      <c r="H22" s="510"/>
      <c r="I22" s="51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7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view="pageBreakPreview" topLeftCell="C5" zoomScale="133" zoomScaleNormal="100" workbookViewId="0">
      <selection activeCell="H16" sqref="H16"/>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c r="A1" s="231" t="str">
        <f>'Date initiale'!C3</f>
        <v>Universitatea de Arhitectură și Urbanism "Ion Mincu" București</v>
      </c>
      <c r="B1" s="231"/>
      <c r="C1" s="231"/>
    </row>
    <row r="2" spans="1:12">
      <c r="A2" s="231" t="str">
        <f>'Date initiale'!B4&amp;" "&amp;'Date initiale'!C4</f>
        <v>Facultatea ARHITECTURA</v>
      </c>
      <c r="B2" s="231"/>
      <c r="C2" s="231"/>
    </row>
    <row r="3" spans="1:12">
      <c r="A3" s="231" t="str">
        <f>'Date initiale'!B5&amp;" "&amp;'Date initiale'!C5</f>
        <v>Departamentul Istoria &amp; Teoria Arhitecturii și Conservarea Patrimoniului</v>
      </c>
      <c r="B3" s="231"/>
      <c r="C3" s="231"/>
    </row>
    <row r="4" spans="1:12">
      <c r="A4" s="112" t="str">
        <f>'Date initiale'!C6&amp;", "&amp;'Date initiale'!C7</f>
        <v>GHYKA, Celia, profesor universitar</v>
      </c>
      <c r="B4" s="112"/>
      <c r="C4" s="112"/>
    </row>
    <row r="5" spans="1:12">
      <c r="A5" s="112"/>
      <c r="B5" s="112"/>
      <c r="C5" s="112"/>
    </row>
    <row r="6" spans="1:12" ht="16">
      <c r="A6" s="508" t="s">
        <v>110</v>
      </c>
      <c r="B6" s="508"/>
      <c r="C6" s="508"/>
      <c r="D6" s="508"/>
      <c r="E6" s="508"/>
      <c r="F6" s="508"/>
      <c r="G6" s="508"/>
      <c r="H6" s="508"/>
      <c r="I6" s="508"/>
    </row>
    <row r="7" spans="1:12" ht="39" customHeight="1">
      <c r="A7" s="511" t="str">
        <f>'Descriere indicatori'!B13&amp;". "&amp;'Descriere indicatori'!C13</f>
        <v xml:space="preserve">I10. Studii in extenso apărute în volume colective publicate la edituri recunoscute în domeniu*, precum şi studiile aferente proiectelor* </v>
      </c>
      <c r="B7" s="511"/>
      <c r="C7" s="511"/>
      <c r="D7" s="511"/>
      <c r="E7" s="511"/>
      <c r="F7" s="511"/>
      <c r="G7" s="511"/>
      <c r="H7" s="511"/>
      <c r="I7" s="511"/>
    </row>
    <row r="8" spans="1:12" ht="17.25" customHeight="1" thickBot="1">
      <c r="A8" s="33"/>
      <c r="B8" s="51"/>
      <c r="C8" s="51"/>
      <c r="D8" s="51"/>
      <c r="E8" s="51"/>
      <c r="F8" s="51"/>
      <c r="G8" s="51"/>
      <c r="H8" s="51"/>
      <c r="I8" s="51"/>
    </row>
    <row r="9" spans="1:12" ht="33" thickBot="1">
      <c r="A9" s="143" t="s">
        <v>55</v>
      </c>
      <c r="B9" s="144" t="s">
        <v>83</v>
      </c>
      <c r="C9" s="144" t="s">
        <v>56</v>
      </c>
      <c r="D9" s="144" t="s">
        <v>57</v>
      </c>
      <c r="E9" s="144" t="s">
        <v>80</v>
      </c>
      <c r="F9" s="145" t="s">
        <v>87</v>
      </c>
      <c r="G9" s="144" t="s">
        <v>58</v>
      </c>
      <c r="H9" s="144" t="s">
        <v>111</v>
      </c>
      <c r="I9" s="146" t="s">
        <v>90</v>
      </c>
      <c r="K9" s="234" t="s">
        <v>108</v>
      </c>
    </row>
    <row r="10" spans="1:12" ht="64">
      <c r="A10" s="149">
        <v>1</v>
      </c>
      <c r="B10" s="99" t="s">
        <v>280</v>
      </c>
      <c r="C10" s="134" t="s">
        <v>330</v>
      </c>
      <c r="D10" s="213" t="s">
        <v>331</v>
      </c>
      <c r="E10" s="214"/>
      <c r="F10" s="134">
        <v>2010</v>
      </c>
      <c r="G10" s="490">
        <v>1</v>
      </c>
      <c r="H10" s="134">
        <v>9</v>
      </c>
      <c r="I10" s="284">
        <v>7</v>
      </c>
      <c r="J10" s="178"/>
      <c r="K10" s="235" t="s">
        <v>160</v>
      </c>
      <c r="L10" s="326" t="s">
        <v>250</v>
      </c>
    </row>
    <row r="11" spans="1:12" ht="64">
      <c r="A11" s="150">
        <f>A10+1</f>
        <v>2</v>
      </c>
      <c r="B11" s="131" t="s">
        <v>280</v>
      </c>
      <c r="C11" s="153" t="s">
        <v>332</v>
      </c>
      <c r="D11" s="104" t="s">
        <v>331</v>
      </c>
      <c r="E11" s="165"/>
      <c r="F11" s="153">
        <v>2010</v>
      </c>
      <c r="G11" s="36">
        <v>2</v>
      </c>
      <c r="H11" s="153">
        <v>10</v>
      </c>
      <c r="I11" s="277">
        <v>7</v>
      </c>
      <c r="J11" s="178"/>
      <c r="L11" s="326" t="s">
        <v>251</v>
      </c>
    </row>
    <row r="12" spans="1:12" ht="64">
      <c r="A12" s="150">
        <f t="shared" ref="A12:A19" si="0">A11+1</f>
        <v>3</v>
      </c>
      <c r="B12" s="131" t="s">
        <v>280</v>
      </c>
      <c r="C12" s="131" t="s">
        <v>333</v>
      </c>
      <c r="D12" s="131" t="s">
        <v>331</v>
      </c>
      <c r="E12" s="36"/>
      <c r="F12" s="105">
        <v>2010</v>
      </c>
      <c r="G12" s="105">
        <v>3</v>
      </c>
      <c r="H12" s="105">
        <v>9</v>
      </c>
      <c r="I12" s="272">
        <v>7</v>
      </c>
    </row>
    <row r="13" spans="1:12">
      <c r="A13" s="150">
        <f t="shared" si="0"/>
        <v>4</v>
      </c>
    </row>
    <row r="14" spans="1:12">
      <c r="A14" s="150">
        <f t="shared" si="0"/>
        <v>5</v>
      </c>
      <c r="B14" s="131"/>
      <c r="C14" s="104"/>
      <c r="D14" s="104"/>
      <c r="E14" s="165"/>
      <c r="F14" s="105"/>
      <c r="G14" s="105"/>
      <c r="H14" s="105"/>
      <c r="I14" s="272"/>
    </row>
    <row r="15" spans="1:12">
      <c r="A15" s="150">
        <f t="shared" si="0"/>
        <v>6</v>
      </c>
      <c r="B15" s="152"/>
      <c r="C15" s="152"/>
      <c r="D15" s="152"/>
      <c r="E15" s="165"/>
      <c r="F15" s="105"/>
      <c r="G15" s="105"/>
      <c r="H15" s="105"/>
      <c r="I15" s="272"/>
    </row>
    <row r="16" spans="1:12">
      <c r="A16" s="150">
        <f t="shared" si="0"/>
        <v>7</v>
      </c>
      <c r="B16" s="152"/>
      <c r="C16" s="103"/>
      <c r="D16" s="152"/>
      <c r="E16" s="165"/>
      <c r="F16" s="105"/>
      <c r="G16" s="105"/>
      <c r="H16" s="105"/>
      <c r="I16" s="272"/>
    </row>
    <row r="17" spans="1:9">
      <c r="A17" s="150">
        <f t="shared" si="0"/>
        <v>8</v>
      </c>
      <c r="B17" s="152"/>
      <c r="C17" s="103"/>
      <c r="D17" s="152"/>
      <c r="E17" s="165"/>
      <c r="F17" s="105"/>
      <c r="G17" s="105"/>
      <c r="H17" s="105"/>
      <c r="I17" s="272"/>
    </row>
    <row r="18" spans="1:9">
      <c r="A18" s="150">
        <f t="shared" si="0"/>
        <v>9</v>
      </c>
      <c r="B18" s="165"/>
      <c r="C18" s="36"/>
      <c r="D18" s="36"/>
      <c r="E18" s="36"/>
      <c r="F18" s="105"/>
      <c r="G18" s="105"/>
      <c r="H18" s="105"/>
      <c r="I18" s="272"/>
    </row>
    <row r="19" spans="1:9" ht="16" thickBot="1">
      <c r="A19" s="215">
        <f t="shared" si="0"/>
        <v>10</v>
      </c>
      <c r="B19" s="140"/>
      <c r="C19" s="109"/>
      <c r="D19" s="109"/>
      <c r="E19" s="167"/>
      <c r="F19" s="110"/>
      <c r="G19" s="110"/>
      <c r="H19" s="110"/>
      <c r="I19" s="273"/>
    </row>
    <row r="20" spans="1:9" ht="16" thickBot="1">
      <c r="A20" s="311"/>
      <c r="B20" s="138"/>
      <c r="C20" s="138"/>
      <c r="D20" s="168"/>
      <c r="E20" s="168"/>
      <c r="F20" s="168"/>
      <c r="G20" s="168"/>
      <c r="H20" s="114" t="str">
        <f>"Total "&amp;LEFT(A7,3)</f>
        <v>Total I10</v>
      </c>
      <c r="I20" s="216">
        <f>SUM(I10:I19)</f>
        <v>21</v>
      </c>
    </row>
    <row r="21" spans="1:9">
      <c r="B21" s="15"/>
      <c r="C21" s="17"/>
    </row>
    <row r="22" spans="1:9" ht="33.75" customHeight="1">
      <c r="A22" s="51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0"/>
      <c r="C22" s="510"/>
      <c r="D22" s="510"/>
      <c r="E22" s="510"/>
      <c r="F22" s="510"/>
      <c r="G22" s="510"/>
      <c r="H22" s="510"/>
      <c r="I22" s="510"/>
    </row>
    <row r="23" spans="1:9" ht="48" customHeight="1">
      <c r="A23" s="51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10"/>
      <c r="C23" s="510"/>
      <c r="D23" s="510"/>
      <c r="E23" s="510"/>
      <c r="F23" s="510"/>
      <c r="G23" s="510"/>
      <c r="H23" s="510"/>
      <c r="I23" s="510"/>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scale="67"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view="pageBreakPreview" zoomScale="60" zoomScaleNormal="100" workbookViewId="0">
      <selection activeCell="F10" sqref="F10"/>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6.83203125" customWidth="1"/>
    <col min="6" max="6" width="10.5" customWidth="1"/>
    <col min="7" max="7" width="16" customWidth="1"/>
    <col min="8" max="8" width="10" customWidth="1"/>
    <col min="9" max="9" width="9.6640625" customWidth="1"/>
  </cols>
  <sheetData>
    <row r="1" spans="1:12">
      <c r="A1" s="231" t="str">
        <f>'Date initiale'!C3</f>
        <v>Universitatea de Arhitectură și Urbanism "Ion Mincu" București</v>
      </c>
      <c r="B1" s="231"/>
      <c r="C1" s="231"/>
    </row>
    <row r="2" spans="1:12">
      <c r="A2" s="231" t="str">
        <f>'Date initiale'!B4&amp;" "&amp;'Date initiale'!C4</f>
        <v>Facultatea ARHITECTURA</v>
      </c>
      <c r="B2" s="231"/>
      <c r="C2" s="231"/>
    </row>
    <row r="3" spans="1:12">
      <c r="A3" s="231" t="str">
        <f>'Date initiale'!B5&amp;" "&amp;'Date initiale'!C5</f>
        <v>Departamentul Istoria &amp; Teoria Arhitecturii și Conservarea Patrimoniului</v>
      </c>
      <c r="B3" s="231"/>
      <c r="C3" s="231"/>
    </row>
    <row r="4" spans="1:12">
      <c r="A4" s="112" t="str">
        <f>'Date initiale'!C6&amp;", "&amp;'Date initiale'!C7</f>
        <v>GHYKA, Celia, profesor universitar</v>
      </c>
      <c r="B4" s="112"/>
      <c r="C4" s="112"/>
    </row>
    <row r="5" spans="1:12">
      <c r="A5" s="112"/>
      <c r="B5" s="112"/>
      <c r="C5" s="112"/>
    </row>
    <row r="6" spans="1:12" ht="16">
      <c r="A6" s="508" t="s">
        <v>110</v>
      </c>
      <c r="B6" s="508"/>
      <c r="C6" s="508"/>
      <c r="D6" s="508"/>
      <c r="E6" s="508"/>
      <c r="F6" s="508"/>
      <c r="G6" s="508"/>
      <c r="H6" s="508"/>
      <c r="I6" s="508"/>
      <c r="J6" s="34"/>
    </row>
    <row r="7" spans="1:12" ht="39" customHeight="1">
      <c r="A7" s="511"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11"/>
      <c r="C7" s="511"/>
      <c r="D7" s="511"/>
      <c r="E7" s="511"/>
      <c r="F7" s="511"/>
      <c r="G7" s="511"/>
      <c r="H7" s="511"/>
      <c r="I7" s="511"/>
      <c r="J7" s="33"/>
    </row>
    <row r="8" spans="1:12" ht="19.5" customHeight="1" thickBot="1">
      <c r="A8" s="51"/>
      <c r="B8" s="51"/>
      <c r="C8" s="51"/>
      <c r="D8" s="51"/>
      <c r="E8" s="51"/>
      <c r="F8" s="51"/>
      <c r="G8" s="51"/>
      <c r="H8" s="51"/>
      <c r="I8" s="51"/>
      <c r="J8" s="33"/>
    </row>
    <row r="9" spans="1:12" ht="63" customHeight="1" thickBot="1">
      <c r="A9" s="206" t="s">
        <v>55</v>
      </c>
      <c r="B9" s="207" t="s">
        <v>83</v>
      </c>
      <c r="C9" s="208" t="s">
        <v>52</v>
      </c>
      <c r="D9" s="208" t="s">
        <v>134</v>
      </c>
      <c r="E9" s="207" t="s">
        <v>87</v>
      </c>
      <c r="F9" s="208" t="s">
        <v>53</v>
      </c>
      <c r="G9" s="208" t="s">
        <v>79</v>
      </c>
      <c r="H9" s="207" t="s">
        <v>54</v>
      </c>
      <c r="I9" s="198" t="s">
        <v>147</v>
      </c>
      <c r="J9" s="2"/>
      <c r="K9" s="234" t="s">
        <v>108</v>
      </c>
    </row>
    <row r="10" spans="1:12" ht="68">
      <c r="A10" s="53">
        <v>1</v>
      </c>
      <c r="B10" s="27" t="s">
        <v>280</v>
      </c>
      <c r="C10" s="44" t="s">
        <v>334</v>
      </c>
      <c r="D10" s="27" t="s">
        <v>337</v>
      </c>
      <c r="E10" s="52">
        <v>2003</v>
      </c>
      <c r="F10" s="376" t="s">
        <v>335</v>
      </c>
      <c r="G10" s="27" t="s">
        <v>336</v>
      </c>
      <c r="H10" s="27">
        <v>9</v>
      </c>
      <c r="I10" s="285">
        <v>10</v>
      </c>
      <c r="K10" s="235" t="s">
        <v>161</v>
      </c>
      <c r="L10" s="326" t="s">
        <v>252</v>
      </c>
    </row>
    <row r="11" spans="1:12" ht="16">
      <c r="A11" s="54">
        <f>A10+1</f>
        <v>2</v>
      </c>
      <c r="B11" s="20"/>
      <c r="C11" s="20"/>
      <c r="D11" s="20"/>
      <c r="E11" s="19"/>
      <c r="F11" s="26"/>
      <c r="G11" s="20"/>
      <c r="H11" s="19"/>
      <c r="I11" s="286"/>
    </row>
    <row r="12" spans="1:12" ht="16">
      <c r="A12" s="54">
        <f t="shared" ref="A12:A19" si="0">A11+1</f>
        <v>3</v>
      </c>
      <c r="B12" s="20"/>
      <c r="C12" s="20"/>
      <c r="D12" s="20"/>
      <c r="E12" s="19"/>
      <c r="F12" s="22"/>
      <c r="G12" s="20"/>
      <c r="H12" s="19"/>
      <c r="I12" s="286"/>
    </row>
    <row r="13" spans="1:12" ht="16">
      <c r="A13" s="54">
        <f t="shared" si="0"/>
        <v>4</v>
      </c>
      <c r="B13" s="20"/>
      <c r="C13" s="20"/>
      <c r="D13" s="20"/>
      <c r="E13" s="20"/>
      <c r="F13" s="22"/>
      <c r="G13" s="20"/>
      <c r="H13" s="20"/>
      <c r="I13" s="286"/>
    </row>
    <row r="14" spans="1:12" ht="16">
      <c r="A14" s="54">
        <f t="shared" si="0"/>
        <v>5</v>
      </c>
      <c r="B14" s="20"/>
      <c r="C14" s="20"/>
      <c r="D14" s="20"/>
      <c r="E14" s="20"/>
      <c r="F14" s="20"/>
      <c r="G14" s="20"/>
      <c r="H14" s="20"/>
      <c r="I14" s="286"/>
    </row>
    <row r="15" spans="1:12" ht="16">
      <c r="A15" s="54">
        <f t="shared" si="0"/>
        <v>6</v>
      </c>
      <c r="B15" s="19"/>
      <c r="C15" s="20"/>
      <c r="D15" s="20"/>
      <c r="E15" s="19"/>
      <c r="F15" s="19"/>
      <c r="G15" s="19"/>
      <c r="H15" s="19"/>
      <c r="I15" s="286"/>
    </row>
    <row r="16" spans="1:12" ht="16">
      <c r="A16" s="54">
        <f t="shared" si="0"/>
        <v>7</v>
      </c>
      <c r="B16" s="19"/>
      <c r="C16" s="19"/>
      <c r="D16" s="20"/>
      <c r="E16" s="19"/>
      <c r="F16" s="19"/>
      <c r="G16" s="20"/>
      <c r="H16" s="19"/>
      <c r="I16" s="286"/>
    </row>
    <row r="17" spans="1:10" ht="16">
      <c r="A17" s="54">
        <f t="shared" si="0"/>
        <v>8</v>
      </c>
      <c r="B17" s="20"/>
      <c r="C17" s="20"/>
      <c r="D17" s="20"/>
      <c r="E17" s="19"/>
      <c r="F17" s="19"/>
      <c r="G17" s="20"/>
      <c r="H17" s="19"/>
      <c r="I17" s="286"/>
    </row>
    <row r="18" spans="1:10" ht="16">
      <c r="A18" s="54">
        <f t="shared" si="0"/>
        <v>9</v>
      </c>
      <c r="B18" s="20"/>
      <c r="C18" s="20"/>
      <c r="D18" s="20"/>
      <c r="E18" s="20"/>
      <c r="F18" s="26"/>
      <c r="G18" s="21"/>
      <c r="H18" s="20"/>
      <c r="I18" s="287"/>
      <c r="J18" s="23"/>
    </row>
    <row r="19" spans="1:10" ht="17" thickBot="1">
      <c r="A19" s="55">
        <f t="shared" si="0"/>
        <v>10</v>
      </c>
      <c r="B19" s="43"/>
      <c r="C19" s="56"/>
      <c r="D19" s="43"/>
      <c r="E19" s="43"/>
      <c r="F19" s="56"/>
      <c r="G19" s="56"/>
      <c r="H19" s="56"/>
      <c r="I19" s="288"/>
    </row>
    <row r="20" spans="1:10" ht="17" thickBot="1">
      <c r="A20" s="310"/>
      <c r="D20" s="24"/>
      <c r="E20" s="17"/>
      <c r="H20" s="114" t="str">
        <f>"Total "&amp;LEFT(A7,4)</f>
        <v>Total I11a</v>
      </c>
      <c r="I20" s="330">
        <f>SUM(I10:I19)</f>
        <v>10</v>
      </c>
    </row>
    <row r="21" spans="1:10" ht="16">
      <c r="A21" s="47"/>
      <c r="D21" s="25"/>
      <c r="E21" s="17"/>
    </row>
    <row r="22" spans="1:10">
      <c r="D22" s="25"/>
      <c r="E22" s="17"/>
    </row>
    <row r="23" spans="1:10">
      <c r="D23" s="24"/>
      <c r="E23" s="17"/>
    </row>
    <row r="24" spans="1:10">
      <c r="D24" s="24"/>
      <c r="E24" s="17"/>
    </row>
    <row r="25" spans="1:10">
      <c r="D25" s="24"/>
      <c r="E25" s="17"/>
    </row>
    <row r="26" spans="1:10">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2"/>
  <sheetViews>
    <sheetView tabSelected="1" view="pageBreakPreview" topLeftCell="B1" zoomScale="140" zoomScaleNormal="100" workbookViewId="0">
      <selection activeCell="D13" sqref="D13"/>
    </sheetView>
  </sheetViews>
  <sheetFormatPr baseColWidth="10" defaultColWidth="8.83203125" defaultRowHeight="15"/>
  <cols>
    <col min="1" max="1" width="5.1640625" customWidth="1"/>
    <col min="2" max="2" width="21.5" customWidth="1"/>
    <col min="3" max="3" width="31.5" customWidth="1"/>
    <col min="4" max="4" width="27.5" customWidth="1"/>
    <col min="5" max="5" width="6.83203125" customWidth="1"/>
    <col min="6" max="6" width="10.5" customWidth="1"/>
    <col min="7" max="7" width="16" customWidth="1"/>
    <col min="8" max="8" width="9.6640625" customWidth="1"/>
  </cols>
  <sheetData>
    <row r="1" spans="1:11" ht="16">
      <c r="A1" s="231" t="str">
        <f>'Date initiale'!C3</f>
        <v>Universitatea de Arhitectură și Urbanism "Ion Mincu" București</v>
      </c>
      <c r="B1" s="231"/>
      <c r="C1" s="231"/>
      <c r="D1" s="16"/>
    </row>
    <row r="2" spans="1:11" ht="16">
      <c r="A2" s="231" t="str">
        <f>'Date initiale'!B4&amp;" "&amp;'Date initiale'!C4</f>
        <v>Facultatea ARHITECTURA</v>
      </c>
      <c r="B2" s="231"/>
      <c r="C2" s="231"/>
      <c r="D2" s="16"/>
    </row>
    <row r="3" spans="1:11" ht="16">
      <c r="A3" s="231" t="str">
        <f>'Date initiale'!B5&amp;" "&amp;'Date initiale'!C5</f>
        <v>Departamentul Istoria &amp; Teoria Arhitecturii și Conservarea Patrimoniului</v>
      </c>
      <c r="B3" s="231"/>
      <c r="C3" s="231"/>
      <c r="D3" s="16"/>
    </row>
    <row r="4" spans="1:11">
      <c r="A4" s="112" t="str">
        <f>'Date initiale'!C6&amp;", "&amp;'Date initiale'!C7</f>
        <v>GHYKA, Celia, profesor universitar</v>
      </c>
      <c r="B4" s="112"/>
      <c r="C4" s="112"/>
    </row>
    <row r="5" spans="1:11">
      <c r="A5" s="112"/>
      <c r="B5" s="112"/>
      <c r="C5" s="112"/>
    </row>
    <row r="6" spans="1:11" ht="16">
      <c r="A6" s="508" t="s">
        <v>110</v>
      </c>
      <c r="B6" s="508"/>
      <c r="C6" s="508"/>
      <c r="D6" s="508"/>
      <c r="E6" s="508"/>
      <c r="F6" s="508"/>
      <c r="G6" s="508"/>
      <c r="H6" s="508"/>
      <c r="I6" s="34"/>
      <c r="J6" s="34"/>
    </row>
    <row r="7" spans="1:11" ht="48" customHeight="1">
      <c r="A7" s="511"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11"/>
      <c r="C7" s="511"/>
      <c r="D7" s="511"/>
      <c r="E7" s="511"/>
      <c r="F7" s="511"/>
      <c r="G7" s="511"/>
      <c r="H7" s="511"/>
      <c r="I7" s="169"/>
      <c r="J7" s="169"/>
    </row>
    <row r="8" spans="1:11" ht="21.75" customHeight="1" thickBot="1">
      <c r="A8" s="49"/>
      <c r="B8" s="49"/>
      <c r="C8" s="49"/>
      <c r="D8" s="49"/>
      <c r="E8" s="49"/>
      <c r="F8" s="49"/>
      <c r="G8" s="49"/>
      <c r="H8" s="49"/>
    </row>
    <row r="9" spans="1:11" ht="33" thickBot="1">
      <c r="A9" s="143" t="s">
        <v>55</v>
      </c>
      <c r="B9" s="197" t="s">
        <v>83</v>
      </c>
      <c r="C9" s="197" t="s">
        <v>136</v>
      </c>
      <c r="D9" s="197" t="s">
        <v>137</v>
      </c>
      <c r="E9" s="197" t="s">
        <v>75</v>
      </c>
      <c r="F9" s="197" t="s">
        <v>76</v>
      </c>
      <c r="G9" s="209" t="s">
        <v>135</v>
      </c>
      <c r="H9" s="198" t="s">
        <v>147</v>
      </c>
      <c r="J9" s="234" t="s">
        <v>108</v>
      </c>
    </row>
    <row r="10" spans="1:11" ht="48">
      <c r="A10" s="179">
        <v>1</v>
      </c>
      <c r="B10" s="117" t="s">
        <v>528</v>
      </c>
      <c r="C10" s="117" t="s">
        <v>339</v>
      </c>
      <c r="D10" s="180" t="s">
        <v>340</v>
      </c>
      <c r="E10" s="181">
        <v>2014</v>
      </c>
      <c r="F10" s="182" t="s">
        <v>341</v>
      </c>
      <c r="G10" s="183"/>
      <c r="H10" s="289">
        <v>10</v>
      </c>
      <c r="J10" s="235" t="s">
        <v>253</v>
      </c>
      <c r="K10" s="326" t="s">
        <v>256</v>
      </c>
    </row>
    <row r="11" spans="1:11" ht="32">
      <c r="A11" s="184">
        <f>A10+1</f>
        <v>2</v>
      </c>
      <c r="B11" s="120" t="s">
        <v>338</v>
      </c>
      <c r="C11" s="120" t="s">
        <v>342</v>
      </c>
      <c r="D11" s="120" t="s">
        <v>343</v>
      </c>
      <c r="E11" s="120">
        <v>2013</v>
      </c>
      <c r="F11" s="185" t="s">
        <v>344</v>
      </c>
      <c r="G11" s="186"/>
      <c r="H11" s="277">
        <v>3</v>
      </c>
      <c r="J11" s="235" t="s">
        <v>254</v>
      </c>
    </row>
    <row r="12" spans="1:11" ht="32">
      <c r="A12" s="184">
        <f t="shared" ref="A12:A20" si="0">A11+1</f>
        <v>3</v>
      </c>
      <c r="B12" s="188" t="s">
        <v>338</v>
      </c>
      <c r="C12" s="188" t="s">
        <v>345</v>
      </c>
      <c r="D12" s="188" t="s">
        <v>346</v>
      </c>
      <c r="E12" s="188">
        <v>2015</v>
      </c>
      <c r="F12" s="189" t="s">
        <v>347</v>
      </c>
      <c r="G12" s="190"/>
      <c r="H12" s="290">
        <v>6</v>
      </c>
      <c r="I12" s="23"/>
      <c r="J12" s="235" t="s">
        <v>255</v>
      </c>
    </row>
    <row r="13" spans="1:11" ht="32">
      <c r="A13" s="184">
        <f t="shared" si="0"/>
        <v>4</v>
      </c>
      <c r="B13" s="120" t="s">
        <v>338</v>
      </c>
      <c r="C13" s="120" t="s">
        <v>348</v>
      </c>
      <c r="D13" s="120" t="s">
        <v>346</v>
      </c>
      <c r="E13" s="120">
        <v>2016</v>
      </c>
      <c r="F13" s="185" t="s">
        <v>349</v>
      </c>
      <c r="G13" s="186"/>
      <c r="H13" s="277">
        <v>6</v>
      </c>
      <c r="I13" s="23"/>
    </row>
    <row r="14" spans="1:11" ht="16">
      <c r="A14" s="184">
        <f t="shared" si="0"/>
        <v>5</v>
      </c>
      <c r="B14" s="120" t="s">
        <v>338</v>
      </c>
      <c r="C14" s="120" t="s">
        <v>517</v>
      </c>
      <c r="D14" s="120" t="s">
        <v>518</v>
      </c>
      <c r="E14" s="120">
        <v>2024</v>
      </c>
      <c r="F14" s="185" t="s">
        <v>519</v>
      </c>
      <c r="G14" s="186"/>
      <c r="H14" s="277">
        <v>6</v>
      </c>
      <c r="I14" s="23"/>
    </row>
    <row r="15" spans="1:11" ht="32">
      <c r="A15" s="184">
        <f t="shared" si="0"/>
        <v>6</v>
      </c>
      <c r="B15" s="120" t="s">
        <v>350</v>
      </c>
      <c r="C15" s="120" t="s">
        <v>351</v>
      </c>
      <c r="D15" s="120" t="s">
        <v>352</v>
      </c>
      <c r="E15" s="120">
        <v>2019</v>
      </c>
      <c r="F15" s="185" t="s">
        <v>353</v>
      </c>
      <c r="G15" s="186"/>
      <c r="H15" s="277">
        <v>10</v>
      </c>
    </row>
    <row r="16" spans="1:11" ht="32">
      <c r="A16" s="184">
        <f t="shared" si="0"/>
        <v>7</v>
      </c>
      <c r="B16" s="120" t="s">
        <v>354</v>
      </c>
      <c r="C16" s="120" t="s">
        <v>355</v>
      </c>
      <c r="D16" s="120" t="s">
        <v>356</v>
      </c>
      <c r="E16" s="120">
        <v>2023</v>
      </c>
      <c r="F16" s="185" t="s">
        <v>357</v>
      </c>
      <c r="G16" s="186" t="s">
        <v>358</v>
      </c>
      <c r="H16" s="277">
        <v>10</v>
      </c>
      <c r="I16" s="23"/>
    </row>
    <row r="17" spans="1:9" ht="48">
      <c r="A17" s="184">
        <f t="shared" si="0"/>
        <v>8</v>
      </c>
      <c r="B17" s="120" t="s">
        <v>524</v>
      </c>
      <c r="C17" s="120" t="s">
        <v>525</v>
      </c>
      <c r="D17" s="120" t="s">
        <v>526</v>
      </c>
      <c r="E17" s="120">
        <v>2023</v>
      </c>
      <c r="F17" s="185" t="s">
        <v>397</v>
      </c>
      <c r="G17" s="186" t="s">
        <v>527</v>
      </c>
      <c r="H17" s="277">
        <v>10</v>
      </c>
    </row>
    <row r="18" spans="1:9" ht="16">
      <c r="A18" s="184">
        <f t="shared" si="0"/>
        <v>9</v>
      </c>
      <c r="B18" s="188"/>
      <c r="C18" s="188"/>
      <c r="D18" s="188"/>
      <c r="E18" s="188"/>
      <c r="F18" s="189"/>
      <c r="G18" s="190"/>
      <c r="H18" s="290"/>
      <c r="I18" s="23"/>
    </row>
    <row r="19" spans="1:9" ht="16">
      <c r="A19" s="184">
        <f t="shared" si="0"/>
        <v>10</v>
      </c>
      <c r="B19" s="120"/>
      <c r="C19" s="120"/>
      <c r="D19" s="120"/>
      <c r="E19" s="120"/>
      <c r="F19" s="185"/>
      <c r="G19" s="186"/>
      <c r="H19" s="277"/>
      <c r="I19" s="23"/>
    </row>
    <row r="20" spans="1:9" ht="16" thickBot="1">
      <c r="A20" s="191">
        <f t="shared" si="0"/>
        <v>11</v>
      </c>
      <c r="B20" s="126"/>
      <c r="C20" s="126"/>
      <c r="D20" s="126"/>
      <c r="E20" s="126"/>
      <c r="F20" s="192"/>
      <c r="G20" s="193"/>
      <c r="H20" s="291"/>
    </row>
    <row r="21" spans="1:9" ht="16" thickBot="1">
      <c r="A21" s="309"/>
      <c r="B21" s="195"/>
      <c r="C21" s="195"/>
      <c r="D21" s="195"/>
      <c r="E21" s="195"/>
      <c r="G21" s="147" t="str">
        <f>"Total "&amp;LEFT(A7,4)</f>
        <v>Total I11b</v>
      </c>
      <c r="H21" s="242">
        <f>SUM(H10:H20)</f>
        <v>61</v>
      </c>
    </row>
    <row r="22" spans="1:9" ht="16">
      <c r="A22" s="23"/>
      <c r="B22" s="23"/>
      <c r="C22" s="23"/>
      <c r="D22" s="23"/>
      <c r="E22" s="23"/>
      <c r="F22" s="23"/>
      <c r="G22" s="23"/>
      <c r="H22"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7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34"/>
  <sheetViews>
    <sheetView view="pageBreakPreview" topLeftCell="A16" zoomScaleNormal="100" workbookViewId="0">
      <selection activeCell="D34" sqref="D34"/>
    </sheetView>
  </sheetViews>
  <sheetFormatPr baseColWidth="10" defaultColWidth="8.83203125" defaultRowHeight="15"/>
  <cols>
    <col min="1" max="1" width="5.1640625" customWidth="1"/>
    <col min="2" max="2" width="22.1640625" customWidth="1"/>
    <col min="3" max="3" width="35.6640625" customWidth="1"/>
    <col min="4" max="4" width="38.83203125" customWidth="1"/>
    <col min="5" max="5" width="6.83203125" customWidth="1"/>
    <col min="6" max="6" width="10.5" customWidth="1"/>
    <col min="7" max="7" width="9.6640625" customWidth="1"/>
  </cols>
  <sheetData>
    <row r="1" spans="1:10">
      <c r="A1" s="231" t="str">
        <f>'Date initiale'!C3</f>
        <v>Universitatea de Arhitectură și Urbanism "Ion Mincu" București</v>
      </c>
      <c r="B1" s="231"/>
      <c r="C1" s="391"/>
    </row>
    <row r="2" spans="1:10">
      <c r="A2" s="231" t="str">
        <f>'Date initiale'!B4&amp;" "&amp;'Date initiale'!C4</f>
        <v>Facultatea ARHITECTURA</v>
      </c>
      <c r="B2" s="231"/>
      <c r="C2" s="391"/>
    </row>
    <row r="3" spans="1:10">
      <c r="A3" s="231" t="str">
        <f>'Date initiale'!B5&amp;" "&amp;'Date initiale'!C5</f>
        <v>Departamentul Istoria &amp; Teoria Arhitecturii și Conservarea Patrimoniului</v>
      </c>
      <c r="B3" s="231"/>
      <c r="C3" s="391"/>
    </row>
    <row r="4" spans="1:10">
      <c r="A4" s="112" t="str">
        <f>'Date initiale'!C6&amp;", "&amp;'Date initiale'!C7</f>
        <v>GHYKA, Celia, profesor universitar</v>
      </c>
      <c r="B4" s="112"/>
    </row>
    <row r="5" spans="1:10">
      <c r="A5" s="112"/>
      <c r="B5" s="112"/>
    </row>
    <row r="6" spans="1:10" ht="16">
      <c r="A6" s="513" t="s">
        <v>110</v>
      </c>
      <c r="B6" s="513"/>
      <c r="C6" s="513"/>
      <c r="D6" s="513"/>
      <c r="E6" s="513"/>
      <c r="F6" s="513"/>
      <c r="G6" s="513"/>
    </row>
    <row r="7" spans="1:10" ht="16">
      <c r="A7" s="511" t="str">
        <f>'Descriere indicatori'!B14&amp;"c. "&amp;'Descriere indicatori'!C16</f>
        <v>I11c. Susţinere comunicare publică în cadrul conferinţelor, colocviilor, seminariilor internaţionale/naţionale</v>
      </c>
      <c r="B7" s="511"/>
      <c r="C7" s="511"/>
      <c r="D7" s="511"/>
      <c r="E7" s="511"/>
      <c r="F7" s="511"/>
      <c r="G7" s="511"/>
      <c r="H7" s="169"/>
    </row>
    <row r="8" spans="1:10" ht="17" thickBot="1">
      <c r="A8" s="51"/>
      <c r="B8" s="51"/>
      <c r="C8" s="392"/>
      <c r="D8" s="51"/>
      <c r="E8" s="51"/>
      <c r="F8" s="51"/>
      <c r="G8" s="51"/>
      <c r="H8" s="51"/>
    </row>
    <row r="9" spans="1:10" ht="33" thickBot="1">
      <c r="A9" s="143" t="s">
        <v>55</v>
      </c>
      <c r="B9" s="197" t="s">
        <v>83</v>
      </c>
      <c r="C9" s="197" t="s">
        <v>73</v>
      </c>
      <c r="D9" s="197" t="s">
        <v>74</v>
      </c>
      <c r="E9" s="197" t="s">
        <v>75</v>
      </c>
      <c r="F9" s="197" t="s">
        <v>76</v>
      </c>
      <c r="G9" s="198" t="s">
        <v>147</v>
      </c>
      <c r="I9" s="234" t="s">
        <v>108</v>
      </c>
    </row>
    <row r="10" spans="1:10" ht="60">
      <c r="A10" s="199">
        <v>1</v>
      </c>
      <c r="B10" s="378" t="s">
        <v>308</v>
      </c>
      <c r="C10" s="393" t="s">
        <v>359</v>
      </c>
      <c r="D10" s="378" t="s">
        <v>360</v>
      </c>
      <c r="E10" s="378">
        <v>2016</v>
      </c>
      <c r="F10" s="378" t="s">
        <v>361</v>
      </c>
      <c r="G10" s="378">
        <v>5</v>
      </c>
      <c r="I10" s="235" t="s">
        <v>163</v>
      </c>
      <c r="J10" s="326" t="s">
        <v>257</v>
      </c>
    </row>
    <row r="11" spans="1:10" ht="30">
      <c r="A11" s="200">
        <f>A10+1</f>
        <v>2</v>
      </c>
      <c r="B11" s="378" t="s">
        <v>308</v>
      </c>
      <c r="C11" s="394" t="s">
        <v>362</v>
      </c>
      <c r="D11" s="379" t="s">
        <v>363</v>
      </c>
      <c r="E11" s="378">
        <v>2015</v>
      </c>
      <c r="F11" s="381" t="s">
        <v>364</v>
      </c>
      <c r="G11" s="378">
        <v>3</v>
      </c>
    </row>
    <row r="12" spans="1:10" ht="30">
      <c r="A12" s="200">
        <f t="shared" ref="A12:A26" si="0">A11+1</f>
        <v>3</v>
      </c>
      <c r="B12" s="378" t="s">
        <v>308</v>
      </c>
      <c r="C12" s="394" t="s">
        <v>365</v>
      </c>
      <c r="D12" s="380" t="s">
        <v>366</v>
      </c>
      <c r="E12" s="378">
        <v>2015</v>
      </c>
      <c r="F12" s="381" t="s">
        <v>367</v>
      </c>
      <c r="G12" s="378">
        <v>3</v>
      </c>
    </row>
    <row r="13" spans="1:10" ht="30">
      <c r="A13" s="200">
        <f t="shared" si="0"/>
        <v>4</v>
      </c>
      <c r="B13" s="378" t="s">
        <v>308</v>
      </c>
      <c r="C13" s="394" t="s">
        <v>368</v>
      </c>
      <c r="D13" s="380" t="s">
        <v>369</v>
      </c>
      <c r="E13" s="378">
        <v>2015</v>
      </c>
      <c r="F13" s="381" t="s">
        <v>370</v>
      </c>
      <c r="G13" s="378">
        <v>3</v>
      </c>
    </row>
    <row r="14" spans="1:10" ht="30">
      <c r="A14" s="200">
        <f t="shared" si="0"/>
        <v>5</v>
      </c>
      <c r="B14" s="381" t="s">
        <v>308</v>
      </c>
      <c r="C14" s="395" t="s">
        <v>371</v>
      </c>
      <c r="D14" s="382" t="s">
        <v>372</v>
      </c>
      <c r="E14" s="385">
        <v>2015</v>
      </c>
      <c r="F14" s="385" t="s">
        <v>373</v>
      </c>
      <c r="G14" s="386">
        <v>5</v>
      </c>
    </row>
    <row r="15" spans="1:10" ht="30">
      <c r="A15" s="200">
        <f t="shared" si="0"/>
        <v>6</v>
      </c>
      <c r="B15" s="381" t="s">
        <v>308</v>
      </c>
      <c r="C15" s="395" t="s">
        <v>374</v>
      </c>
      <c r="D15" s="383" t="s">
        <v>375</v>
      </c>
      <c r="E15" s="385">
        <v>2013</v>
      </c>
      <c r="F15" s="387" t="s">
        <v>376</v>
      </c>
      <c r="G15" s="386">
        <v>5</v>
      </c>
    </row>
    <row r="16" spans="1:10" ht="30">
      <c r="A16" s="200">
        <f t="shared" si="0"/>
        <v>7</v>
      </c>
      <c r="B16" s="381" t="s">
        <v>308</v>
      </c>
      <c r="C16" s="395" t="s">
        <v>377</v>
      </c>
      <c r="D16" s="383" t="s">
        <v>378</v>
      </c>
      <c r="E16" s="385">
        <v>2013</v>
      </c>
      <c r="F16" s="387" t="s">
        <v>379</v>
      </c>
      <c r="G16" s="386">
        <v>5</v>
      </c>
    </row>
    <row r="17" spans="1:7" ht="30">
      <c r="A17" s="200">
        <f t="shared" si="0"/>
        <v>8</v>
      </c>
      <c r="B17" s="381" t="s">
        <v>308</v>
      </c>
      <c r="C17" s="395" t="s">
        <v>380</v>
      </c>
      <c r="D17" s="382" t="s">
        <v>406</v>
      </c>
      <c r="E17" s="378">
        <v>2012</v>
      </c>
      <c r="F17" s="381" t="s">
        <v>379</v>
      </c>
      <c r="G17" s="388">
        <v>3</v>
      </c>
    </row>
    <row r="18" spans="1:7" ht="30">
      <c r="A18" s="200">
        <f t="shared" si="0"/>
        <v>9</v>
      </c>
      <c r="B18" s="381" t="s">
        <v>308</v>
      </c>
      <c r="C18" s="395" t="s">
        <v>381</v>
      </c>
      <c r="D18" s="383" t="s">
        <v>382</v>
      </c>
      <c r="E18" s="378">
        <v>2011</v>
      </c>
      <c r="F18" s="381" t="s">
        <v>383</v>
      </c>
      <c r="G18" s="388">
        <v>5</v>
      </c>
    </row>
    <row r="19" spans="1:7" ht="45">
      <c r="A19" s="200">
        <f t="shared" si="0"/>
        <v>10</v>
      </c>
      <c r="B19" s="381" t="s">
        <v>308</v>
      </c>
      <c r="C19" s="395" t="s">
        <v>384</v>
      </c>
      <c r="D19" s="383" t="s">
        <v>385</v>
      </c>
      <c r="E19" s="378"/>
      <c r="F19" s="389"/>
      <c r="G19" s="388">
        <v>5</v>
      </c>
    </row>
    <row r="20" spans="1:7">
      <c r="A20" s="200">
        <f t="shared" si="0"/>
        <v>11</v>
      </c>
      <c r="B20" s="381" t="s">
        <v>308</v>
      </c>
      <c r="C20" s="396" t="s">
        <v>386</v>
      </c>
      <c r="D20" s="382" t="s">
        <v>387</v>
      </c>
      <c r="E20" s="378">
        <v>2010</v>
      </c>
      <c r="F20" s="381" t="s">
        <v>383</v>
      </c>
      <c r="G20" s="388">
        <v>5</v>
      </c>
    </row>
    <row r="21" spans="1:7" ht="30">
      <c r="A21" s="200">
        <f t="shared" si="0"/>
        <v>12</v>
      </c>
      <c r="B21" s="381" t="s">
        <v>308</v>
      </c>
      <c r="C21" s="396" t="s">
        <v>407</v>
      </c>
      <c r="D21" s="384" t="s">
        <v>388</v>
      </c>
      <c r="E21" s="378">
        <v>2010</v>
      </c>
      <c r="F21" s="381" t="s">
        <v>383</v>
      </c>
      <c r="G21" s="388">
        <v>5</v>
      </c>
    </row>
    <row r="22" spans="1:7" ht="30">
      <c r="A22" s="200">
        <f t="shared" si="0"/>
        <v>13</v>
      </c>
      <c r="B22" s="381" t="s">
        <v>308</v>
      </c>
      <c r="C22" s="395" t="s">
        <v>389</v>
      </c>
      <c r="D22" s="382" t="s">
        <v>390</v>
      </c>
      <c r="E22" s="378">
        <v>2010</v>
      </c>
      <c r="F22" s="381" t="s">
        <v>391</v>
      </c>
      <c r="G22" s="388">
        <v>3</v>
      </c>
    </row>
    <row r="23" spans="1:7" ht="45">
      <c r="A23" s="200">
        <f t="shared" si="0"/>
        <v>14</v>
      </c>
      <c r="B23" s="381" t="s">
        <v>308</v>
      </c>
      <c r="C23" s="395" t="s">
        <v>392</v>
      </c>
      <c r="D23" s="382" t="s">
        <v>393</v>
      </c>
      <c r="E23" s="378">
        <v>2010</v>
      </c>
      <c r="F23" s="381" t="s">
        <v>394</v>
      </c>
      <c r="G23" s="388">
        <v>5</v>
      </c>
    </row>
    <row r="24" spans="1:7" ht="30">
      <c r="A24" s="200">
        <f t="shared" si="0"/>
        <v>15</v>
      </c>
      <c r="B24" s="381" t="s">
        <v>308</v>
      </c>
      <c r="C24" s="395" t="s">
        <v>395</v>
      </c>
      <c r="D24" s="384" t="s">
        <v>396</v>
      </c>
      <c r="E24" s="378">
        <v>2009</v>
      </c>
      <c r="F24" s="381" t="s">
        <v>397</v>
      </c>
      <c r="G24" s="388">
        <v>5</v>
      </c>
    </row>
    <row r="25" spans="1:7" ht="75">
      <c r="A25" s="200">
        <f t="shared" si="0"/>
        <v>16</v>
      </c>
      <c r="B25" s="381" t="s">
        <v>308</v>
      </c>
      <c r="C25" s="395" t="s">
        <v>398</v>
      </c>
      <c r="D25" s="383" t="s">
        <v>399</v>
      </c>
      <c r="E25" s="378">
        <v>2009</v>
      </c>
      <c r="F25" s="381" t="s">
        <v>400</v>
      </c>
      <c r="G25" s="388">
        <v>5</v>
      </c>
    </row>
    <row r="26" spans="1:7" ht="30">
      <c r="A26" s="200">
        <f t="shared" si="0"/>
        <v>17</v>
      </c>
      <c r="B26" s="381" t="s">
        <v>308</v>
      </c>
      <c r="C26" s="395" t="s">
        <v>401</v>
      </c>
      <c r="D26" s="383" t="s">
        <v>402</v>
      </c>
      <c r="E26" s="378">
        <v>2003</v>
      </c>
      <c r="F26" s="381" t="s">
        <v>335</v>
      </c>
      <c r="G26" s="388">
        <v>3</v>
      </c>
    </row>
    <row r="27" spans="1:7">
      <c r="A27" s="200"/>
      <c r="B27" s="381" t="s">
        <v>308</v>
      </c>
      <c r="C27" s="395" t="s">
        <v>403</v>
      </c>
      <c r="D27" s="390" t="s">
        <v>404</v>
      </c>
      <c r="E27" s="378">
        <v>2020</v>
      </c>
      <c r="F27" s="381" t="s">
        <v>405</v>
      </c>
      <c r="G27" s="388">
        <v>3</v>
      </c>
    </row>
    <row r="28" spans="1:7" ht="16" thickBot="1">
      <c r="A28" s="200"/>
      <c r="B28" s="491"/>
      <c r="C28" s="492"/>
    </row>
    <row r="29" spans="1:7" ht="16" thickBot="1">
      <c r="A29" s="305"/>
      <c r="D29" s="17"/>
      <c r="F29" s="147" t="str">
        <f>"Total "&amp;LEFT(A7,4)</f>
        <v>Total I11c</v>
      </c>
      <c r="G29" s="148">
        <f>SUM(G10:G27)</f>
        <v>76</v>
      </c>
    </row>
    <row r="30" spans="1:7">
      <c r="D30" s="17"/>
    </row>
    <row r="31" spans="1:7">
      <c r="D31" s="17"/>
    </row>
    <row r="32" spans="1:7">
      <c r="B32" s="17"/>
      <c r="D32" s="17"/>
    </row>
    <row r="33" spans="2:4">
      <c r="B33" s="17"/>
      <c r="D33" s="17"/>
    </row>
    <row r="34" spans="2:4">
      <c r="B34" s="17"/>
      <c r="D34"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66" orientation="landscape" r:id="rId1"/>
  <ignoredErrors>
    <ignoredError sqref="F13" twoDigitTextYear="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view="pageBreakPreview" zoomScale="60" zoomScaleNormal="100" workbookViewId="0">
      <selection activeCell="L12" sqref="L12"/>
    </sheetView>
  </sheetViews>
  <sheetFormatPr baseColWidth="10" defaultColWidth="8.83203125" defaultRowHeight="15"/>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s>
  <sheetData>
    <row r="1" spans="1:11" ht="16">
      <c r="A1" s="231" t="str">
        <f>'Date initiale'!C3</f>
        <v>Universitatea de Arhitectură și Urbanism "Ion Mincu" București</v>
      </c>
      <c r="B1" s="231"/>
      <c r="C1" s="231"/>
      <c r="D1" s="16"/>
      <c r="E1" s="16"/>
      <c r="F1" s="16"/>
    </row>
    <row r="2" spans="1:11" ht="16">
      <c r="A2" s="231" t="str">
        <f>'Date initiale'!B4&amp;" "&amp;'Date initiale'!C4</f>
        <v>Facultatea ARHITECTURA</v>
      </c>
      <c r="B2" s="231"/>
      <c r="C2" s="231"/>
      <c r="D2" s="16"/>
      <c r="E2" s="16"/>
      <c r="F2" s="16"/>
    </row>
    <row r="3" spans="1:11" ht="16">
      <c r="A3" s="231" t="str">
        <f>'Date initiale'!B5&amp;" "&amp;'Date initiale'!C5</f>
        <v>Departamentul Istoria &amp; Teoria Arhitecturii și Conservarea Patrimoniului</v>
      </c>
      <c r="B3" s="231"/>
      <c r="C3" s="231"/>
      <c r="D3" s="16"/>
      <c r="E3" s="16"/>
      <c r="F3" s="16"/>
    </row>
    <row r="4" spans="1:11" ht="16">
      <c r="A4" s="232" t="str">
        <f>'Date initiale'!C6&amp;", "&amp;'Date initiale'!C7</f>
        <v>GHYKA, Celia, profesor universitar</v>
      </c>
      <c r="B4" s="232"/>
      <c r="C4" s="232"/>
      <c r="D4" s="16"/>
      <c r="E4" s="16"/>
      <c r="F4" s="16"/>
    </row>
    <row r="5" spans="1:11" ht="16">
      <c r="A5" s="232"/>
      <c r="B5" s="232"/>
      <c r="C5" s="232"/>
      <c r="D5" s="16"/>
      <c r="E5" s="16"/>
      <c r="F5" s="16"/>
    </row>
    <row r="6" spans="1:11" ht="16">
      <c r="A6" s="508" t="s">
        <v>110</v>
      </c>
      <c r="B6" s="508"/>
      <c r="C6" s="508"/>
      <c r="D6" s="508"/>
      <c r="E6" s="508"/>
      <c r="F6" s="508"/>
      <c r="G6" s="508"/>
      <c r="H6" s="508"/>
    </row>
    <row r="7" spans="1:11" ht="50.25" customHeight="1">
      <c r="A7" s="511"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11"/>
      <c r="C7" s="511"/>
      <c r="D7" s="511"/>
      <c r="E7" s="511"/>
      <c r="F7" s="511"/>
      <c r="G7" s="511"/>
      <c r="H7" s="511"/>
      <c r="I7" s="29"/>
      <c r="K7" s="29"/>
    </row>
    <row r="8" spans="1:11" ht="17" thickBot="1">
      <c r="A8" s="46"/>
      <c r="B8" s="46"/>
      <c r="C8" s="46"/>
      <c r="D8" s="46"/>
      <c r="E8" s="46"/>
      <c r="F8" s="46"/>
      <c r="G8" s="46"/>
      <c r="H8" s="46"/>
    </row>
    <row r="9" spans="1:11" ht="46.5" customHeight="1" thickBot="1">
      <c r="A9" s="173" t="s">
        <v>55</v>
      </c>
      <c r="B9" s="197" t="s">
        <v>72</v>
      </c>
      <c r="C9" s="212" t="s">
        <v>70</v>
      </c>
      <c r="D9" s="212" t="s">
        <v>71</v>
      </c>
      <c r="E9" s="197" t="s">
        <v>139</v>
      </c>
      <c r="F9" s="197" t="s">
        <v>138</v>
      </c>
      <c r="G9" s="212" t="s">
        <v>87</v>
      </c>
      <c r="H9" s="198" t="s">
        <v>147</v>
      </c>
      <c r="J9" s="234" t="s">
        <v>108</v>
      </c>
    </row>
    <row r="10" spans="1:11">
      <c r="A10" s="179">
        <v>1</v>
      </c>
      <c r="B10" s="117"/>
      <c r="C10" s="117"/>
      <c r="D10" s="117"/>
      <c r="E10" s="117"/>
      <c r="F10" s="117"/>
      <c r="G10" s="117"/>
      <c r="H10" s="293"/>
      <c r="J10" s="235" t="s">
        <v>164</v>
      </c>
      <c r="K10" s="326" t="s">
        <v>258</v>
      </c>
    </row>
    <row r="11" spans="1:11">
      <c r="A11" s="210">
        <f>A10+1</f>
        <v>2</v>
      </c>
      <c r="B11" s="120"/>
      <c r="C11" s="120"/>
      <c r="D11" s="120"/>
      <c r="E11" s="120"/>
      <c r="F11" s="120"/>
      <c r="G11" s="120"/>
      <c r="H11" s="277"/>
    </row>
    <row r="12" spans="1:11">
      <c r="A12" s="210">
        <f t="shared" ref="A12:A19" si="0">A11+1</f>
        <v>3</v>
      </c>
      <c r="B12" s="120"/>
      <c r="C12" s="120"/>
      <c r="D12" s="120"/>
      <c r="E12" s="120"/>
      <c r="F12" s="120"/>
      <c r="G12" s="120"/>
      <c r="H12" s="277"/>
    </row>
    <row r="13" spans="1:11">
      <c r="A13" s="210">
        <f t="shared" si="0"/>
        <v>4</v>
      </c>
      <c r="B13" s="185"/>
      <c r="C13" s="120"/>
      <c r="D13" s="120"/>
      <c r="E13" s="120"/>
      <c r="F13" s="120"/>
      <c r="G13" s="120"/>
      <c r="H13" s="277"/>
    </row>
    <row r="14" spans="1:11">
      <c r="A14" s="210">
        <f t="shared" si="0"/>
        <v>5</v>
      </c>
      <c r="B14" s="185"/>
      <c r="C14" s="120"/>
      <c r="D14" s="120"/>
      <c r="E14" s="120"/>
      <c r="F14" s="120"/>
      <c r="G14" s="120"/>
      <c r="H14" s="277"/>
    </row>
    <row r="15" spans="1:11">
      <c r="A15" s="210">
        <f t="shared" si="0"/>
        <v>6</v>
      </c>
      <c r="B15" s="120"/>
      <c r="C15" s="120"/>
      <c r="D15" s="120"/>
      <c r="E15" s="120"/>
      <c r="F15" s="120"/>
      <c r="G15" s="120"/>
      <c r="H15" s="277"/>
    </row>
    <row r="16" spans="1:11">
      <c r="A16" s="210">
        <f t="shared" si="0"/>
        <v>7</v>
      </c>
      <c r="B16" s="185"/>
      <c r="C16" s="120"/>
      <c r="D16" s="120"/>
      <c r="E16" s="120"/>
      <c r="F16" s="120"/>
      <c r="G16" s="120"/>
      <c r="H16" s="277"/>
    </row>
    <row r="17" spans="1:8">
      <c r="A17" s="210">
        <f t="shared" si="0"/>
        <v>8</v>
      </c>
      <c r="B17" s="120"/>
      <c r="C17" s="120"/>
      <c r="D17" s="120"/>
      <c r="E17" s="120"/>
      <c r="F17" s="120"/>
      <c r="G17" s="120"/>
      <c r="H17" s="277"/>
    </row>
    <row r="18" spans="1:8">
      <c r="A18" s="211">
        <f t="shared" si="0"/>
        <v>9</v>
      </c>
      <c r="B18" s="185"/>
      <c r="C18" s="120"/>
      <c r="D18" s="120"/>
      <c r="E18" s="120"/>
      <c r="F18" s="120"/>
      <c r="G18" s="120"/>
      <c r="H18" s="281"/>
    </row>
    <row r="19" spans="1:8" ht="16" thickBot="1">
      <c r="A19" s="203">
        <f t="shared" si="0"/>
        <v>10</v>
      </c>
      <c r="B19" s="205"/>
      <c r="C19" s="204"/>
      <c r="D19" s="126"/>
      <c r="E19" s="126"/>
      <c r="F19" s="126"/>
      <c r="G19" s="126"/>
      <c r="H19" s="291"/>
    </row>
    <row r="20" spans="1:8" ht="16" thickBot="1">
      <c r="A20" s="305"/>
      <c r="G20" s="147" t="str">
        <f>"Total "&amp;LEFT(A7,3)</f>
        <v>Total I12</v>
      </c>
      <c r="H20" s="148">
        <f>SUM(H10:H19)</f>
        <v>0</v>
      </c>
    </row>
    <row r="22" spans="1:8" ht="53.25" customHeight="1">
      <c r="A22" s="51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10"/>
      <c r="C22" s="510"/>
      <c r="D22" s="510"/>
      <c r="E22" s="510"/>
      <c r="F22" s="510"/>
      <c r="G22" s="510"/>
      <c r="H22" s="510"/>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topLeftCell="A2" zoomScale="130" zoomScaleNormal="130" workbookViewId="0">
      <selection activeCell="B15" sqref="B15"/>
    </sheetView>
  </sheetViews>
  <sheetFormatPr baseColWidth="10" defaultColWidth="8.83203125" defaultRowHeight="15"/>
  <cols>
    <col min="1" max="1" width="9.1640625"/>
    <col min="2" max="2" width="28.5" customWidth="1"/>
    <col min="3" max="3" width="39" customWidth="1"/>
  </cols>
  <sheetData>
    <row r="1" spans="2:3">
      <c r="B1" s="77" t="s">
        <v>101</v>
      </c>
    </row>
    <row r="3" spans="2:3" ht="34">
      <c r="B3" s="315" t="s">
        <v>91</v>
      </c>
      <c r="C3" s="60" t="s">
        <v>102</v>
      </c>
    </row>
    <row r="4" spans="2:3" ht="16">
      <c r="B4" s="315" t="s">
        <v>92</v>
      </c>
      <c r="C4" s="319" t="s">
        <v>51</v>
      </c>
    </row>
    <row r="5" spans="2:3" ht="34">
      <c r="B5" s="315" t="s">
        <v>93</v>
      </c>
      <c r="C5" s="331" t="s">
        <v>272</v>
      </c>
    </row>
    <row r="6" spans="2:3" ht="16">
      <c r="B6" s="316" t="s">
        <v>96</v>
      </c>
      <c r="C6" s="319" t="s">
        <v>273</v>
      </c>
    </row>
    <row r="7" spans="2:3" ht="16">
      <c r="B7" s="315" t="s">
        <v>176</v>
      </c>
      <c r="C7" s="319" t="s">
        <v>142</v>
      </c>
    </row>
    <row r="8" spans="2:3" ht="16">
      <c r="B8" s="315" t="s">
        <v>105</v>
      </c>
      <c r="C8" s="319" t="s">
        <v>142</v>
      </c>
    </row>
    <row r="9" spans="2:3" ht="16">
      <c r="B9" s="317" t="s">
        <v>95</v>
      </c>
      <c r="C9" s="320" t="s">
        <v>521</v>
      </c>
    </row>
    <row r="10" spans="2:3" ht="15" customHeight="1">
      <c r="B10" s="317" t="s">
        <v>94</v>
      </c>
      <c r="C10" s="321" t="s">
        <v>274</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2"/>
  <sheetViews>
    <sheetView view="pageBreakPreview" topLeftCell="A4" zoomScale="60" zoomScaleNormal="100" workbookViewId="0">
      <selection activeCell="C10" sqref="C10"/>
    </sheetView>
  </sheetViews>
  <sheetFormatPr baseColWidth="10" defaultColWidth="8.83203125" defaultRowHeight="15"/>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s>
  <sheetData>
    <row r="1" spans="1:11" ht="16">
      <c r="A1" s="231" t="str">
        <f>'Date initiale'!C3</f>
        <v>Universitatea de Arhitectură și Urbanism "Ion Mincu" București</v>
      </c>
      <c r="B1" s="231"/>
      <c r="C1" s="231"/>
      <c r="D1" s="16"/>
    </row>
    <row r="2" spans="1:11" ht="16">
      <c r="A2" s="231" t="str">
        <f>'Date initiale'!B4&amp;" "&amp;'Date initiale'!C4</f>
        <v>Facultatea ARHITECTURA</v>
      </c>
      <c r="B2" s="231"/>
      <c r="C2" s="231"/>
      <c r="D2" s="16"/>
    </row>
    <row r="3" spans="1:11" ht="16">
      <c r="A3" s="231" t="str">
        <f>'Date initiale'!B5&amp;" "&amp;'Date initiale'!C5</f>
        <v>Departamentul Istoria &amp; Teoria Arhitecturii și Conservarea Patrimoniului</v>
      </c>
      <c r="B3" s="231"/>
      <c r="C3" s="231"/>
      <c r="D3" s="16"/>
    </row>
    <row r="4" spans="1:11">
      <c r="A4" s="112" t="str">
        <f>'Date initiale'!C6&amp;", "&amp;'Date initiale'!C7</f>
        <v>GHYKA, Celia, profesor universitar</v>
      </c>
      <c r="B4" s="112"/>
      <c r="C4" s="112"/>
    </row>
    <row r="5" spans="1:11">
      <c r="A5" s="112"/>
      <c r="B5" s="112"/>
      <c r="C5" s="112"/>
    </row>
    <row r="6" spans="1:11" ht="16">
      <c r="A6" s="514" t="s">
        <v>110</v>
      </c>
      <c r="B6" s="514"/>
      <c r="C6" s="514"/>
      <c r="D6" s="514"/>
      <c r="E6" s="514"/>
      <c r="F6" s="514"/>
      <c r="G6" s="514"/>
      <c r="H6" s="514"/>
    </row>
    <row r="7" spans="1:11" ht="36" customHeight="1">
      <c r="A7" s="511"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11"/>
      <c r="C7" s="511"/>
      <c r="D7" s="511"/>
      <c r="E7" s="511"/>
      <c r="F7" s="511"/>
      <c r="G7" s="511"/>
      <c r="H7" s="511"/>
    </row>
    <row r="8" spans="1:11" ht="17" thickBot="1">
      <c r="A8" s="46"/>
      <c r="B8" s="46"/>
      <c r="C8" s="46"/>
      <c r="D8" s="46"/>
      <c r="E8" s="46"/>
      <c r="F8" s="46"/>
      <c r="G8" s="46"/>
      <c r="H8" s="46"/>
    </row>
    <row r="9" spans="1:11" ht="54" customHeight="1" thickBot="1">
      <c r="A9" s="173" t="s">
        <v>55</v>
      </c>
      <c r="B9" s="197" t="s">
        <v>72</v>
      </c>
      <c r="C9" s="212" t="s">
        <v>70</v>
      </c>
      <c r="D9" s="212" t="s">
        <v>71</v>
      </c>
      <c r="E9" s="197" t="s">
        <v>139</v>
      </c>
      <c r="F9" s="197" t="s">
        <v>138</v>
      </c>
      <c r="G9" s="212" t="s">
        <v>87</v>
      </c>
      <c r="H9" s="198" t="s">
        <v>147</v>
      </c>
      <c r="J9" s="234" t="s">
        <v>108</v>
      </c>
    </row>
    <row r="10" spans="1:11" ht="32">
      <c r="A10" s="220">
        <v>1</v>
      </c>
      <c r="B10" s="221"/>
      <c r="C10" s="248" t="s">
        <v>408</v>
      </c>
      <c r="D10" s="221" t="s">
        <v>409</v>
      </c>
      <c r="E10" s="221" t="s">
        <v>410</v>
      </c>
      <c r="F10" s="221" t="s">
        <v>411</v>
      </c>
      <c r="G10" s="221">
        <v>2001</v>
      </c>
      <c r="H10" s="294">
        <v>7.5</v>
      </c>
      <c r="J10" s="235" t="s">
        <v>162</v>
      </c>
      <c r="K10" t="s">
        <v>258</v>
      </c>
    </row>
    <row r="11" spans="1:11" ht="16">
      <c r="A11" s="211">
        <f>A10+1</f>
        <v>2</v>
      </c>
      <c r="B11" s="120"/>
      <c r="C11" s="217" t="s">
        <v>412</v>
      </c>
      <c r="D11" s="120" t="s">
        <v>413</v>
      </c>
      <c r="E11" s="120" t="s">
        <v>410</v>
      </c>
      <c r="F11" s="120" t="s">
        <v>411</v>
      </c>
      <c r="G11" s="120">
        <v>2000</v>
      </c>
      <c r="H11" s="281">
        <v>7.5</v>
      </c>
    </row>
    <row r="12" spans="1:11">
      <c r="A12" s="211">
        <f t="shared" ref="A12:A19" si="0">A11+1</f>
        <v>3</v>
      </c>
      <c r="B12" s="120"/>
      <c r="C12" s="120"/>
      <c r="D12" s="120"/>
      <c r="E12" s="120"/>
      <c r="F12" s="120"/>
      <c r="G12" s="120"/>
      <c r="H12" s="281"/>
    </row>
    <row r="13" spans="1:11">
      <c r="A13" s="211">
        <f t="shared" si="0"/>
        <v>4</v>
      </c>
      <c r="B13" s="185"/>
      <c r="C13" s="120"/>
      <c r="D13" s="120"/>
      <c r="E13" s="120"/>
      <c r="F13" s="120"/>
      <c r="G13" s="120"/>
      <c r="H13" s="281"/>
    </row>
    <row r="14" spans="1:11">
      <c r="A14" s="211">
        <f t="shared" si="0"/>
        <v>5</v>
      </c>
      <c r="B14" s="189"/>
      <c r="C14" s="188"/>
      <c r="D14" s="120"/>
      <c r="E14" s="120"/>
      <c r="F14" s="120"/>
      <c r="G14" s="120"/>
      <c r="H14" s="281"/>
    </row>
    <row r="15" spans="1:11">
      <c r="A15" s="211">
        <f t="shared" si="0"/>
        <v>6</v>
      </c>
      <c r="B15" s="185"/>
      <c r="C15" s="120"/>
      <c r="D15" s="120"/>
      <c r="E15" s="120"/>
      <c r="F15" s="120"/>
      <c r="G15" s="120"/>
      <c r="H15" s="281"/>
    </row>
    <row r="16" spans="1:11">
      <c r="A16" s="211">
        <f t="shared" si="0"/>
        <v>7</v>
      </c>
      <c r="B16" s="185"/>
      <c r="C16" s="120"/>
      <c r="D16" s="120"/>
      <c r="E16" s="120"/>
      <c r="F16" s="120"/>
      <c r="G16" s="120"/>
      <c r="H16" s="281"/>
    </row>
    <row r="17" spans="1:8">
      <c r="A17" s="211">
        <f t="shared" si="0"/>
        <v>8</v>
      </c>
      <c r="B17" s="189"/>
      <c r="C17" s="188"/>
      <c r="D17" s="188"/>
      <c r="E17" s="188"/>
      <c r="F17" s="188"/>
      <c r="G17" s="188"/>
      <c r="H17" s="281"/>
    </row>
    <row r="18" spans="1:8">
      <c r="A18" s="211">
        <f t="shared" si="0"/>
        <v>9</v>
      </c>
      <c r="B18" s="188"/>
      <c r="C18" s="188"/>
      <c r="D18" s="188"/>
      <c r="E18" s="188"/>
      <c r="F18" s="188"/>
      <c r="G18" s="188"/>
      <c r="H18" s="290"/>
    </row>
    <row r="19" spans="1:8" s="50" customFormat="1" ht="16" thickBot="1">
      <c r="A19" s="219">
        <f t="shared" si="0"/>
        <v>10</v>
      </c>
      <c r="B19" s="57"/>
      <c r="C19" s="218"/>
      <c r="D19" s="204"/>
      <c r="E19" s="204"/>
      <c r="F19" s="204"/>
      <c r="G19" s="204"/>
      <c r="H19" s="295"/>
    </row>
    <row r="20" spans="1:8" ht="16" thickBot="1">
      <c r="A20" s="308"/>
      <c r="G20" s="147" t="str">
        <f>"Total "&amp;LEFT(A7,3)</f>
        <v>Total I13</v>
      </c>
      <c r="H20" s="148">
        <f>SUM(H10:H19)</f>
        <v>15</v>
      </c>
    </row>
    <row r="22" spans="1:8" ht="53.25" customHeight="1">
      <c r="A22" s="51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10"/>
      <c r="C22" s="510"/>
      <c r="D22" s="510"/>
      <c r="E22" s="510"/>
      <c r="F22" s="510"/>
      <c r="G22" s="510"/>
      <c r="H22" s="510"/>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scale="78"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view="pageBreakPreview" topLeftCell="A3" zoomScale="60" zoomScaleNormal="100" workbookViewId="0">
      <selection activeCell="K10" sqref="K10"/>
    </sheetView>
  </sheetViews>
  <sheetFormatPr baseColWidth="10" defaultColWidth="8.83203125" defaultRowHeight="15"/>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 min="10" max="10" width="10.5" customWidth="1"/>
  </cols>
  <sheetData>
    <row r="1" spans="1:11" ht="16">
      <c r="A1" s="231" t="str">
        <f>'Date initiale'!C3</f>
        <v>Universitatea de Arhitectură și Urbanism "Ion Mincu" București</v>
      </c>
      <c r="B1" s="231"/>
      <c r="C1" s="231"/>
      <c r="D1" s="16"/>
      <c r="E1" s="16"/>
      <c r="F1" s="16"/>
    </row>
    <row r="2" spans="1:11" ht="16">
      <c r="A2" s="231" t="str">
        <f>'Date initiale'!B4&amp;" "&amp;'Date initiale'!C4</f>
        <v>Facultatea ARHITECTURA</v>
      </c>
      <c r="B2" s="231"/>
      <c r="C2" s="231"/>
      <c r="D2" s="16"/>
      <c r="E2" s="16"/>
      <c r="F2" s="16"/>
    </row>
    <row r="3" spans="1:11" ht="16">
      <c r="A3" s="231" t="str">
        <f>'Date initiale'!B5&amp;" "&amp;'Date initiale'!C5</f>
        <v>Departamentul Istoria &amp; Teoria Arhitecturii și Conservarea Patrimoniului</v>
      </c>
      <c r="B3" s="231"/>
      <c r="C3" s="231"/>
      <c r="D3" s="16"/>
      <c r="E3" s="16"/>
      <c r="F3" s="16"/>
    </row>
    <row r="4" spans="1:11" ht="16">
      <c r="A4" s="232" t="str">
        <f>'Date initiale'!C6&amp;", "&amp;'Date initiale'!C7</f>
        <v>GHYKA, Celia, profesor universitar</v>
      </c>
      <c r="B4" s="232"/>
      <c r="C4" s="232"/>
      <c r="D4" s="16"/>
      <c r="E4" s="16"/>
      <c r="F4" s="16"/>
    </row>
    <row r="5" spans="1:11" ht="16">
      <c r="A5" s="232"/>
      <c r="B5" s="232"/>
      <c r="C5" s="232"/>
      <c r="D5" s="16"/>
      <c r="E5" s="16"/>
      <c r="F5" s="16"/>
    </row>
    <row r="6" spans="1:11" ht="16">
      <c r="A6" s="508" t="s">
        <v>110</v>
      </c>
      <c r="B6" s="508"/>
      <c r="C6" s="508"/>
      <c r="D6" s="508"/>
      <c r="E6" s="508"/>
      <c r="F6" s="508"/>
      <c r="G6" s="508"/>
      <c r="H6" s="508"/>
    </row>
    <row r="7" spans="1:11" ht="54" customHeight="1">
      <c r="A7" s="511"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11"/>
      <c r="C7" s="511"/>
      <c r="D7" s="511"/>
      <c r="E7" s="511"/>
      <c r="F7" s="511"/>
      <c r="G7" s="511"/>
      <c r="H7" s="511"/>
    </row>
    <row r="8" spans="1:11" ht="17" thickBot="1">
      <c r="A8" s="46"/>
      <c r="B8" s="46"/>
      <c r="C8" s="46"/>
      <c r="D8" s="46"/>
      <c r="E8" s="46"/>
      <c r="F8" s="61"/>
      <c r="G8" s="61"/>
      <c r="H8" s="61"/>
    </row>
    <row r="9" spans="1:11" ht="49" thickBot="1">
      <c r="A9" s="173" t="s">
        <v>55</v>
      </c>
      <c r="B9" s="197" t="s">
        <v>72</v>
      </c>
      <c r="C9" s="212" t="s">
        <v>70</v>
      </c>
      <c r="D9" s="212" t="s">
        <v>71</v>
      </c>
      <c r="E9" s="197" t="s">
        <v>140</v>
      </c>
      <c r="F9" s="197" t="s">
        <v>138</v>
      </c>
      <c r="G9" s="212" t="s">
        <v>87</v>
      </c>
      <c r="H9" s="198" t="s">
        <v>147</v>
      </c>
      <c r="J9" s="234" t="s">
        <v>108</v>
      </c>
    </row>
    <row r="10" spans="1:11">
      <c r="A10" s="224">
        <v>1</v>
      </c>
      <c r="B10" s="225"/>
      <c r="C10" s="225"/>
      <c r="D10" s="225"/>
      <c r="E10" s="225"/>
      <c r="F10" s="225"/>
      <c r="G10" s="225"/>
      <c r="H10" s="226"/>
      <c r="J10" s="235" t="s">
        <v>165</v>
      </c>
      <c r="K10" s="326" t="s">
        <v>258</v>
      </c>
    </row>
    <row r="11" spans="1:11">
      <c r="A11" s="210">
        <f>A10+1</f>
        <v>2</v>
      </c>
      <c r="B11" s="222"/>
      <c r="C11" s="202"/>
      <c r="D11" s="202"/>
      <c r="E11" s="223"/>
      <c r="F11" s="223"/>
      <c r="G11" s="202"/>
      <c r="H11" s="187"/>
    </row>
    <row r="12" spans="1:11">
      <c r="A12" s="210">
        <f t="shared" ref="A12:A19" si="0">A11+1</f>
        <v>3</v>
      </c>
      <c r="B12" s="185"/>
      <c r="C12" s="120"/>
      <c r="D12" s="120"/>
      <c r="E12" s="120"/>
      <c r="F12" s="120"/>
      <c r="G12" s="120"/>
      <c r="H12" s="187"/>
    </row>
    <row r="13" spans="1:11">
      <c r="A13" s="210">
        <f t="shared" si="0"/>
        <v>4</v>
      </c>
      <c r="B13" s="120"/>
      <c r="C13" s="120"/>
      <c r="D13" s="120"/>
      <c r="E13" s="120"/>
      <c r="F13" s="120"/>
      <c r="G13" s="120"/>
      <c r="H13" s="187"/>
    </row>
    <row r="14" spans="1:11">
      <c r="A14" s="210">
        <f t="shared" si="0"/>
        <v>5</v>
      </c>
      <c r="B14" s="185"/>
      <c r="C14" s="120"/>
      <c r="D14" s="120"/>
      <c r="E14" s="120"/>
      <c r="F14" s="120"/>
      <c r="G14" s="120"/>
      <c r="H14" s="187"/>
    </row>
    <row r="15" spans="1:11">
      <c r="A15" s="210">
        <f t="shared" si="0"/>
        <v>6</v>
      </c>
      <c r="B15" s="120"/>
      <c r="C15" s="120"/>
      <c r="D15" s="120"/>
      <c r="E15" s="120"/>
      <c r="F15" s="120"/>
      <c r="G15" s="120"/>
      <c r="H15" s="187"/>
    </row>
    <row r="16" spans="1:11">
      <c r="A16" s="210">
        <f t="shared" si="0"/>
        <v>7</v>
      </c>
      <c r="B16" s="185"/>
      <c r="C16" s="120"/>
      <c r="D16" s="120"/>
      <c r="E16" s="120"/>
      <c r="F16" s="120"/>
      <c r="G16" s="120"/>
      <c r="H16" s="187"/>
    </row>
    <row r="17" spans="1:8">
      <c r="A17" s="210">
        <f t="shared" si="0"/>
        <v>8</v>
      </c>
      <c r="B17" s="120"/>
      <c r="C17" s="120"/>
      <c r="D17" s="120"/>
      <c r="E17" s="120"/>
      <c r="F17" s="120"/>
      <c r="G17" s="120"/>
      <c r="H17" s="187"/>
    </row>
    <row r="18" spans="1:8">
      <c r="A18" s="210">
        <f t="shared" si="0"/>
        <v>9</v>
      </c>
      <c r="B18" s="185"/>
      <c r="C18" s="120"/>
      <c r="D18" s="120"/>
      <c r="E18" s="120"/>
      <c r="F18" s="120"/>
      <c r="G18" s="120"/>
      <c r="H18" s="187"/>
    </row>
    <row r="19" spans="1:8" ht="16" thickBot="1">
      <c r="A19" s="227">
        <f t="shared" si="0"/>
        <v>10</v>
      </c>
      <c r="B19" s="126"/>
      <c r="C19" s="126"/>
      <c r="D19" s="126"/>
      <c r="E19" s="126"/>
      <c r="F19" s="126"/>
      <c r="G19" s="126"/>
      <c r="H19" s="194"/>
    </row>
    <row r="20" spans="1:8" ht="16" thickBot="1">
      <c r="A20" s="308"/>
      <c r="G20" s="147" t="str">
        <f>"Total "&amp;LEFT(A7,4)</f>
        <v>Total I14a</v>
      </c>
      <c r="H20" s="148">
        <f>SUM(H10:H19)</f>
        <v>0</v>
      </c>
    </row>
    <row r="22" spans="1:8" ht="53.25" customHeight="1">
      <c r="A22" s="51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10"/>
      <c r="C22" s="510"/>
      <c r="D22" s="510"/>
      <c r="E22" s="510"/>
      <c r="F22" s="510"/>
      <c r="G22" s="510"/>
      <c r="H22" s="510"/>
    </row>
    <row r="40" spans="1:9" ht="16" thickBot="1"/>
    <row r="41" spans="1:9" ht="54" customHeight="1" thickBot="1">
      <c r="A41" s="196" t="s">
        <v>69</v>
      </c>
      <c r="B41" s="197" t="s">
        <v>72</v>
      </c>
      <c r="C41" s="212" t="s">
        <v>70</v>
      </c>
      <c r="D41" s="212" t="s">
        <v>71</v>
      </c>
      <c r="E41" s="197" t="s">
        <v>139</v>
      </c>
      <c r="F41" s="197" t="s">
        <v>139</v>
      </c>
      <c r="G41" s="197" t="s">
        <v>138</v>
      </c>
      <c r="H41" s="212" t="s">
        <v>87</v>
      </c>
      <c r="I41" s="198"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view="pageBreakPreview" zoomScale="60" zoomScaleNormal="100" workbookViewId="0">
      <selection activeCell="E11" sqref="E11"/>
    </sheetView>
  </sheetViews>
  <sheetFormatPr baseColWidth="10" defaultColWidth="8.83203125" defaultRowHeight="15"/>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s>
  <sheetData>
    <row r="1" spans="1:11" ht="16">
      <c r="A1" s="233" t="str">
        <f>'Date initiale'!C3</f>
        <v>Universitatea de Arhitectură și Urbanism "Ion Mincu" București</v>
      </c>
      <c r="B1" s="233"/>
      <c r="C1" s="233"/>
      <c r="D1" s="29"/>
      <c r="E1" s="29"/>
      <c r="F1" s="29"/>
      <c r="G1" s="29"/>
      <c r="H1" s="29"/>
    </row>
    <row r="2" spans="1:11" ht="16">
      <c r="A2" s="233" t="str">
        <f>'Date initiale'!B4&amp;" "&amp;'Date initiale'!C4</f>
        <v>Facultatea ARHITECTURA</v>
      </c>
      <c r="B2" s="233"/>
      <c r="C2" s="233"/>
      <c r="D2" s="29"/>
      <c r="E2" s="29"/>
      <c r="F2" s="29"/>
      <c r="G2" s="29"/>
      <c r="H2" s="29"/>
    </row>
    <row r="3" spans="1:11" ht="16">
      <c r="A3" s="233" t="str">
        <f>'Date initiale'!B5&amp;" "&amp;'Date initiale'!C5</f>
        <v>Departamentul Istoria &amp; Teoria Arhitecturii și Conservarea Patrimoniului</v>
      </c>
      <c r="B3" s="233"/>
      <c r="C3" s="233"/>
      <c r="D3" s="29"/>
      <c r="E3" s="29"/>
      <c r="F3" s="29"/>
      <c r="G3" s="29"/>
      <c r="H3" s="29"/>
    </row>
    <row r="4" spans="1:11" ht="16">
      <c r="A4" s="233" t="str">
        <f>'Date initiale'!C6&amp;", "&amp;'Date initiale'!C7</f>
        <v>GHYKA, Celia, profesor universitar</v>
      </c>
      <c r="B4" s="233"/>
      <c r="C4" s="233"/>
      <c r="D4" s="29"/>
      <c r="E4" s="29"/>
      <c r="F4" s="29"/>
      <c r="G4" s="29"/>
      <c r="H4" s="29"/>
    </row>
    <row r="5" spans="1:11" ht="16">
      <c r="A5" s="233"/>
      <c r="B5" s="233"/>
      <c r="C5" s="233"/>
      <c r="D5" s="29"/>
      <c r="E5" s="29"/>
      <c r="F5" s="29"/>
      <c r="G5" s="29"/>
      <c r="H5" s="29"/>
    </row>
    <row r="6" spans="1:11" ht="16">
      <c r="A6" s="515" t="s">
        <v>110</v>
      </c>
      <c r="B6" s="515"/>
      <c r="C6" s="515"/>
      <c r="D6" s="515"/>
      <c r="E6" s="515"/>
      <c r="F6" s="515"/>
      <c r="G6" s="515"/>
      <c r="H6" s="515"/>
    </row>
    <row r="7" spans="1:11" ht="36.75" customHeight="1">
      <c r="A7" s="511" t="str">
        <f>'Descriere indicatori'!B19&amp;"b. "&amp;'Descriere indicatori'!C20</f>
        <v xml:space="preserve">I14b. Proiect urbanistic şi peisagistic la nivelul Planurilor Generale / Zonale ale Localităţilor (inclusiv studii de fundamentare, de inserţie, de oportunitate) avizate** </v>
      </c>
      <c r="B7" s="511"/>
      <c r="C7" s="511"/>
      <c r="D7" s="511"/>
      <c r="E7" s="511"/>
      <c r="F7" s="511"/>
      <c r="G7" s="511"/>
      <c r="H7" s="511"/>
    </row>
    <row r="8" spans="1:11" ht="19.5" customHeight="1" thickBot="1">
      <c r="A8" s="48"/>
      <c r="B8" s="48"/>
      <c r="C8" s="48"/>
      <c r="D8" s="48"/>
      <c r="E8" s="48"/>
      <c r="F8" s="48"/>
      <c r="G8" s="48"/>
      <c r="H8" s="48"/>
    </row>
    <row r="9" spans="1:11" ht="49" thickBot="1">
      <c r="A9" s="143" t="s">
        <v>55</v>
      </c>
      <c r="B9" s="197" t="s">
        <v>72</v>
      </c>
      <c r="C9" s="212" t="s">
        <v>70</v>
      </c>
      <c r="D9" s="212" t="s">
        <v>71</v>
      </c>
      <c r="E9" s="197" t="s">
        <v>140</v>
      </c>
      <c r="F9" s="197" t="s">
        <v>138</v>
      </c>
      <c r="G9" s="212" t="s">
        <v>87</v>
      </c>
      <c r="H9" s="198" t="s">
        <v>147</v>
      </c>
      <c r="J9" s="234" t="s">
        <v>108</v>
      </c>
    </row>
    <row r="10" spans="1:11" ht="32">
      <c r="A10" s="403">
        <v>1</v>
      </c>
      <c r="B10" s="400" t="s">
        <v>414</v>
      </c>
      <c r="C10" s="401" t="s">
        <v>415</v>
      </c>
      <c r="D10" s="180" t="s">
        <v>416</v>
      </c>
      <c r="E10" s="402" t="s">
        <v>417</v>
      </c>
      <c r="F10" s="402" t="s">
        <v>418</v>
      </c>
      <c r="G10" s="181">
        <v>2023</v>
      </c>
      <c r="H10" s="404">
        <v>1.1599999999999999</v>
      </c>
      <c r="J10" s="235" t="s">
        <v>166</v>
      </c>
      <c r="K10" s="326" t="s">
        <v>258</v>
      </c>
    </row>
    <row r="11" spans="1:11" ht="48">
      <c r="A11" s="405">
        <f>A10+1</f>
        <v>2</v>
      </c>
      <c r="B11" s="406" t="s">
        <v>414</v>
      </c>
      <c r="C11" s="407" t="s">
        <v>419</v>
      </c>
      <c r="D11" s="201" t="s">
        <v>416</v>
      </c>
      <c r="E11" s="202" t="s">
        <v>420</v>
      </c>
      <c r="F11" s="402" t="s">
        <v>418</v>
      </c>
      <c r="G11" s="408">
        <v>2014</v>
      </c>
      <c r="H11" s="409">
        <v>2</v>
      </c>
    </row>
    <row r="12" spans="1:11">
      <c r="A12" s="184">
        <f t="shared" ref="A12:A19" si="0">A11+1</f>
        <v>3</v>
      </c>
      <c r="B12" s="185"/>
      <c r="C12" s="228"/>
      <c r="D12" s="120"/>
      <c r="E12" s="229"/>
      <c r="F12" s="229"/>
      <c r="G12" s="229"/>
      <c r="H12" s="277"/>
    </row>
    <row r="13" spans="1:11">
      <c r="A13" s="184">
        <f t="shared" si="0"/>
        <v>4</v>
      </c>
      <c r="B13" s="185"/>
      <c r="C13" s="217"/>
      <c r="D13" s="120"/>
      <c r="E13" s="120"/>
      <c r="F13" s="120"/>
      <c r="G13" s="195"/>
      <c r="H13" s="277"/>
    </row>
    <row r="14" spans="1:11">
      <c r="A14" s="184">
        <f t="shared" si="0"/>
        <v>5</v>
      </c>
      <c r="B14" s="185"/>
      <c r="C14" s="228"/>
      <c r="D14" s="120"/>
      <c r="E14" s="229"/>
      <c r="F14" s="229"/>
      <c r="G14" s="229"/>
      <c r="H14" s="277"/>
    </row>
    <row r="15" spans="1:11">
      <c r="A15" s="184">
        <f t="shared" si="0"/>
        <v>6</v>
      </c>
      <c r="B15" s="185"/>
      <c r="C15" s="228"/>
      <c r="D15" s="120"/>
      <c r="E15" s="229"/>
      <c r="F15" s="229"/>
      <c r="G15" s="229"/>
      <c r="H15" s="277"/>
    </row>
    <row r="16" spans="1:11">
      <c r="A16" s="184">
        <f t="shared" si="0"/>
        <v>7</v>
      </c>
      <c r="B16" s="185"/>
      <c r="C16" s="217"/>
      <c r="D16" s="120"/>
      <c r="E16" s="120"/>
      <c r="F16" s="120"/>
      <c r="G16" s="195"/>
      <c r="H16" s="277"/>
    </row>
    <row r="17" spans="1:8">
      <c r="A17" s="184">
        <f t="shared" si="0"/>
        <v>8</v>
      </c>
      <c r="B17" s="185"/>
      <c r="C17" s="228"/>
      <c r="D17" s="120"/>
      <c r="E17" s="229"/>
      <c r="F17" s="229"/>
      <c r="G17" s="229"/>
      <c r="H17" s="277"/>
    </row>
    <row r="18" spans="1:8">
      <c r="A18" s="184">
        <f t="shared" si="0"/>
        <v>9</v>
      </c>
      <c r="B18" s="185"/>
      <c r="C18" s="228"/>
      <c r="D18" s="120"/>
      <c r="E18" s="229"/>
      <c r="F18" s="229"/>
      <c r="G18" s="229"/>
      <c r="H18" s="277"/>
    </row>
    <row r="19" spans="1:8" ht="16" thickBot="1">
      <c r="A19" s="191">
        <f t="shared" si="0"/>
        <v>10</v>
      </c>
      <c r="B19" s="126"/>
      <c r="C19" s="230"/>
      <c r="D19" s="126"/>
      <c r="E19" s="126"/>
      <c r="F19" s="126"/>
      <c r="G19" s="126"/>
      <c r="H19" s="291"/>
    </row>
    <row r="20" spans="1:8" ht="17" thickBot="1">
      <c r="A20" s="305"/>
      <c r="G20" s="147" t="str">
        <f>"Total "&amp;LEFT(A7,4)</f>
        <v>Total I14b</v>
      </c>
      <c r="H20" s="244">
        <f>SUM(H10:H19)</f>
        <v>3.16</v>
      </c>
    </row>
    <row r="22" spans="1:8" ht="53.25" customHeight="1">
      <c r="A22" s="51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10"/>
      <c r="C22" s="510"/>
      <c r="D22" s="510"/>
      <c r="E22" s="510"/>
      <c r="F22" s="510"/>
      <c r="G22" s="510"/>
      <c r="H22" s="510"/>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view="pageBreakPreview" zoomScale="60" zoomScaleNormal="100" workbookViewId="0">
      <selection activeCell="Z13" sqref="Z13"/>
    </sheetView>
  </sheetViews>
  <sheetFormatPr baseColWidth="10" defaultColWidth="9.1640625" defaultRowHeight="15"/>
  <cols>
    <col min="1" max="1" width="5.1640625" customWidth="1"/>
    <col min="2" max="2" width="10.5" customWidth="1"/>
    <col min="3" max="3" width="43.1640625" customWidth="1"/>
    <col min="4" max="4" width="24" customWidth="1"/>
    <col min="5" max="5" width="14.33203125" customWidth="1"/>
    <col min="6" max="6" width="11.83203125" style="442" customWidth="1"/>
    <col min="7" max="7" width="10" customWidth="1"/>
    <col min="8" max="8" width="9.6640625" customWidth="1"/>
    <col min="10" max="10" width="10.33203125" customWidth="1"/>
  </cols>
  <sheetData>
    <row r="1" spans="1:11" ht="16">
      <c r="A1" s="231" t="str">
        <f>'Date initiale'!C3</f>
        <v>Universitatea de Arhitectură și Urbanism "Ion Mincu" București</v>
      </c>
      <c r="B1" s="231"/>
      <c r="C1" s="231"/>
      <c r="D1" s="16"/>
      <c r="E1" s="16"/>
      <c r="F1" s="16"/>
    </row>
    <row r="2" spans="1:11" ht="16">
      <c r="A2" s="231" t="str">
        <f>'Date initiale'!B4&amp;" "&amp;'Date initiale'!C4</f>
        <v>Facultatea ARHITECTURA</v>
      </c>
      <c r="B2" s="231"/>
      <c r="C2" s="231"/>
      <c r="D2" s="16"/>
      <c r="E2" s="16"/>
      <c r="F2" s="16"/>
    </row>
    <row r="3" spans="1:11" ht="16">
      <c r="A3" s="231" t="str">
        <f>'Date initiale'!B5&amp;" "&amp;'Date initiale'!C5</f>
        <v>Departamentul Istoria &amp; Teoria Arhitecturii și Conservarea Patrimoniului</v>
      </c>
      <c r="B3" s="231"/>
      <c r="C3" s="231"/>
      <c r="D3" s="16"/>
      <c r="E3" s="16"/>
      <c r="F3" s="16"/>
    </row>
    <row r="4" spans="1:11" ht="16">
      <c r="A4" s="232" t="str">
        <f>'Date initiale'!C6&amp;", "&amp;'Date initiale'!C7</f>
        <v>GHYKA, Celia, profesor universitar</v>
      </c>
      <c r="B4" s="232"/>
      <c r="C4" s="232"/>
      <c r="D4" s="16"/>
      <c r="E4" s="16"/>
      <c r="F4" s="16"/>
    </row>
    <row r="5" spans="1:11" ht="16">
      <c r="A5" s="232"/>
      <c r="B5" s="232"/>
      <c r="C5" s="232"/>
      <c r="D5" s="16"/>
      <c r="E5" s="16"/>
      <c r="F5" s="16"/>
    </row>
    <row r="6" spans="1:11" ht="16">
      <c r="A6" s="508" t="s">
        <v>110</v>
      </c>
      <c r="B6" s="508"/>
      <c r="C6" s="508"/>
      <c r="D6" s="508"/>
      <c r="E6" s="508"/>
      <c r="F6" s="508"/>
      <c r="G6" s="508"/>
      <c r="H6" s="508"/>
    </row>
    <row r="7" spans="1:11" ht="52.5" customHeight="1">
      <c r="A7" s="511"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11"/>
      <c r="C7" s="511"/>
      <c r="D7" s="511"/>
      <c r="E7" s="511"/>
      <c r="F7" s="511"/>
      <c r="G7" s="511"/>
      <c r="H7" s="511"/>
    </row>
    <row r="8" spans="1:11" ht="17" thickBot="1">
      <c r="A8" s="46"/>
      <c r="B8" s="46"/>
      <c r="C8" s="46"/>
      <c r="D8" s="46"/>
      <c r="E8" s="46"/>
      <c r="F8" s="61"/>
      <c r="G8" s="61"/>
      <c r="H8" s="61"/>
    </row>
    <row r="9" spans="1:11" ht="49" thickBot="1">
      <c r="A9" s="173" t="s">
        <v>55</v>
      </c>
      <c r="B9" s="197" t="s">
        <v>72</v>
      </c>
      <c r="C9" s="212" t="s">
        <v>141</v>
      </c>
      <c r="D9" s="212" t="s">
        <v>71</v>
      </c>
      <c r="E9" s="197" t="s">
        <v>140</v>
      </c>
      <c r="F9" s="197" t="s">
        <v>138</v>
      </c>
      <c r="G9" s="212" t="s">
        <v>87</v>
      </c>
      <c r="H9" s="198" t="s">
        <v>147</v>
      </c>
      <c r="J9" s="234" t="s">
        <v>108</v>
      </c>
    </row>
    <row r="10" spans="1:11" ht="49" thickBot="1">
      <c r="A10" s="224">
        <v>1</v>
      </c>
      <c r="B10" s="410" t="s">
        <v>422</v>
      </c>
      <c r="C10" s="411" t="s">
        <v>423</v>
      </c>
      <c r="D10" s="412" t="s">
        <v>424</v>
      </c>
      <c r="E10" s="413" t="s">
        <v>425</v>
      </c>
      <c r="F10" s="397" t="s">
        <v>426</v>
      </c>
      <c r="G10" s="398">
        <v>2019</v>
      </c>
      <c r="H10" s="414">
        <v>20</v>
      </c>
      <c r="J10" s="235" t="s">
        <v>167</v>
      </c>
      <c r="K10" s="326" t="s">
        <v>258</v>
      </c>
    </row>
    <row r="11" spans="1:11" ht="90">
      <c r="A11" s="210">
        <f>A10+1</f>
        <v>2</v>
      </c>
      <c r="B11" s="415" t="s">
        <v>427</v>
      </c>
      <c r="C11" s="416" t="s">
        <v>428</v>
      </c>
      <c r="D11" s="417" t="s">
        <v>429</v>
      </c>
      <c r="E11" s="418" t="s">
        <v>425</v>
      </c>
      <c r="F11" s="440" t="s">
        <v>426</v>
      </c>
      <c r="G11" s="419" t="s">
        <v>430</v>
      </c>
      <c r="H11" s="420">
        <v>15</v>
      </c>
    </row>
    <row r="12" spans="1:11" ht="60">
      <c r="A12" s="210">
        <f t="shared" ref="A12:A19" si="0">A11+1</f>
        <v>3</v>
      </c>
      <c r="B12" s="421"/>
      <c r="C12" s="416" t="s">
        <v>431</v>
      </c>
      <c r="D12" s="417" t="s">
        <v>432</v>
      </c>
      <c r="E12" s="422"/>
      <c r="F12" s="441" t="s">
        <v>426</v>
      </c>
      <c r="G12" s="423" t="s">
        <v>433</v>
      </c>
      <c r="H12" s="424">
        <v>20</v>
      </c>
    </row>
    <row r="13" spans="1:11" ht="60">
      <c r="A13" s="210">
        <f t="shared" si="0"/>
        <v>4</v>
      </c>
      <c r="B13" s="425" t="s">
        <v>434</v>
      </c>
      <c r="C13" s="439" t="s">
        <v>435</v>
      </c>
      <c r="D13" s="417" t="s">
        <v>436</v>
      </c>
      <c r="E13" s="426"/>
      <c r="F13" s="399" t="s">
        <v>421</v>
      </c>
      <c r="G13" s="399" t="s">
        <v>437</v>
      </c>
      <c r="H13" s="424">
        <v>3.3</v>
      </c>
    </row>
    <row r="14" spans="1:11" ht="32">
      <c r="A14" s="210">
        <f t="shared" si="0"/>
        <v>5</v>
      </c>
      <c r="B14" s="427" t="s">
        <v>438</v>
      </c>
      <c r="C14" s="430" t="s">
        <v>439</v>
      </c>
      <c r="D14" s="428" t="s">
        <v>440</v>
      </c>
      <c r="E14" s="426"/>
      <c r="F14" s="399" t="s">
        <v>421</v>
      </c>
      <c r="G14" s="399" t="s">
        <v>441</v>
      </c>
      <c r="H14" s="424">
        <v>1.5</v>
      </c>
    </row>
    <row r="15" spans="1:11" ht="32">
      <c r="A15" s="210">
        <f t="shared" si="0"/>
        <v>6</v>
      </c>
      <c r="B15" s="429" t="s">
        <v>442</v>
      </c>
      <c r="C15" s="430" t="s">
        <v>443</v>
      </c>
      <c r="D15" s="428" t="s">
        <v>440</v>
      </c>
      <c r="E15" s="426"/>
      <c r="F15" s="399" t="s">
        <v>421</v>
      </c>
      <c r="G15" s="399">
        <v>2005</v>
      </c>
      <c r="H15" s="424">
        <v>5</v>
      </c>
    </row>
    <row r="16" spans="1:11" ht="32">
      <c r="A16" s="210">
        <f t="shared" si="0"/>
        <v>7</v>
      </c>
      <c r="B16" s="429" t="s">
        <v>444</v>
      </c>
      <c r="C16" s="430" t="s">
        <v>445</v>
      </c>
      <c r="D16" s="428" t="s">
        <v>440</v>
      </c>
      <c r="E16" s="426"/>
      <c r="F16" s="399" t="s">
        <v>421</v>
      </c>
      <c r="G16" s="399" t="s">
        <v>446</v>
      </c>
      <c r="H16" s="424">
        <v>3.5</v>
      </c>
    </row>
    <row r="17" spans="1:8" ht="48">
      <c r="A17" s="210">
        <f t="shared" si="0"/>
        <v>8</v>
      </c>
      <c r="B17" s="431"/>
      <c r="C17" s="432" t="s">
        <v>447</v>
      </c>
      <c r="D17" s="428" t="s">
        <v>416</v>
      </c>
      <c r="E17" s="426" t="s">
        <v>448</v>
      </c>
      <c r="F17" s="399" t="s">
        <v>421</v>
      </c>
      <c r="G17" s="399" t="s">
        <v>449</v>
      </c>
      <c r="H17" s="424">
        <v>1.6</v>
      </c>
    </row>
    <row r="18" spans="1:8" ht="48">
      <c r="A18" s="210">
        <f t="shared" si="0"/>
        <v>9</v>
      </c>
      <c r="B18" s="431"/>
      <c r="C18" s="430" t="s">
        <v>450</v>
      </c>
      <c r="D18" s="428" t="s">
        <v>416</v>
      </c>
      <c r="E18" s="426"/>
      <c r="F18" s="399" t="s">
        <v>411</v>
      </c>
      <c r="G18" s="399" t="s">
        <v>451</v>
      </c>
      <c r="H18" s="424">
        <v>2</v>
      </c>
    </row>
    <row r="19" spans="1:8" ht="17" thickBot="1">
      <c r="A19" s="227">
        <f t="shared" si="0"/>
        <v>10</v>
      </c>
      <c r="B19" s="433"/>
      <c r="C19" s="434" t="s">
        <v>452</v>
      </c>
      <c r="D19" s="435" t="s">
        <v>453</v>
      </c>
      <c r="E19" s="436" t="s">
        <v>425</v>
      </c>
      <c r="F19" s="437" t="s">
        <v>426</v>
      </c>
      <c r="G19" s="437" t="s">
        <v>454</v>
      </c>
      <c r="H19" s="438">
        <v>20</v>
      </c>
    </row>
    <row r="20" spans="1:8" ht="16" thickBot="1">
      <c r="A20" s="308"/>
      <c r="G20" s="147" t="str">
        <f>"Total "&amp;LEFT(A7,4)</f>
        <v>Total I14c</v>
      </c>
      <c r="H20" s="148">
        <f>SUM(H10:H19)</f>
        <v>91.899999999999991</v>
      </c>
    </row>
    <row r="22" spans="1:8" ht="53.25" customHeight="1">
      <c r="A22" s="51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10"/>
      <c r="C22" s="510"/>
      <c r="D22" s="510"/>
      <c r="E22" s="510"/>
      <c r="F22" s="510"/>
      <c r="G22" s="510"/>
      <c r="H22" s="510"/>
    </row>
    <row r="40" spans="1:9" ht="16" thickBot="1"/>
    <row r="41" spans="1:9" ht="54" customHeight="1" thickBot="1">
      <c r="A41" s="196" t="s">
        <v>69</v>
      </c>
      <c r="B41" s="197" t="s">
        <v>72</v>
      </c>
      <c r="C41" s="212" t="s">
        <v>70</v>
      </c>
      <c r="D41" s="212" t="s">
        <v>71</v>
      </c>
      <c r="E41" s="197" t="s">
        <v>139</v>
      </c>
      <c r="F41" s="197" t="s">
        <v>139</v>
      </c>
      <c r="G41" s="197" t="s">
        <v>138</v>
      </c>
      <c r="H41" s="212" t="s">
        <v>87</v>
      </c>
      <c r="I41" s="198"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7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view="pageBreakPreview" topLeftCell="A3" zoomScale="60" zoomScaleNormal="100" workbookViewId="0">
      <selection activeCell="C16" sqref="C16"/>
    </sheetView>
  </sheetViews>
  <sheetFormatPr baseColWidth="10" defaultColWidth="9.1640625" defaultRowHeight="15"/>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 min="10" max="10" width="10.33203125" customWidth="1"/>
  </cols>
  <sheetData>
    <row r="1" spans="1:11" ht="16">
      <c r="A1" s="231" t="str">
        <f>'Date initiale'!C3</f>
        <v>Universitatea de Arhitectură și Urbanism "Ion Mincu" București</v>
      </c>
      <c r="B1" s="231"/>
      <c r="C1" s="231"/>
      <c r="D1" s="16"/>
      <c r="E1" s="16"/>
      <c r="F1" s="16"/>
    </row>
    <row r="2" spans="1:11" ht="16">
      <c r="A2" s="231" t="str">
        <f>'Date initiale'!B4&amp;" "&amp;'Date initiale'!C4</f>
        <v>Facultatea ARHITECTURA</v>
      </c>
      <c r="B2" s="231"/>
      <c r="C2" s="231"/>
      <c r="D2" s="16"/>
      <c r="E2" s="16"/>
      <c r="F2" s="16"/>
    </row>
    <row r="3" spans="1:11" ht="16">
      <c r="A3" s="231" t="str">
        <f>'Date initiale'!B5&amp;" "&amp;'Date initiale'!C5</f>
        <v>Departamentul Istoria &amp; Teoria Arhitecturii și Conservarea Patrimoniului</v>
      </c>
      <c r="B3" s="231"/>
      <c r="C3" s="231"/>
      <c r="D3" s="16"/>
      <c r="E3" s="16"/>
      <c r="F3" s="16"/>
    </row>
    <row r="4" spans="1:11" ht="16">
      <c r="A4" s="232" t="str">
        <f>'Date initiale'!C6&amp;", "&amp;'Date initiale'!C7</f>
        <v>GHYKA, Celia, profesor universitar</v>
      </c>
      <c r="B4" s="232"/>
      <c r="C4" s="232"/>
      <c r="D4" s="16"/>
      <c r="E4" s="16"/>
      <c r="F4" s="16"/>
    </row>
    <row r="5" spans="1:11" ht="16">
      <c r="A5" s="232"/>
      <c r="B5" s="232"/>
      <c r="C5" s="232"/>
      <c r="D5" s="16"/>
      <c r="E5" s="16"/>
      <c r="F5" s="16"/>
    </row>
    <row r="6" spans="1:11" ht="16">
      <c r="A6" s="508" t="s">
        <v>110</v>
      </c>
      <c r="B6" s="508"/>
      <c r="C6" s="508"/>
      <c r="D6" s="508"/>
      <c r="E6" s="508"/>
      <c r="F6" s="508"/>
      <c r="G6" s="508"/>
      <c r="H6" s="508"/>
    </row>
    <row r="7" spans="1:11" ht="52.5" customHeight="1">
      <c r="A7" s="511"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11"/>
      <c r="C7" s="511"/>
      <c r="D7" s="511"/>
      <c r="E7" s="511"/>
      <c r="F7" s="511"/>
      <c r="G7" s="511"/>
      <c r="H7" s="511"/>
    </row>
    <row r="8" spans="1:11" ht="17" thickBot="1">
      <c r="A8" s="46"/>
      <c r="B8" s="46"/>
      <c r="C8" s="46"/>
      <c r="D8" s="46"/>
      <c r="E8" s="46"/>
      <c r="F8" s="61"/>
      <c r="G8" s="61"/>
      <c r="H8" s="61"/>
    </row>
    <row r="9" spans="1:11" ht="49" thickBot="1">
      <c r="A9" s="173" t="s">
        <v>55</v>
      </c>
      <c r="B9" s="197" t="s">
        <v>72</v>
      </c>
      <c r="C9" s="212" t="s">
        <v>141</v>
      </c>
      <c r="D9" s="212" t="s">
        <v>71</v>
      </c>
      <c r="E9" s="197" t="s">
        <v>140</v>
      </c>
      <c r="F9" s="197" t="s">
        <v>138</v>
      </c>
      <c r="G9" s="212" t="s">
        <v>87</v>
      </c>
      <c r="H9" s="198" t="s">
        <v>147</v>
      </c>
      <c r="J9" s="234" t="s">
        <v>108</v>
      </c>
    </row>
    <row r="10" spans="1:11">
      <c r="A10" s="224">
        <v>1</v>
      </c>
      <c r="B10" s="225"/>
      <c r="C10" s="225"/>
      <c r="D10" s="225"/>
      <c r="E10" s="225"/>
      <c r="F10" s="225"/>
      <c r="G10" s="225"/>
      <c r="H10" s="226"/>
      <c r="J10" s="235">
        <v>20</v>
      </c>
      <c r="K10" s="326" t="s">
        <v>258</v>
      </c>
    </row>
    <row r="11" spans="1:11">
      <c r="A11" s="210">
        <f>A10+1</f>
        <v>2</v>
      </c>
      <c r="B11" s="222"/>
      <c r="C11" s="202"/>
      <c r="D11" s="202"/>
      <c r="E11" s="223"/>
      <c r="F11" s="223"/>
      <c r="G11" s="202"/>
      <c r="H11" s="277"/>
    </row>
    <row r="12" spans="1:11">
      <c r="A12" s="210">
        <f t="shared" ref="A12:A19" si="0">A11+1</f>
        <v>3</v>
      </c>
      <c r="B12" s="185"/>
      <c r="C12" s="120"/>
      <c r="D12" s="120"/>
      <c r="E12" s="120"/>
      <c r="F12" s="120"/>
      <c r="G12" s="120"/>
      <c r="H12" s="277"/>
    </row>
    <row r="13" spans="1:11">
      <c r="A13" s="210">
        <f t="shared" si="0"/>
        <v>4</v>
      </c>
      <c r="B13" s="120"/>
      <c r="C13" s="120"/>
      <c r="D13" s="120"/>
      <c r="E13" s="120"/>
      <c r="F13" s="120"/>
      <c r="G13" s="120"/>
      <c r="H13" s="277"/>
    </row>
    <row r="14" spans="1:11">
      <c r="A14" s="210">
        <f t="shared" si="0"/>
        <v>5</v>
      </c>
      <c r="B14" s="185"/>
      <c r="C14" s="120"/>
      <c r="D14" s="120"/>
      <c r="E14" s="120"/>
      <c r="F14" s="120"/>
      <c r="G14" s="120"/>
      <c r="H14" s="277"/>
    </row>
    <row r="15" spans="1:11">
      <c r="A15" s="210">
        <f t="shared" si="0"/>
        <v>6</v>
      </c>
      <c r="B15" s="120"/>
      <c r="C15" s="120"/>
      <c r="D15" s="120"/>
      <c r="E15" s="120"/>
      <c r="F15" s="120"/>
      <c r="G15" s="120"/>
      <c r="H15" s="277"/>
    </row>
    <row r="16" spans="1:11">
      <c r="A16" s="210">
        <f t="shared" si="0"/>
        <v>7</v>
      </c>
      <c r="B16" s="185"/>
      <c r="C16" s="120"/>
      <c r="D16" s="120"/>
      <c r="E16" s="120"/>
      <c r="F16" s="120"/>
      <c r="G16" s="120"/>
      <c r="H16" s="277"/>
    </row>
    <row r="17" spans="1:8">
      <c r="A17" s="210">
        <f t="shared" si="0"/>
        <v>8</v>
      </c>
      <c r="B17" s="120"/>
      <c r="C17" s="120"/>
      <c r="D17" s="120"/>
      <c r="E17" s="120"/>
      <c r="F17" s="120"/>
      <c r="G17" s="120"/>
      <c r="H17" s="277"/>
    </row>
    <row r="18" spans="1:8">
      <c r="A18" s="210">
        <f t="shared" si="0"/>
        <v>9</v>
      </c>
      <c r="B18" s="185"/>
      <c r="C18" s="120"/>
      <c r="D18" s="120"/>
      <c r="E18" s="120"/>
      <c r="F18" s="120"/>
      <c r="G18" s="120"/>
      <c r="H18" s="277"/>
    </row>
    <row r="19" spans="1:8" ht="16" thickBot="1">
      <c r="A19" s="227">
        <f t="shared" si="0"/>
        <v>10</v>
      </c>
      <c r="B19" s="126"/>
      <c r="C19" s="126"/>
      <c r="D19" s="126"/>
      <c r="E19" s="126"/>
      <c r="F19" s="126"/>
      <c r="G19" s="126"/>
      <c r="H19" s="291"/>
    </row>
    <row r="20" spans="1:8" ht="16" thickBot="1">
      <c r="A20" s="308"/>
      <c r="G20" s="147" t="str">
        <f>"Total "&amp;LEFT(A7,4)</f>
        <v>Total I15.</v>
      </c>
      <c r="H20" s="148">
        <f>SUM(H10:H19)</f>
        <v>0</v>
      </c>
    </row>
    <row r="22" spans="1:8" ht="53.25" customHeight="1">
      <c r="A22" s="510"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510"/>
      <c r="C22" s="510"/>
      <c r="D22" s="510"/>
      <c r="E22" s="510"/>
      <c r="F22" s="510"/>
      <c r="G22" s="510"/>
      <c r="H22" s="510"/>
    </row>
    <row r="40" spans="1:9" ht="16" thickBot="1"/>
    <row r="41" spans="1:9" ht="54" customHeight="1" thickBot="1">
      <c r="A41" s="196" t="s">
        <v>69</v>
      </c>
      <c r="B41" s="197" t="s">
        <v>72</v>
      </c>
      <c r="C41" s="212" t="s">
        <v>70</v>
      </c>
      <c r="D41" s="212" t="s">
        <v>71</v>
      </c>
      <c r="E41" s="197" t="s">
        <v>139</v>
      </c>
      <c r="F41" s="197" t="s">
        <v>139</v>
      </c>
      <c r="G41" s="197" t="s">
        <v>138</v>
      </c>
      <c r="H41" s="212" t="s">
        <v>87</v>
      </c>
      <c r="I41" s="198"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73"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7"/>
  <sheetViews>
    <sheetView view="pageBreakPreview" topLeftCell="A4" zoomScale="150" zoomScaleNormal="100" workbookViewId="0">
      <selection activeCell="B15" sqref="B15"/>
    </sheetView>
  </sheetViews>
  <sheetFormatPr baseColWidth="10" defaultColWidth="8.83203125" defaultRowHeight="15"/>
  <cols>
    <col min="1" max="1" width="5.1640625" customWidth="1"/>
    <col min="2" max="2" width="103.1640625" customWidth="1"/>
    <col min="3" max="3" width="10.5" customWidth="1"/>
    <col min="4" max="4" width="9.6640625" customWidth="1"/>
    <col min="6" max="6" width="11.33203125" customWidth="1"/>
  </cols>
  <sheetData>
    <row r="1" spans="1:8" ht="16">
      <c r="A1" s="231" t="str">
        <f>'Date initiale'!C3</f>
        <v>Universitatea de Arhitectură și Urbanism "Ion Mincu" București</v>
      </c>
      <c r="B1" s="231"/>
      <c r="C1" s="231"/>
      <c r="D1" s="16"/>
      <c r="E1" s="37"/>
    </row>
    <row r="2" spans="1:8" ht="16">
      <c r="A2" s="231" t="str">
        <f>'Date initiale'!B4&amp;" "&amp;'Date initiale'!C4</f>
        <v>Facultatea ARHITECTURA</v>
      </c>
      <c r="B2" s="231"/>
      <c r="C2" s="231"/>
      <c r="D2" s="2"/>
      <c r="E2" s="37"/>
    </row>
    <row r="3" spans="1:8" ht="16">
      <c r="A3" s="231" t="str">
        <f>'Date initiale'!B5&amp;" "&amp;'Date initiale'!C5</f>
        <v>Departamentul Istoria &amp; Teoria Arhitecturii și Conservarea Patrimoniului</v>
      </c>
      <c r="B3" s="231"/>
      <c r="C3" s="231"/>
      <c r="D3" s="16"/>
      <c r="E3" s="37"/>
    </row>
    <row r="4" spans="1:8">
      <c r="A4" s="112" t="str">
        <f>'Date initiale'!C6&amp;", "&amp;'Date initiale'!C7</f>
        <v>GHYKA, Celia, profesor universitar</v>
      </c>
      <c r="B4" s="112"/>
      <c r="C4" s="112"/>
    </row>
    <row r="5" spans="1:8">
      <c r="A5" s="112"/>
      <c r="B5" s="112"/>
      <c r="C5" s="112"/>
    </row>
    <row r="6" spans="1:8" ht="16">
      <c r="A6" s="513" t="s">
        <v>110</v>
      </c>
      <c r="B6" s="513"/>
      <c r="C6" s="513"/>
      <c r="D6" s="513"/>
    </row>
    <row r="7" spans="1:8" ht="90.75" customHeight="1">
      <c r="A7" s="511"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11"/>
      <c r="C7" s="511"/>
      <c r="D7" s="511"/>
      <c r="E7" s="169"/>
      <c r="F7" s="169"/>
      <c r="G7" s="169"/>
      <c r="H7" s="169"/>
    </row>
    <row r="8" spans="1:8" ht="18.75" customHeight="1" thickBot="1">
      <c r="A8" s="59"/>
      <c r="B8" s="59"/>
      <c r="C8" s="59"/>
      <c r="D8" s="59"/>
    </row>
    <row r="9" spans="1:8" ht="45.75" customHeight="1" thickBot="1">
      <c r="A9" s="173" t="s">
        <v>55</v>
      </c>
      <c r="B9" s="197" t="s">
        <v>77</v>
      </c>
      <c r="C9" s="197" t="s">
        <v>87</v>
      </c>
      <c r="D9" s="198" t="s">
        <v>147</v>
      </c>
      <c r="E9" s="30"/>
      <c r="F9" s="234" t="s">
        <v>108</v>
      </c>
    </row>
    <row r="10" spans="1:8">
      <c r="A10" s="224">
        <v>1</v>
      </c>
      <c r="F10" s="235" t="s">
        <v>168</v>
      </c>
      <c r="G10" s="326" t="s">
        <v>259</v>
      </c>
    </row>
    <row r="11" spans="1:8">
      <c r="A11" s="210">
        <f>A10+1</f>
        <v>2</v>
      </c>
      <c r="B11" s="238"/>
      <c r="C11" s="202"/>
      <c r="D11" s="292"/>
    </row>
    <row r="12" spans="1:8">
      <c r="A12" s="210">
        <f t="shared" ref="A12:A19" si="0">A11+1</f>
        <v>3</v>
      </c>
      <c r="B12" s="217"/>
      <c r="C12" s="120"/>
      <c r="D12" s="277"/>
    </row>
    <row r="13" spans="1:8">
      <c r="A13" s="210">
        <f t="shared" si="0"/>
        <v>4</v>
      </c>
      <c r="B13" s="239"/>
      <c r="C13" s="120"/>
      <c r="D13" s="277"/>
    </row>
    <row r="14" spans="1:8">
      <c r="A14" s="210">
        <f t="shared" si="0"/>
        <v>5</v>
      </c>
      <c r="B14" s="239"/>
      <c r="C14" s="120"/>
      <c r="D14" s="277"/>
    </row>
    <row r="15" spans="1:8">
      <c r="A15" s="210">
        <f t="shared" si="0"/>
        <v>6</v>
      </c>
      <c r="B15" s="217"/>
      <c r="C15" s="120"/>
      <c r="D15" s="277"/>
    </row>
    <row r="16" spans="1:8">
      <c r="A16" s="210">
        <f t="shared" si="0"/>
        <v>7</v>
      </c>
      <c r="B16" s="239"/>
      <c r="C16" s="120"/>
      <c r="D16" s="277"/>
    </row>
    <row r="17" spans="1:4">
      <c r="A17" s="210">
        <f t="shared" si="0"/>
        <v>8</v>
      </c>
      <c r="B17" s="239"/>
      <c r="C17" s="120"/>
      <c r="D17" s="277"/>
    </row>
    <row r="18" spans="1:4">
      <c r="A18" s="210">
        <f t="shared" si="0"/>
        <v>9</v>
      </c>
      <c r="B18" s="239"/>
      <c r="C18" s="120"/>
      <c r="D18" s="277"/>
    </row>
    <row r="19" spans="1:4" ht="16" thickBot="1">
      <c r="A19" s="227">
        <f t="shared" si="0"/>
        <v>10</v>
      </c>
      <c r="B19" s="241"/>
      <c r="C19" s="126"/>
      <c r="D19" s="291"/>
    </row>
    <row r="20" spans="1:4" ht="16" thickBot="1">
      <c r="A20" s="307"/>
      <c r="B20" s="195"/>
      <c r="C20" s="147" t="str">
        <f>"Total "&amp;LEFT(A7,3)</f>
        <v>Total I16</v>
      </c>
      <c r="D20" s="242">
        <f>SUM(D11:D19)</f>
        <v>0</v>
      </c>
    </row>
    <row r="21" spans="1:4" ht="16">
      <c r="A21" s="29"/>
      <c r="B21" s="23"/>
      <c r="C21" s="23"/>
      <c r="D21" s="23"/>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3"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20"/>
  <sheetViews>
    <sheetView view="pageBreakPreview" zoomScale="60" zoomScaleNormal="100" workbookViewId="0">
      <selection activeCell="B11" sqref="B11"/>
    </sheetView>
  </sheetViews>
  <sheetFormatPr baseColWidth="10" defaultColWidth="8.83203125" defaultRowHeight="15"/>
  <cols>
    <col min="1" max="1" width="5.1640625" customWidth="1"/>
    <col min="2" max="2" width="103.1640625" customWidth="1"/>
    <col min="3" max="3" width="10.5" customWidth="1"/>
    <col min="4" max="4" width="9.6640625" customWidth="1"/>
    <col min="6" max="6" width="10.5" customWidth="1"/>
  </cols>
  <sheetData>
    <row r="1" spans="1:7" ht="16">
      <c r="A1" s="231" t="str">
        <f>'Date initiale'!C3</f>
        <v>Universitatea de Arhitectură și Urbanism "Ion Mincu" București</v>
      </c>
      <c r="B1" s="231"/>
      <c r="C1" s="231"/>
      <c r="D1" s="16"/>
    </row>
    <row r="2" spans="1:7" ht="16">
      <c r="A2" s="231" t="str">
        <f>'Date initiale'!B4&amp;" "&amp;'Date initiale'!C4</f>
        <v>Facultatea ARHITECTURA</v>
      </c>
      <c r="B2" s="231"/>
      <c r="C2" s="231"/>
      <c r="D2" s="2"/>
    </row>
    <row r="3" spans="1:7" ht="16">
      <c r="A3" s="231" t="str">
        <f>'Date initiale'!B5&amp;" "&amp;'Date initiale'!C5</f>
        <v>Departamentul Istoria &amp; Teoria Arhitecturii și Conservarea Patrimoniului</v>
      </c>
      <c r="B3" s="231"/>
      <c r="C3" s="231"/>
      <c r="D3" s="16"/>
    </row>
    <row r="4" spans="1:7">
      <c r="A4" s="112" t="str">
        <f>'Date initiale'!C6&amp;", "&amp;'Date initiale'!C7</f>
        <v>GHYKA, Celia, profesor universitar</v>
      </c>
      <c r="B4" s="112"/>
      <c r="C4" s="112"/>
    </row>
    <row r="5" spans="1:7">
      <c r="A5" s="112"/>
      <c r="B5" s="112"/>
      <c r="C5" s="112"/>
    </row>
    <row r="6" spans="1:7">
      <c r="A6" s="516" t="s">
        <v>110</v>
      </c>
      <c r="B6" s="516"/>
      <c r="C6" s="516"/>
      <c r="D6" s="516"/>
    </row>
    <row r="7" spans="1:7" ht="40.5" customHeight="1">
      <c r="A7" s="511"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11"/>
      <c r="C7" s="511"/>
      <c r="D7" s="511"/>
    </row>
    <row r="8" spans="1:7" ht="16" thickBot="1"/>
    <row r="9" spans="1:7" ht="48.75" customHeight="1" thickBot="1">
      <c r="A9" s="173" t="s">
        <v>55</v>
      </c>
      <c r="B9" s="144" t="s">
        <v>77</v>
      </c>
      <c r="C9" s="144" t="s">
        <v>87</v>
      </c>
      <c r="D9" s="252" t="s">
        <v>147</v>
      </c>
      <c r="F9" s="234" t="s">
        <v>108</v>
      </c>
    </row>
    <row r="10" spans="1:7" ht="30">
      <c r="A10" s="267">
        <v>1</v>
      </c>
      <c r="B10" s="332" t="s">
        <v>455</v>
      </c>
      <c r="C10" s="443">
        <v>2011</v>
      </c>
      <c r="D10" s="444">
        <v>4</v>
      </c>
      <c r="F10" s="235" t="s">
        <v>169</v>
      </c>
      <c r="G10" s="326" t="s">
        <v>260</v>
      </c>
    </row>
    <row r="11" spans="1:7">
      <c r="A11" s="268">
        <f>A10+1</f>
        <v>2</v>
      </c>
      <c r="B11" s="257"/>
      <c r="C11" s="36"/>
      <c r="D11" s="290"/>
    </row>
    <row r="12" spans="1:7">
      <c r="A12" s="268">
        <f t="shared" ref="A12:A19" si="0">A11+1</f>
        <v>3</v>
      </c>
      <c r="B12" s="257"/>
      <c r="C12" s="36"/>
      <c r="D12" s="290"/>
    </row>
    <row r="13" spans="1:7">
      <c r="A13" s="268">
        <f t="shared" si="0"/>
        <v>4</v>
      </c>
      <c r="B13" s="257"/>
      <c r="C13" s="36"/>
      <c r="D13" s="290"/>
    </row>
    <row r="14" spans="1:7">
      <c r="A14" s="268">
        <f t="shared" si="0"/>
        <v>5</v>
      </c>
      <c r="B14" s="257"/>
      <c r="C14" s="36"/>
      <c r="D14" s="290"/>
    </row>
    <row r="15" spans="1:7">
      <c r="A15" s="268">
        <f t="shared" si="0"/>
        <v>6</v>
      </c>
      <c r="B15" s="257"/>
      <c r="C15" s="36"/>
      <c r="D15" s="290"/>
    </row>
    <row r="16" spans="1:7">
      <c r="A16" s="268">
        <f t="shared" si="0"/>
        <v>7</v>
      </c>
      <c r="B16" s="257"/>
      <c r="C16" s="36"/>
      <c r="D16" s="290"/>
    </row>
    <row r="17" spans="1:4">
      <c r="A17" s="268">
        <f t="shared" si="0"/>
        <v>8</v>
      </c>
      <c r="B17" s="257"/>
      <c r="C17" s="36"/>
      <c r="D17" s="290"/>
    </row>
    <row r="18" spans="1:4">
      <c r="A18" s="268">
        <f t="shared" si="0"/>
        <v>9</v>
      </c>
      <c r="B18" s="257"/>
      <c r="C18" s="36"/>
      <c r="D18" s="290"/>
    </row>
    <row r="19" spans="1:4" ht="16" thickBot="1">
      <c r="A19" s="269">
        <f t="shared" si="0"/>
        <v>10</v>
      </c>
      <c r="B19" s="260"/>
      <c r="C19" s="141"/>
      <c r="D19" s="295"/>
    </row>
    <row r="20" spans="1:4" ht="16" thickBot="1">
      <c r="A20" s="303"/>
      <c r="B20" s="112"/>
      <c r="C20" s="114" t="str">
        <f>"Total "&amp;LEFT(A7,3)</f>
        <v>Total I17</v>
      </c>
      <c r="D20" s="115">
        <f>SUM(D10:D19)</f>
        <v>4</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3"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31"/>
  <sheetViews>
    <sheetView view="pageBreakPreview" zoomScale="60" zoomScaleNormal="100" workbookViewId="0">
      <selection activeCell="B11" sqref="B11"/>
    </sheetView>
  </sheetViews>
  <sheetFormatPr baseColWidth="10" defaultColWidth="8.83203125" defaultRowHeight="15"/>
  <cols>
    <col min="1" max="1" width="5.1640625" customWidth="1"/>
    <col min="2" max="2" width="103.1640625" customWidth="1"/>
    <col min="3" max="3" width="10.5" customWidth="1"/>
    <col min="4" max="4" width="9.6640625" customWidth="1"/>
  </cols>
  <sheetData>
    <row r="1" spans="1:7" ht="16">
      <c r="A1" s="231" t="str">
        <f>'Date initiale'!C3</f>
        <v>Universitatea de Arhitectură și Urbanism "Ion Mincu" București</v>
      </c>
      <c r="B1" s="231"/>
      <c r="C1" s="231"/>
      <c r="D1" s="16"/>
      <c r="E1" s="37"/>
    </row>
    <row r="2" spans="1:7" ht="16">
      <c r="A2" s="231" t="str">
        <f>'Date initiale'!B4&amp;" "&amp;'Date initiale'!C4</f>
        <v>Facultatea ARHITECTURA</v>
      </c>
      <c r="B2" s="231"/>
      <c r="C2" s="231"/>
      <c r="D2" s="37"/>
      <c r="E2" s="37"/>
    </row>
    <row r="3" spans="1:7" ht="16">
      <c r="A3" s="231" t="str">
        <f>'Date initiale'!B5&amp;" "&amp;'Date initiale'!C5</f>
        <v>Departamentul Istoria &amp; Teoria Arhitecturii și Conservarea Patrimoniului</v>
      </c>
      <c r="B3" s="231"/>
      <c r="C3" s="231"/>
      <c r="D3" s="16"/>
      <c r="E3" s="37"/>
    </row>
    <row r="4" spans="1:7">
      <c r="A4" s="112" t="str">
        <f>'Date initiale'!C6&amp;", "&amp;'Date initiale'!C7</f>
        <v>GHYKA, Celia, profesor universitar</v>
      </c>
      <c r="B4" s="112"/>
      <c r="C4" s="112"/>
    </row>
    <row r="5" spans="1:7">
      <c r="A5" s="112"/>
      <c r="B5" s="112"/>
      <c r="C5" s="112"/>
    </row>
    <row r="6" spans="1:7" ht="34.5" customHeight="1">
      <c r="A6" s="513" t="s">
        <v>110</v>
      </c>
      <c r="B6" s="513"/>
      <c r="C6" s="513"/>
      <c r="D6" s="513"/>
    </row>
    <row r="7" spans="1:7" ht="34.5" customHeight="1">
      <c r="A7" s="511"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11"/>
      <c r="C7" s="511"/>
      <c r="D7" s="511"/>
    </row>
    <row r="8" spans="1:7" ht="16.5" customHeight="1" thickBot="1">
      <c r="A8" s="48"/>
      <c r="B8" s="48"/>
      <c r="C8" s="48"/>
      <c r="D8" s="48"/>
    </row>
    <row r="9" spans="1:7" ht="42.75" customHeight="1" thickBot="1">
      <c r="A9" s="173" t="s">
        <v>55</v>
      </c>
      <c r="B9" s="144" t="s">
        <v>77</v>
      </c>
      <c r="C9" s="144" t="s">
        <v>87</v>
      </c>
      <c r="D9" s="252" t="s">
        <v>78</v>
      </c>
      <c r="E9" s="30"/>
      <c r="F9" s="234" t="s">
        <v>108</v>
      </c>
    </row>
    <row r="10" spans="1:7" ht="32">
      <c r="A10" s="149">
        <v>1</v>
      </c>
      <c r="B10" s="448" t="s">
        <v>458</v>
      </c>
      <c r="C10" s="443">
        <v>2006</v>
      </c>
      <c r="D10" s="445">
        <v>0.7</v>
      </c>
      <c r="E10" s="30"/>
      <c r="F10" s="235" t="s">
        <v>170</v>
      </c>
      <c r="G10" s="326" t="s">
        <v>261</v>
      </c>
    </row>
    <row r="11" spans="1:7" ht="32">
      <c r="A11" s="150">
        <f>A10+1</f>
        <v>2</v>
      </c>
      <c r="B11" s="446" t="s">
        <v>456</v>
      </c>
      <c r="C11" s="399">
        <v>2017</v>
      </c>
      <c r="D11" s="447">
        <v>0.5</v>
      </c>
    </row>
    <row r="12" spans="1:7" ht="32">
      <c r="A12" s="150">
        <f t="shared" ref="A12:A19" si="0">A11+1</f>
        <v>3</v>
      </c>
      <c r="B12" s="446" t="s">
        <v>457</v>
      </c>
      <c r="C12" s="399">
        <v>2018</v>
      </c>
      <c r="D12" s="447">
        <v>1.25</v>
      </c>
    </row>
    <row r="13" spans="1:7">
      <c r="A13" s="150">
        <f t="shared" si="0"/>
        <v>4</v>
      </c>
      <c r="B13" s="257"/>
      <c r="C13" s="36"/>
      <c r="D13" s="277"/>
    </row>
    <row r="14" spans="1:7">
      <c r="A14" s="150">
        <f t="shared" si="0"/>
        <v>5</v>
      </c>
      <c r="B14" s="257"/>
      <c r="C14" s="36"/>
      <c r="D14" s="277"/>
    </row>
    <row r="15" spans="1:7">
      <c r="A15" s="150">
        <f t="shared" si="0"/>
        <v>6</v>
      </c>
      <c r="B15" s="257"/>
      <c r="C15" s="36"/>
      <c r="D15" s="277"/>
    </row>
    <row r="16" spans="1:7">
      <c r="A16" s="150">
        <f t="shared" si="0"/>
        <v>7</v>
      </c>
      <c r="B16" s="257"/>
      <c r="C16" s="36"/>
      <c r="D16" s="277"/>
    </row>
    <row r="17" spans="1:8" s="32" customFormat="1">
      <c r="A17" s="150">
        <f t="shared" si="0"/>
        <v>8</v>
      </c>
      <c r="B17" s="257"/>
      <c r="C17" s="36"/>
      <c r="D17" s="277"/>
    </row>
    <row r="18" spans="1:8">
      <c r="A18" s="150">
        <f t="shared" si="0"/>
        <v>9</v>
      </c>
      <c r="B18" s="257"/>
      <c r="C18" s="36"/>
      <c r="D18" s="277"/>
    </row>
    <row r="19" spans="1:8" ht="16" thickBot="1">
      <c r="A19" s="215">
        <f t="shared" si="0"/>
        <v>10</v>
      </c>
      <c r="B19" s="260"/>
      <c r="C19" s="141"/>
      <c r="D19" s="291"/>
    </row>
    <row r="20" spans="1:8" ht="16" thickBot="1">
      <c r="A20" s="306"/>
      <c r="B20" s="270"/>
      <c r="C20" s="114" t="str">
        <f>"Total "&amp;LEFT(A7,3)</f>
        <v>Total I18</v>
      </c>
      <c r="D20" s="271">
        <f>SUM(D10:D19)</f>
        <v>2.4500000000000002</v>
      </c>
    </row>
    <row r="21" spans="1:8">
      <c r="B21" s="17"/>
    </row>
    <row r="22" spans="1:8" ht="53.25" customHeight="1">
      <c r="A22" s="510"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510"/>
      <c r="C22" s="510"/>
      <c r="D22" s="510"/>
      <c r="E22" s="237"/>
      <c r="F22" s="237"/>
      <c r="G22" s="237"/>
      <c r="H22" s="237"/>
    </row>
    <row r="23" spans="1:8">
      <c r="B23" s="17"/>
    </row>
    <row r="24" spans="1:8">
      <c r="B24" s="17"/>
    </row>
    <row r="25" spans="1:8">
      <c r="B25" s="17"/>
    </row>
    <row r="26" spans="1:8">
      <c r="B26" s="17"/>
    </row>
    <row r="27" spans="1:8">
      <c r="B27" s="17"/>
    </row>
    <row r="28" spans="1:8">
      <c r="B28" s="17"/>
    </row>
    <row r="29" spans="1:8">
      <c r="B29" s="17"/>
    </row>
    <row r="30" spans="1:8">
      <c r="B30" s="17"/>
    </row>
    <row r="31" spans="1:8">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scale="67"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20"/>
  <sheetViews>
    <sheetView view="pageBreakPreview" zoomScale="60" zoomScaleNormal="100" workbookViewId="0">
      <selection activeCell="K25" sqref="K25"/>
    </sheetView>
  </sheetViews>
  <sheetFormatPr baseColWidth="10" defaultColWidth="8.83203125" defaultRowHeight="15"/>
  <cols>
    <col min="1" max="1" width="5.1640625" customWidth="1"/>
    <col min="2" max="2" width="27.1640625" customWidth="1"/>
    <col min="3" max="3" width="75.6640625" customWidth="1"/>
    <col min="4" max="4" width="10.5" customWidth="1"/>
    <col min="5" max="5" width="9.6640625" customWidth="1"/>
    <col min="7" max="7" width="14.1640625" customWidth="1"/>
  </cols>
  <sheetData>
    <row r="1" spans="1:9">
      <c r="A1" s="112" t="str">
        <f>'Date initiale'!C3</f>
        <v>Universitatea de Arhitectură și Urbanism "Ion Mincu" București</v>
      </c>
      <c r="B1" s="112"/>
      <c r="D1" s="112"/>
    </row>
    <row r="2" spans="1:9" ht="16">
      <c r="A2" s="231" t="str">
        <f>'Date initiale'!B4&amp;" "&amp;'Date initiale'!C4</f>
        <v>Facultatea ARHITECTURA</v>
      </c>
      <c r="B2" s="231"/>
      <c r="C2" s="16"/>
      <c r="D2" s="231"/>
      <c r="E2" s="16"/>
    </row>
    <row r="3" spans="1:9" ht="16">
      <c r="A3" s="231" t="str">
        <f>'Date initiale'!B5&amp;" "&amp;'Date initiale'!C5</f>
        <v>Departamentul Istoria &amp; Teoria Arhitecturii și Conservarea Patrimoniului</v>
      </c>
      <c r="B3" s="231"/>
      <c r="C3" s="16"/>
      <c r="D3" s="231"/>
      <c r="E3" s="16"/>
    </row>
    <row r="4" spans="1:9" ht="16">
      <c r="A4" s="509" t="str">
        <f>'Date initiale'!C6&amp;", "&amp;'Date initiale'!C7</f>
        <v>GHYKA, Celia, profesor universitar</v>
      </c>
      <c r="B4" s="509"/>
      <c r="C4" s="517"/>
      <c r="D4" s="517"/>
      <c r="E4" s="517"/>
    </row>
    <row r="5" spans="1:9" ht="16">
      <c r="A5" s="232"/>
      <c r="B5" s="232"/>
      <c r="C5" s="16"/>
      <c r="D5" s="232"/>
      <c r="E5" s="16"/>
    </row>
    <row r="6" spans="1:9" ht="16">
      <c r="A6" s="514" t="s">
        <v>110</v>
      </c>
      <c r="B6" s="514"/>
      <c r="C6" s="514"/>
      <c r="D6" s="514"/>
      <c r="E6" s="514"/>
    </row>
    <row r="7" spans="1:9" ht="67.5" customHeight="1">
      <c r="A7" s="511"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11"/>
      <c r="C7" s="511"/>
      <c r="D7" s="511"/>
      <c r="E7" s="511"/>
      <c r="F7" s="35"/>
      <c r="G7" s="35"/>
      <c r="H7" s="35"/>
      <c r="I7" s="35"/>
    </row>
    <row r="8" spans="1:9" ht="20.25" customHeight="1" thickBot="1">
      <c r="A8" s="48"/>
      <c r="B8" s="48"/>
      <c r="C8" s="48"/>
      <c r="D8" s="48"/>
      <c r="E8" s="48"/>
      <c r="F8" s="35"/>
      <c r="G8" s="35"/>
      <c r="H8" s="35"/>
      <c r="I8" s="35"/>
    </row>
    <row r="9" spans="1:9" ht="33" thickBot="1">
      <c r="A9" s="143" t="s">
        <v>55</v>
      </c>
      <c r="B9" s="197" t="s">
        <v>150</v>
      </c>
      <c r="C9" s="197" t="s">
        <v>82</v>
      </c>
      <c r="D9" s="197" t="s">
        <v>81</v>
      </c>
      <c r="E9" s="198" t="s">
        <v>147</v>
      </c>
      <c r="G9" s="234" t="s">
        <v>108</v>
      </c>
    </row>
    <row r="10" spans="1:9" ht="32">
      <c r="A10" s="247">
        <v>1</v>
      </c>
      <c r="B10" s="248" t="s">
        <v>459</v>
      </c>
      <c r="C10" s="240" t="s">
        <v>460</v>
      </c>
      <c r="D10" s="221">
        <v>2005</v>
      </c>
      <c r="E10" s="284">
        <v>5</v>
      </c>
      <c r="G10" s="235" t="s">
        <v>171</v>
      </c>
      <c r="H10" s="326" t="s">
        <v>262</v>
      </c>
    </row>
    <row r="11" spans="1:9" ht="32">
      <c r="A11" s="184">
        <f>A10+1</f>
        <v>2</v>
      </c>
      <c r="B11" s="217" t="s">
        <v>459</v>
      </c>
      <c r="C11" s="238" t="s">
        <v>460</v>
      </c>
      <c r="D11" s="120">
        <v>2006</v>
      </c>
      <c r="E11" s="277">
        <v>5</v>
      </c>
    </row>
    <row r="12" spans="1:9" ht="32">
      <c r="A12" s="184">
        <f t="shared" ref="A12:A19" si="0">A11+1</f>
        <v>3</v>
      </c>
      <c r="B12" s="217" t="s">
        <v>459</v>
      </c>
      <c r="C12" s="238" t="s">
        <v>460</v>
      </c>
      <c r="D12" s="120">
        <v>2007</v>
      </c>
      <c r="E12" s="277">
        <v>5</v>
      </c>
    </row>
    <row r="13" spans="1:9" ht="32">
      <c r="A13" s="184">
        <f t="shared" si="0"/>
        <v>4</v>
      </c>
      <c r="B13" s="217" t="s">
        <v>461</v>
      </c>
      <c r="C13" s="238" t="s">
        <v>462</v>
      </c>
      <c r="D13" s="120">
        <v>2009</v>
      </c>
      <c r="E13" s="277">
        <v>5</v>
      </c>
    </row>
    <row r="14" spans="1:9" ht="32">
      <c r="A14" s="184">
        <f t="shared" si="0"/>
        <v>5</v>
      </c>
      <c r="B14" s="217" t="s">
        <v>463</v>
      </c>
      <c r="C14" s="238" t="s">
        <v>464</v>
      </c>
      <c r="D14" s="120" t="s">
        <v>465</v>
      </c>
      <c r="E14" s="277">
        <v>5</v>
      </c>
    </row>
    <row r="15" spans="1:9">
      <c r="A15" s="184">
        <f t="shared" si="0"/>
        <v>6</v>
      </c>
      <c r="B15" s="217"/>
      <c r="C15" s="238"/>
      <c r="D15" s="120"/>
      <c r="E15" s="277"/>
    </row>
    <row r="16" spans="1:9">
      <c r="A16" s="184">
        <f t="shared" si="0"/>
        <v>7</v>
      </c>
      <c r="B16" s="217"/>
      <c r="C16" s="238"/>
      <c r="D16" s="120"/>
      <c r="E16" s="277"/>
    </row>
    <row r="17" spans="1:5">
      <c r="A17" s="184">
        <f t="shared" si="0"/>
        <v>8</v>
      </c>
      <c r="B17" s="217"/>
      <c r="C17" s="238"/>
      <c r="D17" s="120"/>
      <c r="E17" s="277"/>
    </row>
    <row r="18" spans="1:5">
      <c r="A18" s="184">
        <f t="shared" si="0"/>
        <v>9</v>
      </c>
      <c r="B18" s="217"/>
      <c r="C18" s="238"/>
      <c r="D18" s="120"/>
      <c r="E18" s="277"/>
    </row>
    <row r="19" spans="1:5" ht="16" thickBot="1">
      <c r="A19" s="191">
        <f t="shared" si="0"/>
        <v>10</v>
      </c>
      <c r="B19" s="249"/>
      <c r="C19" s="250"/>
      <c r="D19" s="126"/>
      <c r="E19" s="291"/>
    </row>
    <row r="20" spans="1:5" ht="16" thickBot="1">
      <c r="A20" s="305"/>
      <c r="C20" s="246"/>
      <c r="D20" s="147" t="str">
        <f>"Total "&amp;LEFT(A7,3)</f>
        <v>Total I19</v>
      </c>
      <c r="E20" s="148">
        <f>SUM(E10:E19)</f>
        <v>25</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scale="68"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6"/>
  <sheetViews>
    <sheetView view="pageBreakPreview" topLeftCell="A4" zoomScale="140" zoomScaleNormal="100" workbookViewId="0">
      <selection activeCell="E21" sqref="E21"/>
    </sheetView>
  </sheetViews>
  <sheetFormatPr baseColWidth="10" defaultColWidth="8.83203125" defaultRowHeight="15"/>
  <cols>
    <col min="1" max="1" width="5.1640625" customWidth="1"/>
    <col min="2" max="2" width="91" customWidth="1"/>
    <col min="3" max="3" width="17.1640625" customWidth="1"/>
    <col min="4" max="4" width="10.5" customWidth="1"/>
    <col min="5" max="5" width="9.6640625" customWidth="1"/>
    <col min="7" max="7" width="13.5" customWidth="1"/>
  </cols>
  <sheetData>
    <row r="1" spans="1:8" ht="16">
      <c r="A1" s="231" t="str">
        <f>'Date initiale'!C3</f>
        <v>Universitatea de Arhitectură și Urbanism "Ion Mincu" București</v>
      </c>
      <c r="B1" s="231"/>
      <c r="C1" s="231"/>
      <c r="D1" s="231"/>
      <c r="E1" s="16"/>
    </row>
    <row r="2" spans="1:8" ht="16">
      <c r="A2" s="231" t="str">
        <f>'Date initiale'!B4&amp;" "&amp;'Date initiale'!C4</f>
        <v>Facultatea ARHITECTURA</v>
      </c>
      <c r="B2" s="231"/>
      <c r="C2" s="231"/>
      <c r="D2" s="231"/>
      <c r="E2" s="16"/>
    </row>
    <row r="3" spans="1:8" ht="16">
      <c r="A3" s="231" t="str">
        <f>'Date initiale'!B5&amp;" "&amp;'Date initiale'!C5</f>
        <v>Departamentul Istoria &amp; Teoria Arhitecturii și Conservarea Patrimoniului</v>
      </c>
      <c r="B3" s="231"/>
      <c r="C3" s="231"/>
      <c r="D3" s="231"/>
      <c r="E3" s="16"/>
    </row>
    <row r="4" spans="1:8">
      <c r="A4" s="112" t="str">
        <f>'Date initiale'!C6&amp;", "&amp;'Date initiale'!C7</f>
        <v>GHYKA, Celia, profesor universitar</v>
      </c>
      <c r="B4" s="112"/>
      <c r="C4" s="112"/>
      <c r="D4" s="112"/>
    </row>
    <row r="5" spans="1:8">
      <c r="A5" s="112"/>
      <c r="B5" s="112"/>
      <c r="C5" s="112"/>
      <c r="D5" s="112"/>
    </row>
    <row r="6" spans="1:8" ht="16">
      <c r="A6" s="518" t="s">
        <v>110</v>
      </c>
      <c r="B6" s="519"/>
      <c r="C6" s="519"/>
      <c r="D6" s="519"/>
      <c r="E6" s="520"/>
    </row>
    <row r="7" spans="1:8" ht="16">
      <c r="A7" s="511" t="str">
        <f>'Descriere indicatori'!B27&amp;". "&amp;'Descriere indicatori'!C27</f>
        <v xml:space="preserve">I20. Expoziţii profesionale în domeniu organizate la nivel internaţional / naţional sau local în calitate de autor, coautor, curator </v>
      </c>
      <c r="B7" s="511"/>
      <c r="C7" s="511"/>
      <c r="D7" s="511"/>
      <c r="E7" s="511"/>
      <c r="F7" s="169"/>
    </row>
    <row r="8" spans="1:8" ht="32.25" customHeight="1" thickBot="1">
      <c r="A8" s="46"/>
      <c r="B8" s="46"/>
      <c r="C8" s="46"/>
      <c r="D8" s="46"/>
      <c r="E8" s="46"/>
    </row>
    <row r="9" spans="1:8" ht="33" thickBot="1">
      <c r="A9" s="143" t="s">
        <v>55</v>
      </c>
      <c r="B9" s="251" t="s">
        <v>152</v>
      </c>
      <c r="C9" s="144" t="s">
        <v>151</v>
      </c>
      <c r="D9" s="144" t="s">
        <v>87</v>
      </c>
      <c r="E9" s="252" t="s">
        <v>147</v>
      </c>
      <c r="G9" s="234" t="s">
        <v>108</v>
      </c>
    </row>
    <row r="10" spans="1:8" ht="17" thickBot="1">
      <c r="A10" s="173">
        <v>1</v>
      </c>
      <c r="B10" s="487" t="s">
        <v>516</v>
      </c>
      <c r="C10" s="488" t="s">
        <v>468</v>
      </c>
      <c r="D10" s="488">
        <v>2024</v>
      </c>
      <c r="E10" s="489">
        <v>3</v>
      </c>
      <c r="G10" s="235"/>
    </row>
    <row r="11" spans="1:8" ht="16" thickBot="1">
      <c r="A11" s="255">
        <v>2</v>
      </c>
      <c r="B11" s="450" t="s">
        <v>479</v>
      </c>
      <c r="C11" s="449" t="s">
        <v>480</v>
      </c>
      <c r="D11" s="454">
        <v>2023</v>
      </c>
      <c r="E11" s="296">
        <v>1</v>
      </c>
      <c r="G11" s="235" t="s">
        <v>170</v>
      </c>
      <c r="H11" s="326" t="s">
        <v>263</v>
      </c>
    </row>
    <row r="12" spans="1:8" ht="17" thickBot="1">
      <c r="A12" s="173">
        <v>3</v>
      </c>
      <c r="B12" s="451" t="s">
        <v>467</v>
      </c>
      <c r="C12" s="36" t="s">
        <v>468</v>
      </c>
      <c r="D12" s="36">
        <v>2023</v>
      </c>
      <c r="E12" s="297">
        <v>3</v>
      </c>
      <c r="G12" s="235" t="s">
        <v>172</v>
      </c>
    </row>
    <row r="13" spans="1:8" ht="17" thickBot="1">
      <c r="A13" s="255">
        <v>4</v>
      </c>
      <c r="B13" s="451" t="s">
        <v>469</v>
      </c>
      <c r="C13" s="36" t="s">
        <v>470</v>
      </c>
      <c r="D13" s="36">
        <v>2019</v>
      </c>
      <c r="E13" s="297">
        <v>3</v>
      </c>
      <c r="G13" s="235" t="s">
        <v>173</v>
      </c>
    </row>
    <row r="14" spans="1:8" ht="17" thickBot="1">
      <c r="A14" s="173">
        <v>5</v>
      </c>
      <c r="B14" s="451" t="s">
        <v>471</v>
      </c>
      <c r="C14" s="36" t="s">
        <v>472</v>
      </c>
      <c r="D14" s="36">
        <v>2019</v>
      </c>
      <c r="E14" s="297">
        <v>3</v>
      </c>
    </row>
    <row r="15" spans="1:8" ht="17" thickBot="1">
      <c r="A15" s="255">
        <v>6</v>
      </c>
      <c r="B15" s="452" t="s">
        <v>473</v>
      </c>
      <c r="C15" s="36" t="s">
        <v>474</v>
      </c>
      <c r="D15" s="36">
        <v>2017</v>
      </c>
      <c r="E15" s="298">
        <v>4</v>
      </c>
    </row>
    <row r="16" spans="1:8" ht="17" thickBot="1">
      <c r="A16" s="173">
        <v>7</v>
      </c>
      <c r="B16" s="452" t="s">
        <v>476</v>
      </c>
      <c r="C16" s="36" t="s">
        <v>475</v>
      </c>
      <c r="D16" s="36">
        <v>2016</v>
      </c>
      <c r="E16" s="298">
        <v>3</v>
      </c>
    </row>
    <row r="17" spans="1:5" ht="33" thickBot="1">
      <c r="A17" s="255">
        <v>8</v>
      </c>
      <c r="B17" s="452" t="s">
        <v>482</v>
      </c>
      <c r="C17" s="36" t="s">
        <v>466</v>
      </c>
      <c r="D17" s="36">
        <v>2009</v>
      </c>
      <c r="E17" s="298">
        <v>3</v>
      </c>
    </row>
    <row r="18" spans="1:5" ht="17" thickBot="1">
      <c r="A18" s="173">
        <v>9</v>
      </c>
      <c r="B18" s="452" t="s">
        <v>477</v>
      </c>
      <c r="C18" s="36" t="s">
        <v>466</v>
      </c>
      <c r="D18" s="36">
        <v>2009</v>
      </c>
      <c r="E18" s="277">
        <v>3</v>
      </c>
    </row>
    <row r="19" spans="1:5" ht="17" thickBot="1">
      <c r="A19" s="255">
        <v>10</v>
      </c>
      <c r="B19" s="452" t="s">
        <v>478</v>
      </c>
      <c r="C19" s="36" t="s">
        <v>466</v>
      </c>
      <c r="D19" s="36">
        <v>2007</v>
      </c>
      <c r="E19" s="298">
        <v>3</v>
      </c>
    </row>
    <row r="20" spans="1:5" ht="33" thickBot="1">
      <c r="A20" s="173">
        <v>11</v>
      </c>
      <c r="B20" s="453" t="s">
        <v>481</v>
      </c>
      <c r="C20" s="141" t="s">
        <v>466</v>
      </c>
      <c r="D20" s="141">
        <v>2007</v>
      </c>
      <c r="E20" s="299">
        <v>3</v>
      </c>
    </row>
    <row r="21" spans="1:5" ht="16" thickBot="1">
      <c r="A21" s="304"/>
      <c r="B21" s="253"/>
      <c r="C21" s="254"/>
      <c r="D21" s="147" t="str">
        <f>"Total "&amp;LEFT(A7,3)</f>
        <v>Total I20</v>
      </c>
      <c r="E21" s="115">
        <f>SUM(E10:E20)</f>
        <v>32</v>
      </c>
    </row>
    <row r="22" spans="1:5">
      <c r="B22" s="17"/>
    </row>
    <row r="26" spans="1:5">
      <c r="B26"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D47"/>
  <sheetViews>
    <sheetView showGridLines="0" showRowColHeaders="0" view="pageBreakPreview" topLeftCell="A21" zoomScale="220" zoomScaleNormal="130" workbookViewId="0">
      <selection activeCell="D44" sqref="D44"/>
    </sheetView>
  </sheetViews>
  <sheetFormatPr baseColWidth="10" defaultColWidth="8.83203125" defaultRowHeight="15"/>
  <cols>
    <col min="1" max="1" width="4.33203125" customWidth="1"/>
    <col min="2" max="2" width="8.6640625" customWidth="1"/>
    <col min="3" max="3" width="72" customWidth="1"/>
    <col min="4" max="4" width="7.6640625" customWidth="1"/>
  </cols>
  <sheetData>
    <row r="1" spans="2:4">
      <c r="B1" s="497" t="s">
        <v>102</v>
      </c>
      <c r="C1" s="497"/>
      <c r="D1" s="497"/>
    </row>
    <row r="2" spans="2:4">
      <c r="B2" s="318" t="str">
        <f>"Facultatea de "&amp;'Date initiale'!C4</f>
        <v>Facultatea de ARHITECTURA</v>
      </c>
      <c r="C2" s="318"/>
      <c r="D2" s="318"/>
    </row>
    <row r="3" spans="2:4">
      <c r="B3" s="497" t="str">
        <f>"Departamentul "&amp;'Date initiale'!C5</f>
        <v>Departamentul Istoria &amp; Teoria Arhitecturii și Conservarea Patrimoniului</v>
      </c>
      <c r="C3" s="497"/>
      <c r="D3" s="497"/>
    </row>
    <row r="4" spans="2:4">
      <c r="B4" s="318" t="str">
        <f>"Nume și prenume: "&amp;'Date initiale'!C6</f>
        <v>Nume și prenume: GHYKA, Celia</v>
      </c>
      <c r="C4" s="318"/>
      <c r="D4" s="318"/>
    </row>
    <row r="5" spans="2:4">
      <c r="B5" s="318" t="str">
        <f>"Post: "&amp;'Date initiale'!C7</f>
        <v>Post: profesor universitar</v>
      </c>
      <c r="C5" s="318"/>
      <c r="D5" s="318"/>
    </row>
    <row r="6" spans="2:4">
      <c r="B6" s="318" t="str">
        <f>"Standard de referință: "&amp;'Date initiale'!C8</f>
        <v>Standard de referință: profesor universitar</v>
      </c>
      <c r="C6" s="318"/>
      <c r="D6" s="318"/>
    </row>
    <row r="8" spans="2:4" ht="16">
      <c r="B8" s="500" t="s">
        <v>178</v>
      </c>
      <c r="C8" s="500"/>
      <c r="D8" s="500"/>
    </row>
    <row r="9" spans="2:4" ht="34.5" customHeight="1">
      <c r="B9" s="498" t="s">
        <v>186</v>
      </c>
      <c r="C9" s="499"/>
      <c r="D9" s="499"/>
    </row>
    <row r="10" spans="2:4" ht="32">
      <c r="B10" s="81" t="s">
        <v>63</v>
      </c>
      <c r="C10" s="81" t="s">
        <v>177</v>
      </c>
      <c r="D10" s="81" t="s">
        <v>147</v>
      </c>
    </row>
    <row r="11" spans="2:4" ht="16">
      <c r="B11" s="82" t="s">
        <v>19</v>
      </c>
      <c r="C11" s="10" t="s">
        <v>20</v>
      </c>
      <c r="D11" s="91">
        <f>'I1'!I20</f>
        <v>10</v>
      </c>
    </row>
    <row r="12" spans="2:4" ht="15" customHeight="1">
      <c r="B12" s="83" t="s">
        <v>21</v>
      </c>
      <c r="C12" s="10" t="s">
        <v>22</v>
      </c>
      <c r="D12" s="92">
        <f>'I2'!I20</f>
        <v>15</v>
      </c>
    </row>
    <row r="13" spans="2:4" ht="16">
      <c r="B13" s="83" t="s">
        <v>23</v>
      </c>
      <c r="C13" s="28" t="s">
        <v>24</v>
      </c>
      <c r="D13" s="92">
        <f>'I3'!I20</f>
        <v>25</v>
      </c>
    </row>
    <row r="14" spans="2:4" ht="16">
      <c r="B14" s="83" t="s">
        <v>26</v>
      </c>
      <c r="C14" s="10" t="s">
        <v>199</v>
      </c>
      <c r="D14" s="92">
        <f>'I4'!I20</f>
        <v>0</v>
      </c>
    </row>
    <row r="15" spans="2:4" ht="48">
      <c r="B15" s="83" t="s">
        <v>28</v>
      </c>
      <c r="C15" s="65" t="s">
        <v>200</v>
      </c>
      <c r="D15" s="92">
        <f>'I5'!I20</f>
        <v>90</v>
      </c>
    </row>
    <row r="16" spans="2:4" ht="15" customHeight="1">
      <c r="B16" s="83" t="s">
        <v>29</v>
      </c>
      <c r="C16" s="14" t="s">
        <v>201</v>
      </c>
      <c r="D16" s="92">
        <f>'I6'!I20</f>
        <v>0</v>
      </c>
    </row>
    <row r="17" spans="2:4" ht="15" customHeight="1">
      <c r="B17" s="83" t="s">
        <v>30</v>
      </c>
      <c r="C17" s="14" t="s">
        <v>203</v>
      </c>
      <c r="D17" s="92">
        <f>'I7'!I20</f>
        <v>10</v>
      </c>
    </row>
    <row r="18" spans="2:4" ht="16">
      <c r="B18" s="83" t="s">
        <v>31</v>
      </c>
      <c r="C18" s="14" t="s">
        <v>204</v>
      </c>
      <c r="D18" s="92">
        <f>'I8'!I20</f>
        <v>0</v>
      </c>
    </row>
    <row r="19" spans="2:4" ht="16">
      <c r="B19" s="83" t="s">
        <v>33</v>
      </c>
      <c r="C19" s="10" t="s">
        <v>205</v>
      </c>
      <c r="D19" s="92">
        <f>'I9'!I20</f>
        <v>0</v>
      </c>
    </row>
    <row r="20" spans="2:4" ht="32">
      <c r="B20" s="83" t="s">
        <v>34</v>
      </c>
      <c r="C20" s="64" t="s">
        <v>207</v>
      </c>
      <c r="D20" s="92">
        <f>'I10'!I20</f>
        <v>21</v>
      </c>
    </row>
    <row r="21" spans="2:4" ht="48">
      <c r="B21" s="84" t="s">
        <v>36</v>
      </c>
      <c r="C21" s="14" t="s">
        <v>209</v>
      </c>
      <c r="D21" s="92">
        <f>I11a!I20</f>
        <v>10</v>
      </c>
    </row>
    <row r="22" spans="2:4" ht="60" customHeight="1">
      <c r="B22" s="85"/>
      <c r="C22" s="14" t="s">
        <v>211</v>
      </c>
      <c r="D22" s="92">
        <f>I11b!H21</f>
        <v>61</v>
      </c>
    </row>
    <row r="23" spans="2:4" ht="32">
      <c r="B23" s="82"/>
      <c r="C23" s="31" t="s">
        <v>213</v>
      </c>
      <c r="D23" s="92">
        <f>I11c!G29</f>
        <v>76</v>
      </c>
    </row>
    <row r="24" spans="2:4" ht="64">
      <c r="B24" s="83" t="s">
        <v>40</v>
      </c>
      <c r="C24" s="14" t="s">
        <v>215</v>
      </c>
      <c r="D24" s="92">
        <f>'I12'!H20</f>
        <v>0</v>
      </c>
    </row>
    <row r="25" spans="2:4" ht="48" customHeight="1">
      <c r="B25" s="83" t="s">
        <v>60</v>
      </c>
      <c r="C25" s="14" t="s">
        <v>217</v>
      </c>
      <c r="D25" s="92">
        <f>'I13'!H20</f>
        <v>15</v>
      </c>
    </row>
    <row r="26" spans="2:4" ht="64">
      <c r="B26" s="84" t="s">
        <v>61</v>
      </c>
      <c r="C26" s="10" t="s">
        <v>219</v>
      </c>
      <c r="D26" s="92">
        <f>I14a!H20</f>
        <v>0</v>
      </c>
    </row>
    <row r="27" spans="2:4" ht="30" customHeight="1">
      <c r="B27" s="82"/>
      <c r="C27" s="10" t="s">
        <v>221</v>
      </c>
      <c r="D27" s="92">
        <f>I14b!H20</f>
        <v>3.16</v>
      </c>
    </row>
    <row r="28" spans="2:4" ht="48">
      <c r="B28" s="83" t="s">
        <v>61</v>
      </c>
      <c r="C28" s="10" t="s">
        <v>62</v>
      </c>
      <c r="D28" s="92">
        <f>I14c!H20</f>
        <v>91.899999999999991</v>
      </c>
    </row>
    <row r="29" spans="2:4" ht="48">
      <c r="B29" s="322" t="s">
        <v>0</v>
      </c>
      <c r="C29" s="10" t="s">
        <v>224</v>
      </c>
      <c r="D29" s="93">
        <f>'I15'!H20</f>
        <v>0</v>
      </c>
    </row>
    <row r="30" spans="2:4" ht="96">
      <c r="B30" s="86" t="s">
        <v>64</v>
      </c>
      <c r="C30" s="72" t="s">
        <v>226</v>
      </c>
      <c r="D30" s="93">
        <f>'I16'!D20</f>
        <v>0</v>
      </c>
    </row>
    <row r="31" spans="2:4" ht="48">
      <c r="B31" s="86" t="s">
        <v>66</v>
      </c>
      <c r="C31" s="58" t="s">
        <v>229</v>
      </c>
      <c r="D31" s="92">
        <f>'I17'!D20</f>
        <v>4</v>
      </c>
    </row>
    <row r="32" spans="2:4" ht="45" customHeight="1">
      <c r="B32" s="82" t="s">
        <v>68</v>
      </c>
      <c r="C32" s="14" t="s">
        <v>231</v>
      </c>
      <c r="D32" s="91">
        <f>'I18'!D20</f>
        <v>2.4500000000000002</v>
      </c>
    </row>
    <row r="33" spans="2:4" ht="75" customHeight="1">
      <c r="B33" s="83" t="s">
        <v>42</v>
      </c>
      <c r="C33" s="76" t="s">
        <v>233</v>
      </c>
      <c r="D33" s="92">
        <f>'I19'!E20</f>
        <v>25</v>
      </c>
    </row>
    <row r="34" spans="2:4" ht="32">
      <c r="B34" s="87" t="s">
        <v>44</v>
      </c>
      <c r="C34" s="75" t="s">
        <v>234</v>
      </c>
      <c r="D34" s="92">
        <f>'I20'!E21</f>
        <v>32</v>
      </c>
    </row>
    <row r="35" spans="2:4" ht="16">
      <c r="B35" s="83" t="s">
        <v>45</v>
      </c>
      <c r="C35" s="67" t="s">
        <v>236</v>
      </c>
      <c r="D35" s="92">
        <f>'I21'!D20</f>
        <v>35</v>
      </c>
    </row>
    <row r="36" spans="2:4" ht="80">
      <c r="B36" s="83" t="s">
        <v>47</v>
      </c>
      <c r="C36" s="66" t="s">
        <v>271</v>
      </c>
      <c r="D36" s="92">
        <f>'I22'!D23</f>
        <v>75</v>
      </c>
    </row>
    <row r="37" spans="2:4" ht="48">
      <c r="B37" s="83" t="s">
        <v>48</v>
      </c>
      <c r="C37" s="65" t="s">
        <v>237</v>
      </c>
      <c r="D37" s="92">
        <f>'I23'!D20</f>
        <v>45</v>
      </c>
    </row>
    <row r="38" spans="2:4" ht="16">
      <c r="B38" s="83" t="s">
        <v>239</v>
      </c>
      <c r="C38" s="65" t="s">
        <v>49</v>
      </c>
      <c r="D38" s="92">
        <f>'I24'!F20</f>
        <v>6</v>
      </c>
    </row>
    <row r="40" spans="2:4">
      <c r="B40" s="243" t="s">
        <v>2</v>
      </c>
      <c r="C40" s="1" t="s">
        <v>104</v>
      </c>
    </row>
    <row r="41" spans="2:4">
      <c r="B41" s="18" t="s">
        <v>5</v>
      </c>
      <c r="C41" s="12" t="s">
        <v>242</v>
      </c>
      <c r="D41" s="94">
        <f>SUM(D11:D20)+SUM(D33:D38)</f>
        <v>389</v>
      </c>
    </row>
    <row r="42" spans="2:4">
      <c r="B42" s="18" t="s">
        <v>6</v>
      </c>
      <c r="C42" s="12" t="s">
        <v>243</v>
      </c>
      <c r="D42" s="94">
        <f>SUM(D24:D33)</f>
        <v>141.51</v>
      </c>
    </row>
    <row r="43" spans="2:4" ht="16" thickBot="1">
      <c r="B43" s="88" t="s">
        <v>7</v>
      </c>
      <c r="C43" s="13" t="s">
        <v>9</v>
      </c>
      <c r="D43" s="95">
        <f>SUM(D21:D23)</f>
        <v>147</v>
      </c>
    </row>
    <row r="44" spans="2:4" ht="17" thickTop="1" thickBot="1">
      <c r="B44" s="89" t="s">
        <v>8</v>
      </c>
      <c r="C44" s="90" t="s">
        <v>244</v>
      </c>
      <c r="D44" s="96">
        <f>D41+D42+D43</f>
        <v>677.51</v>
      </c>
    </row>
    <row r="45" spans="2:4" ht="16" thickTop="1"/>
    <row r="46" spans="2:4">
      <c r="B46" s="63" t="s">
        <v>148</v>
      </c>
      <c r="C46" t="s">
        <v>149</v>
      </c>
    </row>
    <row r="47" spans="2:4">
      <c r="B47" s="265" t="str">
        <f>'Date initiale'!C9</f>
        <v>iunie/2024</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scale="96"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view="pageBreakPreview" topLeftCell="A4" zoomScale="214" zoomScaleNormal="100" workbookViewId="0">
      <selection activeCell="D16" sqref="D16"/>
    </sheetView>
  </sheetViews>
  <sheetFormatPr baseColWidth="10" defaultColWidth="8.83203125" defaultRowHeight="15"/>
  <cols>
    <col min="1" max="1" width="5.1640625" customWidth="1"/>
    <col min="2" max="2" width="104.33203125" customWidth="1"/>
    <col min="3" max="3" width="10.5" customWidth="1"/>
    <col min="4" max="4" width="9.6640625" customWidth="1"/>
  </cols>
  <sheetData>
    <row r="1" spans="1:10">
      <c r="A1" s="112" t="str">
        <f>'Date initiale'!C3</f>
        <v>Universitatea de Arhitectură și Urbanism "Ion Mincu" București</v>
      </c>
      <c r="B1" s="112"/>
    </row>
    <row r="2" spans="1:10">
      <c r="A2" s="112" t="str">
        <f>'Date initiale'!B4&amp;" "&amp;'Date initiale'!C4</f>
        <v>Facultatea ARHITECTURA</v>
      </c>
      <c r="B2" s="112"/>
    </row>
    <row r="3" spans="1:10">
      <c r="A3" s="112" t="str">
        <f>'Date initiale'!B5&amp;" "&amp;'Date initiale'!C5</f>
        <v>Departamentul Istoria &amp; Teoria Arhitecturii și Conservarea Patrimoniului</v>
      </c>
      <c r="B3" s="112"/>
    </row>
    <row r="4" spans="1:10">
      <c r="A4" s="112" t="str">
        <f>'Date initiale'!C6&amp;", "&amp;'Date initiale'!C7</f>
        <v>GHYKA, Celia, profesor universitar</v>
      </c>
      <c r="B4" s="112"/>
    </row>
    <row r="5" spans="1:10">
      <c r="A5" s="112"/>
      <c r="B5" s="112"/>
    </row>
    <row r="6" spans="1:10" ht="16">
      <c r="A6" s="514" t="s">
        <v>110</v>
      </c>
      <c r="B6" s="514"/>
      <c r="C6" s="514"/>
      <c r="D6" s="514"/>
    </row>
    <row r="7" spans="1:10" ht="24" customHeight="1">
      <c r="A7" s="511" t="str">
        <f>'Descriere indicatori'!B28&amp;". "&amp;'Descriere indicatori'!C28</f>
        <v xml:space="preserve">I21. Organizator / curator expoziţii la nivel internaţional/naţional </v>
      </c>
      <c r="B7" s="511"/>
      <c r="C7" s="511"/>
      <c r="D7" s="511"/>
    </row>
    <row r="8" spans="1:10" ht="16" thickBot="1"/>
    <row r="9" spans="1:10" ht="33" thickBot="1">
      <c r="A9" s="143" t="s">
        <v>55</v>
      </c>
      <c r="B9" s="251" t="s">
        <v>152</v>
      </c>
      <c r="C9" s="144" t="s">
        <v>87</v>
      </c>
      <c r="D9" s="252" t="s">
        <v>147</v>
      </c>
      <c r="F9" s="234" t="s">
        <v>108</v>
      </c>
      <c r="J9" s="13"/>
    </row>
    <row r="10" spans="1:10">
      <c r="A10" s="255">
        <v>1</v>
      </c>
      <c r="B10" s="455" t="s">
        <v>483</v>
      </c>
      <c r="C10" s="456">
        <v>2009</v>
      </c>
      <c r="D10" s="457">
        <v>10</v>
      </c>
      <c r="F10" s="235" t="s">
        <v>170</v>
      </c>
      <c r="G10" s="326" t="s">
        <v>263</v>
      </c>
      <c r="J10" s="236"/>
    </row>
    <row r="11" spans="1:10">
      <c r="A11" s="256">
        <f>A10+1</f>
        <v>2</v>
      </c>
      <c r="B11" s="458" t="s">
        <v>484</v>
      </c>
      <c r="C11" s="459">
        <v>2007</v>
      </c>
      <c r="D11" s="460">
        <v>10</v>
      </c>
    </row>
    <row r="12" spans="1:10">
      <c r="A12" s="256">
        <f t="shared" ref="A12:A19" si="0">A11+1</f>
        <v>3</v>
      </c>
      <c r="B12" s="458" t="s">
        <v>485</v>
      </c>
      <c r="C12" s="459">
        <v>2006</v>
      </c>
      <c r="D12" s="460">
        <v>5</v>
      </c>
    </row>
    <row r="13" spans="1:10">
      <c r="A13" s="256">
        <f t="shared" si="0"/>
        <v>4</v>
      </c>
      <c r="B13" s="458" t="s">
        <v>486</v>
      </c>
      <c r="C13" s="459">
        <v>2005</v>
      </c>
      <c r="D13" s="460">
        <v>5</v>
      </c>
    </row>
    <row r="14" spans="1:10">
      <c r="A14" s="256">
        <f t="shared" si="0"/>
        <v>5</v>
      </c>
      <c r="B14" s="458" t="s">
        <v>487</v>
      </c>
      <c r="C14" s="459">
        <v>2005</v>
      </c>
      <c r="D14" s="461">
        <v>5</v>
      </c>
    </row>
    <row r="15" spans="1:10">
      <c r="A15" s="256">
        <f t="shared" si="0"/>
        <v>6</v>
      </c>
      <c r="B15" s="257"/>
      <c r="C15" s="36"/>
      <c r="D15" s="258"/>
    </row>
    <row r="16" spans="1:10">
      <c r="A16" s="256">
        <f t="shared" si="0"/>
        <v>7</v>
      </c>
      <c r="B16" s="257"/>
      <c r="C16" s="36"/>
      <c r="D16" s="258"/>
    </row>
    <row r="17" spans="1:4">
      <c r="A17" s="256">
        <f t="shared" si="0"/>
        <v>8</v>
      </c>
      <c r="B17" s="257"/>
      <c r="C17" s="36"/>
      <c r="D17" s="136"/>
    </row>
    <row r="18" spans="1:4">
      <c r="A18" s="256">
        <f t="shared" si="0"/>
        <v>9</v>
      </c>
      <c r="B18" s="257"/>
      <c r="C18" s="36"/>
      <c r="D18" s="258"/>
    </row>
    <row r="19" spans="1:4" ht="16" thickBot="1">
      <c r="A19" s="259">
        <f t="shared" si="0"/>
        <v>10</v>
      </c>
      <c r="B19" s="260"/>
      <c r="C19" s="141"/>
      <c r="D19" s="261"/>
    </row>
    <row r="20" spans="1:4" ht="16" thickBot="1">
      <c r="A20" s="304"/>
      <c r="B20" s="253"/>
      <c r="C20" s="147" t="str">
        <f>"Total "&amp;LEFT(A7,3)</f>
        <v>Total I21</v>
      </c>
      <c r="D20" s="115">
        <f>SUM(D10:D19)</f>
        <v>35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8"/>
  <sheetViews>
    <sheetView view="pageBreakPreview" zoomScale="137" zoomScaleNormal="100" workbookViewId="0">
      <selection activeCell="I20" sqref="I20"/>
    </sheetView>
  </sheetViews>
  <sheetFormatPr baseColWidth="10" defaultColWidth="8.83203125" defaultRowHeight="15"/>
  <cols>
    <col min="1" max="1" width="5.1640625" customWidth="1"/>
    <col min="2" max="2" width="98.33203125" customWidth="1"/>
    <col min="3" max="3" width="15.6640625" customWidth="1"/>
    <col min="4" max="4" width="9.6640625" customWidth="1"/>
  </cols>
  <sheetData>
    <row r="1" spans="1:7" ht="16">
      <c r="A1" s="231" t="str">
        <f>'Date initiale'!C3</f>
        <v>Universitatea de Arhitectură și Urbanism "Ion Mincu" București</v>
      </c>
      <c r="B1" s="231"/>
      <c r="C1" s="231"/>
      <c r="D1" s="16"/>
    </row>
    <row r="2" spans="1:7" ht="16">
      <c r="A2" s="231" t="str">
        <f>'Date initiale'!B4&amp;" "&amp;'Date initiale'!C4</f>
        <v>Facultatea ARHITECTURA</v>
      </c>
      <c r="B2" s="231"/>
      <c r="C2" s="231"/>
      <c r="D2" s="16"/>
    </row>
    <row r="3" spans="1:7" ht="16">
      <c r="A3" s="231" t="str">
        <f>'Date initiale'!B5&amp;" "&amp;'Date initiale'!C5</f>
        <v>Departamentul Istoria &amp; Teoria Arhitecturii și Conservarea Patrimoniului</v>
      </c>
      <c r="B3" s="231"/>
      <c r="C3" s="231"/>
      <c r="D3" s="16"/>
    </row>
    <row r="4" spans="1:7">
      <c r="A4" s="112" t="str">
        <f>'Date initiale'!C6&amp;", "&amp;'Date initiale'!C7</f>
        <v>GHYKA, Celia, profesor universitar</v>
      </c>
      <c r="B4" s="112"/>
      <c r="C4" s="112"/>
    </row>
    <row r="5" spans="1:7">
      <c r="A5" s="112"/>
      <c r="B5" s="112"/>
      <c r="C5" s="112"/>
    </row>
    <row r="6" spans="1:7" ht="16">
      <c r="A6" s="513" t="s">
        <v>110</v>
      </c>
      <c r="B6" s="513"/>
      <c r="C6" s="513"/>
      <c r="D6" s="513"/>
    </row>
    <row r="7" spans="1:7" ht="66.75" customHeight="1">
      <c r="A7" s="511"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11"/>
      <c r="C7" s="511"/>
      <c r="D7" s="511"/>
    </row>
    <row r="8" spans="1:7" ht="17" thickBot="1">
      <c r="A8" s="48"/>
      <c r="B8" s="48"/>
      <c r="C8" s="48"/>
      <c r="D8" s="48"/>
    </row>
    <row r="9" spans="1:7" ht="33" thickBot="1">
      <c r="A9" s="143" t="s">
        <v>55</v>
      </c>
      <c r="B9" s="262" t="s">
        <v>158</v>
      </c>
      <c r="C9" s="262" t="s">
        <v>81</v>
      </c>
      <c r="D9" s="263" t="s">
        <v>147</v>
      </c>
      <c r="F9" s="234" t="s">
        <v>108</v>
      </c>
    </row>
    <row r="10" spans="1:7" ht="17" thickBot="1">
      <c r="A10" s="149">
        <v>1</v>
      </c>
      <c r="B10" s="462" t="s">
        <v>488</v>
      </c>
      <c r="C10" s="463">
        <v>2020</v>
      </c>
      <c r="D10" s="464">
        <v>5</v>
      </c>
      <c r="E10" s="29"/>
      <c r="F10" s="235" t="s">
        <v>174</v>
      </c>
      <c r="G10" s="326" t="s">
        <v>265</v>
      </c>
    </row>
    <row r="11" spans="1:7" ht="17" thickBot="1">
      <c r="A11" s="150">
        <f>A10+1</f>
        <v>2</v>
      </c>
      <c r="B11" s="462" t="s">
        <v>488</v>
      </c>
      <c r="C11" s="463">
        <v>2019</v>
      </c>
      <c r="D11" s="464">
        <v>5</v>
      </c>
      <c r="E11" s="29"/>
      <c r="F11" s="235" t="s">
        <v>170</v>
      </c>
    </row>
    <row r="12" spans="1:7" ht="17" thickBot="1">
      <c r="A12" s="150">
        <f t="shared" ref="A12:A22" si="0">A11+1</f>
        <v>3</v>
      </c>
      <c r="B12" s="462" t="s">
        <v>488</v>
      </c>
      <c r="C12" s="463">
        <v>2018</v>
      </c>
      <c r="D12" s="464">
        <v>5</v>
      </c>
      <c r="E12" s="29"/>
      <c r="F12" s="235" t="s">
        <v>170</v>
      </c>
    </row>
    <row r="13" spans="1:7" ht="17" thickBot="1">
      <c r="A13" s="150">
        <f t="shared" si="0"/>
        <v>4</v>
      </c>
      <c r="B13" s="462" t="s">
        <v>488</v>
      </c>
      <c r="C13" s="463">
        <v>2017</v>
      </c>
      <c r="D13" s="464">
        <v>5</v>
      </c>
      <c r="E13" s="29"/>
      <c r="F13" s="235">
        <v>20</v>
      </c>
    </row>
    <row r="14" spans="1:7" ht="17" thickBot="1">
      <c r="A14" s="150">
        <f t="shared" si="0"/>
        <v>5</v>
      </c>
      <c r="B14" s="462" t="s">
        <v>489</v>
      </c>
      <c r="C14" s="463">
        <v>2016</v>
      </c>
      <c r="D14" s="464">
        <v>5</v>
      </c>
      <c r="E14" s="29"/>
    </row>
    <row r="15" spans="1:7" ht="17" thickBot="1">
      <c r="A15" s="150">
        <f t="shared" si="0"/>
        <v>6</v>
      </c>
      <c r="B15" s="462" t="s">
        <v>488</v>
      </c>
      <c r="C15" s="463">
        <v>2015</v>
      </c>
      <c r="D15" s="464">
        <v>5</v>
      </c>
      <c r="E15" s="29"/>
    </row>
    <row r="16" spans="1:7" ht="17" thickBot="1">
      <c r="A16" s="150">
        <f t="shared" si="0"/>
        <v>7</v>
      </c>
      <c r="B16" s="462" t="s">
        <v>490</v>
      </c>
      <c r="C16" s="463">
        <v>2018</v>
      </c>
      <c r="D16" s="464">
        <v>5</v>
      </c>
      <c r="E16" s="29"/>
    </row>
    <row r="17" spans="1:5" ht="16">
      <c r="A17" s="150">
        <f t="shared" si="0"/>
        <v>8</v>
      </c>
      <c r="B17" s="465" t="s">
        <v>491</v>
      </c>
      <c r="C17" s="466" t="s">
        <v>492</v>
      </c>
      <c r="D17" s="467">
        <v>10</v>
      </c>
      <c r="E17" s="29"/>
    </row>
    <row r="18" spans="1:5" ht="16">
      <c r="A18" s="150">
        <f t="shared" si="0"/>
        <v>9</v>
      </c>
      <c r="B18" s="465" t="s">
        <v>493</v>
      </c>
      <c r="C18" s="468" t="s">
        <v>494</v>
      </c>
      <c r="D18" s="469">
        <v>10</v>
      </c>
      <c r="E18" s="29"/>
    </row>
    <row r="19" spans="1:5" ht="16">
      <c r="A19" s="150">
        <f t="shared" si="0"/>
        <v>10</v>
      </c>
      <c r="B19" s="465" t="s">
        <v>495</v>
      </c>
      <c r="C19" s="470" t="s">
        <v>496</v>
      </c>
      <c r="D19" s="471">
        <v>5</v>
      </c>
      <c r="E19" s="29"/>
    </row>
    <row r="20" spans="1:5" ht="16">
      <c r="A20" s="150">
        <f t="shared" si="0"/>
        <v>11</v>
      </c>
      <c r="B20" s="472" t="s">
        <v>497</v>
      </c>
      <c r="C20" s="468">
        <v>2007</v>
      </c>
      <c r="D20" s="471">
        <v>5</v>
      </c>
      <c r="E20" s="29"/>
    </row>
    <row r="21" spans="1:5" ht="30">
      <c r="A21" s="150">
        <f t="shared" si="0"/>
        <v>12</v>
      </c>
      <c r="B21" s="377" t="s">
        <v>498</v>
      </c>
      <c r="C21" s="468" t="s">
        <v>499</v>
      </c>
      <c r="D21" s="471">
        <v>10</v>
      </c>
      <c r="E21" s="29"/>
    </row>
    <row r="22" spans="1:5" ht="17" thickBot="1">
      <c r="A22" s="150">
        <f t="shared" si="0"/>
        <v>13</v>
      </c>
      <c r="B22" s="260"/>
      <c r="C22" s="141"/>
      <c r="D22" s="300"/>
      <c r="E22" s="29"/>
    </row>
    <row r="23" spans="1:5" ht="17" thickBot="1">
      <c r="A23" s="304"/>
      <c r="B23" s="253"/>
      <c r="C23" s="114" t="str">
        <f>"Total "&amp;LEFT(A7,3)</f>
        <v>Total I22</v>
      </c>
      <c r="D23" s="115">
        <f>SUM(D10:D22)</f>
        <v>75</v>
      </c>
      <c r="E23" s="29"/>
    </row>
    <row r="24" spans="1:5" ht="16">
      <c r="A24" s="29"/>
      <c r="B24" s="40"/>
      <c r="C24" s="29"/>
      <c r="D24" s="29"/>
      <c r="E24" s="29"/>
    </row>
    <row r="25" spans="1:5" ht="16">
      <c r="A25" s="29"/>
      <c r="B25" s="40"/>
      <c r="C25" s="29"/>
      <c r="D25" s="29"/>
      <c r="E25" s="29"/>
    </row>
    <row r="26" spans="1:5" ht="16">
      <c r="A26" s="29"/>
      <c r="B26" s="40"/>
      <c r="C26" s="29"/>
      <c r="D26" s="29"/>
      <c r="E26" s="29"/>
    </row>
    <row r="27" spans="1:5" ht="16">
      <c r="A27" s="29"/>
      <c r="B27" s="40"/>
      <c r="C27" s="29"/>
      <c r="D27" s="29"/>
      <c r="E27" s="29"/>
    </row>
    <row r="28" spans="1:5" ht="16">
      <c r="A28" s="29"/>
      <c r="B28" s="40"/>
      <c r="C28" s="29"/>
      <c r="D28" s="29"/>
      <c r="E28" s="29"/>
    </row>
    <row r="29" spans="1:5" ht="16">
      <c r="A29" s="29"/>
      <c r="B29" s="40"/>
      <c r="C29" s="29"/>
      <c r="D29" s="29"/>
      <c r="E29" s="29"/>
    </row>
    <row r="30" spans="1:5" ht="16">
      <c r="A30" s="29"/>
      <c r="B30" s="41"/>
      <c r="C30" s="29"/>
      <c r="D30" s="29"/>
      <c r="E30" s="29"/>
    </row>
    <row r="31" spans="1:5" ht="16">
      <c r="A31" s="29"/>
      <c r="B31" s="40"/>
      <c r="C31" s="29"/>
      <c r="D31" s="29"/>
      <c r="E31" s="29"/>
    </row>
    <row r="32" spans="1:5" ht="16">
      <c r="A32" s="29"/>
      <c r="B32" s="40"/>
      <c r="C32" s="29"/>
      <c r="D32" s="29"/>
      <c r="E32" s="29"/>
    </row>
    <row r="33" spans="1:5" ht="16">
      <c r="A33" s="29"/>
      <c r="B33" s="40"/>
      <c r="C33" s="29"/>
      <c r="D33" s="29"/>
      <c r="E33" s="29"/>
    </row>
    <row r="34" spans="1:5" ht="16">
      <c r="A34" s="29"/>
      <c r="B34" s="29"/>
      <c r="C34" s="29"/>
      <c r="D34" s="29"/>
      <c r="E34" s="29"/>
    </row>
    <row r="35" spans="1:5" ht="16">
      <c r="A35" s="29"/>
      <c r="B35" s="29"/>
      <c r="C35" s="29"/>
      <c r="D35" s="29"/>
      <c r="E35" s="29"/>
    </row>
    <row r="36" spans="1:5" ht="16">
      <c r="A36" s="29"/>
      <c r="B36" s="29"/>
      <c r="C36" s="29"/>
      <c r="D36" s="29"/>
      <c r="E36" s="29"/>
    </row>
    <row r="37" spans="1:5" ht="16">
      <c r="A37" s="29"/>
      <c r="B37" s="29"/>
      <c r="C37" s="29"/>
      <c r="D37" s="29"/>
      <c r="E37" s="29"/>
    </row>
    <row r="38" spans="1:5" ht="16">
      <c r="A38" s="29"/>
      <c r="B38" s="29"/>
      <c r="C38" s="29"/>
      <c r="D38" s="29"/>
      <c r="E38" s="29"/>
    </row>
    <row r="39" spans="1:5" ht="16">
      <c r="A39" s="29"/>
      <c r="B39" s="29"/>
      <c r="C39" s="29"/>
      <c r="D39" s="29"/>
      <c r="E39" s="29"/>
    </row>
    <row r="40" spans="1:5" ht="16">
      <c r="A40" s="29"/>
      <c r="B40" s="29"/>
      <c r="C40" s="29"/>
      <c r="D40" s="29"/>
      <c r="E40" s="29"/>
    </row>
    <row r="41" spans="1:5" ht="16">
      <c r="A41" s="29"/>
      <c r="B41" s="29"/>
      <c r="C41" s="29"/>
      <c r="D41" s="29"/>
      <c r="E41" s="29"/>
    </row>
    <row r="42" spans="1:5" ht="16">
      <c r="A42" s="29"/>
      <c r="B42" s="29"/>
      <c r="C42" s="29"/>
      <c r="D42" s="29"/>
      <c r="E42" s="29"/>
    </row>
    <row r="43" spans="1:5" ht="16">
      <c r="A43" s="29"/>
      <c r="B43" s="29"/>
      <c r="C43" s="29"/>
      <c r="D43" s="29"/>
      <c r="E43" s="29"/>
    </row>
    <row r="44" spans="1:5" ht="16">
      <c r="A44" s="29"/>
      <c r="B44" s="29"/>
      <c r="C44" s="29"/>
      <c r="D44" s="29"/>
      <c r="E44" s="29"/>
    </row>
    <row r="45" spans="1:5" ht="16">
      <c r="A45" s="29"/>
      <c r="B45" s="29"/>
      <c r="C45" s="29"/>
      <c r="D45" s="29"/>
      <c r="E45" s="29"/>
    </row>
    <row r="46" spans="1:5" ht="16">
      <c r="A46" s="29"/>
      <c r="B46" s="29"/>
      <c r="C46" s="29"/>
      <c r="D46" s="29"/>
      <c r="E46" s="29"/>
    </row>
    <row r="47" spans="1:5" ht="16">
      <c r="A47" s="29"/>
      <c r="B47" s="29"/>
      <c r="C47" s="29"/>
      <c r="D47" s="29"/>
      <c r="E47" s="29"/>
    </row>
    <row r="48" spans="1:5" ht="16">
      <c r="A48" s="29"/>
      <c r="B48" s="29"/>
      <c r="C48" s="29"/>
      <c r="D48" s="29"/>
      <c r="E48" s="29"/>
    </row>
    <row r="49" spans="1:5" ht="16">
      <c r="A49" s="29"/>
      <c r="B49" s="29"/>
      <c r="C49" s="29"/>
      <c r="D49" s="29"/>
      <c r="E49" s="29"/>
    </row>
    <row r="50" spans="1:5" ht="16">
      <c r="A50" s="29"/>
      <c r="B50" s="29"/>
      <c r="C50" s="29"/>
      <c r="D50" s="29"/>
      <c r="E50" s="29"/>
    </row>
    <row r="51" spans="1:5" ht="16">
      <c r="A51" s="29"/>
      <c r="B51" s="29"/>
      <c r="C51" s="29"/>
      <c r="D51" s="29"/>
      <c r="E51" s="29"/>
    </row>
    <row r="52" spans="1:5" ht="16">
      <c r="A52" s="29"/>
      <c r="B52" s="29"/>
      <c r="C52" s="29"/>
      <c r="D52" s="29"/>
      <c r="E52" s="29"/>
    </row>
    <row r="53" spans="1:5" ht="16">
      <c r="A53" s="29"/>
      <c r="B53" s="29"/>
      <c r="C53" s="29"/>
      <c r="D53" s="29"/>
      <c r="E53" s="29"/>
    </row>
    <row r="54" spans="1:5" ht="16">
      <c r="A54" s="29"/>
      <c r="B54" s="29"/>
      <c r="C54" s="29"/>
      <c r="D54" s="29"/>
      <c r="E54" s="29"/>
    </row>
    <row r="55" spans="1:5" ht="16">
      <c r="A55" s="29"/>
      <c r="B55" s="29"/>
      <c r="C55" s="29"/>
      <c r="D55" s="29"/>
      <c r="E55" s="29"/>
    </row>
    <row r="56" spans="1:5" ht="16">
      <c r="A56" s="29"/>
      <c r="B56" s="29"/>
      <c r="C56" s="29"/>
      <c r="D56" s="29"/>
      <c r="E56" s="29"/>
    </row>
    <row r="57" spans="1:5" ht="16">
      <c r="A57" s="29"/>
      <c r="B57" s="29"/>
      <c r="C57" s="29"/>
      <c r="D57" s="29"/>
      <c r="E57" s="29"/>
    </row>
    <row r="58" spans="1:5" ht="16">
      <c r="A58" s="29"/>
      <c r="B58" s="29"/>
      <c r="C58" s="29"/>
      <c r="D58" s="29"/>
      <c r="E58" s="29"/>
    </row>
    <row r="59" spans="1:5" ht="16">
      <c r="A59" s="29"/>
      <c r="B59" s="29"/>
      <c r="C59" s="29"/>
      <c r="D59" s="29"/>
      <c r="E59" s="29"/>
    </row>
    <row r="60" spans="1:5" ht="16">
      <c r="A60" s="29"/>
      <c r="B60" s="29"/>
      <c r="C60" s="29"/>
      <c r="D60" s="29"/>
      <c r="E60" s="29"/>
    </row>
    <row r="61" spans="1:5" ht="16">
      <c r="A61" s="29"/>
      <c r="B61" s="29"/>
      <c r="C61" s="29"/>
      <c r="D61" s="29"/>
      <c r="E61" s="29"/>
    </row>
    <row r="62" spans="1:5" ht="16">
      <c r="A62" s="29"/>
      <c r="B62" s="29"/>
      <c r="C62" s="29"/>
      <c r="D62" s="29"/>
      <c r="E62" s="29"/>
    </row>
    <row r="63" spans="1:5" ht="16">
      <c r="A63" s="29"/>
      <c r="B63" s="29"/>
      <c r="C63" s="29"/>
      <c r="D63" s="29"/>
      <c r="E63" s="29"/>
    </row>
    <row r="64" spans="1:5" ht="16">
      <c r="A64" s="29"/>
      <c r="B64" s="29"/>
      <c r="C64" s="29"/>
      <c r="D64" s="29"/>
      <c r="E64" s="29"/>
    </row>
    <row r="65" spans="1:5" ht="16">
      <c r="A65" s="29"/>
      <c r="B65" s="29"/>
      <c r="C65" s="29"/>
      <c r="D65" s="29"/>
      <c r="E65" s="29"/>
    </row>
    <row r="66" spans="1:5" ht="16">
      <c r="A66" s="29"/>
      <c r="B66" s="29"/>
      <c r="C66" s="29"/>
      <c r="D66" s="29"/>
      <c r="E66" s="29"/>
    </row>
    <row r="67" spans="1:5" ht="16">
      <c r="A67" s="29"/>
      <c r="B67" s="29"/>
      <c r="C67" s="29"/>
      <c r="D67" s="29"/>
      <c r="E67" s="29"/>
    </row>
    <row r="68" spans="1:5" ht="16">
      <c r="A68" s="29"/>
      <c r="B68" s="29"/>
      <c r="C68" s="29"/>
      <c r="D68" s="29"/>
      <c r="E68"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view="pageBreakPreview" zoomScale="125" zoomScaleNormal="100" workbookViewId="0">
      <selection activeCell="B19" sqref="B19"/>
    </sheetView>
  </sheetViews>
  <sheetFormatPr baseColWidth="10" defaultColWidth="8.83203125" defaultRowHeight="15"/>
  <cols>
    <col min="1" max="1" width="5.1640625" customWidth="1"/>
    <col min="2" max="2" width="98.33203125" customWidth="1"/>
    <col min="3" max="3" width="15.6640625" customWidth="1"/>
    <col min="4" max="4" width="9.6640625" customWidth="1"/>
  </cols>
  <sheetData>
    <row r="1" spans="1:7" ht="16">
      <c r="A1" s="231" t="str">
        <f>'Date initiale'!C3</f>
        <v>Universitatea de Arhitectură și Urbanism "Ion Mincu" București</v>
      </c>
      <c r="B1" s="231"/>
      <c r="C1" s="231"/>
      <c r="D1" s="37"/>
    </row>
    <row r="2" spans="1:7" ht="16">
      <c r="A2" s="231" t="str">
        <f>'Date initiale'!B4&amp;" "&amp;'Date initiale'!C4</f>
        <v>Facultatea ARHITECTURA</v>
      </c>
      <c r="B2" s="231"/>
      <c r="C2" s="231"/>
      <c r="D2" s="16"/>
    </row>
    <row r="3" spans="1:7" ht="16">
      <c r="A3" s="231" t="str">
        <f>'Date initiale'!B5&amp;" "&amp;'Date initiale'!C5</f>
        <v>Departamentul Istoria &amp; Teoria Arhitecturii și Conservarea Patrimoniului</v>
      </c>
      <c r="B3" s="231"/>
      <c r="C3" s="231"/>
      <c r="D3" s="16"/>
    </row>
    <row r="4" spans="1:7">
      <c r="A4" s="112" t="str">
        <f>'Date initiale'!C6&amp;", "&amp;'Date initiale'!C7</f>
        <v>GHYKA, Celia, profesor universitar</v>
      </c>
      <c r="B4" s="112"/>
      <c r="C4" s="112"/>
    </row>
    <row r="5" spans="1:7">
      <c r="A5" s="112"/>
      <c r="B5" s="112"/>
      <c r="C5" s="112"/>
    </row>
    <row r="6" spans="1:7" ht="16">
      <c r="A6" s="514" t="s">
        <v>110</v>
      </c>
      <c r="B6" s="514"/>
      <c r="C6" s="514"/>
      <c r="D6" s="514"/>
    </row>
    <row r="7" spans="1:7" ht="39.75" customHeight="1">
      <c r="A7" s="511"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11"/>
      <c r="C7" s="511"/>
      <c r="D7" s="511"/>
    </row>
    <row r="8" spans="1:7" ht="15.75" customHeight="1" thickBot="1">
      <c r="A8" s="48"/>
      <c r="B8" s="48"/>
      <c r="C8" s="48"/>
      <c r="D8" s="48"/>
    </row>
    <row r="9" spans="1:7" ht="33" thickBot="1">
      <c r="A9" s="143" t="s">
        <v>55</v>
      </c>
      <c r="B9" s="144" t="s">
        <v>159</v>
      </c>
      <c r="C9" s="144" t="s">
        <v>81</v>
      </c>
      <c r="D9" s="252" t="s">
        <v>147</v>
      </c>
      <c r="F9" s="234" t="s">
        <v>108</v>
      </c>
    </row>
    <row r="10" spans="1:7" ht="32">
      <c r="A10" s="149">
        <v>1</v>
      </c>
      <c r="B10" s="473" t="s">
        <v>500</v>
      </c>
      <c r="C10" s="474">
        <v>2014</v>
      </c>
      <c r="D10" s="475">
        <v>5</v>
      </c>
      <c r="F10" s="235" t="s">
        <v>170</v>
      </c>
      <c r="G10" s="326" t="s">
        <v>262</v>
      </c>
    </row>
    <row r="11" spans="1:7" ht="32">
      <c r="A11" s="150">
        <f>A10+1</f>
        <v>2</v>
      </c>
      <c r="B11" s="476" t="s">
        <v>501</v>
      </c>
      <c r="C11" s="346" t="s">
        <v>502</v>
      </c>
      <c r="D11" s="477">
        <v>5</v>
      </c>
      <c r="F11" s="235" t="s">
        <v>172</v>
      </c>
    </row>
    <row r="12" spans="1:7" ht="32">
      <c r="A12" s="150">
        <f t="shared" ref="A12:A19" si="0">A11+1</f>
        <v>3</v>
      </c>
      <c r="B12" s="476" t="s">
        <v>503</v>
      </c>
      <c r="C12" s="346">
        <v>2007</v>
      </c>
      <c r="D12" s="477">
        <v>10</v>
      </c>
      <c r="F12" s="235" t="s">
        <v>173</v>
      </c>
    </row>
    <row r="13" spans="1:7" ht="32">
      <c r="A13" s="150">
        <f t="shared" si="0"/>
        <v>4</v>
      </c>
      <c r="B13" s="476" t="s">
        <v>504</v>
      </c>
      <c r="C13" s="346">
        <v>2007</v>
      </c>
      <c r="D13" s="477">
        <v>3</v>
      </c>
    </row>
    <row r="14" spans="1:7" ht="16">
      <c r="A14" s="150">
        <f t="shared" si="0"/>
        <v>5</v>
      </c>
      <c r="B14" s="476" t="s">
        <v>505</v>
      </c>
      <c r="C14" s="346">
        <v>2006</v>
      </c>
      <c r="D14" s="477">
        <v>3</v>
      </c>
    </row>
    <row r="15" spans="1:7" ht="16">
      <c r="A15" s="150">
        <f t="shared" si="0"/>
        <v>6</v>
      </c>
      <c r="B15" s="476" t="s">
        <v>506</v>
      </c>
      <c r="C15" s="346">
        <v>2005</v>
      </c>
      <c r="D15" s="477">
        <v>3</v>
      </c>
    </row>
    <row r="16" spans="1:7" ht="16">
      <c r="A16" s="150">
        <f t="shared" si="0"/>
        <v>7</v>
      </c>
      <c r="B16" s="476" t="s">
        <v>507</v>
      </c>
      <c r="C16" s="346">
        <v>2004</v>
      </c>
      <c r="D16" s="477">
        <v>3</v>
      </c>
    </row>
    <row r="17" spans="1:4" ht="16">
      <c r="A17" s="150">
        <f t="shared" si="0"/>
        <v>8</v>
      </c>
      <c r="B17" s="476" t="s">
        <v>508</v>
      </c>
      <c r="C17" s="346">
        <v>2003</v>
      </c>
      <c r="D17" s="477">
        <v>3</v>
      </c>
    </row>
    <row r="18" spans="1:4">
      <c r="A18" s="150">
        <f t="shared" si="0"/>
        <v>9</v>
      </c>
      <c r="B18" s="478" t="s">
        <v>509</v>
      </c>
      <c r="C18" s="348">
        <v>2017</v>
      </c>
      <c r="D18" s="477">
        <v>5</v>
      </c>
    </row>
    <row r="19" spans="1:4" ht="31" thickBot="1">
      <c r="A19" s="215">
        <f t="shared" si="0"/>
        <v>10</v>
      </c>
      <c r="B19" s="479" t="s">
        <v>510</v>
      </c>
      <c r="C19" s="480">
        <v>2016</v>
      </c>
      <c r="D19" s="481">
        <v>5</v>
      </c>
    </row>
    <row r="20" spans="1:4" ht="16" thickBot="1">
      <c r="A20" s="303"/>
      <c r="B20" s="112"/>
      <c r="C20" s="114" t="str">
        <f>"Total "&amp;LEFT(A7,3)</f>
        <v>Total I23</v>
      </c>
      <c r="D20" s="264">
        <f>SUM(D10:D19)</f>
        <v>45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view="pageBreakPreview" topLeftCell="C7" zoomScale="158" zoomScaleNormal="100" workbookViewId="0">
      <selection activeCell="F14" sqref="F14"/>
    </sheetView>
  </sheetViews>
  <sheetFormatPr baseColWidth="10" defaultColWidth="8.83203125" defaultRowHeight="15"/>
  <cols>
    <col min="1" max="1" width="5.1640625" customWidth="1"/>
    <col min="2" max="2" width="27.5" customWidth="1"/>
    <col min="3" max="3" width="46.83203125" customWidth="1"/>
    <col min="4" max="4" width="30" customWidth="1"/>
    <col min="5" max="5" width="10.5" customWidth="1"/>
    <col min="6" max="6" width="9.6640625" customWidth="1"/>
  </cols>
  <sheetData>
    <row r="1" spans="1:9">
      <c r="A1" s="112" t="str">
        <f>'Date initiale'!C3</f>
        <v>Universitatea de Arhitectură și Urbanism "Ion Mincu" București</v>
      </c>
      <c r="B1" s="112"/>
      <c r="C1" s="112"/>
      <c r="D1" s="112"/>
      <c r="E1" s="112"/>
    </row>
    <row r="2" spans="1:9">
      <c r="A2" s="112" t="str">
        <f>'Date initiale'!B4&amp;" "&amp;'Date initiale'!C4</f>
        <v>Facultatea ARHITECTURA</v>
      </c>
      <c r="B2" s="112"/>
      <c r="C2" s="112"/>
      <c r="D2" s="112"/>
      <c r="E2" s="112"/>
    </row>
    <row r="3" spans="1:9">
      <c r="A3" s="112" t="str">
        <f>'Date initiale'!B5&amp;" "&amp;'Date initiale'!C5</f>
        <v>Departamentul Istoria &amp; Teoria Arhitecturii și Conservarea Patrimoniului</v>
      </c>
      <c r="B3" s="112"/>
      <c r="C3" s="112"/>
      <c r="D3" s="112"/>
      <c r="E3" s="112"/>
    </row>
    <row r="4" spans="1:9">
      <c r="A4" s="112" t="str">
        <f>'Date initiale'!C6&amp;", "&amp;'Date initiale'!C7</f>
        <v>GHYKA, Celia, profesor universitar</v>
      </c>
      <c r="B4" s="112"/>
      <c r="C4" s="112"/>
      <c r="D4" s="112"/>
      <c r="E4" s="112"/>
    </row>
    <row r="5" spans="1:9">
      <c r="A5" s="112"/>
      <c r="B5" s="112"/>
      <c r="C5" s="112"/>
      <c r="D5" s="112"/>
      <c r="E5" s="112"/>
    </row>
    <row r="6" spans="1:9" ht="16">
      <c r="A6" s="245" t="s">
        <v>110</v>
      </c>
    </row>
    <row r="7" spans="1:9" ht="16">
      <c r="A7" s="511" t="str">
        <f>'Descriere indicatori'!B31&amp;". "&amp;'Descriere indicatori'!C31</f>
        <v xml:space="preserve">I24. Îndrumare de doctorat sau în co-tutelă la nivel internaţional/naţional </v>
      </c>
      <c r="B7" s="511"/>
      <c r="C7" s="511"/>
      <c r="D7" s="511"/>
      <c r="E7" s="511"/>
      <c r="F7" s="511"/>
    </row>
    <row r="8" spans="1:9" ht="16" thickBot="1"/>
    <row r="9" spans="1:9" ht="33" thickBot="1">
      <c r="A9" s="143" t="s">
        <v>55</v>
      </c>
      <c r="B9" s="144" t="s">
        <v>153</v>
      </c>
      <c r="C9" s="144" t="s">
        <v>155</v>
      </c>
      <c r="D9" s="144" t="s">
        <v>154</v>
      </c>
      <c r="E9" s="144" t="s">
        <v>81</v>
      </c>
      <c r="F9" s="252" t="s">
        <v>147</v>
      </c>
      <c r="H9" s="234" t="s">
        <v>108</v>
      </c>
    </row>
    <row r="10" spans="1:9" ht="17" thickBot="1">
      <c r="A10" s="149">
        <v>1</v>
      </c>
      <c r="B10" s="482" t="s">
        <v>511</v>
      </c>
      <c r="C10" s="483" t="s">
        <v>512</v>
      </c>
      <c r="D10" s="484" t="s">
        <v>513</v>
      </c>
      <c r="E10" s="345" t="s">
        <v>514</v>
      </c>
      <c r="F10" s="485">
        <v>3</v>
      </c>
      <c r="H10" s="235" t="s">
        <v>266</v>
      </c>
      <c r="I10" s="326" t="s">
        <v>267</v>
      </c>
    </row>
    <row r="11" spans="1:9" ht="17" thickBot="1">
      <c r="A11" s="150">
        <f>A10+1</f>
        <v>2</v>
      </c>
      <c r="B11" s="482" t="s">
        <v>511</v>
      </c>
      <c r="C11" s="483" t="s">
        <v>512</v>
      </c>
      <c r="D11" s="486" t="s">
        <v>515</v>
      </c>
      <c r="E11" s="345" t="s">
        <v>514</v>
      </c>
      <c r="F11" s="485">
        <v>3</v>
      </c>
      <c r="I11" s="326" t="s">
        <v>268</v>
      </c>
    </row>
    <row r="12" spans="1:9">
      <c r="A12" s="150">
        <f t="shared" ref="A12:A19" si="0">A11+1</f>
        <v>3</v>
      </c>
      <c r="B12" s="257"/>
      <c r="C12" s="257"/>
      <c r="D12" s="257"/>
      <c r="E12" s="36"/>
      <c r="F12" s="301"/>
    </row>
    <row r="13" spans="1:9">
      <c r="A13" s="150">
        <f t="shared" si="0"/>
        <v>4</v>
      </c>
      <c r="B13" s="257"/>
      <c r="C13" s="257"/>
      <c r="D13" s="257"/>
      <c r="E13" s="36"/>
      <c r="F13" s="301"/>
    </row>
    <row r="14" spans="1:9">
      <c r="A14" s="150">
        <f t="shared" si="0"/>
        <v>5</v>
      </c>
      <c r="B14" s="257"/>
      <c r="C14" s="257"/>
      <c r="D14" s="257"/>
      <c r="E14" s="36"/>
      <c r="F14" s="301"/>
    </row>
    <row r="15" spans="1:9">
      <c r="A15" s="150">
        <f t="shared" si="0"/>
        <v>6</v>
      </c>
      <c r="B15" s="257"/>
      <c r="C15" s="257"/>
      <c r="D15" s="257"/>
      <c r="E15" s="36"/>
      <c r="F15" s="301"/>
    </row>
    <row r="16" spans="1:9">
      <c r="A16" s="150">
        <f t="shared" si="0"/>
        <v>7</v>
      </c>
      <c r="B16" s="257"/>
      <c r="C16" s="257"/>
      <c r="D16" s="257"/>
      <c r="E16" s="36"/>
      <c r="F16" s="301"/>
    </row>
    <row r="17" spans="1:6">
      <c r="A17" s="150">
        <f t="shared" si="0"/>
        <v>8</v>
      </c>
      <c r="B17" s="257"/>
      <c r="C17" s="257"/>
      <c r="D17" s="257"/>
      <c r="E17" s="36"/>
      <c r="F17" s="301"/>
    </row>
    <row r="18" spans="1:6">
      <c r="A18" s="150">
        <f t="shared" si="0"/>
        <v>9</v>
      </c>
      <c r="B18" s="257"/>
      <c r="C18" s="257"/>
      <c r="D18" s="257"/>
      <c r="E18" s="36"/>
      <c r="F18" s="301"/>
    </row>
    <row r="19" spans="1:6" ht="16" thickBot="1">
      <c r="A19" s="215">
        <f t="shared" si="0"/>
        <v>10</v>
      </c>
      <c r="B19" s="260"/>
      <c r="C19" s="260"/>
      <c r="D19" s="260"/>
      <c r="E19" s="141"/>
      <c r="F19" s="302"/>
    </row>
    <row r="20" spans="1:6" ht="16" thickBot="1">
      <c r="A20" s="303"/>
      <c r="B20" s="112"/>
      <c r="C20" s="112"/>
      <c r="D20" s="112"/>
      <c r="E20" s="114" t="str">
        <f>"Total "&amp;LEFT(A7,3)</f>
        <v>Total I24</v>
      </c>
      <c r="F20" s="264">
        <f>SUM(F10:F19)</f>
        <v>6</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scale="67"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baseColWidth="10" defaultColWidth="8.83203125" defaultRowHeight="15"/>
  <sheetData>
    <row r="1" spans="1:28">
      <c r="A1" t="s">
        <v>106</v>
      </c>
      <c r="AA1" s="266"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B1:E62"/>
  <sheetViews>
    <sheetView showGridLines="0" showRowColHeaders="0" topLeftCell="A20" zoomScale="115" zoomScaleNormal="115" workbookViewId="0">
      <selection activeCell="H35" sqref="H35"/>
    </sheetView>
  </sheetViews>
  <sheetFormatPr baseColWidth="10" defaultColWidth="8.83203125" defaultRowHeight="15"/>
  <cols>
    <col min="1" max="1" width="3.83203125" customWidth="1"/>
    <col min="2" max="2" width="9.1640625" customWidth="1"/>
    <col min="3" max="3" width="55" customWidth="1"/>
    <col min="4" max="4" width="9.5" style="63" customWidth="1"/>
    <col min="5" max="5" width="14.33203125" customWidth="1"/>
  </cols>
  <sheetData>
    <row r="1" spans="2:5">
      <c r="B1" s="77" t="s">
        <v>187</v>
      </c>
      <c r="D1"/>
    </row>
    <row r="2" spans="2:5">
      <c r="B2" s="77"/>
      <c r="D2"/>
    </row>
    <row r="3" spans="2:5" ht="48">
      <c r="B3" s="62" t="s">
        <v>63</v>
      </c>
      <c r="C3" s="11" t="s">
        <v>17</v>
      </c>
      <c r="D3" s="62" t="s">
        <v>18</v>
      </c>
      <c r="E3" s="11" t="s">
        <v>97</v>
      </c>
    </row>
    <row r="4" spans="2:5" ht="32">
      <c r="B4" s="68" t="s">
        <v>112</v>
      </c>
      <c r="C4" s="10" t="s">
        <v>20</v>
      </c>
      <c r="D4" s="68" t="s">
        <v>196</v>
      </c>
      <c r="E4" s="65" t="s">
        <v>98</v>
      </c>
    </row>
    <row r="5" spans="2:5" ht="16">
      <c r="B5" s="68" t="s">
        <v>113</v>
      </c>
      <c r="C5" s="10" t="s">
        <v>22</v>
      </c>
      <c r="D5" s="68" t="s">
        <v>197</v>
      </c>
      <c r="E5" s="65" t="s">
        <v>16</v>
      </c>
    </row>
    <row r="6" spans="2:5" ht="32">
      <c r="B6" s="68" t="s">
        <v>114</v>
      </c>
      <c r="C6" s="28" t="s">
        <v>24</v>
      </c>
      <c r="D6" s="68" t="s">
        <v>198</v>
      </c>
      <c r="E6" s="65" t="s">
        <v>25</v>
      </c>
    </row>
    <row r="7" spans="2:5" ht="16">
      <c r="B7" s="68" t="s">
        <v>115</v>
      </c>
      <c r="C7" s="10" t="s">
        <v>199</v>
      </c>
      <c r="D7" s="68" t="s">
        <v>198</v>
      </c>
      <c r="E7" s="65" t="s">
        <v>27</v>
      </c>
    </row>
    <row r="8" spans="2:5" s="17" customFormat="1" ht="48">
      <c r="B8" s="68" t="s">
        <v>116</v>
      </c>
      <c r="C8" s="65" t="s">
        <v>200</v>
      </c>
      <c r="D8" s="68" t="s">
        <v>198</v>
      </c>
      <c r="E8" s="65" t="s">
        <v>27</v>
      </c>
    </row>
    <row r="9" spans="2:5" ht="30" customHeight="1">
      <c r="B9" s="68" t="s">
        <v>117</v>
      </c>
      <c r="C9" s="14" t="s">
        <v>201</v>
      </c>
      <c r="D9" s="68" t="s">
        <v>202</v>
      </c>
      <c r="E9" s="65" t="s">
        <v>27</v>
      </c>
    </row>
    <row r="10" spans="2:5" ht="30" customHeight="1">
      <c r="B10" s="68" t="s">
        <v>118</v>
      </c>
      <c r="C10" s="14" t="s">
        <v>203</v>
      </c>
      <c r="D10" s="68" t="s">
        <v>202</v>
      </c>
      <c r="E10" s="65" t="s">
        <v>27</v>
      </c>
    </row>
    <row r="11" spans="2:5" ht="32">
      <c r="B11" s="68" t="s">
        <v>119</v>
      </c>
      <c r="C11" s="14" t="s">
        <v>204</v>
      </c>
      <c r="D11" s="68" t="s">
        <v>198</v>
      </c>
      <c r="E11" s="65" t="s">
        <v>32</v>
      </c>
    </row>
    <row r="12" spans="2:5" ht="32">
      <c r="B12" s="68" t="s">
        <v>120</v>
      </c>
      <c r="C12" s="10" t="s">
        <v>205</v>
      </c>
      <c r="D12" s="68" t="s">
        <v>206</v>
      </c>
      <c r="E12" s="65" t="s">
        <v>32</v>
      </c>
    </row>
    <row r="13" spans="2:5" ht="62.25" customHeight="1">
      <c r="B13" s="68" t="s">
        <v>121</v>
      </c>
      <c r="C13" s="64" t="s">
        <v>207</v>
      </c>
      <c r="D13" s="68" t="s">
        <v>208</v>
      </c>
      <c r="E13" s="65" t="s">
        <v>35</v>
      </c>
    </row>
    <row r="14" spans="2:5" ht="64">
      <c r="B14" s="69" t="s">
        <v>122</v>
      </c>
      <c r="C14" s="14" t="s">
        <v>209</v>
      </c>
      <c r="D14" s="68" t="s">
        <v>210</v>
      </c>
      <c r="E14" s="65" t="s">
        <v>37</v>
      </c>
    </row>
    <row r="15" spans="2:5" ht="76.5" customHeight="1">
      <c r="B15" s="70"/>
      <c r="C15" s="14" t="s">
        <v>211</v>
      </c>
      <c r="D15" s="68" t="s">
        <v>212</v>
      </c>
      <c r="E15" s="65" t="s">
        <v>38</v>
      </c>
    </row>
    <row r="16" spans="2:5" ht="32">
      <c r="B16" s="71"/>
      <c r="C16" s="31" t="s">
        <v>213</v>
      </c>
      <c r="D16" s="68" t="s">
        <v>214</v>
      </c>
      <c r="E16" s="65" t="s">
        <v>39</v>
      </c>
    </row>
    <row r="17" spans="2:5" ht="90" customHeight="1">
      <c r="B17" s="68" t="s">
        <v>123</v>
      </c>
      <c r="C17" s="14" t="s">
        <v>215</v>
      </c>
      <c r="D17" s="68" t="s">
        <v>216</v>
      </c>
      <c r="E17" s="65" t="s">
        <v>59</v>
      </c>
    </row>
    <row r="18" spans="2:5" ht="61.5" customHeight="1">
      <c r="B18" s="68" t="s">
        <v>124</v>
      </c>
      <c r="C18" s="14" t="s">
        <v>217</v>
      </c>
      <c r="D18" s="68" t="s">
        <v>218</v>
      </c>
      <c r="E18" s="65" t="s">
        <v>59</v>
      </c>
    </row>
    <row r="19" spans="2:5" ht="75" customHeight="1">
      <c r="B19" s="504" t="s">
        <v>125</v>
      </c>
      <c r="C19" s="10" t="s">
        <v>219</v>
      </c>
      <c r="D19" s="68" t="s">
        <v>220</v>
      </c>
      <c r="E19" s="65" t="s">
        <v>59</v>
      </c>
    </row>
    <row r="20" spans="2:5" ht="48">
      <c r="B20" s="505"/>
      <c r="C20" s="10" t="s">
        <v>221</v>
      </c>
      <c r="D20" s="68" t="s">
        <v>222</v>
      </c>
      <c r="E20" s="65" t="s">
        <v>59</v>
      </c>
    </row>
    <row r="21" spans="2:5" ht="48">
      <c r="B21" s="71"/>
      <c r="C21" s="10" t="s">
        <v>62</v>
      </c>
      <c r="D21" s="68" t="s">
        <v>223</v>
      </c>
      <c r="E21" s="65" t="s">
        <v>59</v>
      </c>
    </row>
    <row r="22" spans="2:5" ht="64">
      <c r="B22" s="68" t="s">
        <v>0</v>
      </c>
      <c r="C22" s="10" t="s">
        <v>224</v>
      </c>
      <c r="D22" s="68" t="s">
        <v>225</v>
      </c>
      <c r="E22" s="65" t="s">
        <v>59</v>
      </c>
    </row>
    <row r="23" spans="2:5" ht="135.75" customHeight="1">
      <c r="B23" s="74" t="s">
        <v>126</v>
      </c>
      <c r="C23" s="72" t="s">
        <v>226</v>
      </c>
      <c r="D23" s="73" t="s">
        <v>227</v>
      </c>
      <c r="E23" s="72" t="s">
        <v>228</v>
      </c>
    </row>
    <row r="24" spans="2:5" ht="64">
      <c r="B24" s="71" t="s">
        <v>127</v>
      </c>
      <c r="C24" s="58" t="s">
        <v>229</v>
      </c>
      <c r="D24" s="71" t="s">
        <v>230</v>
      </c>
      <c r="E24" s="67" t="s">
        <v>65</v>
      </c>
    </row>
    <row r="25" spans="2:5" ht="64">
      <c r="B25" s="68" t="s">
        <v>128</v>
      </c>
      <c r="C25" s="14" t="s">
        <v>231</v>
      </c>
      <c r="D25" s="68" t="s">
        <v>232</v>
      </c>
      <c r="E25" s="65" t="s">
        <v>67</v>
      </c>
    </row>
    <row r="26" spans="2:5" ht="106.5" customHeight="1">
      <c r="B26" s="68" t="s">
        <v>129</v>
      </c>
      <c r="C26" s="76" t="s">
        <v>233</v>
      </c>
      <c r="D26" s="68" t="s">
        <v>99</v>
      </c>
      <c r="E26" s="65" t="s">
        <v>41</v>
      </c>
    </row>
    <row r="27" spans="2:5" ht="48">
      <c r="B27" s="68" t="s">
        <v>130</v>
      </c>
      <c r="C27" s="75" t="s">
        <v>234</v>
      </c>
      <c r="D27" s="68" t="s">
        <v>235</v>
      </c>
      <c r="E27" s="65" t="s">
        <v>43</v>
      </c>
    </row>
    <row r="28" spans="2:5" ht="32">
      <c r="B28" s="68" t="s">
        <v>131</v>
      </c>
      <c r="C28" s="67" t="s">
        <v>236</v>
      </c>
      <c r="D28" s="68" t="s">
        <v>232</v>
      </c>
      <c r="E28" s="65" t="s">
        <v>43</v>
      </c>
    </row>
    <row r="29" spans="2:5" ht="107.25" customHeight="1">
      <c r="B29" s="68" t="s">
        <v>132</v>
      </c>
      <c r="C29" s="66" t="s">
        <v>264</v>
      </c>
      <c r="D29" s="68" t="s">
        <v>100</v>
      </c>
      <c r="E29" s="65" t="s">
        <v>46</v>
      </c>
    </row>
    <row r="30" spans="2:5" ht="64">
      <c r="B30" s="68" t="s">
        <v>133</v>
      </c>
      <c r="C30" s="65" t="s">
        <v>237</v>
      </c>
      <c r="D30" s="68" t="s">
        <v>238</v>
      </c>
      <c r="E30" s="65" t="s">
        <v>41</v>
      </c>
    </row>
    <row r="31" spans="2:5" ht="64">
      <c r="B31" s="68" t="s">
        <v>239</v>
      </c>
      <c r="C31" s="65" t="s">
        <v>49</v>
      </c>
      <c r="D31" s="68" t="s">
        <v>240</v>
      </c>
      <c r="E31" s="65" t="s">
        <v>241</v>
      </c>
    </row>
    <row r="33" spans="2:5">
      <c r="B33" s="507" t="s">
        <v>193</v>
      </c>
      <c r="C33" s="502"/>
      <c r="D33" s="502"/>
      <c r="E33" s="502"/>
    </row>
    <row r="34" spans="2:5">
      <c r="B34" s="502"/>
      <c r="C34" s="502"/>
      <c r="D34" s="502"/>
      <c r="E34" s="502"/>
    </row>
    <row r="35" spans="2:5">
      <c r="B35" s="502"/>
      <c r="C35" s="502"/>
      <c r="D35" s="502"/>
      <c r="E35" s="502"/>
    </row>
    <row r="36" spans="2:5">
      <c r="B36" s="502"/>
      <c r="C36" s="502"/>
      <c r="D36" s="502"/>
      <c r="E36" s="502"/>
    </row>
    <row r="37" spans="2:5">
      <c r="B37" s="502"/>
      <c r="C37" s="502"/>
      <c r="D37" s="502"/>
      <c r="E37" s="502"/>
    </row>
    <row r="38" spans="2:5">
      <c r="B38" s="502"/>
      <c r="C38" s="502"/>
      <c r="D38" s="502"/>
      <c r="E38" s="502"/>
    </row>
    <row r="39" spans="2:5">
      <c r="B39" s="502"/>
      <c r="C39" s="502"/>
      <c r="D39" s="502"/>
      <c r="E39" s="502"/>
    </row>
    <row r="40" spans="2:5" ht="128.25" customHeight="1">
      <c r="B40" s="502"/>
      <c r="C40" s="502"/>
      <c r="D40" s="502"/>
      <c r="E40" s="502"/>
    </row>
    <row r="41" spans="2:5">
      <c r="B41" s="506" t="s">
        <v>191</v>
      </c>
      <c r="C41" s="506"/>
      <c r="D41" s="506"/>
      <c r="E41" s="506"/>
    </row>
    <row r="42" spans="2:5" ht="48.75" customHeight="1">
      <c r="B42" s="502" t="s">
        <v>50</v>
      </c>
      <c r="C42" s="502"/>
      <c r="D42" s="502"/>
      <c r="E42" s="502"/>
    </row>
    <row r="43" spans="2:5" ht="64.5" customHeight="1">
      <c r="B43" s="502" t="s">
        <v>188</v>
      </c>
      <c r="C43" s="502"/>
      <c r="D43" s="502"/>
      <c r="E43" s="502"/>
    </row>
    <row r="44" spans="2:5" ht="59.25" customHeight="1">
      <c r="B44" s="502" t="s">
        <v>189</v>
      </c>
      <c r="C44" s="502"/>
      <c r="D44" s="502"/>
      <c r="E44" s="502"/>
    </row>
    <row r="45" spans="2:5" ht="46.5" customHeight="1">
      <c r="B45" s="502" t="s">
        <v>190</v>
      </c>
      <c r="C45" s="502"/>
      <c r="D45" s="502"/>
      <c r="E45" s="502"/>
    </row>
    <row r="46" spans="2:5" ht="32.25" customHeight="1">
      <c r="B46" s="502" t="s">
        <v>192</v>
      </c>
      <c r="C46" s="502"/>
      <c r="D46" s="502"/>
      <c r="E46" s="502"/>
    </row>
    <row r="47" spans="2:5">
      <c r="B47" s="503" t="s">
        <v>179</v>
      </c>
      <c r="C47" s="502"/>
      <c r="D47" s="502"/>
      <c r="E47" s="502"/>
    </row>
    <row r="48" spans="2:5">
      <c r="B48" s="502"/>
      <c r="C48" s="502"/>
      <c r="D48" s="502"/>
      <c r="E48" s="502"/>
    </row>
    <row r="49" spans="2:5">
      <c r="B49" s="502"/>
      <c r="C49" s="502"/>
      <c r="D49" s="502"/>
      <c r="E49" s="502"/>
    </row>
    <row r="50" spans="2:5">
      <c r="B50" s="502"/>
      <c r="C50" s="502"/>
      <c r="D50" s="502"/>
      <c r="E50" s="502"/>
    </row>
    <row r="51" spans="2:5">
      <c r="B51" s="502"/>
      <c r="C51" s="502"/>
      <c r="D51" s="502"/>
      <c r="E51" s="502"/>
    </row>
    <row r="52" spans="2:5">
      <c r="B52" s="502"/>
      <c r="C52" s="502"/>
      <c r="D52" s="502"/>
      <c r="E52" s="502"/>
    </row>
    <row r="53" spans="2:5">
      <c r="B53" s="502"/>
      <c r="C53" s="502"/>
      <c r="D53" s="502"/>
      <c r="E53" s="502"/>
    </row>
    <row r="54" spans="2:5" ht="114" customHeight="1">
      <c r="B54" s="502"/>
      <c r="C54" s="502"/>
      <c r="D54" s="502"/>
      <c r="E54" s="502"/>
    </row>
    <row r="56" spans="2:5">
      <c r="B56" s="326" t="s">
        <v>194</v>
      </c>
    </row>
    <row r="57" spans="2:5" ht="63" customHeight="1">
      <c r="B57" s="501" t="s">
        <v>195</v>
      </c>
      <c r="C57" s="502"/>
      <c r="D57" s="502"/>
      <c r="E57" s="502"/>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scale="2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baseColWidth="10" defaultColWidth="8.83203125" defaultRowHeight="15"/>
  <cols>
    <col min="2" max="2" width="46.5" customWidth="1"/>
    <col min="3" max="4" width="14.33203125" customWidth="1"/>
  </cols>
  <sheetData>
    <row r="1" spans="1:8">
      <c r="A1" s="77" t="s">
        <v>103</v>
      </c>
    </row>
    <row r="3" spans="1:8" ht="64.5" customHeight="1">
      <c r="A3" s="79" t="s">
        <v>2</v>
      </c>
      <c r="B3" s="78" t="s">
        <v>1</v>
      </c>
      <c r="C3" s="80" t="s">
        <v>3</v>
      </c>
      <c r="D3" s="80"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28" t="s">
        <v>8</v>
      </c>
      <c r="B7" s="327" t="s">
        <v>244</v>
      </c>
      <c r="C7" s="328" t="s">
        <v>12</v>
      </c>
      <c r="D7" s="328"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view="pageBreakPreview" zoomScale="60" zoomScaleNormal="100" workbookViewId="0">
      <selection activeCell="L20" sqref="L20"/>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6">
      <c r="A1" s="231" t="str">
        <f>'Date initiale'!C3</f>
        <v>Universitatea de Arhitectură și Urbanism "Ion Mincu" București</v>
      </c>
      <c r="B1" s="231"/>
      <c r="C1" s="231"/>
      <c r="D1" s="2"/>
      <c r="E1" s="2"/>
      <c r="F1" s="3"/>
      <c r="G1" s="3"/>
      <c r="H1" s="3"/>
      <c r="I1" s="3"/>
    </row>
    <row r="2" spans="1:31" ht="16">
      <c r="A2" s="231" t="str">
        <f>'Date initiale'!B4&amp;" "&amp;'Date initiale'!C4</f>
        <v>Facultatea ARHITECTURA</v>
      </c>
      <c r="B2" s="231"/>
      <c r="C2" s="231"/>
      <c r="D2" s="2"/>
      <c r="E2" s="2"/>
      <c r="F2" s="3"/>
      <c r="G2" s="3"/>
      <c r="H2" s="3"/>
      <c r="I2" s="3"/>
    </row>
    <row r="3" spans="1:31" ht="16">
      <c r="A3" s="231" t="str">
        <f>'Date initiale'!B5&amp;" "&amp;'Date initiale'!C5</f>
        <v>Departamentul Istoria &amp; Teoria Arhitecturii și Conservarea Patrimoniului</v>
      </c>
      <c r="B3" s="231"/>
      <c r="C3" s="231"/>
      <c r="D3" s="2"/>
      <c r="E3" s="2"/>
      <c r="F3" s="2"/>
      <c r="G3" s="2"/>
      <c r="H3" s="2"/>
      <c r="I3" s="2"/>
    </row>
    <row r="4" spans="1:31" ht="16">
      <c r="A4" s="509" t="str">
        <f>'Date initiale'!C6&amp;", "&amp;'Date initiale'!C7</f>
        <v>GHYKA, Celia, profesor universitar</v>
      </c>
      <c r="B4" s="509"/>
      <c r="C4" s="509"/>
      <c r="D4" s="2"/>
      <c r="E4" s="2"/>
      <c r="F4" s="3"/>
      <c r="G4" s="3"/>
      <c r="H4" s="3"/>
      <c r="I4" s="3"/>
    </row>
    <row r="5" spans="1:31" ht="16">
      <c r="A5" s="232"/>
      <c r="B5" s="232"/>
      <c r="C5" s="232"/>
      <c r="D5" s="2"/>
      <c r="E5" s="2"/>
      <c r="F5" s="3"/>
      <c r="G5" s="3"/>
      <c r="H5" s="3"/>
      <c r="I5" s="3"/>
    </row>
    <row r="6" spans="1:31" ht="16">
      <c r="A6" s="508" t="s">
        <v>110</v>
      </c>
      <c r="B6" s="508"/>
      <c r="C6" s="508"/>
      <c r="D6" s="508"/>
      <c r="E6" s="508"/>
      <c r="F6" s="508"/>
      <c r="G6" s="508"/>
      <c r="H6" s="508"/>
      <c r="I6" s="508"/>
    </row>
    <row r="7" spans="1:31" ht="16">
      <c r="A7" s="508" t="str">
        <f>'Descriere indicatori'!B4&amp;". "&amp;'Descriere indicatori'!C4</f>
        <v xml:space="preserve">I1. Cărţi de autor/capitole publicate la edituri cu prestigiu internaţional* </v>
      </c>
      <c r="B7" s="508"/>
      <c r="C7" s="508"/>
      <c r="D7" s="508"/>
      <c r="E7" s="508"/>
      <c r="F7" s="508"/>
      <c r="G7" s="508"/>
      <c r="H7" s="508"/>
      <c r="I7" s="508"/>
    </row>
    <row r="8" spans="1:31" ht="17" thickBot="1">
      <c r="A8" s="33"/>
      <c r="B8" s="33"/>
      <c r="C8" s="33"/>
      <c r="D8" s="33"/>
      <c r="E8" s="33"/>
      <c r="F8" s="33"/>
      <c r="G8" s="33"/>
      <c r="H8" s="33"/>
      <c r="I8" s="33"/>
    </row>
    <row r="9" spans="1:31" s="6" customFormat="1" ht="65" thickBot="1">
      <c r="A9" s="143" t="s">
        <v>55</v>
      </c>
      <c r="B9" s="144" t="s">
        <v>83</v>
      </c>
      <c r="C9" s="144" t="s">
        <v>175</v>
      </c>
      <c r="D9" s="144" t="s">
        <v>85</v>
      </c>
      <c r="E9" s="144" t="s">
        <v>86</v>
      </c>
      <c r="F9" s="145" t="s">
        <v>87</v>
      </c>
      <c r="G9" s="144" t="s">
        <v>88</v>
      </c>
      <c r="H9" s="144" t="s">
        <v>89</v>
      </c>
      <c r="I9" s="146" t="s">
        <v>90</v>
      </c>
      <c r="J9" s="4"/>
      <c r="K9" s="234" t="s">
        <v>108</v>
      </c>
      <c r="L9" s="5"/>
      <c r="M9" s="5"/>
      <c r="N9" s="5"/>
      <c r="O9" s="5"/>
      <c r="P9" s="5"/>
      <c r="Q9" s="5"/>
      <c r="R9" s="5"/>
      <c r="S9" s="5"/>
      <c r="T9" s="5"/>
      <c r="U9" s="5"/>
      <c r="V9" s="5"/>
      <c r="W9" s="5"/>
      <c r="X9" s="5"/>
      <c r="Y9" s="5"/>
      <c r="Z9" s="5"/>
      <c r="AA9" s="5"/>
      <c r="AB9" s="5"/>
      <c r="AC9" s="5"/>
      <c r="AD9" s="5"/>
      <c r="AE9" s="5"/>
    </row>
    <row r="10" spans="1:31" s="6" customFormat="1" ht="30">
      <c r="A10" s="333">
        <v>1</v>
      </c>
      <c r="B10" s="334" t="s">
        <v>275</v>
      </c>
      <c r="C10" s="332" t="s">
        <v>276</v>
      </c>
      <c r="D10" s="334" t="s">
        <v>277</v>
      </c>
      <c r="E10" s="335" t="s">
        <v>278</v>
      </c>
      <c r="F10" s="336">
        <v>2013</v>
      </c>
      <c r="G10" s="336">
        <v>147</v>
      </c>
      <c r="H10" s="336" t="s">
        <v>279</v>
      </c>
      <c r="I10" s="337">
        <v>10</v>
      </c>
      <c r="J10" s="8"/>
      <c r="K10" s="235" t="s">
        <v>109</v>
      </c>
      <c r="L10" s="329" t="s">
        <v>245</v>
      </c>
      <c r="M10" s="9"/>
      <c r="N10" s="9"/>
      <c r="O10" s="9"/>
      <c r="P10" s="9"/>
      <c r="Q10" s="9"/>
      <c r="R10" s="9"/>
      <c r="S10" s="9"/>
      <c r="T10" s="9"/>
      <c r="U10" s="5"/>
      <c r="V10" s="5"/>
      <c r="W10" s="5"/>
      <c r="X10" s="5"/>
      <c r="Y10" s="5"/>
      <c r="Z10" s="5"/>
      <c r="AA10" s="5"/>
      <c r="AB10" s="5"/>
      <c r="AC10" s="5"/>
      <c r="AD10" s="5"/>
      <c r="AE10" s="5"/>
    </row>
    <row r="11" spans="1:31" s="6" customFormat="1" ht="16">
      <c r="A11" s="101">
        <f>A10+1</f>
        <v>2</v>
      </c>
      <c r="B11" s="102"/>
      <c r="C11" s="103"/>
      <c r="D11" s="102"/>
      <c r="E11" s="104"/>
      <c r="F11" s="105"/>
      <c r="G11" s="106"/>
      <c r="H11" s="106"/>
      <c r="I11" s="272"/>
      <c r="J11" s="8"/>
      <c r="K11" s="63"/>
      <c r="L11" s="9"/>
      <c r="M11" s="9"/>
      <c r="N11" s="9"/>
      <c r="O11" s="9"/>
      <c r="P11" s="9"/>
      <c r="Q11" s="9"/>
      <c r="R11" s="9"/>
      <c r="S11" s="9"/>
      <c r="T11" s="9"/>
      <c r="U11" s="5"/>
      <c r="V11" s="5"/>
      <c r="W11" s="5"/>
      <c r="X11" s="5"/>
      <c r="Y11" s="5"/>
      <c r="Z11" s="5"/>
      <c r="AA11" s="5"/>
      <c r="AB11" s="5"/>
      <c r="AC11" s="5"/>
      <c r="AD11" s="5"/>
      <c r="AE11" s="5"/>
    </row>
    <row r="12" spans="1:31" s="6" customFormat="1" ht="16">
      <c r="A12" s="101">
        <f t="shared" ref="A12:A19" si="0">A11+1</f>
        <v>3</v>
      </c>
      <c r="B12" s="103"/>
      <c r="C12" s="103"/>
      <c r="D12" s="103"/>
      <c r="E12" s="104"/>
      <c r="F12" s="105"/>
      <c r="G12" s="106"/>
      <c r="H12" s="106"/>
      <c r="I12" s="272"/>
      <c r="J12" s="8"/>
      <c r="K12" s="9"/>
      <c r="L12" s="9"/>
      <c r="M12" s="9"/>
      <c r="N12" s="9"/>
      <c r="O12" s="9"/>
      <c r="P12" s="9"/>
      <c r="Q12" s="9"/>
      <c r="R12" s="9"/>
      <c r="S12" s="9"/>
      <c r="T12" s="9"/>
      <c r="U12" s="5"/>
      <c r="V12" s="5"/>
      <c r="W12" s="5"/>
      <c r="X12" s="5"/>
      <c r="Y12" s="5"/>
      <c r="Z12" s="5"/>
      <c r="AA12" s="5"/>
      <c r="AB12" s="5"/>
      <c r="AC12" s="5"/>
      <c r="AD12" s="5"/>
      <c r="AE12" s="5"/>
    </row>
    <row r="13" spans="1:31" s="6" customFormat="1" ht="16">
      <c r="A13" s="101">
        <f t="shared" si="0"/>
        <v>4</v>
      </c>
      <c r="B13" s="102"/>
      <c r="C13" s="103"/>
      <c r="D13" s="102"/>
      <c r="E13" s="104"/>
      <c r="F13" s="105"/>
      <c r="G13" s="106"/>
      <c r="H13" s="106"/>
      <c r="I13" s="272"/>
      <c r="J13" s="8"/>
      <c r="K13" s="9"/>
      <c r="L13" s="9"/>
      <c r="M13" s="9"/>
      <c r="N13" s="9"/>
      <c r="O13" s="9"/>
      <c r="P13" s="9"/>
      <c r="Q13" s="9"/>
      <c r="R13" s="9"/>
      <c r="S13" s="9"/>
      <c r="T13" s="9"/>
      <c r="U13" s="5"/>
      <c r="V13" s="5"/>
      <c r="W13" s="5"/>
      <c r="X13" s="5"/>
      <c r="Y13" s="5"/>
      <c r="Z13" s="5"/>
      <c r="AA13" s="5"/>
      <c r="AB13" s="5"/>
      <c r="AC13" s="5"/>
      <c r="AD13" s="5"/>
      <c r="AE13" s="5"/>
    </row>
    <row r="14" spans="1:31" s="6" customFormat="1" ht="16">
      <c r="A14" s="101">
        <f t="shared" si="0"/>
        <v>5</v>
      </c>
      <c r="B14" s="103"/>
      <c r="C14" s="103"/>
      <c r="D14" s="103"/>
      <c r="E14" s="104"/>
      <c r="F14" s="105"/>
      <c r="G14" s="106"/>
      <c r="H14" s="106"/>
      <c r="I14" s="272"/>
      <c r="J14" s="8"/>
      <c r="K14" s="9"/>
      <c r="L14" s="9"/>
      <c r="M14" s="9"/>
      <c r="N14" s="9"/>
      <c r="O14" s="9"/>
      <c r="P14" s="9"/>
      <c r="Q14" s="9"/>
      <c r="R14" s="9"/>
      <c r="S14" s="9"/>
      <c r="T14" s="9"/>
      <c r="U14" s="5"/>
      <c r="V14" s="5"/>
      <c r="W14" s="5"/>
      <c r="X14" s="5"/>
      <c r="Y14" s="5"/>
      <c r="Z14" s="5"/>
      <c r="AA14" s="5"/>
      <c r="AB14" s="5"/>
      <c r="AC14" s="5"/>
      <c r="AD14" s="5"/>
      <c r="AE14" s="5"/>
    </row>
    <row r="15" spans="1:31" s="6" customFormat="1" ht="16">
      <c r="A15" s="101">
        <f t="shared" si="0"/>
        <v>6</v>
      </c>
      <c r="B15" s="103"/>
      <c r="C15" s="103"/>
      <c r="D15" s="103"/>
      <c r="E15" s="104"/>
      <c r="F15" s="105"/>
      <c r="G15" s="106"/>
      <c r="H15" s="106"/>
      <c r="I15" s="272"/>
      <c r="J15" s="8"/>
      <c r="K15" s="9"/>
      <c r="L15" s="9"/>
      <c r="M15" s="9"/>
      <c r="N15" s="9"/>
      <c r="O15" s="9"/>
      <c r="P15" s="9"/>
      <c r="Q15" s="9"/>
      <c r="R15" s="9"/>
      <c r="S15" s="9"/>
      <c r="T15" s="9"/>
      <c r="U15" s="5"/>
      <c r="V15" s="5"/>
      <c r="W15" s="5"/>
      <c r="X15" s="5"/>
      <c r="Y15" s="5"/>
      <c r="Z15" s="5"/>
      <c r="AA15" s="5"/>
      <c r="AB15" s="5"/>
      <c r="AC15" s="5"/>
      <c r="AD15" s="5"/>
      <c r="AE15" s="5"/>
    </row>
    <row r="16" spans="1:31" s="6" customFormat="1" ht="16">
      <c r="A16" s="101">
        <f t="shared" si="0"/>
        <v>7</v>
      </c>
      <c r="B16" s="102"/>
      <c r="C16" s="103"/>
      <c r="D16" s="102"/>
      <c r="E16" s="104"/>
      <c r="F16" s="105"/>
      <c r="G16" s="106"/>
      <c r="H16" s="106"/>
      <c r="I16" s="272"/>
      <c r="J16" s="8"/>
      <c r="K16" s="9"/>
      <c r="L16" s="9"/>
      <c r="M16" s="9"/>
      <c r="N16" s="9"/>
      <c r="O16" s="9"/>
      <c r="P16" s="9"/>
      <c r="Q16" s="9"/>
      <c r="R16" s="9"/>
      <c r="S16" s="9"/>
      <c r="T16" s="9"/>
      <c r="U16" s="5"/>
      <c r="V16" s="5"/>
      <c r="W16" s="5"/>
      <c r="X16" s="5"/>
      <c r="Y16" s="5"/>
      <c r="Z16" s="5"/>
      <c r="AA16" s="5"/>
      <c r="AB16" s="5"/>
      <c r="AC16" s="5"/>
      <c r="AD16" s="5"/>
      <c r="AE16" s="5"/>
    </row>
    <row r="17" spans="1:31" s="6" customFormat="1" ht="16">
      <c r="A17" s="101">
        <f t="shared" si="0"/>
        <v>8</v>
      </c>
      <c r="B17" s="103"/>
      <c r="C17" s="103"/>
      <c r="D17" s="103"/>
      <c r="E17" s="104"/>
      <c r="F17" s="105"/>
      <c r="G17" s="106"/>
      <c r="H17" s="106"/>
      <c r="I17" s="272"/>
      <c r="J17" s="8"/>
      <c r="K17" s="9"/>
      <c r="L17" s="9"/>
      <c r="M17" s="9"/>
      <c r="N17" s="9"/>
      <c r="O17" s="9"/>
      <c r="P17" s="9"/>
      <c r="Q17" s="9"/>
      <c r="R17" s="9"/>
      <c r="S17" s="9"/>
      <c r="T17" s="9"/>
      <c r="U17" s="5"/>
      <c r="V17" s="5"/>
      <c r="W17" s="5"/>
      <c r="X17" s="5"/>
      <c r="Y17" s="5"/>
      <c r="Z17" s="5"/>
      <c r="AA17" s="5"/>
      <c r="AB17" s="5"/>
      <c r="AC17" s="5"/>
      <c r="AD17" s="5"/>
      <c r="AE17" s="5"/>
    </row>
    <row r="18" spans="1:31" s="6" customFormat="1" ht="16">
      <c r="A18" s="101">
        <f t="shared" si="0"/>
        <v>9</v>
      </c>
      <c r="B18" s="102"/>
      <c r="C18" s="103"/>
      <c r="D18" s="102"/>
      <c r="E18" s="104"/>
      <c r="F18" s="105"/>
      <c r="G18" s="106"/>
      <c r="H18" s="106"/>
      <c r="I18" s="272"/>
      <c r="J18" s="8"/>
      <c r="K18" s="9"/>
      <c r="L18" s="9"/>
      <c r="M18" s="9"/>
      <c r="N18" s="9"/>
      <c r="O18" s="9"/>
      <c r="P18" s="9"/>
      <c r="Q18" s="9"/>
      <c r="R18" s="9"/>
      <c r="S18" s="9"/>
      <c r="T18" s="9"/>
      <c r="U18" s="5"/>
      <c r="V18" s="5"/>
      <c r="W18" s="5"/>
      <c r="X18" s="5"/>
      <c r="Y18" s="5"/>
      <c r="Z18" s="5"/>
      <c r="AA18" s="5"/>
      <c r="AB18" s="5"/>
      <c r="AC18" s="5"/>
      <c r="AD18" s="5"/>
      <c r="AE18" s="5"/>
    </row>
    <row r="19" spans="1:31" s="6" customFormat="1" ht="17" thickBot="1">
      <c r="A19" s="113">
        <f t="shared" si="0"/>
        <v>10</v>
      </c>
      <c r="B19" s="108"/>
      <c r="C19" s="108"/>
      <c r="D19" s="108"/>
      <c r="E19" s="109"/>
      <c r="F19" s="110"/>
      <c r="G19" s="111"/>
      <c r="H19" s="111"/>
      <c r="I19" s="273"/>
      <c r="J19" s="8"/>
      <c r="K19" s="9"/>
      <c r="L19" s="9"/>
      <c r="M19" s="9"/>
      <c r="N19" s="9"/>
      <c r="O19" s="9"/>
      <c r="P19" s="9"/>
      <c r="Q19" s="9"/>
      <c r="R19" s="9"/>
      <c r="S19" s="9"/>
      <c r="T19" s="9"/>
      <c r="U19" s="5"/>
      <c r="V19" s="5"/>
      <c r="W19" s="5"/>
      <c r="X19" s="5"/>
      <c r="Y19" s="5"/>
      <c r="Z19" s="5"/>
      <c r="AA19" s="5"/>
      <c r="AB19" s="5"/>
      <c r="AC19" s="5"/>
      <c r="AD19" s="5"/>
      <c r="AE19" s="5"/>
    </row>
    <row r="20" spans="1:31" ht="16" thickBot="1">
      <c r="A20" s="303"/>
      <c r="B20" s="112"/>
      <c r="C20" s="112"/>
      <c r="D20" s="112"/>
      <c r="E20" s="112"/>
      <c r="F20" s="112"/>
      <c r="G20" s="112"/>
      <c r="H20" s="114" t="str">
        <f>"Total "&amp;LEFT(A7,2)</f>
        <v>Total I1</v>
      </c>
      <c r="I20" s="115">
        <f>SUM(I10:I19)</f>
        <v>10</v>
      </c>
    </row>
    <row r="22" spans="1:31" ht="33.75" customHeight="1">
      <c r="A22" s="51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0"/>
      <c r="C22" s="510"/>
      <c r="D22" s="510"/>
      <c r="E22" s="510"/>
      <c r="F22" s="510"/>
      <c r="G22" s="510"/>
      <c r="H22" s="510"/>
      <c r="I22" s="510"/>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view="pageBreakPreview" zoomScale="60" zoomScaleNormal="100" workbookViewId="0">
      <selection activeCell="E10" sqref="E10"/>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6">
      <c r="A1" s="231" t="str">
        <f>'Date initiale'!C3</f>
        <v>Universitatea de Arhitectură și Urbanism "Ion Mincu" București</v>
      </c>
      <c r="B1" s="231"/>
      <c r="C1" s="231"/>
      <c r="D1" s="2"/>
      <c r="E1" s="2"/>
      <c r="F1" s="3"/>
      <c r="G1" s="3"/>
      <c r="H1" s="3"/>
      <c r="I1" s="3"/>
    </row>
    <row r="2" spans="1:31" ht="16">
      <c r="A2" s="231" t="str">
        <f>'Date initiale'!B4&amp;" "&amp;'Date initiale'!C4</f>
        <v>Facultatea ARHITECTURA</v>
      </c>
      <c r="B2" s="231"/>
      <c r="C2" s="231"/>
      <c r="D2" s="2"/>
      <c r="E2" s="2"/>
      <c r="F2" s="3"/>
      <c r="G2" s="3"/>
      <c r="H2" s="3"/>
      <c r="I2" s="3"/>
    </row>
    <row r="3" spans="1:31" ht="16">
      <c r="A3" s="231" t="str">
        <f>'Date initiale'!B5&amp;" "&amp;'Date initiale'!C5</f>
        <v>Departamentul Istoria &amp; Teoria Arhitecturii și Conservarea Patrimoniului</v>
      </c>
      <c r="B3" s="231"/>
      <c r="C3" s="231"/>
      <c r="D3" s="2"/>
      <c r="E3" s="2"/>
      <c r="F3" s="2"/>
      <c r="G3" s="2"/>
      <c r="H3" s="2"/>
      <c r="I3" s="2"/>
    </row>
    <row r="4" spans="1:31" ht="16">
      <c r="A4" s="509" t="str">
        <f>'Date initiale'!C6&amp;", "&amp;'Date initiale'!C7</f>
        <v>GHYKA, Celia, profesor universitar</v>
      </c>
      <c r="B4" s="509"/>
      <c r="C4" s="509"/>
      <c r="D4" s="2"/>
      <c r="E4" s="2"/>
      <c r="F4" s="3"/>
      <c r="G4" s="3"/>
      <c r="H4" s="3"/>
      <c r="I4" s="3"/>
    </row>
    <row r="5" spans="1:31" ht="16">
      <c r="A5" s="232"/>
      <c r="B5" s="232"/>
      <c r="C5" s="232"/>
      <c r="D5" s="2"/>
      <c r="E5" s="2"/>
      <c r="F5" s="3"/>
      <c r="G5" s="3"/>
      <c r="H5" s="3"/>
      <c r="I5" s="3"/>
    </row>
    <row r="6" spans="1:31" ht="16">
      <c r="A6" s="508" t="s">
        <v>110</v>
      </c>
      <c r="B6" s="508"/>
      <c r="C6" s="508"/>
      <c r="D6" s="508"/>
      <c r="E6" s="508"/>
      <c r="F6" s="508"/>
      <c r="G6" s="508"/>
      <c r="H6" s="508"/>
      <c r="I6" s="508"/>
    </row>
    <row r="7" spans="1:31" ht="16">
      <c r="A7" s="508" t="str">
        <f>'Descriere indicatori'!B5&amp;". "&amp;'Descriere indicatori'!C5</f>
        <v xml:space="preserve">I2. Cărţi de autor publicate la edituri cu prestigiu naţional* </v>
      </c>
      <c r="B7" s="508"/>
      <c r="C7" s="508"/>
      <c r="D7" s="508"/>
      <c r="E7" s="508"/>
      <c r="F7" s="508"/>
      <c r="G7" s="508"/>
      <c r="H7" s="508"/>
      <c r="I7" s="508"/>
    </row>
    <row r="8" spans="1:31" ht="17" thickBot="1">
      <c r="A8" s="33"/>
      <c r="B8" s="33"/>
      <c r="C8" s="33"/>
      <c r="D8" s="33"/>
      <c r="E8" s="33"/>
      <c r="F8" s="33"/>
      <c r="G8" s="33"/>
      <c r="H8" s="33"/>
      <c r="I8" s="33"/>
    </row>
    <row r="9" spans="1:31" s="6" customFormat="1" ht="65" thickBot="1">
      <c r="A9" s="174" t="s">
        <v>55</v>
      </c>
      <c r="B9" s="175" t="s">
        <v>83</v>
      </c>
      <c r="C9" s="175" t="s">
        <v>84</v>
      </c>
      <c r="D9" s="175" t="s">
        <v>85</v>
      </c>
      <c r="E9" s="175" t="s">
        <v>86</v>
      </c>
      <c r="F9" s="176" t="s">
        <v>87</v>
      </c>
      <c r="G9" s="175" t="s">
        <v>88</v>
      </c>
      <c r="H9" s="175" t="s">
        <v>89</v>
      </c>
      <c r="I9" s="177" t="s">
        <v>90</v>
      </c>
      <c r="J9" s="4"/>
      <c r="K9" s="234" t="s">
        <v>108</v>
      </c>
      <c r="L9" s="5"/>
      <c r="M9" s="5"/>
      <c r="N9" s="5"/>
      <c r="O9" s="5"/>
      <c r="P9" s="5"/>
      <c r="Q9" s="5"/>
      <c r="R9" s="5"/>
      <c r="S9" s="5"/>
      <c r="T9" s="5"/>
      <c r="U9" s="5"/>
      <c r="V9" s="5"/>
      <c r="W9" s="5"/>
      <c r="X9" s="5"/>
      <c r="Y9" s="5"/>
      <c r="Z9" s="5"/>
      <c r="AA9" s="5"/>
      <c r="AB9" s="5"/>
      <c r="AC9" s="5"/>
      <c r="AD9" s="5"/>
      <c r="AE9" s="5"/>
    </row>
    <row r="10" spans="1:31" s="6" customFormat="1" ht="48">
      <c r="A10" s="116">
        <v>1</v>
      </c>
      <c r="B10" s="338" t="s">
        <v>280</v>
      </c>
      <c r="C10" s="338" t="s">
        <v>281</v>
      </c>
      <c r="D10" s="338" t="s">
        <v>282</v>
      </c>
      <c r="E10" s="343" t="s">
        <v>283</v>
      </c>
      <c r="F10" s="339">
        <v>2015</v>
      </c>
      <c r="G10" s="342">
        <v>104</v>
      </c>
      <c r="H10" s="342">
        <v>104</v>
      </c>
      <c r="I10" s="341">
        <v>15</v>
      </c>
      <c r="J10" s="7"/>
      <c r="K10" s="235">
        <v>15</v>
      </c>
      <c r="L10" s="7" t="s">
        <v>246</v>
      </c>
      <c r="M10" s="7"/>
      <c r="N10" s="7"/>
      <c r="O10" s="7"/>
      <c r="P10" s="7"/>
      <c r="Q10" s="7"/>
      <c r="R10" s="7"/>
      <c r="S10" s="7"/>
      <c r="T10" s="7"/>
      <c r="U10" s="7"/>
      <c r="V10" s="7"/>
      <c r="W10" s="7"/>
      <c r="X10" s="7"/>
      <c r="Y10" s="7"/>
      <c r="Z10" s="7"/>
      <c r="AA10" s="7"/>
      <c r="AB10" s="7"/>
      <c r="AC10" s="7"/>
      <c r="AD10" s="7"/>
      <c r="AE10" s="7"/>
    </row>
    <row r="11" spans="1:31" s="6" customFormat="1" ht="16">
      <c r="A11" s="118">
        <f>A10+1</f>
        <v>2</v>
      </c>
      <c r="B11" s="119"/>
      <c r="C11" s="120"/>
      <c r="D11" s="119"/>
      <c r="E11" s="120"/>
      <c r="F11" s="121"/>
      <c r="G11" s="119"/>
      <c r="H11" s="119"/>
      <c r="I11" s="274"/>
      <c r="J11" s="7"/>
      <c r="K11"/>
      <c r="L11" s="7"/>
      <c r="M11" s="7"/>
      <c r="N11" s="7"/>
      <c r="O11" s="7"/>
      <c r="P11" s="7"/>
      <c r="Q11" s="7"/>
      <c r="R11" s="7"/>
      <c r="S11" s="7"/>
      <c r="T11" s="7"/>
      <c r="U11" s="7"/>
      <c r="V11" s="7"/>
      <c r="W11" s="7"/>
      <c r="X11" s="7"/>
      <c r="Y11" s="7"/>
      <c r="Z11" s="7"/>
      <c r="AA11" s="7"/>
      <c r="AB11" s="7"/>
      <c r="AC11" s="7"/>
      <c r="AD11" s="7"/>
      <c r="AE11" s="7"/>
    </row>
    <row r="12" spans="1:31" s="6" customFormat="1" ht="16">
      <c r="A12" s="118">
        <f t="shared" ref="A12:A19" si="0">A11+1</f>
        <v>3</v>
      </c>
      <c r="B12" s="120"/>
      <c r="C12" s="120"/>
      <c r="D12" s="119"/>
      <c r="E12" s="120"/>
      <c r="F12" s="121"/>
      <c r="G12" s="120"/>
      <c r="H12" s="119"/>
      <c r="I12" s="274"/>
      <c r="J12" s="7"/>
      <c r="K12" s="7"/>
      <c r="L12" s="7"/>
      <c r="M12" s="7"/>
      <c r="N12" s="7"/>
      <c r="O12" s="7"/>
      <c r="P12" s="7"/>
      <c r="Q12" s="7"/>
      <c r="R12" s="7"/>
      <c r="S12" s="7"/>
      <c r="T12" s="7"/>
      <c r="U12" s="7"/>
      <c r="V12" s="7"/>
      <c r="W12" s="7"/>
      <c r="X12" s="7"/>
      <c r="Y12" s="7"/>
      <c r="Z12" s="7"/>
      <c r="AA12" s="7"/>
      <c r="AB12" s="7"/>
      <c r="AC12" s="7"/>
      <c r="AD12" s="7"/>
      <c r="AE12" s="7"/>
    </row>
    <row r="13" spans="1:31" s="6" customFormat="1" ht="16">
      <c r="A13" s="118">
        <f t="shared" si="0"/>
        <v>4</v>
      </c>
      <c r="B13" s="120"/>
      <c r="C13" s="120"/>
      <c r="D13" s="119"/>
      <c r="E13" s="120"/>
      <c r="F13" s="121"/>
      <c r="G13" s="120"/>
      <c r="H13" s="120"/>
      <c r="I13" s="274"/>
      <c r="J13" s="7"/>
      <c r="K13" s="7"/>
      <c r="L13" s="7"/>
      <c r="M13" s="7"/>
      <c r="N13" s="7"/>
      <c r="O13" s="7"/>
      <c r="P13" s="7"/>
      <c r="Q13" s="7"/>
      <c r="R13" s="7"/>
      <c r="S13" s="7"/>
      <c r="T13" s="7"/>
      <c r="U13" s="7"/>
      <c r="V13" s="7"/>
      <c r="W13" s="7"/>
      <c r="X13" s="7"/>
      <c r="Y13" s="7"/>
      <c r="Z13" s="7"/>
      <c r="AA13" s="7"/>
      <c r="AB13" s="7"/>
      <c r="AC13" s="7"/>
      <c r="AD13" s="7"/>
      <c r="AE13" s="7"/>
    </row>
    <row r="14" spans="1:31" s="6" customFormat="1" ht="16">
      <c r="A14" s="118">
        <f t="shared" si="0"/>
        <v>5</v>
      </c>
      <c r="B14" s="119"/>
      <c r="C14" s="120"/>
      <c r="D14" s="119"/>
      <c r="E14" s="120"/>
      <c r="F14" s="121"/>
      <c r="G14" s="119"/>
      <c r="H14" s="119"/>
      <c r="I14" s="274"/>
      <c r="J14" s="7"/>
      <c r="K14" s="7"/>
      <c r="L14" s="7"/>
      <c r="M14" s="7"/>
      <c r="N14" s="7"/>
      <c r="O14" s="7"/>
      <c r="P14" s="7"/>
      <c r="Q14" s="7"/>
      <c r="R14" s="7"/>
      <c r="S14" s="7"/>
      <c r="T14" s="7"/>
      <c r="U14" s="7"/>
      <c r="V14" s="7"/>
      <c r="W14" s="7"/>
      <c r="X14" s="7"/>
      <c r="Y14" s="7"/>
      <c r="Z14" s="7"/>
      <c r="AA14" s="7"/>
      <c r="AB14" s="7"/>
      <c r="AC14" s="7"/>
      <c r="AD14" s="7"/>
      <c r="AE14" s="7"/>
    </row>
    <row r="15" spans="1:31" s="6" customFormat="1" ht="16">
      <c r="A15" s="118">
        <f t="shared" si="0"/>
        <v>6</v>
      </c>
      <c r="B15" s="120"/>
      <c r="C15" s="120"/>
      <c r="D15" s="119"/>
      <c r="E15" s="120"/>
      <c r="F15" s="121"/>
      <c r="G15" s="120"/>
      <c r="H15" s="119"/>
      <c r="I15" s="274"/>
      <c r="J15" s="7"/>
      <c r="K15" s="7"/>
      <c r="L15" s="7"/>
      <c r="M15" s="7"/>
      <c r="N15" s="7"/>
      <c r="O15" s="7"/>
      <c r="P15" s="7"/>
      <c r="Q15" s="7"/>
      <c r="R15" s="7"/>
      <c r="S15" s="7"/>
      <c r="T15" s="7"/>
      <c r="U15" s="7"/>
      <c r="V15" s="7"/>
      <c r="W15" s="7"/>
      <c r="X15" s="7"/>
      <c r="Y15" s="7"/>
      <c r="Z15" s="7"/>
      <c r="AA15" s="7"/>
      <c r="AB15" s="7"/>
      <c r="AC15" s="7"/>
      <c r="AD15" s="7"/>
      <c r="AE15" s="7"/>
    </row>
    <row r="16" spans="1:31" s="6" customFormat="1" ht="16">
      <c r="A16" s="118">
        <f t="shared" si="0"/>
        <v>7</v>
      </c>
      <c r="B16" s="120"/>
      <c r="C16" s="120"/>
      <c r="D16" s="119"/>
      <c r="E16" s="120"/>
      <c r="F16" s="121"/>
      <c r="G16" s="120"/>
      <c r="H16" s="120"/>
      <c r="I16" s="274"/>
      <c r="J16" s="7"/>
      <c r="K16" s="7"/>
      <c r="L16" s="7"/>
      <c r="M16" s="7"/>
      <c r="N16" s="7"/>
      <c r="O16" s="7"/>
      <c r="P16" s="7"/>
      <c r="Q16" s="7"/>
      <c r="R16" s="7"/>
      <c r="S16" s="7"/>
      <c r="T16" s="7"/>
      <c r="U16" s="7"/>
      <c r="V16" s="7"/>
      <c r="W16" s="7"/>
      <c r="X16" s="7"/>
      <c r="Y16" s="7"/>
      <c r="Z16" s="7"/>
      <c r="AA16" s="7"/>
      <c r="AB16" s="7"/>
      <c r="AC16" s="7"/>
      <c r="AD16" s="7"/>
      <c r="AE16" s="7"/>
    </row>
    <row r="17" spans="1:31" s="6" customFormat="1" ht="16">
      <c r="A17" s="118">
        <f t="shared" si="0"/>
        <v>8</v>
      </c>
      <c r="B17" s="122"/>
      <c r="C17" s="120"/>
      <c r="D17" s="122"/>
      <c r="E17" s="123"/>
      <c r="F17" s="121"/>
      <c r="G17" s="120"/>
      <c r="H17" s="120"/>
      <c r="I17" s="274"/>
      <c r="J17" s="7"/>
      <c r="K17" s="7"/>
      <c r="L17" s="7"/>
      <c r="M17" s="7"/>
      <c r="N17" s="7"/>
      <c r="O17" s="7"/>
      <c r="P17" s="7"/>
      <c r="Q17" s="7"/>
      <c r="R17" s="7"/>
      <c r="S17" s="7"/>
      <c r="T17" s="7"/>
      <c r="U17" s="7"/>
      <c r="V17" s="7"/>
      <c r="W17" s="7"/>
      <c r="X17" s="7"/>
      <c r="Y17" s="7"/>
      <c r="Z17" s="7"/>
      <c r="AA17" s="7"/>
      <c r="AB17" s="7"/>
      <c r="AC17" s="7"/>
      <c r="AD17" s="7"/>
      <c r="AE17" s="7"/>
    </row>
    <row r="18" spans="1:31" s="6" customFormat="1" ht="16">
      <c r="A18" s="118">
        <f t="shared" si="0"/>
        <v>9</v>
      </c>
      <c r="B18" s="122"/>
      <c r="C18" s="120"/>
      <c r="D18" s="122"/>
      <c r="E18" s="123"/>
      <c r="F18" s="121"/>
      <c r="G18" s="120"/>
      <c r="H18" s="120"/>
      <c r="I18" s="274"/>
      <c r="J18" s="7"/>
      <c r="K18" s="7"/>
      <c r="L18" s="7"/>
      <c r="M18" s="7"/>
      <c r="N18" s="7"/>
      <c r="O18" s="7"/>
      <c r="P18" s="7"/>
      <c r="Q18" s="7"/>
      <c r="R18" s="7"/>
      <c r="S18" s="7"/>
      <c r="T18" s="7"/>
      <c r="U18" s="7"/>
      <c r="V18" s="7"/>
      <c r="W18" s="7"/>
      <c r="X18" s="7"/>
      <c r="Y18" s="7"/>
      <c r="Z18" s="7"/>
      <c r="AA18" s="7"/>
      <c r="AB18" s="7"/>
      <c r="AC18" s="7"/>
      <c r="AD18" s="7"/>
      <c r="AE18" s="7"/>
    </row>
    <row r="19" spans="1:31" s="6" customFormat="1" ht="17" thickBot="1">
      <c r="A19" s="124">
        <f t="shared" si="0"/>
        <v>10</v>
      </c>
      <c r="B19" s="125"/>
      <c r="C19" s="126"/>
      <c r="D19" s="125"/>
      <c r="E19" s="126"/>
      <c r="F19" s="127"/>
      <c r="G19" s="127"/>
      <c r="H19" s="127"/>
      <c r="I19" s="275"/>
      <c r="J19" s="8"/>
      <c r="K19" s="9"/>
      <c r="L19" s="9"/>
      <c r="M19" s="9"/>
      <c r="N19" s="9"/>
      <c r="O19" s="9"/>
      <c r="P19" s="9"/>
      <c r="Q19" s="9"/>
      <c r="R19" s="9"/>
      <c r="S19" s="9"/>
      <c r="T19" s="9"/>
      <c r="U19" s="5"/>
      <c r="V19" s="5"/>
      <c r="W19" s="5"/>
      <c r="X19" s="5"/>
      <c r="Y19" s="5"/>
      <c r="Z19" s="5"/>
      <c r="AA19" s="5"/>
      <c r="AB19" s="5"/>
      <c r="AC19" s="5"/>
      <c r="AD19" s="5"/>
      <c r="AE19" s="5"/>
    </row>
    <row r="20" spans="1:31" s="6" customFormat="1" ht="17" thickBot="1">
      <c r="A20" s="314"/>
      <c r="B20" s="128"/>
      <c r="C20" s="128"/>
      <c r="D20" s="128"/>
      <c r="E20" s="128"/>
      <c r="F20" s="128"/>
      <c r="G20" s="128"/>
      <c r="H20" s="114" t="str">
        <f>"Total "&amp;LEFT(A7,2)</f>
        <v>Total I2</v>
      </c>
      <c r="I20" s="132">
        <f>SUM(I10:I19)</f>
        <v>15</v>
      </c>
      <c r="J20" s="9"/>
      <c r="K20" s="9"/>
      <c r="L20" s="5"/>
      <c r="M20" s="5"/>
      <c r="N20" s="5"/>
      <c r="O20" s="5"/>
      <c r="P20" s="5"/>
      <c r="Q20" s="5"/>
      <c r="R20" s="5"/>
      <c r="S20" s="5"/>
      <c r="T20" s="5"/>
      <c r="U20" s="5"/>
      <c r="V20" s="5"/>
    </row>
    <row r="21" spans="1:31" s="6" customFormat="1" ht="16">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c r="A22" s="51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0"/>
      <c r="C22" s="510"/>
      <c r="D22" s="510"/>
      <c r="E22" s="510"/>
      <c r="F22" s="510"/>
      <c r="G22" s="510"/>
      <c r="H22" s="510"/>
      <c r="I22" s="510"/>
      <c r="J22" s="9"/>
      <c r="K22" s="9"/>
      <c r="L22" s="5"/>
      <c r="M22" s="5"/>
      <c r="N22" s="5"/>
      <c r="O22" s="5"/>
      <c r="P22" s="5"/>
      <c r="Q22" s="5"/>
      <c r="R22" s="5"/>
      <c r="S22" s="5"/>
      <c r="T22" s="5"/>
      <c r="U22" s="5"/>
      <c r="V22" s="5"/>
    </row>
    <row r="23" spans="1:31" s="6" customFormat="1" ht="16">
      <c r="A23" s="8"/>
      <c r="B23" s="9"/>
      <c r="C23" s="9"/>
      <c r="D23" s="9"/>
      <c r="E23" s="9"/>
      <c r="F23" s="9"/>
      <c r="G23" s="9"/>
      <c r="H23" s="9"/>
      <c r="I23" s="9"/>
      <c r="J23" s="9"/>
      <c r="K23" s="9"/>
      <c r="L23" s="5"/>
      <c r="M23" s="5"/>
      <c r="N23" s="5"/>
      <c r="O23" s="5"/>
      <c r="P23" s="5"/>
      <c r="Q23" s="5"/>
      <c r="R23" s="5"/>
      <c r="S23" s="5"/>
      <c r="T23" s="5"/>
      <c r="U23" s="5"/>
      <c r="V23" s="5"/>
    </row>
    <row r="24" spans="1:31" s="6" customFormat="1" ht="16">
      <c r="A24" s="8"/>
      <c r="B24" s="9"/>
      <c r="C24" s="9"/>
      <c r="D24" s="9"/>
      <c r="E24" s="9"/>
      <c r="F24" s="9"/>
      <c r="G24" s="9"/>
      <c r="H24" s="9"/>
      <c r="I24" s="9"/>
      <c r="J24" s="9"/>
      <c r="K24" s="9"/>
      <c r="L24" s="5"/>
      <c r="M24" s="5"/>
      <c r="N24" s="5"/>
      <c r="O24" s="5"/>
      <c r="P24" s="5"/>
      <c r="Q24" s="5"/>
      <c r="R24" s="5"/>
      <c r="S24" s="5"/>
      <c r="T24" s="5"/>
      <c r="U24" s="5"/>
      <c r="V24" s="5"/>
    </row>
    <row r="25" spans="1:31" s="6" customFormat="1" ht="16">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view="pageBreakPreview" topLeftCell="A4" zoomScale="60" zoomScaleNormal="100" workbookViewId="0">
      <selection activeCell="B14" sqref="B14"/>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8.1640625" customWidth="1"/>
    <col min="6" max="6" width="6.83203125" customWidth="1"/>
    <col min="7" max="7" width="10" customWidth="1"/>
    <col min="8" max="8" width="10.5" customWidth="1"/>
    <col min="9" max="9" width="9.6640625" customWidth="1"/>
  </cols>
  <sheetData>
    <row r="1" spans="1:12">
      <c r="A1" s="231" t="str">
        <f>'Date initiale'!C3</f>
        <v>Universitatea de Arhitectură și Urbanism "Ion Mincu" București</v>
      </c>
      <c r="B1" s="231"/>
      <c r="C1" s="231"/>
    </row>
    <row r="2" spans="1:12">
      <c r="A2" s="231" t="str">
        <f>'Date initiale'!B4&amp;" "&amp;'Date initiale'!C4</f>
        <v>Facultatea ARHITECTURA</v>
      </c>
      <c r="B2" s="231"/>
      <c r="C2" s="231"/>
    </row>
    <row r="3" spans="1:12">
      <c r="A3" s="231" t="str">
        <f>'Date initiale'!B5&amp;" "&amp;'Date initiale'!C5</f>
        <v>Departamentul Istoria &amp; Teoria Arhitecturii și Conservarea Patrimoniului</v>
      </c>
      <c r="B3" s="231"/>
      <c r="C3" s="231"/>
    </row>
    <row r="4" spans="1:12">
      <c r="A4" s="112" t="str">
        <f>'Date initiale'!C6&amp;", "&amp;'Date initiale'!C7</f>
        <v>GHYKA, Celia, profesor universitar</v>
      </c>
      <c r="B4" s="112"/>
      <c r="C4" s="112"/>
    </row>
    <row r="5" spans="1:12">
      <c r="A5" s="112"/>
      <c r="B5" s="112"/>
      <c r="C5" s="112"/>
    </row>
    <row r="6" spans="1:12" ht="16">
      <c r="A6" s="508" t="s">
        <v>110</v>
      </c>
      <c r="B6" s="508"/>
      <c r="C6" s="508"/>
      <c r="D6" s="508"/>
      <c r="E6" s="508"/>
      <c r="F6" s="508"/>
      <c r="G6" s="508"/>
      <c r="H6" s="508"/>
      <c r="I6" s="508"/>
    </row>
    <row r="7" spans="1:12" ht="16">
      <c r="A7" s="508" t="str">
        <f>'Descriere indicatori'!B6&amp;". "&amp;'Descriere indicatori'!C6</f>
        <v xml:space="preserve">I3. Capitole de autor cuprinse în cărţi publicate la edituri cu prestigiu naţional* </v>
      </c>
      <c r="B7" s="508"/>
      <c r="C7" s="508"/>
      <c r="D7" s="508"/>
      <c r="E7" s="508"/>
      <c r="F7" s="508"/>
      <c r="G7" s="508"/>
      <c r="H7" s="508"/>
      <c r="I7" s="508"/>
    </row>
    <row r="8" spans="1:12" ht="17" thickBot="1">
      <c r="A8" s="33"/>
      <c r="B8" s="33"/>
      <c r="C8" s="33"/>
      <c r="D8" s="33"/>
      <c r="E8" s="33"/>
      <c r="F8" s="33"/>
      <c r="G8" s="33"/>
      <c r="H8" s="33"/>
      <c r="I8" s="33"/>
    </row>
    <row r="9" spans="1:12" ht="65" thickBot="1">
      <c r="A9" s="143" t="s">
        <v>55</v>
      </c>
      <c r="B9" s="144" t="s">
        <v>83</v>
      </c>
      <c r="C9" s="144" t="s">
        <v>175</v>
      </c>
      <c r="D9" s="144" t="s">
        <v>85</v>
      </c>
      <c r="E9" s="144" t="s">
        <v>86</v>
      </c>
      <c r="F9" s="145" t="s">
        <v>87</v>
      </c>
      <c r="G9" s="144" t="s">
        <v>88</v>
      </c>
      <c r="H9" s="144" t="s">
        <v>89</v>
      </c>
      <c r="I9" s="146" t="s">
        <v>90</v>
      </c>
      <c r="K9" s="234" t="s">
        <v>108</v>
      </c>
    </row>
    <row r="10" spans="1:12" ht="64">
      <c r="A10" s="351">
        <v>1</v>
      </c>
      <c r="B10" s="352" t="s">
        <v>284</v>
      </c>
      <c r="C10" s="353" t="s">
        <v>285</v>
      </c>
      <c r="D10" s="340" t="s">
        <v>286</v>
      </c>
      <c r="E10" s="354" t="s">
        <v>287</v>
      </c>
      <c r="F10" s="339">
        <v>2016</v>
      </c>
      <c r="G10" s="342">
        <v>303</v>
      </c>
      <c r="H10" s="339">
        <v>17</v>
      </c>
      <c r="I10" s="355">
        <v>10</v>
      </c>
      <c r="K10" s="235">
        <v>10</v>
      </c>
      <c r="L10" s="326" t="s">
        <v>247</v>
      </c>
    </row>
    <row r="11" spans="1:12" ht="32">
      <c r="A11" s="101">
        <f>A10+1</f>
        <v>2</v>
      </c>
      <c r="B11" s="350" t="s">
        <v>288</v>
      </c>
      <c r="C11" s="348" t="s">
        <v>289</v>
      </c>
      <c r="D11" s="342" t="s">
        <v>290</v>
      </c>
      <c r="E11" s="346" t="s">
        <v>291</v>
      </c>
      <c r="F11" s="346">
        <v>2023</v>
      </c>
      <c r="G11" s="346">
        <v>297</v>
      </c>
      <c r="H11" s="346">
        <v>22</v>
      </c>
      <c r="I11" s="347">
        <v>10</v>
      </c>
    </row>
    <row r="12" spans="1:12" ht="32">
      <c r="A12" s="137">
        <f t="shared" ref="A12:A19" si="0">A11+1</f>
        <v>3</v>
      </c>
      <c r="B12" s="104" t="s">
        <v>280</v>
      </c>
      <c r="C12" s="104" t="s">
        <v>522</v>
      </c>
      <c r="D12" s="131" t="s">
        <v>523</v>
      </c>
      <c r="E12" s="36" t="s">
        <v>520</v>
      </c>
      <c r="F12" s="105">
        <v>2021</v>
      </c>
      <c r="G12" s="105"/>
      <c r="H12" s="105"/>
      <c r="I12" s="272">
        <v>5</v>
      </c>
    </row>
    <row r="13" spans="1:12">
      <c r="A13" s="137">
        <f t="shared" si="0"/>
        <v>4</v>
      </c>
      <c r="B13" s="131"/>
      <c r="C13" s="349"/>
      <c r="D13" s="36"/>
      <c r="E13" s="36"/>
      <c r="F13" s="105"/>
      <c r="G13" s="105"/>
      <c r="H13" s="105"/>
      <c r="I13" s="272"/>
    </row>
    <row r="14" spans="1:12">
      <c r="A14" s="137">
        <f t="shared" si="0"/>
        <v>5</v>
      </c>
      <c r="B14" s="104"/>
      <c r="C14" s="349"/>
      <c r="D14" s="36"/>
      <c r="E14" s="36"/>
      <c r="F14" s="105"/>
      <c r="G14" s="105"/>
      <c r="H14" s="105"/>
      <c r="I14" s="278"/>
    </row>
    <row r="15" spans="1:12">
      <c r="A15" s="137">
        <f t="shared" si="0"/>
        <v>6</v>
      </c>
      <c r="B15" s="131"/>
      <c r="C15" s="36"/>
      <c r="D15" s="36"/>
      <c r="E15" s="104"/>
      <c r="F15" s="105"/>
      <c r="G15" s="105"/>
      <c r="H15" s="105"/>
      <c r="I15" s="272"/>
    </row>
    <row r="16" spans="1:12">
      <c r="A16" s="137">
        <f t="shared" si="0"/>
        <v>7</v>
      </c>
      <c r="B16" s="104"/>
      <c r="C16" s="36"/>
      <c r="D16" s="36"/>
      <c r="E16" s="36"/>
      <c r="F16" s="105"/>
      <c r="G16" s="105"/>
      <c r="H16" s="105"/>
      <c r="I16" s="278"/>
    </row>
    <row r="17" spans="1:9">
      <c r="A17" s="137">
        <f t="shared" si="0"/>
        <v>8</v>
      </c>
      <c r="B17" s="131"/>
      <c r="C17" s="36"/>
      <c r="D17" s="36"/>
      <c r="E17" s="104"/>
      <c r="F17" s="105"/>
      <c r="G17" s="105"/>
      <c r="H17" s="105"/>
      <c r="I17" s="272"/>
    </row>
    <row r="18" spans="1:9">
      <c r="A18" s="137">
        <f t="shared" si="0"/>
        <v>9</v>
      </c>
      <c r="B18" s="130"/>
      <c r="C18" s="138"/>
      <c r="D18" s="129"/>
      <c r="E18" s="133"/>
      <c r="F18" s="106"/>
      <c r="G18" s="106"/>
      <c r="H18" s="106"/>
      <c r="I18" s="272"/>
    </row>
    <row r="19" spans="1:9" ht="16" thickBot="1">
      <c r="A19" s="139">
        <f t="shared" si="0"/>
        <v>10</v>
      </c>
      <c r="B19" s="140"/>
      <c r="C19" s="141"/>
      <c r="D19" s="141"/>
      <c r="E19" s="141"/>
      <c r="F19" s="110"/>
      <c r="G19" s="110"/>
      <c r="H19" s="110"/>
      <c r="I19" s="273"/>
    </row>
    <row r="20" spans="1:9" ht="16" thickBot="1">
      <c r="A20" s="303"/>
      <c r="B20" s="112"/>
      <c r="C20" s="112"/>
      <c r="D20" s="112"/>
      <c r="E20" s="112"/>
      <c r="F20" s="112"/>
      <c r="G20" s="112"/>
      <c r="H20" s="114" t="str">
        <f>"Total "&amp;LEFT(A7,2)</f>
        <v>Total I3</v>
      </c>
      <c r="I20" s="115">
        <f>SUM(I10:I19)</f>
        <v>25</v>
      </c>
    </row>
    <row r="22" spans="1:9" ht="33.75" customHeight="1">
      <c r="A22" s="51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0"/>
      <c r="C22" s="510"/>
      <c r="D22" s="510"/>
      <c r="E22" s="510"/>
      <c r="F22" s="510"/>
      <c r="G22" s="510"/>
      <c r="H22" s="510"/>
      <c r="I22" s="51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7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view="pageBreakPreview" zoomScale="60" zoomScaleNormal="100" workbookViewId="0">
      <selection activeCell="A22" sqref="A22:I22"/>
    </sheetView>
  </sheetViews>
  <sheetFormatPr baseColWidth="10" defaultColWidth="8.83203125" defaultRowHeight="15"/>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c r="A1" s="231" t="str">
        <f>'Date initiale'!C3</f>
        <v>Universitatea de Arhitectură și Urbanism "Ion Mincu" București</v>
      </c>
      <c r="B1" s="231"/>
      <c r="C1" s="231"/>
    </row>
    <row r="2" spans="1:12">
      <c r="A2" s="231" t="str">
        <f>'Date initiale'!B4&amp;" "&amp;'Date initiale'!C4</f>
        <v>Facultatea ARHITECTURA</v>
      </c>
      <c r="B2" s="231"/>
      <c r="C2" s="231"/>
    </row>
    <row r="3" spans="1:12">
      <c r="A3" s="231" t="str">
        <f>'Date initiale'!B5&amp;" "&amp;'Date initiale'!C5</f>
        <v>Departamentul Istoria &amp; Teoria Arhitecturii și Conservarea Patrimoniului</v>
      </c>
      <c r="B3" s="231"/>
      <c r="C3" s="231"/>
    </row>
    <row r="4" spans="1:12">
      <c r="A4" s="112" t="str">
        <f>'Date initiale'!C6&amp;", "&amp;'Date initiale'!C7</f>
        <v>GHYKA, Celia, profesor universitar</v>
      </c>
      <c r="B4" s="112"/>
      <c r="C4" s="112"/>
    </row>
    <row r="5" spans="1:12">
      <c r="A5" s="112"/>
      <c r="B5" s="112"/>
      <c r="C5" s="112"/>
    </row>
    <row r="6" spans="1:12" ht="16">
      <c r="A6" s="508" t="s">
        <v>110</v>
      </c>
      <c r="B6" s="508"/>
      <c r="C6" s="508"/>
      <c r="D6" s="508"/>
      <c r="E6" s="508"/>
      <c r="F6" s="508"/>
      <c r="G6" s="508"/>
      <c r="H6" s="508"/>
      <c r="I6" s="508"/>
    </row>
    <row r="7" spans="1:12" ht="16">
      <c r="A7" s="508" t="str">
        <f>'Descriere indicatori'!B7&amp;". "&amp;'Descriere indicatori'!C7</f>
        <v xml:space="preserve">I4. Articole in extenso în reviste ştiinţifice de specialitate* </v>
      </c>
      <c r="B7" s="508"/>
      <c r="C7" s="508"/>
      <c r="D7" s="508"/>
      <c r="E7" s="508"/>
      <c r="F7" s="508"/>
      <c r="G7" s="508"/>
      <c r="H7" s="508"/>
      <c r="I7" s="508"/>
    </row>
    <row r="8" spans="1:12" ht="16" thickBot="1">
      <c r="A8" s="142"/>
      <c r="B8" s="142"/>
      <c r="C8" s="142"/>
      <c r="D8" s="142"/>
      <c r="E8" s="142"/>
      <c r="F8" s="142"/>
      <c r="G8" s="142"/>
      <c r="H8" s="142"/>
      <c r="I8" s="142"/>
    </row>
    <row r="9" spans="1:12" ht="33" thickBot="1">
      <c r="A9" s="173" t="s">
        <v>55</v>
      </c>
      <c r="B9" s="144" t="s">
        <v>83</v>
      </c>
      <c r="C9" s="144" t="s">
        <v>56</v>
      </c>
      <c r="D9" s="144" t="s">
        <v>57</v>
      </c>
      <c r="E9" s="144" t="s">
        <v>80</v>
      </c>
      <c r="F9" s="145" t="s">
        <v>87</v>
      </c>
      <c r="G9" s="144" t="s">
        <v>58</v>
      </c>
      <c r="H9" s="144" t="s">
        <v>111</v>
      </c>
      <c r="I9" s="146" t="s">
        <v>90</v>
      </c>
      <c r="K9" s="234" t="s">
        <v>108</v>
      </c>
    </row>
    <row r="10" spans="1:12">
      <c r="A10" s="97">
        <v>1</v>
      </c>
      <c r="B10" s="98"/>
      <c r="C10" s="98"/>
      <c r="D10" s="98"/>
      <c r="E10" s="99"/>
      <c r="F10" s="100"/>
      <c r="G10" s="100"/>
      <c r="H10" s="100"/>
      <c r="I10" s="279"/>
      <c r="K10" s="235">
        <v>10</v>
      </c>
      <c r="L10" s="326" t="s">
        <v>248</v>
      </c>
    </row>
    <row r="11" spans="1:12">
      <c r="A11" s="101">
        <f>A10+1</f>
        <v>2</v>
      </c>
      <c r="B11" s="102"/>
      <c r="C11" s="103"/>
      <c r="D11" s="102"/>
      <c r="E11" s="104"/>
      <c r="F11" s="105"/>
      <c r="G11" s="106"/>
      <c r="H11" s="106"/>
      <c r="I11" s="274"/>
    </row>
    <row r="12" spans="1:12">
      <c r="A12" s="101">
        <f t="shared" ref="A12:A17" si="0">A11+1</f>
        <v>3</v>
      </c>
      <c r="B12" s="103"/>
      <c r="C12" s="103"/>
      <c r="D12" s="103"/>
      <c r="E12" s="104"/>
      <c r="F12" s="105"/>
      <c r="G12" s="106"/>
      <c r="H12" s="106"/>
      <c r="I12" s="274"/>
    </row>
    <row r="13" spans="1:12">
      <c r="A13" s="101">
        <f t="shared" si="0"/>
        <v>4</v>
      </c>
      <c r="B13" s="103"/>
      <c r="C13" s="103"/>
      <c r="D13" s="103"/>
      <c r="E13" s="104"/>
      <c r="F13" s="105"/>
      <c r="G13" s="105"/>
      <c r="H13" s="105"/>
      <c r="I13" s="274"/>
    </row>
    <row r="14" spans="1:12">
      <c r="A14" s="101">
        <f t="shared" si="0"/>
        <v>5</v>
      </c>
      <c r="B14" s="103"/>
      <c r="C14" s="103"/>
      <c r="D14" s="103"/>
      <c r="E14" s="104"/>
      <c r="F14" s="105"/>
      <c r="G14" s="105"/>
      <c r="H14" s="105"/>
      <c r="I14" s="274"/>
    </row>
    <row r="15" spans="1:12">
      <c r="A15" s="101">
        <f t="shared" si="0"/>
        <v>6</v>
      </c>
      <c r="B15" s="103"/>
      <c r="C15" s="103"/>
      <c r="D15" s="103"/>
      <c r="E15" s="104"/>
      <c r="F15" s="105"/>
      <c r="G15" s="105"/>
      <c r="H15" s="105"/>
      <c r="I15" s="274"/>
    </row>
    <row r="16" spans="1:12">
      <c r="A16" s="101">
        <f t="shared" si="0"/>
        <v>7</v>
      </c>
      <c r="B16" s="103"/>
      <c r="C16" s="103"/>
      <c r="D16" s="103"/>
      <c r="E16" s="104"/>
      <c r="F16" s="105"/>
      <c r="G16" s="105"/>
      <c r="H16" s="105"/>
      <c r="I16" s="274"/>
    </row>
    <row r="17" spans="1:9">
      <c r="A17" s="101">
        <f t="shared" si="0"/>
        <v>8</v>
      </c>
      <c r="B17" s="103"/>
      <c r="C17" s="103"/>
      <c r="D17" s="103"/>
      <c r="E17" s="104"/>
      <c r="F17" s="105"/>
      <c r="G17" s="105"/>
      <c r="H17" s="105"/>
      <c r="I17" s="274"/>
    </row>
    <row r="18" spans="1:9">
      <c r="A18" s="101">
        <f>A17+1</f>
        <v>9</v>
      </c>
      <c r="B18" s="103"/>
      <c r="C18" s="103"/>
      <c r="D18" s="103"/>
      <c r="E18" s="104"/>
      <c r="F18" s="105"/>
      <c r="G18" s="105"/>
      <c r="H18" s="105"/>
      <c r="I18" s="274"/>
    </row>
    <row r="19" spans="1:9" ht="16" thickBot="1">
      <c r="A19" s="107">
        <f>A18+1</f>
        <v>10</v>
      </c>
      <c r="B19" s="108"/>
      <c r="C19" s="108"/>
      <c r="D19" s="108"/>
      <c r="E19" s="109"/>
      <c r="F19" s="110"/>
      <c r="G19" s="110"/>
      <c r="H19" s="110"/>
      <c r="I19" s="275"/>
    </row>
    <row r="20" spans="1:9" ht="16" thickBot="1">
      <c r="A20" s="312"/>
      <c r="B20" s="112"/>
      <c r="C20" s="112"/>
      <c r="D20" s="112"/>
      <c r="E20" s="112"/>
      <c r="F20" s="112"/>
      <c r="G20" s="112"/>
      <c r="H20" s="114" t="str">
        <f>"Total "&amp;LEFT(A7,2)</f>
        <v>Total I4</v>
      </c>
      <c r="I20" s="148">
        <f>SUM(I10:I19)</f>
        <v>0</v>
      </c>
    </row>
    <row r="22" spans="1:9" ht="33.75" customHeight="1">
      <c r="A22" s="51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0"/>
      <c r="C22" s="510"/>
      <c r="D22" s="510"/>
      <c r="E22" s="510"/>
      <c r="F22" s="510"/>
      <c r="G22" s="510"/>
      <c r="H22" s="510"/>
      <c r="I22" s="51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Celia Ghyka</cp:lastModifiedBy>
  <cp:lastPrinted>2024-06-26T15:34:55Z</cp:lastPrinted>
  <dcterms:created xsi:type="dcterms:W3CDTF">2013-01-10T17:13:12Z</dcterms:created>
  <dcterms:modified xsi:type="dcterms:W3CDTF">2024-06-28T03:25:10Z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