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C:\Date\Google Drive\Bogdan\UAUIM\Dosar profesor 2024\20240624 dosarul de depus\g) fişa de verificare standardelor naţionale\"/>
    </mc:Choice>
  </mc:AlternateContent>
  <xr:revisionPtr revIDLastSave="0" documentId="13_ncr:1_{2B08B0AB-187D-40E5-91FF-E5266D96FDC3}" xr6:coauthVersionLast="47" xr6:coauthVersionMax="47" xr10:uidLastSave="{00000000-0000-0000-0000-000000000000}"/>
  <bookViews>
    <workbookView xWindow="1013" yWindow="1538" windowWidth="27284" windowHeight="12292"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'I12'!$A$1:$H$23</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'I16'!$A$1:$D$23</definedName>
    <definedName name="_xlnm.Print_Area" localSheetId="25">'I17'!$A$1:$D$22</definedName>
    <definedName name="_xlnm.Print_Area" localSheetId="26">'I18'!$A$1:$E$20</definedName>
    <definedName name="_xlnm.Print_Area" localSheetId="27">'I19'!$A$1:$E$20</definedName>
    <definedName name="_xlnm.Print_Area" localSheetId="6">'I2'!$A$1:$I$22</definedName>
    <definedName name="_xlnm.Print_Area" localSheetId="28">'I20'!$A$1:$D$20</definedName>
    <definedName name="_xlnm.Print_Area" localSheetId="29">'I21'!$A$1:$D$20</definedName>
    <definedName name="_xlnm.Print_Area" localSheetId="30">'I22'!$A$1:$D$20</definedName>
    <definedName name="_xlnm.Print_Area" localSheetId="31">'I23'!$A$1:$F$20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2" i="36"/>
  <c r="A4" i="36"/>
  <c r="A6" i="36"/>
  <c r="A5" i="36" l="1"/>
  <c r="A3" i="36"/>
  <c r="A46" i="36"/>
  <c r="C36" i="36"/>
  <c r="E20" i="22"/>
  <c r="C33" i="36" s="1"/>
  <c r="F20" i="26"/>
  <c r="C37"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C32" i="36" s="1"/>
  <c r="A11" i="21"/>
  <c r="A12" i="21" s="1"/>
  <c r="A13" i="21" s="1"/>
  <c r="A14" i="21" s="1"/>
  <c r="A15" i="21" s="1"/>
  <c r="A16" i="21" s="1"/>
  <c r="A17" i="21" s="1"/>
  <c r="A18" i="21" s="1"/>
  <c r="A19" i="21" s="1"/>
  <c r="A7" i="21"/>
  <c r="D20" i="21"/>
  <c r="A22" i="20"/>
  <c r="A11" i="20"/>
  <c r="A12" i="20" s="1"/>
  <c r="A13" i="20" s="1"/>
  <c r="A14" i="20" s="1"/>
  <c r="A15" i="20" s="1"/>
  <c r="A16" i="20" s="1"/>
  <c r="A17" i="20" s="1"/>
  <c r="A18" i="20" s="1"/>
  <c r="A19" i="20" s="1"/>
  <c r="A7" i="20"/>
  <c r="C20" i="20" s="1"/>
  <c r="A11" i="19"/>
  <c r="A12" i="19" s="1"/>
  <c r="A13" i="19" s="1"/>
  <c r="A14" i="19" s="1"/>
  <c r="A15" i="19" s="1"/>
  <c r="A16" i="19" s="1"/>
  <c r="A22" i="19" s="1"/>
  <c r="A7" i="19"/>
  <c r="C23" i="19" s="1"/>
  <c r="A11" i="18"/>
  <c r="A12" i="18" s="1"/>
  <c r="A13" i="18" s="1"/>
  <c r="A14" i="18" s="1"/>
  <c r="A15" i="18" s="1"/>
  <c r="A16" i="18" s="1"/>
  <c r="A17" i="18" s="1"/>
  <c r="A18" i="18" s="1"/>
  <c r="A19" i="18" s="1"/>
  <c r="I20" i="9"/>
  <c r="C16" i="36" s="1"/>
  <c r="I20" i="7"/>
  <c r="C14" i="36" s="1"/>
  <c r="I20" i="8"/>
  <c r="C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C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C26" i="36" s="1"/>
  <c r="A11" i="17"/>
  <c r="A12" i="17" s="1"/>
  <c r="A13" i="17" s="1"/>
  <c r="A14" i="17" s="1"/>
  <c r="A15" i="17" s="1"/>
  <c r="A16" i="17" s="1"/>
  <c r="A17" i="17" s="1"/>
  <c r="A18" i="17" s="1"/>
  <c r="A19" i="17" s="1"/>
  <c r="A22" i="16"/>
  <c r="A7" i="16"/>
  <c r="G20" i="16" s="1"/>
  <c r="A11" i="16"/>
  <c r="A12" i="16" s="1"/>
  <c r="A13" i="16" s="1"/>
  <c r="A14" i="16" s="1"/>
  <c r="A15" i="16" s="1"/>
  <c r="A16" i="16" s="1"/>
  <c r="A17" i="16" s="1"/>
  <c r="A18" i="16" s="1"/>
  <c r="A19" i="16" s="1"/>
  <c r="A23" i="15"/>
  <c r="A11" i="15"/>
  <c r="A12" i="15" s="1"/>
  <c r="A13" i="15" s="1"/>
  <c r="A14" i="15" s="1"/>
  <c r="A15" i="15" s="1"/>
  <c r="A16" i="15" s="1"/>
  <c r="A17" i="15" s="1"/>
  <c r="A18" i="15" s="1"/>
  <c r="A7" i="15"/>
  <c r="G21"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c r="A11" i="13"/>
  <c r="A12" i="13" s="1"/>
  <c r="A13" i="13" s="1"/>
  <c r="A14" i="13" s="1"/>
  <c r="A15" i="13" s="1"/>
  <c r="A16" i="13" s="1"/>
  <c r="A17" i="13" s="1"/>
  <c r="A18" i="13" s="1"/>
  <c r="A19" i="13" s="1"/>
  <c r="A7" i="13"/>
  <c r="H20" i="13" s="1"/>
  <c r="A11" i="6"/>
  <c r="A12" i="6" s="1"/>
  <c r="A13" i="6" s="1"/>
  <c r="A14" i="6" s="1"/>
  <c r="A15" i="6" s="1"/>
  <c r="A16" i="6" s="1"/>
  <c r="A17" i="6" s="1"/>
  <c r="A18" i="6" s="1"/>
  <c r="A19" i="6" s="1"/>
  <c r="I20" i="12"/>
  <c r="C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G20" i="28"/>
  <c r="C23" i="36" s="1"/>
  <c r="H20" i="16"/>
  <c r="C25" i="36" s="1"/>
  <c r="D20" i="24"/>
  <c r="C35" i="36" s="1"/>
  <c r="D20" i="20"/>
  <c r="C31" i="36" s="1"/>
  <c r="D20" i="18"/>
  <c r="C29" i="36" s="1"/>
  <c r="H20" i="30"/>
  <c r="C27" i="36" s="1"/>
  <c r="H21" i="15"/>
  <c r="C24" i="36" s="1"/>
  <c r="H20" i="29"/>
  <c r="C22" i="36" s="1"/>
  <c r="I20" i="14"/>
  <c r="C21" i="36" s="1"/>
  <c r="I20" i="5"/>
  <c r="C12" i="36" s="1"/>
  <c r="D23" i="19"/>
  <c r="I20" i="10"/>
  <c r="C17" i="36" s="1"/>
  <c r="I20" i="6"/>
  <c r="C13" i="36" s="1"/>
  <c r="I20" i="4"/>
  <c r="C42" i="36" l="1"/>
  <c r="C30" i="36"/>
  <c r="C41" i="36" s="1"/>
  <c r="C11" i="36"/>
  <c r="C34" i="36"/>
  <c r="C40" i="36" l="1"/>
  <c r="C43" i="36" s="1"/>
</calcChain>
</file>

<file path=xl/sharedStrings.xml><?xml version="1.0" encoding="utf-8"?>
<sst xmlns="http://schemas.openxmlformats.org/spreadsheetml/2006/main" count="806" uniqueCount="444">
  <si>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</si>
  <si>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</si>
  <si>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</si>
  <si>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</si>
  <si>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</si>
  <si>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</si>
  <si>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</si>
  <si>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</si>
  <si>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</si>
  <si>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</si>
  <si>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</si>
  <si>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</si>
  <si>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</si>
  <si>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</si>
  <si>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</si>
  <si>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</si>
  <si>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</si>
  <si>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</si>
  <si>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</si>
  <si>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</si>
  <si>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</si>
  <si>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</si>
  <si>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</si>
  <si>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</si>
  <si>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</si>
  <si>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</si>
  <si>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</si>
  <si>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</si>
  <si>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</si>
  <si>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</si>
  <si>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</si>
  <si>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</si>
  <si>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</si>
  <si>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</si>
  <si>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</si>
  <si>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</si>
  <si>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</si>
  <si>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</si>
  <si>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</si>
  <si>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</si>
  <si>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</si>
  <si>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</si>
  <si>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</si>
  <si>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</si>
  <si>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</si>
  <si>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</si>
  <si>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</si>
  <si>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</si>
  <si>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</si>
  <si>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</si>
  <si>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</si>
  <si>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</si>
  <si>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</si>
  <si>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</si>
  <si>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</si>
  <si>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</si>
  <si>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</si>
  <si>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</si>
  <si>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</si>
  <si>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</si>
  <si>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</si>
  <si>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</si>
  <si>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</si>
  <si>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</si>
  <si>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</si>
  <si>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</si>
  <si>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</si>
  <si>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</si>
  <si>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</si>
  <si>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</si>
  <si>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</si>
  <si>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</si>
  <si>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</si>
  <si>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</si>
  <si>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</si>
  <si>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</si>
  <si>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</si>
  <si>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</si>
  <si>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</si>
  <si>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</si>
  <si>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</si>
  <si>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</si>
  <si>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</si>
  <si>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</si>
  <si>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</si>
  <si>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</si>
  <si>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</si>
  <si>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</si>
  <si>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</si>
  <si>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</si>
  <si>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</si>
  <si>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</si>
  <si>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</si>
  <si>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</si>
  <si>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</si>
  <si>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</si>
  <si>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</si>
  <si>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</si>
  <si>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</si>
  <si>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</si>
  <si>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</si>
  <si>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</si>
  <si>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</si>
  <si>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</si>
  <si>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</si>
  <si>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</si>
  <si>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</si>
  <si>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</si>
  <si>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</si>
  <si>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</si>
  <si>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</si>
  <si>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</si>
  <si>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</si>
  <si>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</si>
  <si>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</si>
  <si>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</si>
  <si>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</si>
  <si>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</si>
  <si>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</si>
  <si>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</si>
  <si>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</si>
  <si>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</si>
  <si>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</si>
  <si>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</si>
  <si>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</si>
  <si>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</si>
  <si>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</si>
  <si>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</si>
  <si>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</si>
  <si>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</si>
  <si>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</si>
  <si>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</si>
  <si>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</si>
  <si>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</si>
  <si>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</si>
  <si>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</si>
  <si>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</si>
  <si>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</si>
  <si>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</si>
  <si>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</si>
  <si>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</si>
  <si>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</si>
  <si>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</si>
  <si>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</si>
  <si>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</si>
  <si>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</si>
  <si>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</si>
  <si>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</si>
  <si>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</si>
  <si>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</si>
  <si>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</si>
  <si>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</si>
  <si>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</si>
  <si>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</si>
  <si>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</si>
  <si>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</si>
  <si>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</si>
  <si>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</si>
  <si>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</si>
  <si>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</si>
  <si>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</si>
  <si>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</si>
  <si>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</si>
  <si>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</si>
  <si>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</si>
  <si>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</si>
  <si>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</si>
  <si>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</si>
  <si>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</si>
  <si>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</si>
  <si>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</si>
  <si>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</si>
  <si>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</si>
  <si>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</si>
  <si>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</si>
  <si>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</si>
  <si>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</si>
  <si>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</si>
  <si>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</si>
  <si>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</si>
  <si>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</si>
  <si>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</si>
  <si>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</si>
  <si>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</si>
  <si>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</si>
  <si>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</si>
  <si>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</si>
  <si>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</si>
  <si>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</si>
  <si>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</si>
  <si>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</si>
  <si>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</si>
  <si>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</si>
  <si>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</si>
  <si>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</si>
  <si>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</si>
  <si>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</si>
  <si>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</si>
  <si>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</si>
  <si>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</si>
  <si>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</si>
  <si>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</si>
  <si>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</si>
  <si>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</si>
  <si>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</si>
  <si>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</si>
  <si>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</si>
  <si>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</si>
  <si>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</si>
  <si>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</si>
  <si>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</si>
  <si>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</si>
  <si>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</si>
  <si>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</si>
  <si>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</si>
  <si>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</si>
  <si>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</si>
  <si>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</si>
  <si>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</si>
  <si>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</si>
  <si>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</si>
  <si>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</si>
  <si>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</si>
  <si>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</si>
  <si>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</si>
  <si>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</si>
  <si>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</si>
  <si>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</si>
  <si>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</si>
  <si>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</si>
  <si>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</si>
  <si>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</si>
  <si>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</si>
  <si>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</si>
  <si>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</si>
  <si>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</si>
  <si>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</si>
  <si>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</si>
  <si>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</si>
  <si>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</si>
  <si>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</si>
  <si>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</si>
  <si>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</si>
  <si>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</si>
  <si>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</si>
  <si>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</si>
  <si>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</si>
  <si>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</si>
  <si>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</si>
  <si>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</si>
  <si>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</si>
  <si>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</si>
  <si>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</si>
  <si>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</si>
  <si>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</si>
  <si>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</si>
  <si>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</si>
  <si>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</si>
  <si>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</si>
  <si>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</si>
  <si>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</si>
  <si>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</si>
  <si>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</si>
  <si>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</si>
  <si>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</si>
  <si>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</si>
  <si>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</si>
  <si>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</si>
  <si>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Bazele Proiectării de Arhitectură</t>
  </si>
  <si>
    <t>FEZI, Bogdan Andrei</t>
  </si>
  <si>
    <t>iunie/2024</t>
  </si>
  <si>
    <t>Bucarest et l'influence française : Entre modèle et archétype urbain. 1831-1921</t>
  </si>
  <si>
    <t>l'Harmattan</t>
  </si>
  <si>
    <t>978-2747591812</t>
  </si>
  <si>
    <t>Edifice &amp; Artifice. Histoires constructives</t>
  </si>
  <si>
    <t>Picard</t>
  </si>
  <si>
    <t>9782708408760</t>
  </si>
  <si>
    <t>FEZI, Bogdan Andrei; IROLLO, Jean-Marc</t>
  </si>
  <si>
    <t>Résidence de France en Roumanie. Reşedinţa Franţei la Bucureşti</t>
  </si>
  <si>
    <t>Editions Internationales du Patrimoine</t>
  </si>
  <si>
    <t>979-10-90756-06-9</t>
  </si>
  <si>
    <t>SARS-CoV-2 Origin and COVID-19 Pandemic Across the Globe/ The Role of Architecture and Urbanism in Preventing Pandemics</t>
  </si>
  <si>
    <t>IntechOpen</t>
  </si>
  <si>
    <t>978-1-83968-756-3</t>
  </si>
  <si>
    <t xml:space="preserve">Le renouveau du modèle urbain français en Roumanie après 1989/ Actes du colloque international « 1989, hors-champ de l’architecture officielle », </t>
  </si>
  <si>
    <t>9782954996189</t>
  </si>
  <si>
    <t>École Nationale Supérieure d’Architecture Paris-Malaquais</t>
  </si>
  <si>
    <t>Bucureștiul european</t>
  </si>
  <si>
    <t>Curtea Veche</t>
  </si>
  <si>
    <t>978-606-588-067-2</t>
  </si>
  <si>
    <t>Perenitatea arhitecturală şi urbană a Regulamentului organic</t>
  </si>
  <si>
    <t>Editura Universitară „Ion Mincu”</t>
  </si>
  <si>
    <t>978-973-1884-98-1</t>
  </si>
  <si>
    <t>STAVISCHI, Magda; FEZI, Bogdan-Andrei</t>
  </si>
  <si>
    <t>Liceul Teoretic „Alexandru Vlahuță”, București. Scurt istoric</t>
  </si>
  <si>
    <t>978-606-638-314-1</t>
  </si>
  <si>
    <t>Bucureşti şi influenţa franceză</t>
  </si>
  <si>
    <t>Editura Paideia</t>
  </si>
  <si>
    <t>973-596-203-9</t>
  </si>
  <si>
    <t>Influenţe franceze în arhitectura şi arta din România secolelor XIX şi XX / Influences françaises dans l’architecture et l’art de la Roumanie des XIXe et XXe siècles</t>
  </si>
  <si>
    <t>Editura Institutului Cultural Român</t>
  </si>
  <si>
    <t>978-973-577-504-2/ 973-577-504-2</t>
  </si>
  <si>
    <t>FEZI, Bogdan Andrei; LASCU, Tana Nicoleta</t>
  </si>
  <si>
    <t>Arhive de atelier. Studii și Cercetări în Proiectarea de Arhitectură 2020-2022/ De la Zoom la Poiana Stânei. Coordonate pentru o strategie a proiectului de arhitectură</t>
  </si>
  <si>
    <t>978-606-638-251-9</t>
  </si>
  <si>
    <t>Bucureştiul rănit: 7 condiţii europene pentru salvarea oraşului</t>
  </si>
  <si>
    <t>Arhitectura</t>
  </si>
  <si>
    <t>2247-9171</t>
  </si>
  <si>
    <t>64</t>
  </si>
  <si>
    <t>Bucureştiul european</t>
  </si>
  <si>
    <t>11</t>
  </si>
  <si>
    <t>Rinocerizarea termică a Bucureştiului</t>
  </si>
  <si>
    <t>Romania urbanistică: de la vis la coșmar</t>
  </si>
  <si>
    <t>Bucureştiul în căutarea Europei</t>
  </si>
  <si>
    <t>Argument</t>
  </si>
  <si>
    <t>2067-4252</t>
  </si>
  <si>
    <t>Arhitectura și urbanismul românești în contextul pandemiei de COVID-19: abordări istorice și implicații de viitor. Romanian Architecture And Urbanism In The Context Of The Covid-19 Pandemics</t>
  </si>
  <si>
    <t>12</t>
  </si>
  <si>
    <t>Health Engaged Architecture In The Context Of COVID-19</t>
  </si>
  <si>
    <t>Journal of Green Building</t>
  </si>
  <si>
    <t>1552-6100</t>
  </si>
  <si>
    <t>15(2)</t>
  </si>
  <si>
    <t>Bucarest, le « petit Paris des Balkans ». L'architecte roumain Duiliu Marcu, diplômé de l'Ecole des beaux-arts de Paris</t>
  </si>
  <si>
    <t>Livraisons de l’histoire de l’architecture</t>
  </si>
  <si>
    <t>1627-4970</t>
  </si>
  <si>
    <t>Cities at the Age of Pandemics</t>
  </si>
  <si>
    <t xml:space="preserve">AMPS PROCEEDINGS SERIES </t>
  </si>
  <si>
    <t>2398-9467</t>
  </si>
  <si>
    <t>24.2</t>
  </si>
  <si>
    <t>Bucarest, « le Petit Paris ». Un siècle de voirie, réseaux, hydraulique. 1831-1939</t>
  </si>
  <si>
    <t>Primul congres francofon de istoria construcţiilor</t>
  </si>
  <si>
    <t>19-21 iun.</t>
  </si>
  <si>
    <t xml:space="preserve">De la systématisation de Bucarest à la destruction des villages roumains </t>
  </si>
  <si>
    <t>L’art de bâtir aux champs. La ferme moderne : architecture rurale et constructions agricoles au XXe siècle. Les campagnes européennes et les territoires coloniaux, entre tradition et innovation</t>
  </si>
  <si>
    <t>11-12 oct.</t>
  </si>
  <si>
    <t>1630-7305</t>
  </si>
  <si>
    <t>Spațiul construit. Concept și expresie. The Built Space. Concept and Expression</t>
  </si>
  <si>
    <t>28 mai</t>
  </si>
  <si>
    <t xml:space="preserve">2501-6334 </t>
  </si>
  <si>
    <t>Le renouveau du modèle urbain français en Roumanie après 1989</t>
  </si>
  <si>
    <t>Contextes. Actes du colloque international «1989, hors-champ de l’architecture officielle», École Nationale Supérieure d’Architecture Paris-Malaquais</t>
  </si>
  <si>
    <t>19 mai</t>
  </si>
  <si>
    <t>Cities in a Changing World: Questions of Culture, Climate and Design Online, New York</t>
  </si>
  <si>
    <t>24-25 feb.</t>
  </si>
  <si>
    <t>S House</t>
  </si>
  <si>
    <t>SHARE Bucharest 2019 International Architecture and Engineering Forum, Plenary Session II - Architecture &amp; Facades</t>
  </si>
  <si>
    <t>18 apr.</t>
  </si>
  <si>
    <t>Dimensiunea formativă a spaţiului construit</t>
  </si>
  <si>
    <t>Bucureştiul copiază</t>
  </si>
  <si>
    <t>4-5 martie</t>
  </si>
  <si>
    <t>Upgrade. Dezvoltare prin continuitate</t>
  </si>
  <si>
    <t>Bucureștiul în căutare Europei</t>
  </si>
  <si>
    <t>23-24 mar.</t>
  </si>
  <si>
    <t>Projet collectif : 1989, hors champ de l’architecture officielle</t>
  </si>
  <si>
    <t>Le modèle architectural et urbain français en Roumanie après 1989 : rupture et continuité</t>
  </si>
  <si>
    <t>10, oct.</t>
  </si>
  <si>
    <t>1989, hors-champ de l’architecture officielle, des petits mondes au Grand</t>
  </si>
  <si>
    <t>Le modèle de la France en Roumanie après 1989 : nouveau départ pour les mêmes préoccupations</t>
  </si>
  <si>
    <t>19 mar.</t>
  </si>
  <si>
    <t>Cities at the Age of Pandemics Cities In A Changing World: Questions of Culture, Climate And Design</t>
  </si>
  <si>
    <t>16-18 iun.</t>
  </si>
  <si>
    <t>Bucharest and European Influences. One Century of Urbanism: 1831-1939</t>
  </si>
  <si>
    <t>EAUH 2020 Cities in Motion, Anvers</t>
  </si>
  <si>
    <t>03 sep.</t>
  </si>
  <si>
    <t>Bucarest entre les influences française et allemande (1921-1944)</t>
  </si>
  <si>
    <t>Les sources de l’histoire architecturale et métropolitaine en temps de guerre. Berlin, Paris et les capitales européennes (1939-1945)</t>
  </si>
  <si>
    <t>20 iun.</t>
  </si>
  <si>
    <t>Şcoala Națională de Arte Aplicate la Nevers, şef de proiect angajat al societăţii Architecture (Paris)</t>
  </si>
  <si>
    <t>executat</t>
  </si>
  <si>
    <t>șef proiect</t>
  </si>
  <si>
    <t>1999-2000</t>
  </si>
  <si>
    <t>Sală polivalentă la Chécy</t>
  </si>
  <si>
    <t>1999-2001</t>
  </si>
  <si>
    <t>Şcoala primară la Levallois-Perret</t>
  </si>
  <si>
    <t>2000-2001</t>
  </si>
  <si>
    <t>Centrul de reeducare şi de readaptare funcțională de la Kerpape (Lorient)</t>
  </si>
  <si>
    <t>2001-2003</t>
  </si>
  <si>
    <t>Restructurarea pavilionului Pointeau du Ronceray al Centrul Spitalicesc Universitar Pontchaillou la Rennes</t>
  </si>
  <si>
    <t>membru echipă</t>
  </si>
  <si>
    <t>1998-2000</t>
  </si>
  <si>
    <t>Restructurarea si extinderea blocului operator al Centrului Spitalicesc Universitar Dupuytren la Limoges</t>
  </si>
  <si>
    <t>Restructurarea sitului Saint-Julien la Petit-Quevilly, Rouen</t>
  </si>
  <si>
    <t>1999-2003</t>
  </si>
  <si>
    <t>Restructurarea si extinderea serviciului de urgente şi a sectorului de spitalizare a C.H.U. de Rouen – Pavilionul Félix Dévé – Spitalul Charles Nicole</t>
  </si>
  <si>
    <t>Cazino la Ribeauvillé</t>
  </si>
  <si>
    <t>Platou tehnic de reeducare funcţională, consultaţii şi cazare la Centrului spitalicesc de la Corbie</t>
  </si>
  <si>
    <t>Centrul spitalicesc de la Pontarlier, construirea unui centru mamă-copil</t>
  </si>
  <si>
    <t>Vilă pe Strada Tudor Vianu, Bucureşti</t>
  </si>
  <si>
    <t>Bloc de locuințe pe strada Lotru, București</t>
  </si>
  <si>
    <t>„Casa N”, locuință unifamilială în orașul Voluntari</t>
  </si>
  <si>
    <t>„Casa S”, locuință unifamilială în orașul Voluntari</t>
  </si>
  <si>
    <t>Vilă în comuna Filipeștii de Pădure</t>
  </si>
  <si>
    <t>Ansamblu de 12 locuințe cuplate câte două, comuna Tunari</t>
  </si>
  <si>
    <t>„Casa S2”, locuință unifamilială în orașul Voluntari</t>
  </si>
  <si>
    <t>Bloc de locuințe pe strada Teheran</t>
  </si>
  <si>
    <t>Bucureşti, „Micul Paris”. Modelul francez şi european. Trecut şi perspective în arhitectură şi urbanism, U.A.U.I.M.</t>
  </si>
  <si>
    <t>C.N.C.S.I.S.</t>
  </si>
  <si>
    <t>Finalizat</t>
  </si>
  <si>
    <t>Director</t>
  </si>
  <si>
    <t>Proiectului complex de cercetare exploratorie intitulat Bucharest Heading Back to the West after 1989. Historical and Architectural Parallels. European Integration. 1831-1947, 1989 – present”, cod PN-II-ID-PCCE-2011-2-0074</t>
  </si>
  <si>
    <t>UEFISCDI</t>
  </si>
  <si>
    <t>Câștigat dar întrerupt ca urmare a retragerii unui membru</t>
  </si>
  <si>
    <t xml:space="preserve">Coordonator de echipă de cercetare </t>
  </si>
  <si>
    <t>Concurs pentru Restructurarea si extinderea blocului operator al Centrului Spitalicesc Universitar Dupuytren la Limoges, premiul I</t>
  </si>
  <si>
    <t>Concurs pentru Şcoala Națională de Arte Aplicate la Nevers, premiul I</t>
  </si>
  <si>
    <t>Concurs pentru Restructurarea sitului Saint-Julien la Petit-Quevilly, Rouen, premiul I</t>
  </si>
  <si>
    <t>Sală polivalentă la Chécy, 1999-2001,</t>
  </si>
  <si>
    <t>Şcoala primară la Levallois-Perret, 2000-2001</t>
  </si>
  <si>
    <t>Concurs pentru Restructurarea si extinderea serviciului de urgente şi a sectorului de spitalizare a C.H.U. de Rouen – Pavilionul Félix Dévé – Spitalul Charles Nicole, premiul I</t>
  </si>
  <si>
    <t>Concurs pentru Cazino la Ribeauvillé, premiul I</t>
  </si>
  <si>
    <t>Concurs pentru Construirea unui platou tehnic de reeducare funcţională, consultaţii şi cazare la Centrului spitalicesc de la Corbie, premiul I</t>
  </si>
  <si>
    <t>Concurs pentru Centrul spitalicesc de la Pontarlier, construirea unui centru mamă-copil, 2003, premiul I</t>
  </si>
  <si>
    <t>Concurs pentru Liceul Francez la Bucureşti, premiul II, 2005, în asociere dintre Archi-tecture (Paris) şi Arcvision (Bucureşti)</t>
  </si>
  <si>
    <t>Concurs pentru extinderea Palatului Victoria, proiect finalist, 2007, în asociere dintre Archi-tecture (Paris) şi Arcvision (Bucureşti) – arhitect asociat, publicat pe site-ul web al UIA</t>
  </si>
  <si>
    <t>Concurs pentru construirea Mediatecii Gustave Eiffel din Levallois-Perret, Franţa, premiul I</t>
  </si>
  <si>
    <t>Anuala de Arhitectură Bucureşti a Ordinului Arhitecţilor din România, Filiala Teritoriala Bucureşti, Nominalizare la Premiul Secţiunii carte de Arhitectură, 2011, pentru cartea Bucureştiul european. Bucureşti, Curtea Veche, 2010 – unic autor</t>
  </si>
  <si>
    <t>Anuala de Arhitectură Bucureşti a Ordinului Arhitecţilor din România, Filiala Teritoriala Bucureşti, Proiectul „Casa N”, Categoria arhitectură rezidențială/ locuințe individuale, Premiul Rehau, 2015 – unic autor</t>
  </si>
  <si>
    <t>Romanian Building Awards, Nominalizare, Casa S, 2017, unic autor</t>
  </si>
  <si>
    <t>Ecole d’Architecture de Paris-Belleville</t>
  </si>
  <si>
    <t>Diplomă de studii aprofundate (Diplôme d'études approfondies), Domeniul „Proiectului arhitectural şi urban”</t>
  </si>
  <si>
    <t>1998-1999</t>
  </si>
  <si>
    <t>Universitatea Paris 8</t>
  </si>
  <si>
    <t>Doctorat în arhitectură şi urbanism, Universitatea Paris 8, 1999-2003, Titlul tezei: Bucarest et l’influence française. Entre modèle et paradigme urbain. 1831-1921 [Bucureşti
şi influenţa franceză. Între model şi arhetip urban. 1831-1921], Très honorable avec félicitations [Summa Cum Laude]</t>
  </si>
  <si>
    <t>Profesor invitat</t>
  </si>
  <si>
    <t>„O istorie a concursurilor de arhitectură în Bucureşti”, curatori Emil Ivănescu şi Bogdan Andrei Fezi. Spaţiul central de la Sala Dalles în cadrul Anualei de Arhitectură București a OAR, ediția a IX-a, 2011</t>
  </si>
  <si>
    <t>Membru în Consiliul Teritorial al Ordinul Arhitecţilor din România, Filiala Bucureşti</t>
  </si>
  <si>
    <t>2010 - 2014, 2018-prezent</t>
  </si>
  <si>
    <t>Membru în Comisia OAR și UAUIM pentru Sistemul naţional de criterii şi standarde pentru creditarea formelor de dezvoltare profesională continuă, 2009</t>
  </si>
  <si>
    <t>Membru în Comisia de contestații de la Comisia de Arhitectură și Urbanism, Consiliul Național de Atestare a Titlurilor, Diplomelor și Certificatelor Universitare (CNATDCU)</t>
  </si>
  <si>
    <t>2021-prezent</t>
  </si>
  <si>
    <t>2022-prezent</t>
  </si>
  <si>
    <t>Îndrumare de doctorat</t>
  </si>
  <si>
    <t>UAUIM</t>
  </si>
  <si>
    <t>Popa-Florea, Laura</t>
  </si>
  <si>
    <t>2015-2022</t>
  </si>
  <si>
    <t>2015-2021</t>
  </si>
  <si>
    <t>Popescu (Craiovan) Ioana Virginina</t>
  </si>
  <si>
    <t>2016-2021</t>
  </si>
  <si>
    <t>Filip Irina Cerasela</t>
  </si>
  <si>
    <t xml:space="preserve">Cuvânt introductiv </t>
  </si>
  <si>
    <t>Arhitectura în epoca inteligenței artificiale, UAUIM, București</t>
  </si>
  <si>
    <t>31 iun.</t>
  </si>
  <si>
    <t>Vicepreședinte și membru în Consiliul Director al Ordinul Arhitecţilor din România, Filiala Bucureşti</t>
  </si>
  <si>
    <t>profesor universitar poziția 5, Departamentul Bazele Proiectării de Arhitectură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</si>
</sst>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i/>
      <sz val="11"/>
      <color indexed="8"/>
      <name val="Calibri"/>
      <family val="2"/>
    </font>
    <font>
      <sz val="11"/>
      <color rgb="FF000000"/>
      <name val="Calibri"/>
      <family val="2"/>
      <scheme val="minor"/>
    </font>
    <font>
      <i/>
      <sz val="11"/>
      <color rgb="FF000000"/>
      <name val="Calibri"/>
      <family val="2"/>
      <scheme val="minor"/>
    </font>
    <font>
      <sz val="11"/>
      <color indexed="8"/>
      <name val="Calibri"/>
      <family val="2"/>
      <scheme val="minor"/>
    </font>
    <font>
      <i/>
      <sz val="11"/>
      <color indexed="8"/>
      <name val="Calibri"/>
      <family val="2"/>
      <scheme val="minor"/>
    </font>
    <font>
      <sz val="11"/>
      <name val="Calibri"/>
      <family val="2"/>
      <scheme val="minor"/>
    </font>
    <font>
      <i/>
      <sz val="11"/>
      <color theme="1"/>
      <name val="Calibri"/>
      <family val="2"/>
      <scheme val="minor"/>
    </font>
    <font>
      <sz val="12"/>
      <color indexed="8"/>
      <name val="Calibri"/>
      <family val="2"/>
      <scheme val="minor"/>
    </font>
    <font>
      <sz val="11"/>
      <color theme="1"/>
      <name val="Times New Roman"/>
      <family val="1"/>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66">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wrapText="1"/>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3" fillId="0" borderId="16" xfId="0" applyFont="1" applyBorder="1" applyAlignment="1">
      <alignment horizontal="left" vertical="top" wrapText="1"/>
    </xf>
    <xf numFmtId="0" fontId="3" fillId="0" borderId="15" xfId="0" applyFont="1" applyBorder="1" applyAlignment="1">
      <alignment horizontal="left" vertical="top" wrapText="1"/>
    </xf>
    <xf numFmtId="0" fontId="8" fillId="0" borderId="15"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0" borderId="2" xfId="0" applyFont="1" applyBorder="1" applyAlignment="1">
      <alignment horizontal="left" vertical="top" wrapText="1"/>
    </xf>
    <xf numFmtId="0" fontId="3"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21" xfId="0" applyNumberFormat="1" applyFont="1" applyBorder="1" applyAlignment="1">
      <alignment horizontal="center"/>
    </xf>
    <xf numFmtId="0" fontId="14" fillId="0" borderId="22" xfId="0" applyFont="1" applyBorder="1" applyAlignment="1" applyProtection="1">
      <alignment horizontal="center" vertical="center" wrapText="1"/>
      <protection locked="0"/>
    </xf>
    <xf numFmtId="49" fontId="14" fillId="0" borderId="23" xfId="0" applyNumberFormat="1" applyFont="1" applyBorder="1" applyAlignment="1" applyProtection="1">
      <alignment horizontal="left" vertical="center" wrapText="1"/>
      <protection locked="0"/>
    </xf>
    <xf numFmtId="49" fontId="14" fillId="0" borderId="23" xfId="0" applyNumberFormat="1" applyFont="1" applyBorder="1" applyAlignment="1" applyProtection="1">
      <alignment horizontal="center" vertical="center" wrapText="1"/>
      <protection locked="0"/>
    </xf>
    <xf numFmtId="1" fontId="14" fillId="0" borderId="23"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24"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5" xfId="0" applyNumberFormat="1" applyFont="1" applyBorder="1" applyAlignment="1" applyProtection="1">
      <alignment horizontal="center" vertical="center" wrapText="1"/>
      <protection locked="0"/>
    </xf>
    <xf numFmtId="0" fontId="20" fillId="0" borderId="0" xfId="0" applyFont="1"/>
    <xf numFmtId="0" fontId="14" fillId="0" borderId="9" xfId="0" applyFont="1" applyBorder="1" applyAlignment="1" applyProtection="1">
      <alignment horizontal="center" vertical="center" wrapText="1"/>
      <protection locked="0"/>
    </xf>
    <xf numFmtId="0" fontId="17" fillId="0" borderId="26" xfId="0" applyFont="1" applyBorder="1"/>
    <xf numFmtId="165" fontId="17" fillId="0" borderId="27"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0" fontId="3" fillId="0" borderId="4" xfId="0" applyFont="1" applyBorder="1" applyAlignment="1">
      <alignment horizontal="center" vertical="center" wrapText="1"/>
    </xf>
    <xf numFmtId="0" fontId="3" fillId="0" borderId="4" xfId="0" applyFont="1" applyBorder="1"/>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7"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23" xfId="0" applyNumberFormat="1" applyFont="1" applyBorder="1" applyAlignment="1">
      <alignment horizontal="center" vertical="center" wrapText="1"/>
    </xf>
    <xf numFmtId="1" fontId="14" fillId="0" borderId="23" xfId="0" applyNumberFormat="1" applyFont="1" applyBorder="1" applyAlignment="1">
      <alignment horizontal="center" vertical="center" wrapText="1"/>
    </xf>
    <xf numFmtId="0" fontId="14" fillId="0" borderId="23" xfId="0" applyFont="1" applyBorder="1" applyAlignment="1">
      <alignment horizontal="center" vertical="center" wrapText="1"/>
    </xf>
    <xf numFmtId="2" fontId="17" fillId="0" borderId="28"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6" fillId="0" borderId="26" xfId="0" applyFont="1" applyBorder="1"/>
    <xf numFmtId="165" fontId="6" fillId="0" borderId="27" xfId="0" applyNumberFormat="1" applyFont="1" applyBorder="1" applyAlignment="1">
      <alignment horizontal="center"/>
    </xf>
    <xf numFmtId="0" fontId="14" fillId="0" borderId="22"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0" fillId="0" borderId="27" xfId="0" applyNumberFormat="1" applyFont="1" applyBorder="1"/>
    <xf numFmtId="0" fontId="5" fillId="0" borderId="0" xfId="0" applyFont="1" applyAlignment="1">
      <alignment horizontal="center"/>
    </xf>
    <xf numFmtId="1" fontId="14" fillId="0" borderId="22"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24" xfId="0" applyNumberFormat="1" applyFont="1" applyBorder="1" applyAlignment="1" applyProtection="1">
      <alignment horizontal="center" vertical="center" wrapText="1"/>
      <protection locked="0"/>
    </xf>
    <xf numFmtId="49" fontId="14" fillId="0" borderId="24" xfId="0" applyNumberFormat="1" applyFont="1" applyBorder="1" applyAlignment="1" applyProtection="1">
      <alignment horizontal="center" vertical="center" wrapText="1"/>
      <protection locked="0"/>
    </xf>
    <xf numFmtId="49" fontId="14" fillId="0" borderId="23" xfId="0" applyNumberFormat="1" applyFont="1" applyBorder="1" applyAlignment="1">
      <alignment horizontal="left"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5" xfId="0" applyFont="1" applyBorder="1" applyAlignment="1">
      <alignment horizontal="center" vertical="center" wrapText="1"/>
    </xf>
    <xf numFmtId="0" fontId="14" fillId="0" borderId="36" xfId="0" applyFont="1" applyBorder="1" applyAlignment="1">
      <alignment horizontal="center" vertical="center" wrapText="1"/>
    </xf>
    <xf numFmtId="1" fontId="14" fillId="0" borderId="36" xfId="0" applyNumberFormat="1" applyFont="1" applyBorder="1" applyAlignment="1">
      <alignment horizontal="center" vertical="center" wrapText="1"/>
    </xf>
    <xf numFmtId="0" fontId="14" fillId="0" borderId="37" xfId="0" applyFont="1" applyBorder="1" applyAlignment="1" applyProtection="1">
      <alignment horizontal="center" vertical="center" wrapText="1"/>
      <protection hidden="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1" fontId="8" fillId="0" borderId="30" xfId="0" applyNumberFormat="1" applyFont="1" applyBorder="1" applyAlignment="1">
      <alignment horizontal="center" vertical="center" wrapText="1"/>
    </xf>
    <xf numFmtId="0" fontId="8" fillId="0" borderId="31"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8" xfId="0" quotePrefix="1" applyFont="1" applyBorder="1" applyAlignment="1">
      <alignment horizontal="center" vertical="center" wrapText="1"/>
    </xf>
    <xf numFmtId="2" fontId="6" fillId="0" borderId="28"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8"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9" xfId="0" applyNumberFormat="1" applyFont="1" applyBorder="1" applyAlignment="1">
      <alignment horizontal="center" vertical="center" wrapText="1"/>
    </xf>
    <xf numFmtId="2" fontId="6" fillId="0" borderId="40"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9" xfId="0" applyFont="1" applyBorder="1" applyAlignment="1" applyProtection="1">
      <alignment horizontal="center" vertical="center" wrapText="1"/>
      <protection hidden="1"/>
    </xf>
    <xf numFmtId="0" fontId="11" fillId="0" borderId="30" xfId="0" applyFont="1" applyBorder="1" applyAlignment="1" applyProtection="1">
      <alignment horizontal="center" vertical="center"/>
      <protection hidden="1"/>
    </xf>
    <xf numFmtId="0" fontId="11" fillId="0" borderId="30"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30" xfId="0" applyFont="1" applyBorder="1" applyAlignment="1">
      <alignment horizontal="center" vertical="center"/>
    </xf>
    <xf numFmtId="0" fontId="14" fillId="0" borderId="23" xfId="0" applyFont="1" applyBorder="1" applyAlignment="1" applyProtection="1">
      <alignment horizontal="center" vertical="center" wrapText="1"/>
      <protection locked="0"/>
    </xf>
    <xf numFmtId="0" fontId="14" fillId="0" borderId="23" xfId="0" applyFont="1" applyBorder="1" applyAlignment="1">
      <alignment horizontal="center" vertical="center"/>
    </xf>
    <xf numFmtId="0" fontId="14" fillId="0" borderId="9" xfId="0" applyFont="1" applyBorder="1" applyAlignment="1">
      <alignment horizontal="center" vertical="center" wrapText="1"/>
    </xf>
    <xf numFmtId="165" fontId="17" fillId="0" borderId="27"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center"/>
    </xf>
    <xf numFmtId="0" fontId="0" fillId="0" borderId="22" xfId="0" applyBorder="1" applyAlignment="1">
      <alignment horizontal="center" vertical="center" wrapText="1"/>
    </xf>
    <xf numFmtId="0" fontId="3" fillId="0" borderId="23"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22" xfId="0" applyFont="1" applyBorder="1" applyAlignment="1">
      <alignment horizontal="center"/>
    </xf>
    <xf numFmtId="0" fontId="3" fillId="0" borderId="23" xfId="0" applyFont="1" applyBorder="1"/>
    <xf numFmtId="0" fontId="3" fillId="0" borderId="32"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41"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23" xfId="0" applyFont="1" applyBorder="1" applyAlignment="1">
      <alignment wrapText="1"/>
    </xf>
    <xf numFmtId="0" fontId="3" fillId="0" borderId="23" xfId="0" applyFont="1" applyBorder="1" applyAlignment="1">
      <alignment horizontal="center"/>
    </xf>
    <xf numFmtId="0" fontId="0" fillId="0" borderId="6" xfId="0" applyBorder="1" applyAlignment="1">
      <alignment wrapText="1"/>
    </xf>
    <xf numFmtId="165" fontId="6" fillId="0" borderId="27" xfId="0" applyNumberFormat="1" applyFont="1" applyBorder="1" applyAlignment="1">
      <alignment horizontal="center" vertical="center" wrapText="1"/>
    </xf>
    <xf numFmtId="0" fontId="6" fillId="0" borderId="42" xfId="0" applyFont="1" applyBorder="1" applyAlignment="1">
      <alignment horizontal="center"/>
    </xf>
    <xf numFmtId="165" fontId="10" fillId="0" borderId="27" xfId="0" applyNumberFormat="1" applyFont="1" applyBorder="1" applyAlignment="1">
      <alignment horizontal="center"/>
    </xf>
    <xf numFmtId="0" fontId="21" fillId="0" borderId="0" xfId="0" applyFont="1"/>
    <xf numFmtId="0" fontId="0" fillId="0" borderId="0" xfId="0" applyAlignment="1">
      <alignment horizontal="right"/>
    </xf>
    <xf numFmtId="0" fontId="3" fillId="0" borderId="22" xfId="0" applyFont="1" applyBorder="1" applyAlignment="1">
      <alignment horizontal="center" vertical="center" wrapText="1"/>
    </xf>
    <xf numFmtId="0" fontId="3" fillId="0" borderId="23"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43"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22" xfId="0" applyFont="1" applyBorder="1" applyAlignment="1">
      <alignment horizontal="center"/>
    </xf>
    <xf numFmtId="0" fontId="20" fillId="0" borderId="23" xfId="0" applyFont="1" applyBorder="1"/>
    <xf numFmtId="0" fontId="20" fillId="0" borderId="8" xfId="0" applyFont="1" applyBorder="1" applyAlignment="1">
      <alignment horizontal="center"/>
    </xf>
    <xf numFmtId="0" fontId="17" fillId="0" borderId="28" xfId="0" applyFont="1" applyBorder="1" applyAlignment="1">
      <alignment horizontal="center"/>
    </xf>
    <xf numFmtId="0" fontId="14" fillId="0" borderId="2" xfId="0" applyFont="1" applyBorder="1" applyAlignment="1">
      <alignment horizontal="left" vertical="center" wrapText="1"/>
    </xf>
    <xf numFmtId="0" fontId="17" fillId="0" borderId="28"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40"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14" fillId="0" borderId="23" xfId="0" applyFont="1" applyBorder="1" applyAlignment="1">
      <alignment horizontal="left" vertical="center" wrapText="1"/>
    </xf>
    <xf numFmtId="165" fontId="14" fillId="0" borderId="27" xfId="0" applyNumberFormat="1" applyFont="1" applyBorder="1" applyAlignment="1">
      <alignment horizontal="center"/>
    </xf>
    <xf numFmtId="166" fontId="17" fillId="0" borderId="27" xfId="0" applyNumberFormat="1" applyFont="1" applyBorder="1" applyAlignment="1">
      <alignment horizontal="center"/>
    </xf>
    <xf numFmtId="49" fontId="0" fillId="0" borderId="0" xfId="0" applyNumberFormat="1"/>
    <xf numFmtId="0" fontId="19" fillId="0" borderId="0" xfId="0" applyFont="1"/>
    <xf numFmtId="0" fontId="20" fillId="0" borderId="22"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Alignment="1">
      <alignment horizontal="left" vertical="center" wrapText="1"/>
    </xf>
    <xf numFmtId="165" fontId="17" fillId="0" borderId="27" xfId="0" applyNumberFormat="1" applyFont="1" applyBorder="1" applyAlignment="1">
      <alignment horizontal="center" vertical="center" wrapText="1"/>
    </xf>
    <xf numFmtId="2" fontId="3" fillId="0" borderId="28" xfId="0" applyNumberFormat="1" applyFont="1" applyBorder="1" applyAlignment="1" applyProtection="1">
      <alignment horizontal="center" vertical="center" wrapText="1"/>
      <protection hidden="1"/>
    </xf>
    <xf numFmtId="2" fontId="3" fillId="0" borderId="40" xfId="0" applyNumberFormat="1" applyFont="1" applyBorder="1" applyAlignment="1" applyProtection="1">
      <alignment horizontal="center" vertical="center" wrapText="1"/>
      <protection hidden="1"/>
    </xf>
    <xf numFmtId="2" fontId="3" fillId="0" borderId="28" xfId="0" applyNumberFormat="1" applyFont="1" applyBorder="1" applyAlignment="1" applyProtection="1">
      <alignment horizontal="center" vertical="center"/>
      <protection hidden="1"/>
    </xf>
    <xf numFmtId="2" fontId="3" fillId="0" borderId="40" xfId="0" applyNumberFormat="1" applyFont="1" applyBorder="1" applyAlignment="1" applyProtection="1">
      <alignment horizontal="center" vertical="center"/>
      <protection hidden="1"/>
    </xf>
    <xf numFmtId="2" fontId="3" fillId="0" borderId="32" xfId="0" applyNumberFormat="1" applyFont="1" applyBorder="1" applyAlignment="1" applyProtection="1">
      <alignment horizontal="center" vertical="center" wrapText="1"/>
      <protection hidden="1"/>
    </xf>
    <xf numFmtId="2" fontId="3" fillId="0" borderId="28" xfId="0" applyNumberFormat="1" applyFont="1" applyBorder="1" applyAlignment="1">
      <alignment horizontal="center" vertical="center" wrapText="1"/>
    </xf>
    <xf numFmtId="2" fontId="8" fillId="0" borderId="28" xfId="0" applyNumberFormat="1" applyFont="1" applyBorder="1" applyAlignment="1" applyProtection="1">
      <alignment horizontal="center" vertical="center" wrapText="1"/>
      <protection hidden="1"/>
    </xf>
    <xf numFmtId="2" fontId="3" fillId="0" borderId="40" xfId="0" applyNumberFormat="1" applyFont="1" applyBorder="1" applyAlignment="1">
      <alignment horizontal="center"/>
    </xf>
    <xf numFmtId="2" fontId="3" fillId="0" borderId="28" xfId="0" applyNumberFormat="1" applyFont="1" applyBorder="1" applyAlignment="1">
      <alignment horizontal="center" vertical="center"/>
    </xf>
    <xf numFmtId="0" fontId="0" fillId="0" borderId="28" xfId="0" applyBorder="1"/>
    <xf numFmtId="0" fontId="0" fillId="0" borderId="40" xfId="0" applyBorder="1"/>
    <xf numFmtId="2" fontId="3" fillId="0" borderId="32" xfId="0" applyNumberFormat="1" applyFont="1" applyBorder="1" applyAlignment="1">
      <alignment horizontal="center" vertical="center" wrapText="1"/>
    </xf>
    <xf numFmtId="2" fontId="11" fillId="0" borderId="28" xfId="0" applyNumberFormat="1" applyFont="1" applyBorder="1" applyAlignment="1">
      <alignment horizontal="center" vertical="center"/>
    </xf>
    <xf numFmtId="2" fontId="11" fillId="0" borderId="28" xfId="0" applyNumberFormat="1" applyFont="1" applyBorder="1" applyAlignment="1">
      <alignment horizontal="center" vertical="center" wrapText="1"/>
    </xf>
    <xf numFmtId="2" fontId="11" fillId="0" borderId="40" xfId="0" applyNumberFormat="1" applyFont="1" applyBorder="1" applyAlignment="1">
      <alignment horizontal="center" vertical="center"/>
    </xf>
    <xf numFmtId="2" fontId="8" fillId="0" borderId="28" xfId="0" applyNumberFormat="1" applyFont="1" applyBorder="1" applyAlignment="1">
      <alignment horizontal="center" vertical="center" wrapText="1"/>
    </xf>
    <xf numFmtId="2" fontId="3" fillId="0" borderId="40" xfId="0" applyNumberFormat="1" applyFont="1" applyBorder="1" applyAlignment="1">
      <alignment horizontal="center" vertical="center" wrapText="1"/>
    </xf>
    <xf numFmtId="2" fontId="3" fillId="0" borderId="28" xfId="0" applyNumberFormat="1" applyFont="1" applyBorder="1" applyAlignment="1">
      <alignment horizontal="center"/>
    </xf>
    <xf numFmtId="2" fontId="3" fillId="0" borderId="44" xfId="0" applyNumberFormat="1" applyFont="1" applyBorder="1" applyAlignment="1">
      <alignment horizontal="center" vertical="center" wrapText="1"/>
    </xf>
    <xf numFmtId="2" fontId="8" fillId="0" borderId="40" xfId="0" applyNumberFormat="1" applyFont="1" applyBorder="1" applyAlignment="1">
      <alignment horizontal="center" vertical="center" wrapText="1"/>
    </xf>
    <xf numFmtId="2" fontId="3" fillId="0" borderId="32" xfId="0" applyNumberFormat="1" applyFont="1" applyBorder="1" applyAlignment="1">
      <alignment horizontal="center"/>
    </xf>
    <xf numFmtId="2" fontId="8" fillId="0" borderId="32" xfId="0" applyNumberFormat="1" applyFont="1" applyBorder="1" applyAlignment="1">
      <alignment horizontal="center" vertical="center" wrapText="1"/>
    </xf>
    <xf numFmtId="0" fontId="0" fillId="0" borderId="32" xfId="0" applyBorder="1"/>
    <xf numFmtId="0" fontId="3" fillId="0" borderId="28" xfId="0" applyFont="1" applyBorder="1" applyAlignment="1">
      <alignment horizontal="center"/>
    </xf>
    <xf numFmtId="0" fontId="3" fillId="0" borderId="28" xfId="0" applyFont="1" applyBorder="1" applyAlignment="1">
      <alignment horizontal="center" vertical="center" wrapText="1"/>
    </xf>
    <xf numFmtId="0" fontId="3" fillId="0" borderId="40" xfId="0" applyFont="1" applyBorder="1" applyAlignment="1">
      <alignment horizontal="center" vertical="center" wrapText="1"/>
    </xf>
    <xf numFmtId="164" fontId="3" fillId="0" borderId="28" xfId="0" applyNumberFormat="1" applyFont="1" applyBorder="1" applyAlignment="1">
      <alignment horizontal="center" vertical="center" wrapText="1"/>
    </xf>
    <xf numFmtId="164" fontId="3" fillId="0" borderId="40"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4" fontId="3" fillId="0" borderId="28" xfId="0" applyNumberFormat="1" applyFont="1" applyBorder="1" applyAlignment="1">
      <alignment horizontal="center" vertical="center" wrapText="1"/>
    </xf>
    <xf numFmtId="4" fontId="3" fillId="0" borderId="40" xfId="0" applyNumberFormat="1" applyFont="1" applyBorder="1" applyAlignment="1">
      <alignment horizontal="center" vertical="center" wrapText="1"/>
    </xf>
    <xf numFmtId="0" fontId="20" fillId="0" borderId="45" xfId="0" applyFont="1" applyBorder="1"/>
    <xf numFmtId="0" fontId="14" fillId="0" borderId="45" xfId="0" applyFont="1" applyBorder="1"/>
    <xf numFmtId="0" fontId="0" fillId="0" borderId="45" xfId="0" applyBorder="1"/>
    <xf numFmtId="0" fontId="20" fillId="0" borderId="45" xfId="0" applyFont="1" applyBorder="1" applyAlignment="1">
      <alignment horizontal="center" vertical="center" wrapText="1"/>
    </xf>
    <xf numFmtId="0" fontId="3" fillId="0" borderId="45" xfId="0" applyFont="1" applyBorder="1"/>
    <xf numFmtId="0" fontId="0" fillId="0" borderId="45" xfId="0" applyBorder="1" applyAlignment="1">
      <alignment horizontal="center" vertical="center" wrapText="1"/>
    </xf>
    <xf numFmtId="0" fontId="3" fillId="0" borderId="45" xfId="0" applyFont="1" applyBorder="1" applyAlignment="1">
      <alignment horizontal="center" vertical="center" wrapText="1"/>
    </xf>
    <xf numFmtId="0" fontId="11" fillId="0" borderId="45" xfId="0" applyFont="1" applyBorder="1" applyAlignment="1">
      <alignment horizontal="center" vertical="center"/>
    </xf>
    <xf numFmtId="0" fontId="14" fillId="0" borderId="45" xfId="0" applyFont="1" applyBorder="1" applyAlignment="1">
      <alignment horizontal="center" vertical="center"/>
    </xf>
    <xf numFmtId="0" fontId="14" fillId="0" borderId="45" xfId="0" applyFont="1" applyBorder="1" applyAlignment="1" applyProtection="1">
      <alignment horizontal="center" vertical="center" wrapText="1"/>
      <protection locked="0"/>
    </xf>
    <xf numFmtId="0" fontId="4" fillId="0" borderId="45" xfId="0" applyFont="1" applyBorder="1" applyAlignment="1" applyProtection="1">
      <alignment horizontal="center" vertical="center" wrapText="1"/>
      <protection locked="0"/>
    </xf>
    <xf numFmtId="2" fontId="3" fillId="0" borderId="45"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3" fillId="0" borderId="0" xfId="0" applyFont="1"/>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25" fillId="0" borderId="0" xfId="0" applyFont="1"/>
    <xf numFmtId="0" fontId="3" fillId="0" borderId="48" xfId="0" applyFont="1" applyBorder="1" applyAlignment="1">
      <alignment horizontal="center" vertical="top"/>
    </xf>
    <xf numFmtId="49" fontId="14" fillId="0" borderId="23" xfId="0" applyNumberFormat="1" applyFont="1" applyBorder="1" applyAlignment="1" applyProtection="1">
      <alignment horizontal="left" vertical="top" wrapText="1"/>
      <protection locked="0"/>
    </xf>
    <xf numFmtId="49" fontId="26" fillId="0" borderId="23" xfId="0" applyNumberFormat="1" applyFont="1" applyBorder="1" applyAlignment="1" applyProtection="1">
      <alignment horizontal="left" vertical="top" wrapText="1"/>
      <protection locked="0"/>
    </xf>
    <xf numFmtId="49" fontId="14" fillId="0" borderId="23" xfId="0" applyNumberFormat="1" applyFont="1" applyBorder="1" applyAlignment="1" applyProtection="1">
      <alignment horizontal="center" vertical="top" wrapText="1"/>
      <protection locked="0"/>
    </xf>
    <xf numFmtId="1" fontId="14" fillId="0" borderId="23" xfId="0" applyNumberFormat="1" applyFont="1" applyBorder="1" applyAlignment="1" applyProtection="1">
      <alignment horizontal="center" vertical="top" wrapText="1"/>
      <protection locked="0"/>
    </xf>
    <xf numFmtId="49" fontId="14" fillId="0" borderId="4" xfId="0" applyNumberFormat="1" applyFont="1" applyBorder="1" applyAlignment="1" applyProtection="1">
      <alignment horizontal="left" vertical="top" wrapText="1"/>
      <protection locked="0"/>
    </xf>
    <xf numFmtId="0" fontId="26" fillId="0" borderId="2" xfId="0" applyFont="1" applyBorder="1" applyAlignment="1" applyProtection="1">
      <alignment horizontal="left" vertical="top" wrapText="1"/>
      <protection locked="0"/>
    </xf>
    <xf numFmtId="0" fontId="14" fillId="0" borderId="2" xfId="0" quotePrefix="1" applyFont="1" applyBorder="1" applyAlignment="1" applyProtection="1">
      <alignment horizontal="center" vertical="top" wrapText="1"/>
      <protection locked="0"/>
    </xf>
    <xf numFmtId="1" fontId="14" fillId="0" borderId="2" xfId="0" applyNumberFormat="1" applyFont="1" applyBorder="1" applyAlignment="1" applyProtection="1">
      <alignment horizontal="center" vertical="top" wrapText="1"/>
      <protection locked="0"/>
    </xf>
    <xf numFmtId="0" fontId="14" fillId="0" borderId="2" xfId="0" applyFont="1" applyBorder="1" applyAlignment="1" applyProtection="1">
      <alignment horizontal="center" vertical="top" wrapText="1"/>
      <protection locked="0"/>
    </xf>
    <xf numFmtId="2" fontId="8" fillId="0" borderId="32" xfId="0" applyNumberFormat="1" applyFont="1" applyBorder="1" applyAlignment="1" applyProtection="1">
      <alignment horizontal="center" vertical="top" wrapText="1"/>
      <protection hidden="1"/>
    </xf>
    <xf numFmtId="1" fontId="14" fillId="0" borderId="4" xfId="0" applyNumberFormat="1" applyFont="1" applyBorder="1" applyAlignment="1" applyProtection="1">
      <alignment horizontal="center" vertical="top" wrapText="1"/>
      <protection locked="0"/>
    </xf>
    <xf numFmtId="2" fontId="3" fillId="0" borderId="28" xfId="0" applyNumberFormat="1" applyFont="1" applyBorder="1" applyAlignment="1" applyProtection="1">
      <alignment horizontal="center" vertical="top" wrapText="1"/>
      <protection hidden="1"/>
    </xf>
    <xf numFmtId="0" fontId="27" fillId="0" borderId="4" xfId="0" applyFont="1" applyBorder="1" applyAlignment="1">
      <alignment horizontal="left" vertical="top" wrapText="1"/>
    </xf>
    <xf numFmtId="0" fontId="28" fillId="0" borderId="4" xfId="0" applyFont="1" applyBorder="1" applyAlignment="1">
      <alignment horizontal="left" vertical="top" wrapText="1"/>
    </xf>
    <xf numFmtId="1" fontId="29" fillId="0" borderId="4" xfId="0" applyNumberFormat="1" applyFont="1" applyBorder="1" applyAlignment="1">
      <alignment horizontal="center" vertical="top" wrapText="1"/>
    </xf>
    <xf numFmtId="49" fontId="29" fillId="0" borderId="4" xfId="0" applyNumberFormat="1" applyFont="1" applyBorder="1" applyAlignment="1">
      <alignment horizontal="center" vertical="top" wrapText="1"/>
    </xf>
    <xf numFmtId="49" fontId="29" fillId="0" borderId="4" xfId="0" applyNumberFormat="1" applyFont="1" applyBorder="1" applyAlignment="1">
      <alignment horizontal="center" vertical="center" wrapText="1"/>
    </xf>
    <xf numFmtId="2" fontId="29" fillId="0" borderId="44" xfId="0" applyNumberFormat="1" applyFont="1" applyBorder="1" applyAlignment="1" applyProtection="1">
      <alignment horizontal="center" vertical="center"/>
      <protection hidden="1"/>
    </xf>
    <xf numFmtId="0" fontId="27" fillId="0" borderId="2" xfId="0" applyFont="1" applyBorder="1" applyAlignment="1">
      <alignment horizontal="left" vertical="top" wrapText="1"/>
    </xf>
    <xf numFmtId="0" fontId="28" fillId="0" borderId="2" xfId="0" applyFont="1" applyBorder="1" applyAlignment="1">
      <alignment horizontal="left" vertical="top" wrapText="1"/>
    </xf>
    <xf numFmtId="0" fontId="27" fillId="0" borderId="2" xfId="0" applyFont="1" applyBorder="1" applyAlignment="1">
      <alignment horizontal="left" vertical="top"/>
    </xf>
    <xf numFmtId="1" fontId="29" fillId="0" borderId="2" xfId="0" applyNumberFormat="1" applyFont="1" applyBorder="1" applyAlignment="1">
      <alignment horizontal="center" vertical="top" wrapText="1"/>
    </xf>
    <xf numFmtId="49" fontId="29" fillId="0" borderId="2" xfId="0" applyNumberFormat="1" applyFont="1" applyBorder="1" applyAlignment="1">
      <alignment horizontal="center" vertical="top" wrapText="1"/>
    </xf>
    <xf numFmtId="49" fontId="29" fillId="0" borderId="2" xfId="0" applyNumberFormat="1" applyFont="1" applyBorder="1" applyAlignment="1">
      <alignment horizontal="center" vertical="center" wrapText="1"/>
    </xf>
    <xf numFmtId="2" fontId="29" fillId="0" borderId="28" xfId="0" applyNumberFormat="1" applyFont="1" applyBorder="1" applyAlignment="1" applyProtection="1">
      <alignment horizontal="center" vertical="center"/>
      <protection hidden="1"/>
    </xf>
    <xf numFmtId="2" fontId="29" fillId="0" borderId="44" xfId="0" applyNumberFormat="1" applyFont="1" applyBorder="1" applyAlignment="1" applyProtection="1">
      <alignment horizontal="center" vertical="top"/>
      <protection hidden="1"/>
    </xf>
    <xf numFmtId="2" fontId="29" fillId="0" borderId="28" xfId="0" applyNumberFormat="1" applyFont="1" applyBorder="1" applyAlignment="1" applyProtection="1">
      <alignment horizontal="center" vertical="top"/>
      <protection hidden="1"/>
    </xf>
    <xf numFmtId="0" fontId="30" fillId="0" borderId="2" xfId="0" applyFont="1" applyBorder="1" applyAlignment="1">
      <alignment horizontal="left" vertical="top" wrapText="1"/>
    </xf>
    <xf numFmtId="0" fontId="29" fillId="0" borderId="2" xfId="0" applyFont="1" applyBorder="1" applyAlignment="1">
      <alignment horizontal="left" vertical="top" wrapText="1"/>
    </xf>
    <xf numFmtId="1" fontId="29" fillId="0" borderId="4" xfId="0" applyNumberFormat="1" applyFont="1" applyBorder="1" applyAlignment="1" applyProtection="1">
      <alignment horizontal="center" vertical="top" wrapText="1"/>
      <protection locked="0"/>
    </xf>
    <xf numFmtId="2" fontId="31" fillId="0" borderId="44" xfId="0" applyNumberFormat="1" applyFont="1" applyBorder="1" applyAlignment="1" applyProtection="1">
      <alignment horizontal="center" vertical="top" wrapText="1"/>
      <protection hidden="1"/>
    </xf>
    <xf numFmtId="0" fontId="27" fillId="0" borderId="23" xfId="0" applyFont="1" applyBorder="1" applyAlignment="1">
      <alignment vertical="top" wrapText="1"/>
    </xf>
    <xf numFmtId="0" fontId="0" fillId="0" borderId="23" xfId="0" applyBorder="1" applyAlignment="1">
      <alignment vertical="top" wrapText="1"/>
    </xf>
    <xf numFmtId="0" fontId="32" fillId="0" borderId="23" xfId="0" applyFont="1" applyBorder="1" applyAlignment="1">
      <alignment vertical="top" wrapText="1"/>
    </xf>
    <xf numFmtId="0" fontId="0" fillId="0" borderId="23" xfId="0" applyBorder="1" applyAlignment="1">
      <alignment horizontal="center" vertical="top" wrapText="1"/>
    </xf>
    <xf numFmtId="1" fontId="29" fillId="0" borderId="23" xfId="0" applyNumberFormat="1" applyFont="1" applyBorder="1" applyAlignment="1" applyProtection="1">
      <alignment horizontal="center" vertical="top" wrapText="1"/>
      <protection locked="0"/>
    </xf>
    <xf numFmtId="49" fontId="29" fillId="0" borderId="23" xfId="0" applyNumberFormat="1" applyFont="1" applyBorder="1" applyAlignment="1" applyProtection="1">
      <alignment horizontal="center" vertical="top" wrapText="1"/>
      <protection locked="0"/>
    </xf>
    <xf numFmtId="2" fontId="29" fillId="0" borderId="32" xfId="0" applyNumberFormat="1" applyFont="1" applyBorder="1" applyAlignment="1" applyProtection="1">
      <alignment horizontal="center" vertical="top" wrapText="1"/>
      <protection hidden="1"/>
    </xf>
    <xf numFmtId="0" fontId="27" fillId="0" borderId="2" xfId="0" applyFont="1" applyBorder="1" applyAlignment="1">
      <alignment vertical="top" wrapText="1"/>
    </xf>
    <xf numFmtId="0" fontId="0" fillId="0" borderId="2" xfId="0" applyBorder="1" applyAlignment="1">
      <alignment vertical="top" wrapText="1"/>
    </xf>
    <xf numFmtId="0" fontId="32" fillId="0" borderId="2" xfId="0" applyFont="1" applyBorder="1" applyAlignment="1">
      <alignment vertical="top" wrapText="1"/>
    </xf>
    <xf numFmtId="0" fontId="0" fillId="0" borderId="2" xfId="0" applyBorder="1" applyAlignment="1">
      <alignment horizontal="center" vertical="top" wrapText="1"/>
    </xf>
    <xf numFmtId="1" fontId="29" fillId="0" borderId="2" xfId="0" applyNumberFormat="1" applyFont="1" applyBorder="1" applyAlignment="1" applyProtection="1">
      <alignment horizontal="center" vertical="top" wrapText="1"/>
      <protection locked="0"/>
    </xf>
    <xf numFmtId="49" fontId="29" fillId="0" borderId="2" xfId="0" applyNumberFormat="1" applyFont="1" applyBorder="1" applyAlignment="1" applyProtection="1">
      <alignment horizontal="center" vertical="top" wrapText="1"/>
      <protection locked="0"/>
    </xf>
    <xf numFmtId="2" fontId="29" fillId="0" borderId="28" xfId="0" applyNumberFormat="1" applyFont="1" applyBorder="1" applyAlignment="1" applyProtection="1">
      <alignment horizontal="center" vertical="top" wrapText="1"/>
      <protection hidden="1"/>
    </xf>
    <xf numFmtId="0" fontId="29" fillId="0" borderId="2" xfId="0" applyFont="1" applyBorder="1" applyAlignment="1" applyProtection="1">
      <alignment horizontal="center" vertical="top" wrapText="1"/>
      <protection locked="0"/>
    </xf>
    <xf numFmtId="0" fontId="29" fillId="0" borderId="23" xfId="0" applyFont="1" applyBorder="1" applyAlignment="1">
      <alignment horizontal="left" vertical="top" wrapText="1"/>
    </xf>
    <xf numFmtId="0" fontId="30" fillId="0" borderId="23" xfId="0" applyFont="1" applyBorder="1" applyAlignment="1">
      <alignment horizontal="left" vertical="top" wrapText="1"/>
    </xf>
    <xf numFmtId="0" fontId="29" fillId="0" borderId="23" xfId="0" applyFont="1" applyBorder="1" applyAlignment="1">
      <alignment horizontal="center" vertical="top" wrapText="1"/>
    </xf>
    <xf numFmtId="1" fontId="29" fillId="0" borderId="23" xfId="0" applyNumberFormat="1" applyFont="1" applyBorder="1" applyAlignment="1">
      <alignment horizontal="center" vertical="top" wrapText="1"/>
    </xf>
    <xf numFmtId="49" fontId="29" fillId="0" borderId="2" xfId="0" applyNumberFormat="1" applyFont="1" applyBorder="1" applyAlignment="1">
      <alignment horizontal="left" vertical="top" wrapText="1"/>
    </xf>
    <xf numFmtId="0" fontId="32" fillId="0" borderId="2" xfId="0" applyFont="1" applyBorder="1" applyAlignment="1">
      <alignment horizontal="left" vertical="top" wrapText="1"/>
    </xf>
    <xf numFmtId="0" fontId="29" fillId="0" borderId="2" xfId="0" applyFont="1" applyBorder="1" applyAlignment="1">
      <alignment horizontal="center" vertical="top" wrapText="1"/>
    </xf>
    <xf numFmtId="2" fontId="3" fillId="0" borderId="32" xfId="0" applyNumberFormat="1" applyFont="1" applyBorder="1" applyAlignment="1" applyProtection="1">
      <alignment horizontal="center" vertical="top" wrapText="1"/>
      <protection hidden="1"/>
    </xf>
    <xf numFmtId="49" fontId="14" fillId="0" borderId="23" xfId="0" applyNumberFormat="1" applyFont="1" applyBorder="1" applyAlignment="1">
      <alignment horizontal="left" vertical="top" wrapText="1"/>
    </xf>
    <xf numFmtId="0" fontId="14" fillId="0" borderId="33" xfId="0" applyFont="1" applyBorder="1" applyAlignment="1">
      <alignment horizontal="left" vertical="top" wrapText="1"/>
    </xf>
    <xf numFmtId="1" fontId="14" fillId="0" borderId="23" xfId="0" applyNumberFormat="1" applyFont="1" applyBorder="1" applyAlignment="1">
      <alignment horizontal="left" vertical="top" wrapText="1"/>
    </xf>
    <xf numFmtId="1" fontId="14" fillId="0" borderId="34" xfId="0" applyNumberFormat="1" applyFont="1" applyBorder="1" applyAlignment="1">
      <alignment horizontal="left" vertical="top" wrapText="1"/>
    </xf>
    <xf numFmtId="2" fontId="3" fillId="0" borderId="32" xfId="0" applyNumberFormat="1" applyFont="1" applyBorder="1" applyAlignment="1" applyProtection="1">
      <alignment horizontal="left" vertical="top" wrapText="1"/>
      <protection hidden="1"/>
    </xf>
    <xf numFmtId="49" fontId="26" fillId="0" borderId="23" xfId="0" applyNumberFormat="1" applyFont="1" applyBorder="1" applyAlignment="1">
      <alignment horizontal="left" vertical="top" wrapText="1"/>
    </xf>
    <xf numFmtId="0" fontId="33" fillId="0" borderId="2" xfId="0" applyFont="1" applyBorder="1" applyAlignment="1">
      <alignment horizontal="center" vertical="top" wrapText="1"/>
    </xf>
    <xf numFmtId="0" fontId="33" fillId="0" borderId="2" xfId="0" quotePrefix="1" applyFont="1" applyBorder="1" applyAlignment="1">
      <alignment horizontal="center" vertical="top" wrapText="1"/>
    </xf>
    <xf numFmtId="0" fontId="27" fillId="0" borderId="2" xfId="0" quotePrefix="1" applyFont="1" applyBorder="1" applyAlignment="1">
      <alignment horizontal="center" vertical="top" wrapText="1"/>
    </xf>
    <xf numFmtId="2" fontId="33" fillId="0" borderId="28" xfId="0" applyNumberFormat="1" applyFont="1" applyBorder="1" applyAlignment="1">
      <alignment horizontal="center" vertical="top" wrapText="1"/>
    </xf>
    <xf numFmtId="0" fontId="27" fillId="0" borderId="2" xfId="0" applyFont="1" applyBorder="1" applyAlignment="1">
      <alignment horizontal="center" vertical="top" wrapText="1"/>
    </xf>
    <xf numFmtId="16" fontId="33" fillId="0" borderId="2" xfId="0" quotePrefix="1" applyNumberFormat="1" applyFont="1" applyBorder="1" applyAlignment="1">
      <alignment horizontal="center" vertical="top" wrapText="1"/>
    </xf>
    <xf numFmtId="49" fontId="29" fillId="0" borderId="4" xfId="0" applyNumberFormat="1" applyFont="1" applyBorder="1" applyAlignment="1" applyProtection="1">
      <alignment horizontal="left" vertical="top" wrapText="1"/>
      <protection locked="0"/>
    </xf>
    <xf numFmtId="0" fontId="29" fillId="0" borderId="2" xfId="0" applyFont="1" applyBorder="1" applyAlignment="1" applyProtection="1">
      <alignment horizontal="left" vertical="top" wrapText="1"/>
      <protection locked="0"/>
    </xf>
    <xf numFmtId="0" fontId="29" fillId="0" borderId="2" xfId="0" quotePrefix="1" applyFont="1" applyBorder="1" applyAlignment="1" applyProtection="1">
      <alignment horizontal="center" vertical="top" wrapText="1"/>
      <protection locked="0"/>
    </xf>
    <xf numFmtId="1" fontId="29" fillId="0" borderId="2" xfId="0" quotePrefix="1" applyNumberFormat="1" applyFont="1" applyBorder="1" applyAlignment="1" applyProtection="1">
      <alignment horizontal="center" vertical="top" wrapText="1"/>
      <protection locked="0"/>
    </xf>
    <xf numFmtId="2" fontId="33" fillId="0" borderId="28" xfId="0" applyNumberFormat="1" applyFont="1" applyBorder="1" applyAlignment="1">
      <alignment horizontal="center" vertical="top"/>
    </xf>
    <xf numFmtId="0" fontId="0" fillId="0" borderId="2" xfId="0" applyBorder="1" applyAlignment="1">
      <alignment horizontal="left" vertical="top" wrapText="1"/>
    </xf>
    <xf numFmtId="16" fontId="29" fillId="0" borderId="2" xfId="0" quotePrefix="1" applyNumberFormat="1" applyFont="1" applyBorder="1" applyAlignment="1">
      <alignment horizontal="center" vertical="top" wrapText="1"/>
    </xf>
    <xf numFmtId="2" fontId="31" fillId="0" borderId="28" xfId="0" applyNumberFormat="1" applyFont="1" applyBorder="1" applyAlignment="1">
      <alignment horizontal="center" vertical="top" wrapText="1"/>
    </xf>
    <xf numFmtId="2" fontId="29" fillId="0" borderId="28" xfId="0" applyNumberFormat="1" applyFont="1" applyBorder="1" applyAlignment="1">
      <alignment horizontal="center" vertical="top" wrapText="1"/>
    </xf>
    <xf numFmtId="16" fontId="29" fillId="0" borderId="2" xfId="0" applyNumberFormat="1" applyFont="1" applyBorder="1" applyAlignment="1">
      <alignment horizontal="center" vertical="top" wrapText="1"/>
    </xf>
    <xf numFmtId="0" fontId="29" fillId="0" borderId="2" xfId="0" quotePrefix="1" applyFont="1" applyBorder="1" applyAlignment="1">
      <alignment horizontal="center" vertical="top" wrapText="1"/>
    </xf>
    <xf numFmtId="0" fontId="3" fillId="0" borderId="3" xfId="0" quotePrefix="1" applyFont="1" applyBorder="1" applyAlignment="1">
      <alignment horizontal="center" vertical="center" wrapText="1"/>
    </xf>
    <xf numFmtId="0" fontId="3" fillId="0" borderId="4" xfId="0" applyFont="1" applyBorder="1" applyAlignment="1">
      <alignment horizontal="left" vertical="top" wrapText="1"/>
    </xf>
    <xf numFmtId="0" fontId="3" fillId="0" borderId="4" xfId="0" applyFont="1" applyBorder="1" applyAlignment="1">
      <alignment horizontal="center" vertical="top" wrapText="1"/>
    </xf>
    <xf numFmtId="2" fontId="3" fillId="0" borderId="44" xfId="0" applyNumberFormat="1" applyFont="1" applyBorder="1" applyAlignment="1">
      <alignment horizontal="center" vertical="top" wrapText="1"/>
    </xf>
    <xf numFmtId="2" fontId="3" fillId="0" borderId="28" xfId="0" applyNumberFormat="1" applyFont="1" applyBorder="1" applyAlignment="1">
      <alignment horizontal="center" vertical="top" wrapText="1"/>
    </xf>
    <xf numFmtId="0" fontId="3" fillId="0" borderId="3" xfId="0" applyFont="1" applyBorder="1" applyAlignment="1">
      <alignment horizontal="center" vertical="top" wrapText="1"/>
    </xf>
    <xf numFmtId="0" fontId="3" fillId="0" borderId="6" xfId="0" applyFont="1" applyBorder="1" applyAlignment="1">
      <alignment horizontal="left" vertical="top" wrapText="1"/>
    </xf>
    <xf numFmtId="0" fontId="3" fillId="0" borderId="6" xfId="0" applyFont="1" applyBorder="1" applyAlignment="1">
      <alignment horizontal="center" vertical="top" wrapText="1"/>
    </xf>
    <xf numFmtId="0" fontId="29" fillId="0" borderId="2" xfId="0" applyFont="1" applyBorder="1" applyAlignment="1">
      <alignment vertical="top" wrapText="1"/>
    </xf>
    <xf numFmtId="0" fontId="3" fillId="0" borderId="23" xfId="0" applyFont="1" applyBorder="1" applyAlignment="1">
      <alignment vertical="top" wrapText="1"/>
    </xf>
    <xf numFmtId="0" fontId="3" fillId="0" borderId="23" xfId="0" applyFont="1" applyBorder="1" applyAlignment="1">
      <alignment vertical="top"/>
    </xf>
    <xf numFmtId="0" fontId="3" fillId="0" borderId="23" xfId="0" applyFont="1" applyBorder="1" applyAlignment="1">
      <alignment horizontal="center" vertical="top"/>
    </xf>
    <xf numFmtId="0" fontId="3" fillId="0" borderId="2" xfId="0" applyFont="1" applyBorder="1" applyAlignment="1">
      <alignment horizontal="left" vertical="top"/>
    </xf>
    <xf numFmtId="0" fontId="3" fillId="0" borderId="2" xfId="0" applyFont="1" applyBorder="1" applyAlignment="1">
      <alignment horizontal="center" vertical="top"/>
    </xf>
    <xf numFmtId="0" fontId="34" fillId="0" borderId="0" xfId="0" applyFont="1" applyAlignment="1">
      <alignment vertical="top" wrapText="1"/>
    </xf>
    <xf numFmtId="0" fontId="3" fillId="0" borderId="23" xfId="0" applyFont="1" applyBorder="1" applyAlignment="1">
      <alignment horizontal="center" vertical="top" wrapText="1"/>
    </xf>
    <xf numFmtId="2" fontId="3" fillId="0" borderId="32" xfId="0" applyNumberFormat="1" applyFont="1" applyBorder="1" applyAlignment="1">
      <alignment horizontal="center" vertical="top" wrapText="1"/>
    </xf>
    <xf numFmtId="0" fontId="3" fillId="0" borderId="2" xfId="0" applyFont="1" applyBorder="1" applyAlignment="1">
      <alignment vertical="top" wrapText="1"/>
    </xf>
    <xf numFmtId="0" fontId="1" fillId="0" borderId="23" xfId="0" applyFont="1" applyBorder="1" applyAlignment="1">
      <alignment vertical="top" wrapText="1"/>
    </xf>
    <xf numFmtId="0" fontId="1" fillId="0" borderId="23" xfId="0" applyFont="1" applyBorder="1" applyAlignment="1">
      <alignment horizontal="center" vertical="top"/>
    </xf>
    <xf numFmtId="0" fontId="1" fillId="0" borderId="32" xfId="0" applyFont="1" applyBorder="1" applyAlignment="1">
      <alignment horizontal="center" vertical="top"/>
    </xf>
    <xf numFmtId="0" fontId="0" fillId="0" borderId="4" xfId="0" applyBorder="1" applyAlignment="1">
      <alignment vertical="top" wrapText="1"/>
    </xf>
    <xf numFmtId="14" fontId="29" fillId="0" borderId="4" xfId="0" applyNumberFormat="1" applyFont="1" applyBorder="1" applyAlignment="1">
      <alignment horizontal="center" vertical="top" wrapText="1"/>
    </xf>
    <xf numFmtId="2" fontId="29" fillId="0" borderId="44" xfId="0" applyNumberFormat="1" applyFont="1" applyBorder="1" applyAlignment="1">
      <alignment horizontal="center" vertical="top" wrapText="1"/>
    </xf>
    <xf numFmtId="17" fontId="29" fillId="0" borderId="2" xfId="0" quotePrefix="1" applyNumberFormat="1" applyFont="1" applyBorder="1" applyAlignment="1">
      <alignment horizontal="center" vertical="top" wrapText="1"/>
    </xf>
    <xf numFmtId="164" fontId="29" fillId="0" borderId="28" xfId="0" applyNumberFormat="1" applyFont="1" applyBorder="1" applyAlignment="1">
      <alignment horizontal="center" vertical="top" wrapText="1"/>
    </xf>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2" fillId="0" borderId="46" xfId="0" applyFont="1" applyBorder="1" applyAlignment="1">
      <alignment horizontal="center" vertical="top" wrapText="1"/>
    </xf>
    <xf numFmtId="0" fontId="0" fillId="0" borderId="46" xfId="0" applyBorder="1" applyAlignment="1">
      <alignment horizontal="center" vertical="top" wrapText="1"/>
    </xf>
    <xf numFmtId="0" fontId="23" fillId="0" borderId="0" xfId="0" applyFont="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7" xfId="0" applyFont="1" applyBorder="1" applyAlignment="1">
      <alignment horizontal="center" vertical="center" wrapText="1"/>
    </xf>
    <xf numFmtId="0" fontId="10" fillId="0" borderId="48" xfId="0" applyFont="1" applyBorder="1" applyAlignment="1">
      <alignment horizontal="center" vertical="center" wrapText="1"/>
    </xf>
    <xf numFmtId="0" fontId="10" fillId="0" borderId="49"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I18" sqref="I18"/>
    </sheetView>
  </sheetViews>
  <sheetFormatPr defaultRowHeight="14.25" x14ac:dyDescent="0.45"/>
  <cols>
    <col min="1" max="1" width="9.1328125"/>
  </cols>
  <sheetData>
    <row r="1" spans="2:12" ht="15.75" x14ac:dyDescent="0.5">
      <c r="B1" s="331" t="s">
        <v>260</v>
      </c>
      <c r="C1" s="336"/>
      <c r="D1" s="336"/>
      <c r="E1" s="336"/>
      <c r="F1" s="336"/>
      <c r="G1" s="336"/>
      <c r="H1" s="336"/>
      <c r="I1" s="336"/>
      <c r="J1" s="336"/>
      <c r="K1" s="336"/>
    </row>
    <row r="2" spans="2:12" ht="15.75" x14ac:dyDescent="0.5">
      <c r="B2" s="336"/>
      <c r="C2" s="336"/>
      <c r="D2" s="336"/>
      <c r="E2" s="336"/>
      <c r="F2" s="336"/>
      <c r="G2" s="336"/>
      <c r="H2" s="336"/>
      <c r="I2" s="336"/>
      <c r="J2" s="336"/>
      <c r="K2" s="336"/>
    </row>
    <row r="3" spans="2:12" ht="90" customHeight="1" x14ac:dyDescent="0.45">
      <c r="B3" s="442" t="s">
        <v>265</v>
      </c>
      <c r="C3" s="442"/>
      <c r="D3" s="442"/>
      <c r="E3" s="442"/>
      <c r="F3" s="442"/>
      <c r="G3" s="442"/>
      <c r="H3" s="442"/>
      <c r="I3" s="442"/>
      <c r="J3" s="442"/>
      <c r="K3" s="442"/>
      <c r="L3" s="442"/>
    </row>
    <row r="4" spans="2:12" ht="135" customHeight="1" x14ac:dyDescent="0.45">
      <c r="B4" s="443" t="s">
        <v>259</v>
      </c>
      <c r="C4" s="443"/>
      <c r="D4" s="443"/>
      <c r="E4" s="443"/>
      <c r="F4" s="443"/>
      <c r="G4" s="443"/>
      <c r="H4" s="443"/>
      <c r="I4" s="443"/>
      <c r="J4" s="443"/>
      <c r="K4" s="443"/>
      <c r="L4" s="443"/>
    </row>
    <row r="5" spans="2:12" ht="60" customHeight="1" x14ac:dyDescent="0.45">
      <c r="B5" s="444" t="s">
        <v>261</v>
      </c>
      <c r="C5" s="444"/>
      <c r="D5" s="444"/>
      <c r="E5" s="444"/>
      <c r="F5" s="444"/>
      <c r="G5" s="444"/>
      <c r="H5" s="444"/>
      <c r="I5" s="444"/>
      <c r="J5" s="444"/>
      <c r="K5" s="444"/>
      <c r="L5" s="444"/>
    </row>
    <row r="6" spans="2:12" ht="60" customHeight="1" x14ac:dyDescent="0.45">
      <c r="B6" s="444" t="s">
        <v>262</v>
      </c>
      <c r="C6" s="444"/>
      <c r="D6" s="444"/>
      <c r="E6" s="444"/>
      <c r="F6" s="444"/>
      <c r="G6" s="444"/>
      <c r="H6" s="444"/>
      <c r="I6" s="444"/>
      <c r="J6" s="444"/>
      <c r="K6" s="444"/>
      <c r="L6" s="444"/>
    </row>
    <row r="7" spans="2:12" ht="60" customHeight="1" x14ac:dyDescent="0.45">
      <c r="B7" s="441" t="s">
        <v>266</v>
      </c>
      <c r="C7" s="441"/>
      <c r="D7" s="441"/>
      <c r="E7" s="441"/>
      <c r="F7" s="441"/>
      <c r="G7" s="441"/>
      <c r="H7" s="441"/>
      <c r="I7" s="441"/>
      <c r="J7" s="441"/>
      <c r="K7" s="441"/>
      <c r="L7" s="441"/>
    </row>
    <row r="8" spans="2:12" ht="15.75" x14ac:dyDescent="0.5">
      <c r="B8" s="336"/>
      <c r="C8" s="336"/>
      <c r="D8" s="336"/>
      <c r="E8" s="336"/>
      <c r="F8" s="336"/>
      <c r="G8" s="336"/>
      <c r="H8" s="336"/>
      <c r="I8" s="336"/>
      <c r="J8" s="336"/>
      <c r="K8" s="336"/>
    </row>
    <row r="9" spans="2:12" ht="15.75" x14ac:dyDescent="0.5">
      <c r="B9" s="336"/>
      <c r="C9" s="336"/>
      <c r="D9" s="336"/>
      <c r="E9" s="336"/>
      <c r="F9" s="336"/>
      <c r="G9" s="336"/>
      <c r="H9" s="336"/>
      <c r="I9" s="336"/>
      <c r="J9" s="336"/>
      <c r="K9" s="336"/>
    </row>
    <row r="10" spans="2:12" ht="15.75" x14ac:dyDescent="0.5">
      <c r="B10" s="336"/>
      <c r="C10" s="336"/>
      <c r="D10" s="336"/>
      <c r="E10" s="336"/>
      <c r="F10" s="336"/>
      <c r="G10" s="336"/>
      <c r="H10" s="336"/>
      <c r="I10" s="336"/>
      <c r="J10" s="336"/>
      <c r="K10" s="336"/>
    </row>
    <row r="11" spans="2:12" ht="15.75" x14ac:dyDescent="0.5">
      <c r="B11" s="336"/>
      <c r="C11" s="336"/>
      <c r="D11" s="336"/>
      <c r="E11" s="336"/>
      <c r="F11" s="336"/>
      <c r="G11" s="336"/>
      <c r="H11" s="336"/>
      <c r="I11" s="336"/>
      <c r="J11" s="336"/>
      <c r="K11" s="336"/>
    </row>
    <row r="12" spans="2:12" ht="15.75" x14ac:dyDescent="0.5">
      <c r="B12" s="336"/>
      <c r="C12" s="336"/>
      <c r="D12" s="336"/>
      <c r="E12" s="336"/>
      <c r="F12" s="336"/>
      <c r="G12" s="336"/>
      <c r="H12" s="336"/>
      <c r="I12" s="336"/>
      <c r="J12" s="336"/>
      <c r="K12" s="33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zoomScale="80" zoomScaleNormal="80" workbookViewId="0">
      <selection activeCell="C14" sqref="C14"/>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1" x14ac:dyDescent="0.45">
      <c r="A1" s="238" t="str">
        <f>'Date initiale'!C3</f>
        <v>Universitatea de Arhitectură și Urbanism "Ion Mincu" București</v>
      </c>
      <c r="B1" s="238"/>
      <c r="C1" s="238"/>
    </row>
    <row r="2" spans="1:11" x14ac:dyDescent="0.45">
      <c r="A2" s="238" t="str">
        <f>'Date initiale'!B4&amp;" "&amp;'Date initiale'!C4</f>
        <v>Facultatea ARHITECTURA</v>
      </c>
      <c r="B2" s="238"/>
      <c r="C2" s="238"/>
    </row>
    <row r="3" spans="1:11" x14ac:dyDescent="0.45">
      <c r="A3" s="238" t="str">
        <f>'Date initiale'!B5&amp;" "&amp;'Date initiale'!C5</f>
        <v>Departamentul Bazele Proiectării de Arhitectură</v>
      </c>
      <c r="B3" s="238"/>
      <c r="C3" s="238"/>
    </row>
    <row r="4" spans="1:11" x14ac:dyDescent="0.45">
      <c r="A4" s="115" t="str">
        <f>'Date initiale'!C6&amp;", "&amp;'Date initiale'!C7</f>
        <v>FEZI, Bogdan Andrei, profesor universitar poziția 5, Departamentul Bazele Proiectării de Arhitectură</v>
      </c>
      <c r="B4" s="115"/>
      <c r="C4" s="115"/>
    </row>
    <row r="5" spans="1:11" x14ac:dyDescent="0.45">
      <c r="A5" s="115"/>
      <c r="B5" s="115"/>
      <c r="C5" s="115"/>
    </row>
    <row r="6" spans="1:11" ht="15.75" x14ac:dyDescent="0.45">
      <c r="A6" s="453" t="s">
        <v>159</v>
      </c>
      <c r="B6" s="453"/>
      <c r="C6" s="453"/>
      <c r="D6" s="453"/>
      <c r="E6" s="453"/>
      <c r="F6" s="453"/>
      <c r="G6" s="453"/>
      <c r="H6" s="453"/>
      <c r="I6" s="453"/>
    </row>
    <row r="7" spans="1:11" ht="35.25" customHeight="1" x14ac:dyDescent="0.45">
      <c r="A7" s="456"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56"/>
      <c r="C7" s="456"/>
      <c r="D7" s="456"/>
      <c r="E7" s="456"/>
      <c r="F7" s="456"/>
      <c r="G7" s="456"/>
      <c r="H7" s="456"/>
      <c r="I7" s="456"/>
    </row>
    <row r="8" spans="1:11" ht="14.65" thickBot="1" x14ac:dyDescent="0.5">
      <c r="A8" s="55"/>
      <c r="B8" s="55"/>
      <c r="C8" s="55"/>
      <c r="D8" s="55"/>
      <c r="E8" s="55"/>
      <c r="F8" s="55"/>
      <c r="G8" s="55"/>
      <c r="H8" s="55"/>
      <c r="I8" s="55"/>
    </row>
    <row r="9" spans="1:11" ht="28.9" thickBot="1" x14ac:dyDescent="0.5">
      <c r="A9" s="149" t="s">
        <v>80</v>
      </c>
      <c r="B9" s="150" t="s">
        <v>115</v>
      </c>
      <c r="C9" s="150" t="s">
        <v>78</v>
      </c>
      <c r="D9" s="150" t="s">
        <v>82</v>
      </c>
      <c r="E9" s="150" t="s">
        <v>110</v>
      </c>
      <c r="F9" s="151" t="s">
        <v>119</v>
      </c>
      <c r="G9" s="150" t="s">
        <v>83</v>
      </c>
      <c r="H9" s="150" t="s">
        <v>160</v>
      </c>
      <c r="I9" s="152" t="s">
        <v>122</v>
      </c>
      <c r="K9" s="241" t="s">
        <v>157</v>
      </c>
    </row>
    <row r="10" spans="1:11" x14ac:dyDescent="0.45">
      <c r="A10" s="155">
        <v>1</v>
      </c>
      <c r="B10" s="384" t="s">
        <v>269</v>
      </c>
      <c r="C10" s="384" t="s">
        <v>313</v>
      </c>
      <c r="D10" s="385" t="s">
        <v>314</v>
      </c>
      <c r="E10" s="386" t="s">
        <v>315</v>
      </c>
      <c r="F10" s="387">
        <v>2011</v>
      </c>
      <c r="G10" s="386">
        <v>4</v>
      </c>
      <c r="H10" s="386"/>
      <c r="I10" s="375">
        <v>10</v>
      </c>
      <c r="K10" s="242">
        <v>10</v>
      </c>
    </row>
    <row r="11" spans="1:11" ht="99.75" x14ac:dyDescent="0.45">
      <c r="A11" s="156">
        <f>A10+1</f>
        <v>2</v>
      </c>
      <c r="B11" s="376" t="s">
        <v>269</v>
      </c>
      <c r="C11" s="388" t="s">
        <v>316</v>
      </c>
      <c r="D11" s="389" t="s">
        <v>314</v>
      </c>
      <c r="E11" s="390" t="s">
        <v>315</v>
      </c>
      <c r="F11" s="359">
        <v>2020</v>
      </c>
      <c r="G11" s="360" t="s">
        <v>317</v>
      </c>
      <c r="H11" s="359"/>
      <c r="I11" s="382">
        <v>10</v>
      </c>
    </row>
    <row r="12" spans="1:11" ht="28.5" x14ac:dyDescent="0.45">
      <c r="A12" s="157">
        <f t="shared" ref="A12:A19" si="0">A11+1</f>
        <v>3</v>
      </c>
      <c r="B12" s="376" t="s">
        <v>269</v>
      </c>
      <c r="C12" s="377" t="s">
        <v>318</v>
      </c>
      <c r="D12" s="389" t="s">
        <v>319</v>
      </c>
      <c r="E12" s="390" t="s">
        <v>320</v>
      </c>
      <c r="F12" s="380">
        <v>2020</v>
      </c>
      <c r="G12" s="360" t="s">
        <v>321</v>
      </c>
      <c r="H12" s="380"/>
      <c r="I12" s="382">
        <v>10</v>
      </c>
    </row>
    <row r="13" spans="1:11" x14ac:dyDescent="0.45">
      <c r="A13" s="160">
        <f t="shared" si="0"/>
        <v>4</v>
      </c>
      <c r="B13" s="106"/>
      <c r="C13" s="107"/>
      <c r="D13" s="107"/>
      <c r="E13" s="107"/>
      <c r="F13" s="108"/>
      <c r="G13" s="108"/>
      <c r="H13" s="108"/>
      <c r="I13" s="285"/>
    </row>
    <row r="14" spans="1:11" x14ac:dyDescent="0.45">
      <c r="A14" s="156">
        <f t="shared" si="0"/>
        <v>5</v>
      </c>
      <c r="B14" s="106"/>
      <c r="C14" s="34"/>
      <c r="D14" s="107"/>
      <c r="E14" s="34"/>
      <c r="F14" s="108"/>
      <c r="G14" s="108"/>
      <c r="H14" s="108"/>
      <c r="I14" s="285"/>
    </row>
    <row r="15" spans="1:11" x14ac:dyDescent="0.45">
      <c r="A15" s="160">
        <f t="shared" si="0"/>
        <v>6</v>
      </c>
      <c r="B15" s="106"/>
      <c r="C15" s="107"/>
      <c r="D15" s="107"/>
      <c r="E15" s="107"/>
      <c r="F15" s="108"/>
      <c r="G15" s="108"/>
      <c r="H15" s="108"/>
      <c r="I15" s="285"/>
    </row>
    <row r="16" spans="1:11" x14ac:dyDescent="0.45">
      <c r="A16" s="156">
        <f t="shared" si="0"/>
        <v>7</v>
      </c>
      <c r="B16" s="106"/>
      <c r="C16" s="34"/>
      <c r="D16" s="107"/>
      <c r="E16" s="34"/>
      <c r="F16" s="108"/>
      <c r="G16" s="108"/>
      <c r="H16" s="108"/>
      <c r="I16" s="285"/>
    </row>
    <row r="17" spans="1:9" x14ac:dyDescent="0.45">
      <c r="A17" s="157">
        <f t="shared" si="0"/>
        <v>8</v>
      </c>
      <c r="B17" s="158"/>
      <c r="C17" s="159"/>
      <c r="D17" s="107"/>
      <c r="E17" s="159"/>
      <c r="F17" s="148"/>
      <c r="G17" s="159"/>
      <c r="H17" s="148"/>
      <c r="I17" s="285"/>
    </row>
    <row r="18" spans="1:9" x14ac:dyDescent="0.45">
      <c r="A18" s="160">
        <f t="shared" si="0"/>
        <v>9</v>
      </c>
      <c r="B18" s="106"/>
      <c r="C18" s="107"/>
      <c r="D18" s="107"/>
      <c r="E18" s="107"/>
      <c r="F18" s="108"/>
      <c r="G18" s="108"/>
      <c r="H18" s="108"/>
      <c r="I18" s="285"/>
    </row>
    <row r="19" spans="1:9" ht="14.65" thickBot="1" x14ac:dyDescent="0.5">
      <c r="A19" s="116">
        <f t="shared" si="0"/>
        <v>10</v>
      </c>
      <c r="B19" s="111"/>
      <c r="C19" s="112"/>
      <c r="D19" s="146"/>
      <c r="E19" s="161"/>
      <c r="F19" s="161"/>
      <c r="G19" s="162"/>
      <c r="H19" s="162"/>
      <c r="I19" s="292"/>
    </row>
    <row r="20" spans="1:9" ht="16.149999999999999" thickBot="1" x14ac:dyDescent="0.5">
      <c r="A20" s="326"/>
      <c r="H20" s="117" t="str">
        <f>"Total "&amp;LEFT(A7,2)</f>
        <v>Total I5</v>
      </c>
      <c r="I20" s="154">
        <f>SUM(I10:I19)</f>
        <v>30</v>
      </c>
    </row>
    <row r="21" spans="1:9" ht="15.75" x14ac:dyDescent="0.45">
      <c r="A21" s="42"/>
    </row>
    <row r="22" spans="1:9" ht="33.75" customHeight="1" x14ac:dyDescent="0.4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K20"/>
  <sheetViews>
    <sheetView zoomScale="90" zoomScaleNormal="90" workbookViewId="0">
      <selection activeCell="B10" sqref="B10"/>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1" x14ac:dyDescent="0.45">
      <c r="A1" s="238" t="str">
        <f>'Date initiale'!C3</f>
        <v>Universitatea de Arhitectură și Urbanism "Ion Mincu" București</v>
      </c>
      <c r="B1" s="238"/>
      <c r="C1" s="238"/>
    </row>
    <row r="2" spans="1:11" x14ac:dyDescent="0.45">
      <c r="A2" s="238" t="str">
        <f>'Date initiale'!B4&amp;" "&amp;'Date initiale'!C4</f>
        <v>Facultatea ARHITECTURA</v>
      </c>
      <c r="B2" s="238"/>
      <c r="C2" s="238"/>
    </row>
    <row r="3" spans="1:11" x14ac:dyDescent="0.45">
      <c r="A3" s="238" t="str">
        <f>'Date initiale'!B5&amp;" "&amp;'Date initiale'!C5</f>
        <v>Departamentul Bazele Proiectării de Arhitectură</v>
      </c>
      <c r="B3" s="238"/>
      <c r="C3" s="238"/>
    </row>
    <row r="4" spans="1:11" x14ac:dyDescent="0.45">
      <c r="A4" s="115" t="str">
        <f>'Date initiale'!C6&amp;", "&amp;'Date initiale'!C7</f>
        <v>FEZI, Bogdan Andrei, profesor universitar poziția 5, Departamentul Bazele Proiectării de Arhitectură</v>
      </c>
      <c r="B4" s="115"/>
      <c r="C4" s="115"/>
    </row>
    <row r="5" spans="1:11" x14ac:dyDescent="0.45">
      <c r="A5" s="115"/>
      <c r="B5" s="115"/>
      <c r="C5" s="115"/>
    </row>
    <row r="6" spans="1:11" ht="15.75" x14ac:dyDescent="0.45">
      <c r="A6" s="453" t="s">
        <v>159</v>
      </c>
      <c r="B6" s="453"/>
      <c r="C6" s="453"/>
      <c r="D6" s="453"/>
      <c r="E6" s="453"/>
      <c r="F6" s="453"/>
      <c r="G6" s="453"/>
      <c r="H6" s="453"/>
      <c r="I6" s="453"/>
    </row>
    <row r="7" spans="1:11" ht="15.75" x14ac:dyDescent="0.45">
      <c r="A7" s="456" t="str">
        <f>'Descriere indicatori'!A9&amp;". "&amp;'Descriere indicatori'!B9</f>
        <v xml:space="preserve">I6. Articole in extenso în reviste ştiinţifice indexate ERIH şi clasificate în categoria NAT </v>
      </c>
      <c r="B7" s="456"/>
      <c r="C7" s="456"/>
      <c r="D7" s="456"/>
      <c r="E7" s="456"/>
      <c r="F7" s="456"/>
      <c r="G7" s="456"/>
      <c r="H7" s="456"/>
      <c r="I7" s="456"/>
    </row>
    <row r="8" spans="1:11" ht="14.65" thickBot="1" x14ac:dyDescent="0.5">
      <c r="A8" s="59"/>
      <c r="B8" s="59"/>
      <c r="C8" s="59"/>
      <c r="D8" s="59"/>
      <c r="E8" s="59"/>
      <c r="F8" s="59"/>
      <c r="G8" s="59"/>
      <c r="H8" s="59"/>
      <c r="I8" s="59"/>
    </row>
    <row r="9" spans="1:11" ht="28.9" thickBot="1" x14ac:dyDescent="0.5">
      <c r="A9" s="149" t="s">
        <v>80</v>
      </c>
      <c r="B9" s="150" t="s">
        <v>115</v>
      </c>
      <c r="C9" s="150" t="s">
        <v>78</v>
      </c>
      <c r="D9" s="150" t="s">
        <v>82</v>
      </c>
      <c r="E9" s="150" t="s">
        <v>110</v>
      </c>
      <c r="F9" s="151" t="s">
        <v>119</v>
      </c>
      <c r="G9" s="150" t="s">
        <v>83</v>
      </c>
      <c r="H9" s="150" t="s">
        <v>160</v>
      </c>
      <c r="I9" s="152" t="s">
        <v>122</v>
      </c>
      <c r="K9" s="241" t="s">
        <v>157</v>
      </c>
    </row>
    <row r="10" spans="1:11" ht="57" x14ac:dyDescent="0.45">
      <c r="A10" s="165">
        <v>1</v>
      </c>
      <c r="B10" s="342" t="s">
        <v>269</v>
      </c>
      <c r="C10" s="338" t="s">
        <v>322</v>
      </c>
      <c r="D10" s="339" t="s">
        <v>323</v>
      </c>
      <c r="E10" s="340" t="s">
        <v>324</v>
      </c>
      <c r="F10" s="341">
        <v>2004</v>
      </c>
      <c r="G10" s="341">
        <v>8</v>
      </c>
      <c r="H10" s="341"/>
      <c r="I10" s="391">
        <v>5</v>
      </c>
      <c r="K10" s="242">
        <v>5</v>
      </c>
    </row>
    <row r="11" spans="1:11" x14ac:dyDescent="0.45">
      <c r="A11" s="166">
        <f>A10+1</f>
        <v>2</v>
      </c>
      <c r="B11" s="105"/>
      <c r="C11" s="106"/>
      <c r="D11" s="105"/>
      <c r="E11" s="107"/>
      <c r="F11" s="108"/>
      <c r="G11" s="109"/>
      <c r="H11" s="109"/>
      <c r="I11" s="285"/>
    </row>
    <row r="12" spans="1:11" x14ac:dyDescent="0.45">
      <c r="A12" s="166">
        <f t="shared" ref="A12:A19" si="0">A11+1</f>
        <v>3</v>
      </c>
      <c r="B12" s="106"/>
      <c r="C12" s="106"/>
      <c r="D12" s="106"/>
      <c r="E12" s="107"/>
      <c r="F12" s="108"/>
      <c r="G12" s="109"/>
      <c r="H12" s="109"/>
      <c r="I12" s="285"/>
    </row>
    <row r="13" spans="1:11" x14ac:dyDescent="0.45">
      <c r="A13" s="166">
        <f t="shared" si="0"/>
        <v>4</v>
      </c>
      <c r="B13" s="106"/>
      <c r="C13" s="106"/>
      <c r="D13" s="106"/>
      <c r="E13" s="107"/>
      <c r="F13" s="108"/>
      <c r="G13" s="108"/>
      <c r="H13" s="108"/>
      <c r="I13" s="285"/>
    </row>
    <row r="14" spans="1:11" x14ac:dyDescent="0.45">
      <c r="A14" s="166">
        <f t="shared" si="0"/>
        <v>5</v>
      </c>
      <c r="B14" s="106"/>
      <c r="C14" s="106"/>
      <c r="D14" s="106"/>
      <c r="E14" s="107"/>
      <c r="F14" s="108"/>
      <c r="G14" s="108"/>
      <c r="H14" s="108"/>
      <c r="I14" s="285"/>
    </row>
    <row r="15" spans="1:11" x14ac:dyDescent="0.45">
      <c r="A15" s="166">
        <f t="shared" si="0"/>
        <v>6</v>
      </c>
      <c r="B15" s="106"/>
      <c r="C15" s="106"/>
      <c r="D15" s="106"/>
      <c r="E15" s="107"/>
      <c r="F15" s="108"/>
      <c r="G15" s="108"/>
      <c r="H15" s="108"/>
      <c r="I15" s="285"/>
    </row>
    <row r="16" spans="1:11" x14ac:dyDescent="0.45">
      <c r="A16" s="166">
        <f t="shared" si="0"/>
        <v>7</v>
      </c>
      <c r="B16" s="106"/>
      <c r="C16" s="106"/>
      <c r="D16" s="106"/>
      <c r="E16" s="107"/>
      <c r="F16" s="108"/>
      <c r="G16" s="108"/>
      <c r="H16" s="108"/>
      <c r="I16" s="285"/>
    </row>
    <row r="17" spans="1:9" x14ac:dyDescent="0.45">
      <c r="A17" s="166">
        <f t="shared" si="0"/>
        <v>8</v>
      </c>
      <c r="B17" s="106"/>
      <c r="C17" s="106"/>
      <c r="D17" s="106"/>
      <c r="E17" s="107"/>
      <c r="F17" s="108"/>
      <c r="G17" s="108"/>
      <c r="H17" s="108"/>
      <c r="I17" s="285"/>
    </row>
    <row r="18" spans="1:9" x14ac:dyDescent="0.45">
      <c r="A18" s="166">
        <f t="shared" si="0"/>
        <v>9</v>
      </c>
      <c r="B18" s="106"/>
      <c r="C18" s="106"/>
      <c r="D18" s="106"/>
      <c r="E18" s="107"/>
      <c r="F18" s="108"/>
      <c r="G18" s="108"/>
      <c r="H18" s="108"/>
      <c r="I18" s="285"/>
    </row>
    <row r="19" spans="1:9" ht="14.65" thickBot="1" x14ac:dyDescent="0.5">
      <c r="A19" s="167">
        <f t="shared" si="0"/>
        <v>10</v>
      </c>
      <c r="B19" s="111"/>
      <c r="C19" s="111"/>
      <c r="D19" s="111"/>
      <c r="E19" s="112"/>
      <c r="F19" s="113"/>
      <c r="G19" s="113"/>
      <c r="H19" s="113"/>
      <c r="I19" s="286"/>
    </row>
    <row r="20" spans="1:9" ht="14.65" thickBot="1" x14ac:dyDescent="0.5">
      <c r="A20" s="325"/>
      <c r="B20" s="115"/>
      <c r="C20" s="115"/>
      <c r="D20" s="115"/>
      <c r="E20" s="115"/>
      <c r="F20" s="115"/>
      <c r="G20" s="115"/>
      <c r="H20" s="117" t="str">
        <f>"Total "&amp;LEFT(A7,2)</f>
        <v>Total I6</v>
      </c>
      <c r="I20" s="118">
        <f>SUM(I10:I19)</f>
        <v>5</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K24"/>
  <sheetViews>
    <sheetView zoomScale="90" zoomScaleNormal="90" workbookViewId="0">
      <selection activeCell="E14" sqref="E14"/>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1" ht="15.75" x14ac:dyDescent="0.5">
      <c r="A1" s="238" t="str">
        <f>'Date initiale'!C3</f>
        <v>Universitatea de Arhitectură și Urbanism "Ion Mincu" București</v>
      </c>
      <c r="B1" s="238"/>
      <c r="C1" s="238"/>
      <c r="D1" s="6"/>
      <c r="E1" s="6"/>
      <c r="F1" s="6"/>
      <c r="G1" s="6"/>
      <c r="H1" s="6"/>
      <c r="I1" s="6"/>
      <c r="J1" s="6"/>
    </row>
    <row r="2" spans="1:11" ht="15.75" x14ac:dyDescent="0.5">
      <c r="A2" s="238" t="str">
        <f>'Date initiale'!B4&amp;" "&amp;'Date initiale'!C4</f>
        <v>Facultatea ARHITECTURA</v>
      </c>
      <c r="B2" s="238"/>
      <c r="C2" s="238"/>
      <c r="D2" s="6"/>
      <c r="E2" s="6"/>
      <c r="F2" s="6"/>
      <c r="G2" s="6"/>
      <c r="H2" s="6"/>
      <c r="I2" s="6"/>
      <c r="J2" s="6"/>
    </row>
    <row r="3" spans="1:11" ht="15.75" x14ac:dyDescent="0.5">
      <c r="A3" s="238" t="str">
        <f>'Date initiale'!B5&amp;" "&amp;'Date initiale'!C5</f>
        <v>Departamentul Bazele Proiectării de Arhitectură</v>
      </c>
      <c r="B3" s="238"/>
      <c r="C3" s="238"/>
      <c r="D3" s="6"/>
      <c r="E3" s="6"/>
      <c r="F3" s="6"/>
      <c r="G3" s="6"/>
      <c r="H3" s="6"/>
      <c r="I3" s="6"/>
      <c r="J3" s="6"/>
    </row>
    <row r="4" spans="1:11" ht="15.75" x14ac:dyDescent="0.5">
      <c r="A4" s="240" t="str">
        <f>'Date initiale'!C6&amp;", "&amp;'Date initiale'!C7</f>
        <v>FEZI, Bogdan Andrei, profesor universitar poziția 5, Departamentul Bazele Proiectării de Arhitectură</v>
      </c>
      <c r="B4" s="240"/>
      <c r="C4" s="240"/>
      <c r="D4" s="6"/>
      <c r="E4" s="6"/>
      <c r="F4" s="6"/>
      <c r="G4" s="6"/>
      <c r="H4" s="6"/>
      <c r="I4" s="6"/>
      <c r="J4" s="6"/>
    </row>
    <row r="5" spans="1:11" ht="15.75" x14ac:dyDescent="0.5">
      <c r="A5" s="240"/>
      <c r="B5" s="240"/>
      <c r="C5" s="240"/>
      <c r="D5" s="6"/>
      <c r="E5" s="6"/>
      <c r="F5" s="6"/>
      <c r="G5" s="6"/>
      <c r="H5" s="6"/>
      <c r="I5" s="6"/>
      <c r="J5" s="6"/>
    </row>
    <row r="6" spans="1:11" ht="15.75" x14ac:dyDescent="0.5">
      <c r="A6" s="457" t="s">
        <v>159</v>
      </c>
      <c r="B6" s="457"/>
      <c r="C6" s="457"/>
      <c r="D6" s="457"/>
      <c r="E6" s="457"/>
      <c r="F6" s="457"/>
      <c r="G6" s="457"/>
      <c r="H6" s="457"/>
      <c r="I6" s="457"/>
      <c r="J6" s="6"/>
    </row>
    <row r="7" spans="1:11" ht="15.75" x14ac:dyDescent="0.5">
      <c r="A7" s="456" t="str">
        <f>'Descriere indicatori'!A10&amp;". "&amp;'Descriere indicatori'!B10</f>
        <v xml:space="preserve">I7. Articole in extenso în reviste ştiinţifice recunoscute în domeniu* </v>
      </c>
      <c r="B7" s="456"/>
      <c r="C7" s="456"/>
      <c r="D7" s="456"/>
      <c r="E7" s="456"/>
      <c r="F7" s="456"/>
      <c r="G7" s="456"/>
      <c r="H7" s="456"/>
      <c r="I7" s="456"/>
      <c r="J7" s="6"/>
    </row>
    <row r="8" spans="1:11" ht="16.149999999999999" thickBot="1" x14ac:dyDescent="0.55000000000000004">
      <c r="A8" s="164"/>
      <c r="B8" s="164"/>
      <c r="C8" s="164"/>
      <c r="D8" s="164"/>
      <c r="E8" s="164"/>
      <c r="F8" s="164"/>
      <c r="G8" s="164"/>
      <c r="H8" s="164"/>
      <c r="I8" s="164"/>
      <c r="J8" s="6"/>
    </row>
    <row r="9" spans="1:11" ht="28.9" thickBot="1" x14ac:dyDescent="0.55000000000000004">
      <c r="A9" s="149" t="s">
        <v>80</v>
      </c>
      <c r="B9" s="150" t="s">
        <v>115</v>
      </c>
      <c r="C9" s="150" t="s">
        <v>78</v>
      </c>
      <c r="D9" s="150" t="s">
        <v>82</v>
      </c>
      <c r="E9" s="150" t="s">
        <v>110</v>
      </c>
      <c r="F9" s="151" t="s">
        <v>119</v>
      </c>
      <c r="G9" s="150" t="s">
        <v>83</v>
      </c>
      <c r="H9" s="150" t="s">
        <v>160</v>
      </c>
      <c r="I9" s="152" t="s">
        <v>122</v>
      </c>
      <c r="J9" s="6"/>
      <c r="K9" s="241" t="s">
        <v>157</v>
      </c>
    </row>
    <row r="10" spans="1:11" ht="28.5" x14ac:dyDescent="0.5">
      <c r="A10" s="393">
        <v>1</v>
      </c>
      <c r="B10" s="392" t="s">
        <v>269</v>
      </c>
      <c r="C10" s="392" t="s">
        <v>325</v>
      </c>
      <c r="D10" s="397" t="s">
        <v>326</v>
      </c>
      <c r="E10" s="392" t="s">
        <v>327</v>
      </c>
      <c r="F10" s="394">
        <v>2021</v>
      </c>
      <c r="G10" s="392" t="s">
        <v>328</v>
      </c>
      <c r="H10" s="395"/>
      <c r="I10" s="396">
        <v>5</v>
      </c>
      <c r="J10" s="6"/>
      <c r="K10" s="242">
        <v>5</v>
      </c>
    </row>
    <row r="11" spans="1:11" ht="15.75" x14ac:dyDescent="0.5">
      <c r="A11" s="142">
        <f>A10+1</f>
        <v>2</v>
      </c>
      <c r="B11" s="134"/>
      <c r="C11" s="134"/>
      <c r="D11" s="134"/>
      <c r="E11" s="34"/>
      <c r="F11" s="109"/>
      <c r="G11" s="109"/>
      <c r="H11" s="109"/>
      <c r="I11" s="285"/>
      <c r="J11" s="40"/>
    </row>
    <row r="12" spans="1:11" ht="15.75" x14ac:dyDescent="0.5">
      <c r="A12" s="142">
        <f t="shared" ref="A12:A19" si="0">A11+1</f>
        <v>3</v>
      </c>
      <c r="B12" s="134"/>
      <c r="C12" s="107"/>
      <c r="D12" s="134"/>
      <c r="E12" s="170"/>
      <c r="F12" s="108"/>
      <c r="G12" s="109"/>
      <c r="H12" s="109"/>
      <c r="I12" s="285"/>
      <c r="J12" s="40"/>
    </row>
    <row r="13" spans="1:11" ht="15.75" x14ac:dyDescent="0.5">
      <c r="A13" s="142">
        <f t="shared" si="0"/>
        <v>4</v>
      </c>
      <c r="B13" s="107"/>
      <c r="C13" s="107"/>
      <c r="D13" s="107"/>
      <c r="E13" s="170"/>
      <c r="F13" s="108"/>
      <c r="G13" s="109"/>
      <c r="H13" s="109"/>
      <c r="I13" s="285"/>
      <c r="J13" s="6"/>
    </row>
    <row r="14" spans="1:11" ht="15.75" x14ac:dyDescent="0.5">
      <c r="A14" s="142">
        <f t="shared" si="0"/>
        <v>5</v>
      </c>
      <c r="B14" s="107"/>
      <c r="C14" s="107"/>
      <c r="D14" s="107"/>
      <c r="E14" s="170"/>
      <c r="F14" s="108"/>
      <c r="G14" s="108"/>
      <c r="H14" s="108"/>
      <c r="I14" s="285"/>
      <c r="J14" s="6"/>
    </row>
    <row r="15" spans="1:11" ht="15.75" x14ac:dyDescent="0.5">
      <c r="A15" s="142">
        <f t="shared" si="0"/>
        <v>6</v>
      </c>
      <c r="B15" s="107"/>
      <c r="C15" s="107"/>
      <c r="D15" s="107"/>
      <c r="E15" s="170"/>
      <c r="F15" s="108"/>
      <c r="G15" s="108"/>
      <c r="H15" s="108"/>
      <c r="I15" s="285"/>
      <c r="J15" s="6"/>
    </row>
    <row r="16" spans="1:11" ht="15.75" x14ac:dyDescent="0.5">
      <c r="A16" s="142">
        <f t="shared" si="0"/>
        <v>7</v>
      </c>
      <c r="B16" s="107"/>
      <c r="C16" s="107"/>
      <c r="D16" s="107"/>
      <c r="E16" s="34"/>
      <c r="F16" s="108"/>
      <c r="G16" s="108"/>
      <c r="H16" s="108"/>
      <c r="I16" s="285"/>
      <c r="J16" s="6"/>
    </row>
    <row r="17" spans="1:10" ht="15.75" x14ac:dyDescent="0.5">
      <c r="A17" s="142">
        <f t="shared" si="0"/>
        <v>8</v>
      </c>
      <c r="B17" s="107"/>
      <c r="C17" s="107"/>
      <c r="D17" s="107"/>
      <c r="E17" s="170"/>
      <c r="F17" s="108"/>
      <c r="G17" s="108"/>
      <c r="H17" s="108"/>
      <c r="I17" s="285"/>
      <c r="J17" s="6"/>
    </row>
    <row r="18" spans="1:10" ht="15.75" x14ac:dyDescent="0.5">
      <c r="A18" s="142">
        <f t="shared" si="0"/>
        <v>9</v>
      </c>
      <c r="B18" s="34"/>
      <c r="C18" s="171"/>
      <c r="D18" s="107"/>
      <c r="E18" s="170"/>
      <c r="F18" s="170"/>
      <c r="G18" s="170"/>
      <c r="H18" s="170"/>
      <c r="I18" s="293"/>
      <c r="J18" s="6"/>
    </row>
    <row r="19" spans="1:10" ht="16.149999999999999" thickBot="1" x14ac:dyDescent="0.55000000000000004">
      <c r="A19" s="168">
        <f t="shared" si="0"/>
        <v>10</v>
      </c>
      <c r="B19" s="112"/>
      <c r="C19" s="112"/>
      <c r="D19" s="112"/>
      <c r="E19" s="172"/>
      <c r="F19" s="113"/>
      <c r="G19" s="113"/>
      <c r="H19" s="113"/>
      <c r="I19" s="286"/>
      <c r="J19" s="6"/>
    </row>
    <row r="20" spans="1:10" ht="16.149999999999999" thickBot="1" x14ac:dyDescent="0.55000000000000004">
      <c r="A20" s="324"/>
      <c r="B20" s="115"/>
      <c r="C20" s="115"/>
      <c r="D20" s="115"/>
      <c r="E20" s="115"/>
      <c r="F20" s="115"/>
      <c r="G20" s="115"/>
      <c r="H20" s="117" t="str">
        <f>"Total "&amp;LEFT(A7,2)</f>
        <v>Total I7</v>
      </c>
      <c r="I20" s="118">
        <f>SUM(I10:I19)</f>
        <v>5</v>
      </c>
      <c r="J20" s="6"/>
    </row>
    <row r="21" spans="1:10" x14ac:dyDescent="0.45">
      <c r="A21" s="36"/>
      <c r="B21" s="36"/>
      <c r="C21" s="36"/>
      <c r="D21" s="36"/>
      <c r="E21" s="36"/>
      <c r="F21" s="36"/>
      <c r="G21" s="36"/>
      <c r="H21" s="36"/>
      <c r="I21" s="37"/>
    </row>
    <row r="22" spans="1:10" ht="33.75" customHeight="1" x14ac:dyDescent="0.4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row>
    <row r="23" spans="1:10" x14ac:dyDescent="0.45">
      <c r="A23" s="36"/>
    </row>
    <row r="24" spans="1:10" x14ac:dyDescent="0.45">
      <c r="A24" s="3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K22"/>
  <sheetViews>
    <sheetView zoomScale="90" zoomScaleNormal="90" workbookViewId="0">
      <selection activeCell="A6" sqref="A6:I6"/>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1" x14ac:dyDescent="0.45">
      <c r="A1" s="238" t="str">
        <f>'Date initiale'!C3</f>
        <v>Universitatea de Arhitectură și Urbanism "Ion Mincu" București</v>
      </c>
      <c r="B1" s="238"/>
      <c r="C1" s="238"/>
    </row>
    <row r="2" spans="1:11" x14ac:dyDescent="0.45">
      <c r="A2" s="238" t="str">
        <f>'Date initiale'!B4&amp;" "&amp;'Date initiale'!C4</f>
        <v>Facultatea ARHITECTURA</v>
      </c>
      <c r="B2" s="238"/>
      <c r="C2" s="238"/>
    </row>
    <row r="3" spans="1:11" x14ac:dyDescent="0.45">
      <c r="A3" s="238" t="str">
        <f>'Date initiale'!B5&amp;" "&amp;'Date initiale'!C5</f>
        <v>Departamentul Bazele Proiectării de Arhitectură</v>
      </c>
      <c r="B3" s="238"/>
      <c r="C3" s="238"/>
    </row>
    <row r="4" spans="1:11" x14ac:dyDescent="0.45">
      <c r="A4" s="115" t="str">
        <f>'Date initiale'!C6&amp;", "&amp;'Date initiale'!C7</f>
        <v>FEZI, Bogdan Andrei, profesor universitar poziția 5, Departamentul Bazele Proiectării de Arhitectură</v>
      </c>
      <c r="B4" s="115"/>
      <c r="C4" s="115"/>
    </row>
    <row r="5" spans="1:11" x14ac:dyDescent="0.45">
      <c r="A5" s="115"/>
      <c r="B5" s="115"/>
      <c r="C5" s="115"/>
    </row>
    <row r="6" spans="1:11" ht="15.75" x14ac:dyDescent="0.45">
      <c r="A6" s="453" t="s">
        <v>159</v>
      </c>
      <c r="B6" s="453"/>
      <c r="C6" s="453"/>
      <c r="D6" s="453"/>
      <c r="E6" s="453"/>
      <c r="F6" s="453"/>
      <c r="G6" s="453"/>
      <c r="H6" s="453"/>
      <c r="I6" s="453"/>
    </row>
    <row r="7" spans="1:11" ht="15.75" x14ac:dyDescent="0.45">
      <c r="A7" s="456" t="str">
        <f>'Descriere indicatori'!A11&amp;". "&amp;'Descriere indicatori'!B11</f>
        <v xml:space="preserve">I8. Studii in extenso apărute în volume colective publicate la edituri de prestigiu internaţional* </v>
      </c>
      <c r="B7" s="456"/>
      <c r="C7" s="456"/>
      <c r="D7" s="456"/>
      <c r="E7" s="456"/>
      <c r="F7" s="456"/>
      <c r="G7" s="456"/>
      <c r="H7" s="456"/>
      <c r="I7" s="456"/>
    </row>
    <row r="8" spans="1:11" ht="14.65" thickBot="1" x14ac:dyDescent="0.5">
      <c r="A8" s="59"/>
      <c r="B8" s="59"/>
      <c r="C8" s="59"/>
      <c r="D8" s="59"/>
      <c r="E8" s="59"/>
      <c r="F8" s="59"/>
      <c r="G8" s="59"/>
      <c r="H8" s="59"/>
      <c r="I8" s="59"/>
    </row>
    <row r="9" spans="1:11" ht="28.9" thickBot="1" x14ac:dyDescent="0.5">
      <c r="A9" s="149" t="s">
        <v>80</v>
      </c>
      <c r="B9" s="150" t="s">
        <v>115</v>
      </c>
      <c r="C9" s="150" t="s">
        <v>78</v>
      </c>
      <c r="D9" s="150" t="s">
        <v>82</v>
      </c>
      <c r="E9" s="150" t="s">
        <v>110</v>
      </c>
      <c r="F9" s="151" t="s">
        <v>119</v>
      </c>
      <c r="G9" s="150" t="s">
        <v>83</v>
      </c>
      <c r="H9" s="150" t="s">
        <v>160</v>
      </c>
      <c r="I9" s="152" t="s">
        <v>122</v>
      </c>
      <c r="K9" s="241" t="s">
        <v>157</v>
      </c>
    </row>
    <row r="10" spans="1:11" x14ac:dyDescent="0.45">
      <c r="A10" s="100">
        <v>1</v>
      </c>
      <c r="B10" s="101"/>
      <c r="C10" s="101"/>
      <c r="D10" s="101"/>
      <c r="E10" s="102"/>
      <c r="F10" s="103"/>
      <c r="G10" s="103"/>
      <c r="H10" s="103"/>
      <c r="I10" s="289"/>
      <c r="K10" s="242">
        <v>10</v>
      </c>
    </row>
    <row r="11" spans="1:11" x14ac:dyDescent="0.45">
      <c r="A11" s="160">
        <f>A10+1</f>
        <v>2</v>
      </c>
      <c r="B11" s="158"/>
      <c r="C11" s="106"/>
      <c r="D11" s="158"/>
      <c r="E11" s="107"/>
      <c r="F11" s="108"/>
      <c r="G11" s="108"/>
      <c r="H11" s="108"/>
      <c r="I11" s="285"/>
    </row>
    <row r="12" spans="1:11" x14ac:dyDescent="0.45">
      <c r="A12" s="160">
        <f t="shared" ref="A12:A18" si="0">A11+1</f>
        <v>3</v>
      </c>
      <c r="B12" s="106"/>
      <c r="C12" s="106"/>
      <c r="D12" s="106"/>
      <c r="E12" s="107"/>
      <c r="F12" s="108"/>
      <c r="G12" s="108"/>
      <c r="H12" s="108"/>
      <c r="I12" s="285"/>
    </row>
    <row r="13" spans="1:11" x14ac:dyDescent="0.45">
      <c r="A13" s="160">
        <f t="shared" si="0"/>
        <v>4</v>
      </c>
      <c r="B13" s="106"/>
      <c r="C13" s="106"/>
      <c r="D13" s="106"/>
      <c r="E13" s="107"/>
      <c r="F13" s="108"/>
      <c r="G13" s="108"/>
      <c r="H13" s="108"/>
      <c r="I13" s="285"/>
    </row>
    <row r="14" spans="1:11" x14ac:dyDescent="0.45">
      <c r="A14" s="160">
        <f t="shared" si="0"/>
        <v>5</v>
      </c>
      <c r="B14" s="106"/>
      <c r="C14" s="106"/>
      <c r="D14" s="106"/>
      <c r="E14" s="107"/>
      <c r="F14" s="108"/>
      <c r="G14" s="108"/>
      <c r="H14" s="108"/>
      <c r="I14" s="285"/>
    </row>
    <row r="15" spans="1:11" x14ac:dyDescent="0.45">
      <c r="A15" s="160">
        <f t="shared" si="0"/>
        <v>6</v>
      </c>
      <c r="B15" s="106"/>
      <c r="C15" s="106"/>
      <c r="D15" s="106"/>
      <c r="E15" s="107"/>
      <c r="F15" s="108"/>
      <c r="G15" s="108"/>
      <c r="H15" s="108"/>
      <c r="I15" s="285"/>
    </row>
    <row r="16" spans="1:11" x14ac:dyDescent="0.45">
      <c r="A16" s="160">
        <f t="shared" si="0"/>
        <v>7</v>
      </c>
      <c r="B16" s="106"/>
      <c r="C16" s="106"/>
      <c r="D16" s="106"/>
      <c r="E16" s="107"/>
      <c r="F16" s="108"/>
      <c r="G16" s="108"/>
      <c r="H16" s="108"/>
      <c r="I16" s="285"/>
    </row>
    <row r="17" spans="1:10" x14ac:dyDescent="0.45">
      <c r="A17" s="160">
        <f t="shared" si="0"/>
        <v>8</v>
      </c>
      <c r="B17" s="106"/>
      <c r="C17" s="106"/>
      <c r="D17" s="106"/>
      <c r="E17" s="107"/>
      <c r="F17" s="108"/>
      <c r="G17" s="108"/>
      <c r="H17" s="108"/>
      <c r="I17" s="285"/>
    </row>
    <row r="18" spans="1:10" x14ac:dyDescent="0.45">
      <c r="A18" s="160">
        <f t="shared" si="0"/>
        <v>9</v>
      </c>
      <c r="B18" s="106"/>
      <c r="C18" s="106"/>
      <c r="D18" s="106"/>
      <c r="E18" s="107"/>
      <c r="F18" s="108"/>
      <c r="G18" s="108"/>
      <c r="H18" s="108"/>
      <c r="I18" s="285"/>
    </row>
    <row r="19" spans="1:10" ht="14.65" thickBot="1" x14ac:dyDescent="0.5">
      <c r="A19" s="116">
        <f>A18+1</f>
        <v>10</v>
      </c>
      <c r="B19" s="111"/>
      <c r="C19" s="111"/>
      <c r="D19" s="111"/>
      <c r="E19" s="112"/>
      <c r="F19" s="113"/>
      <c r="G19" s="113"/>
      <c r="H19" s="113"/>
      <c r="I19" s="286"/>
    </row>
    <row r="20" spans="1:10" ht="16.149999999999999" thickBot="1" x14ac:dyDescent="0.55000000000000004">
      <c r="A20" s="324"/>
      <c r="B20" s="115"/>
      <c r="C20" s="115"/>
      <c r="D20" s="115"/>
      <c r="E20" s="115"/>
      <c r="F20" s="115"/>
      <c r="G20" s="115"/>
      <c r="H20" s="117" t="str">
        <f>"Total "&amp;LEFT(A7,2)</f>
        <v>Total I8</v>
      </c>
      <c r="I20" s="118">
        <f>SUM(I10:I19)</f>
        <v>0</v>
      </c>
      <c r="J20" s="6"/>
    </row>
    <row r="22" spans="1:10" ht="33.75" customHeight="1" x14ac:dyDescent="0.4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K22"/>
  <sheetViews>
    <sheetView workbookViewId="0">
      <selection activeCell="A6" sqref="A6:I6"/>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10" width="9.73046875" customWidth="1"/>
  </cols>
  <sheetData>
    <row r="1" spans="1:11" x14ac:dyDescent="0.45">
      <c r="A1" s="238" t="str">
        <f>'Date initiale'!C3</f>
        <v>Universitatea de Arhitectură și Urbanism "Ion Mincu" București</v>
      </c>
      <c r="B1" s="238"/>
      <c r="C1" s="238"/>
    </row>
    <row r="2" spans="1:11" x14ac:dyDescent="0.45">
      <c r="A2" s="238" t="str">
        <f>'Date initiale'!B4&amp;" "&amp;'Date initiale'!C4</f>
        <v>Facultatea ARHITECTURA</v>
      </c>
      <c r="B2" s="238"/>
      <c r="C2" s="238"/>
    </row>
    <row r="3" spans="1:11" x14ac:dyDescent="0.45">
      <c r="A3" s="238" t="str">
        <f>'Date initiale'!B5&amp;" "&amp;'Date initiale'!C5</f>
        <v>Departamentul Bazele Proiectării de Arhitectură</v>
      </c>
      <c r="B3" s="238"/>
      <c r="C3" s="238"/>
    </row>
    <row r="4" spans="1:11" x14ac:dyDescent="0.45">
      <c r="A4" s="115" t="str">
        <f>'Date initiale'!C6&amp;", "&amp;'Date initiale'!C7</f>
        <v>FEZI, Bogdan Andrei, profesor universitar poziția 5, Departamentul Bazele Proiectării de Arhitectură</v>
      </c>
      <c r="B4" s="115"/>
      <c r="C4" s="115"/>
    </row>
    <row r="5" spans="1:11" x14ac:dyDescent="0.45">
      <c r="A5" s="115"/>
      <c r="B5" s="115"/>
      <c r="C5" s="115"/>
    </row>
    <row r="6" spans="1:11" ht="15.75" x14ac:dyDescent="0.45">
      <c r="A6" s="453" t="s">
        <v>159</v>
      </c>
      <c r="B6" s="453"/>
      <c r="C6" s="453"/>
      <c r="D6" s="453"/>
      <c r="E6" s="453"/>
      <c r="F6" s="453"/>
      <c r="G6" s="453"/>
      <c r="H6" s="453"/>
      <c r="I6" s="453"/>
    </row>
    <row r="7" spans="1:11" ht="15.75" customHeight="1" x14ac:dyDescent="0.45">
      <c r="A7" s="456" t="str">
        <f>'Descriere indicatori'!A12&amp;". "&amp;'Descriere indicatori'!B12</f>
        <v xml:space="preserve">I9. Studii in extenso apărute în volume colective publicate la edituri de prestigiu naţional* </v>
      </c>
      <c r="B7" s="456"/>
      <c r="C7" s="456"/>
      <c r="D7" s="456"/>
      <c r="E7" s="456"/>
      <c r="F7" s="456"/>
      <c r="G7" s="456"/>
      <c r="H7" s="456"/>
      <c r="I7" s="456"/>
      <c r="J7" s="174"/>
    </row>
    <row r="8" spans="1:11" ht="16.149999999999999" thickBot="1" x14ac:dyDescent="0.5">
      <c r="A8" s="48"/>
      <c r="B8" s="48"/>
      <c r="C8" s="48"/>
      <c r="D8" s="48"/>
      <c r="E8" s="48"/>
      <c r="F8" s="48"/>
      <c r="G8" s="59"/>
      <c r="H8" s="48"/>
      <c r="I8" s="48"/>
      <c r="J8" s="48"/>
    </row>
    <row r="9" spans="1:11" ht="28.9" thickBot="1" x14ac:dyDescent="0.5">
      <c r="A9" s="149" t="s">
        <v>80</v>
      </c>
      <c r="B9" s="150" t="s">
        <v>115</v>
      </c>
      <c r="C9" s="150" t="s">
        <v>81</v>
      </c>
      <c r="D9" s="150" t="s">
        <v>82</v>
      </c>
      <c r="E9" s="150" t="s">
        <v>110</v>
      </c>
      <c r="F9" s="151" t="s">
        <v>119</v>
      </c>
      <c r="G9" s="150" t="s">
        <v>83</v>
      </c>
      <c r="H9" s="150" t="s">
        <v>160</v>
      </c>
      <c r="I9" s="152" t="s">
        <v>122</v>
      </c>
      <c r="K9" s="241" t="s">
        <v>157</v>
      </c>
    </row>
    <row r="10" spans="1:11" x14ac:dyDescent="0.45">
      <c r="A10" s="155">
        <v>1</v>
      </c>
      <c r="B10" s="169"/>
      <c r="C10" s="169"/>
      <c r="D10" s="169"/>
      <c r="E10" s="138"/>
      <c r="F10" s="139"/>
      <c r="G10" s="103"/>
      <c r="H10" s="139"/>
      <c r="I10" s="289"/>
      <c r="K10" s="242">
        <v>7</v>
      </c>
    </row>
    <row r="11" spans="1:11" x14ac:dyDescent="0.45">
      <c r="A11" s="175">
        <f>A10+1</f>
        <v>2</v>
      </c>
      <c r="B11" s="158"/>
      <c r="C11" s="158"/>
      <c r="D11" s="158"/>
      <c r="E11" s="170"/>
      <c r="F11" s="108"/>
      <c r="G11" s="108"/>
      <c r="H11" s="108"/>
      <c r="I11" s="285"/>
    </row>
    <row r="12" spans="1:11" x14ac:dyDescent="0.45">
      <c r="A12" s="175">
        <f t="shared" ref="A12:A19" si="0">A11+1</f>
        <v>3</v>
      </c>
      <c r="B12" s="158"/>
      <c r="C12" s="106"/>
      <c r="D12" s="158"/>
      <c r="E12" s="170"/>
      <c r="F12" s="108"/>
      <c r="G12" s="108"/>
      <c r="H12" s="108"/>
      <c r="I12" s="285"/>
    </row>
    <row r="13" spans="1:11" x14ac:dyDescent="0.45">
      <c r="A13" s="175">
        <f t="shared" si="0"/>
        <v>4</v>
      </c>
      <c r="B13" s="158"/>
      <c r="C13" s="106"/>
      <c r="D13" s="158"/>
      <c r="E13" s="170"/>
      <c r="F13" s="108"/>
      <c r="G13" s="108"/>
      <c r="H13" s="108"/>
      <c r="I13" s="285"/>
    </row>
    <row r="14" spans="1:11" x14ac:dyDescent="0.45">
      <c r="A14" s="175">
        <f t="shared" si="0"/>
        <v>5</v>
      </c>
      <c r="B14" s="176"/>
      <c r="C14" s="176"/>
      <c r="D14" s="176"/>
      <c r="E14" s="176"/>
      <c r="F14" s="176"/>
      <c r="G14" s="108"/>
      <c r="H14" s="176"/>
      <c r="I14" s="294"/>
    </row>
    <row r="15" spans="1:11" x14ac:dyDescent="0.45">
      <c r="A15" s="175">
        <f t="shared" si="0"/>
        <v>6</v>
      </c>
      <c r="B15" s="176"/>
      <c r="C15" s="176"/>
      <c r="D15" s="176"/>
      <c r="E15" s="176"/>
      <c r="F15" s="176"/>
      <c r="G15" s="108"/>
      <c r="H15" s="176"/>
      <c r="I15" s="294"/>
    </row>
    <row r="16" spans="1:11" x14ac:dyDescent="0.45">
      <c r="A16" s="175">
        <f t="shared" si="0"/>
        <v>7</v>
      </c>
      <c r="B16" s="176"/>
      <c r="C16" s="176"/>
      <c r="D16" s="176"/>
      <c r="E16" s="176"/>
      <c r="F16" s="176"/>
      <c r="G16" s="108"/>
      <c r="H16" s="176"/>
      <c r="I16" s="294"/>
    </row>
    <row r="17" spans="1:10" x14ac:dyDescent="0.45">
      <c r="A17" s="175">
        <f t="shared" si="0"/>
        <v>8</v>
      </c>
      <c r="B17" s="176"/>
      <c r="C17" s="176"/>
      <c r="D17" s="176"/>
      <c r="E17" s="176"/>
      <c r="F17" s="176"/>
      <c r="G17" s="108"/>
      <c r="H17" s="176"/>
      <c r="I17" s="294"/>
    </row>
    <row r="18" spans="1:10" x14ac:dyDescent="0.45">
      <c r="A18" s="175">
        <f t="shared" si="0"/>
        <v>9</v>
      </c>
      <c r="B18" s="176"/>
      <c r="C18" s="176"/>
      <c r="D18" s="176"/>
      <c r="E18" s="176"/>
      <c r="F18" s="176"/>
      <c r="G18" s="108"/>
      <c r="H18" s="176"/>
      <c r="I18" s="294"/>
    </row>
    <row r="19" spans="1:10" ht="14.65" thickBot="1" x14ac:dyDescent="0.5">
      <c r="A19" s="144">
        <f t="shared" si="0"/>
        <v>10</v>
      </c>
      <c r="B19" s="177"/>
      <c r="C19" s="177"/>
      <c r="D19" s="177"/>
      <c r="E19" s="177"/>
      <c r="F19" s="177"/>
      <c r="G19" s="113"/>
      <c r="H19" s="177"/>
      <c r="I19" s="295"/>
    </row>
    <row r="20" spans="1:10" ht="16.149999999999999" thickBot="1" x14ac:dyDescent="0.55000000000000004">
      <c r="A20" s="324"/>
      <c r="B20" s="115"/>
      <c r="C20" s="115"/>
      <c r="D20" s="115"/>
      <c r="E20" s="115"/>
      <c r="F20" s="115"/>
      <c r="G20" s="115"/>
      <c r="H20" s="117" t="str">
        <f>"Total "&amp;LEFT(A7,2)</f>
        <v>Total I9</v>
      </c>
      <c r="I20" s="118">
        <f>SUM(I10:I19)</f>
        <v>0</v>
      </c>
      <c r="J20" s="6"/>
    </row>
    <row r="22" spans="1:10" ht="33.75" customHeight="1" x14ac:dyDescent="0.4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K25"/>
  <sheetViews>
    <sheetView workbookViewId="0">
      <selection activeCell="A6" sqref="A6:I6"/>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1" x14ac:dyDescent="0.45">
      <c r="A1" s="238" t="str">
        <f>'Date initiale'!C3</f>
        <v>Universitatea de Arhitectură și Urbanism "Ion Mincu" București</v>
      </c>
      <c r="B1" s="238"/>
      <c r="C1" s="238"/>
    </row>
    <row r="2" spans="1:11" x14ac:dyDescent="0.45">
      <c r="A2" s="238" t="str">
        <f>'Date initiale'!B4&amp;" "&amp;'Date initiale'!C4</f>
        <v>Facultatea ARHITECTURA</v>
      </c>
      <c r="B2" s="238"/>
      <c r="C2" s="238"/>
    </row>
    <row r="3" spans="1:11" x14ac:dyDescent="0.45">
      <c r="A3" s="238" t="str">
        <f>'Date initiale'!B5&amp;" "&amp;'Date initiale'!C5</f>
        <v>Departamentul Bazele Proiectării de Arhitectură</v>
      </c>
      <c r="B3" s="238"/>
      <c r="C3" s="238"/>
    </row>
    <row r="4" spans="1:11" x14ac:dyDescent="0.45">
      <c r="A4" s="115" t="str">
        <f>'Date initiale'!C6&amp;", "&amp;'Date initiale'!C7</f>
        <v>FEZI, Bogdan Andrei, profesor universitar poziția 5, Departamentul Bazele Proiectării de Arhitectură</v>
      </c>
      <c r="B4" s="115"/>
      <c r="C4" s="115"/>
    </row>
    <row r="5" spans="1:11" x14ac:dyDescent="0.45">
      <c r="A5" s="115"/>
      <c r="B5" s="115"/>
      <c r="C5" s="115"/>
    </row>
    <row r="6" spans="1:11" ht="15.75" x14ac:dyDescent="0.45">
      <c r="A6" s="453" t="s">
        <v>159</v>
      </c>
      <c r="B6" s="453"/>
      <c r="C6" s="453"/>
      <c r="D6" s="453"/>
      <c r="E6" s="453"/>
      <c r="F6" s="453"/>
      <c r="G6" s="453"/>
      <c r="H6" s="453"/>
      <c r="I6" s="453"/>
    </row>
    <row r="7" spans="1:11" ht="39" customHeight="1" x14ac:dyDescent="0.45">
      <c r="A7" s="456" t="str">
        <f>'Descriere indicatori'!A13&amp;". "&amp;'Descriere indicatori'!B13</f>
        <v xml:space="preserve">I10. Studii in extenso apărute în volume colective publicate la edituri recunoscute în domeniu*, precum şi studiile aferente proiectelor* </v>
      </c>
      <c r="B7" s="456"/>
      <c r="C7" s="456"/>
      <c r="D7" s="456"/>
      <c r="E7" s="456"/>
      <c r="F7" s="456"/>
      <c r="G7" s="456"/>
      <c r="H7" s="456"/>
      <c r="I7" s="456"/>
    </row>
    <row r="8" spans="1:11" ht="17.25" customHeight="1" thickBot="1" x14ac:dyDescent="0.5">
      <c r="A8" s="31"/>
      <c r="B8" s="48"/>
      <c r="C8" s="48"/>
      <c r="D8" s="48"/>
      <c r="E8" s="48"/>
      <c r="F8" s="48"/>
      <c r="G8" s="48"/>
      <c r="H8" s="48"/>
      <c r="I8" s="48"/>
    </row>
    <row r="9" spans="1:11" ht="28.9" thickBot="1" x14ac:dyDescent="0.5">
      <c r="A9" s="149" t="s">
        <v>80</v>
      </c>
      <c r="B9" s="150" t="s">
        <v>115</v>
      </c>
      <c r="C9" s="150" t="s">
        <v>81</v>
      </c>
      <c r="D9" s="150" t="s">
        <v>82</v>
      </c>
      <c r="E9" s="150" t="s">
        <v>110</v>
      </c>
      <c r="F9" s="151" t="s">
        <v>119</v>
      </c>
      <c r="G9" s="150" t="s">
        <v>83</v>
      </c>
      <c r="H9" s="150" t="s">
        <v>160</v>
      </c>
      <c r="I9" s="152" t="s">
        <v>122</v>
      </c>
      <c r="K9" s="241" t="s">
        <v>157</v>
      </c>
    </row>
    <row r="10" spans="1:11" ht="15.75" x14ac:dyDescent="0.45">
      <c r="A10" s="155">
        <v>1</v>
      </c>
      <c r="B10" s="102"/>
      <c r="C10" s="138"/>
      <c r="D10" s="217"/>
      <c r="E10" s="218"/>
      <c r="F10" s="138"/>
      <c r="G10" s="138"/>
      <c r="H10" s="138"/>
      <c r="I10" s="296"/>
      <c r="J10" s="186"/>
      <c r="K10" s="242" t="s">
        <v>211</v>
      </c>
    </row>
    <row r="11" spans="1:11" ht="15.75" x14ac:dyDescent="0.45">
      <c r="A11" s="156">
        <f>A10+1</f>
        <v>2</v>
      </c>
      <c r="B11" s="135"/>
      <c r="C11" s="159"/>
      <c r="D11" s="107"/>
      <c r="E11" s="170"/>
      <c r="F11" s="159"/>
      <c r="G11" s="159"/>
      <c r="H11" s="159"/>
      <c r="I11" s="290"/>
      <c r="J11" s="186"/>
    </row>
    <row r="12" spans="1:11" x14ac:dyDescent="0.45">
      <c r="A12" s="156">
        <f t="shared" ref="A12:A19" si="0">A11+1</f>
        <v>3</v>
      </c>
      <c r="B12" s="135"/>
      <c r="C12" s="135"/>
      <c r="D12" s="135"/>
      <c r="E12" s="34"/>
      <c r="F12" s="108"/>
      <c r="G12" s="108"/>
      <c r="H12" s="108"/>
      <c r="I12" s="285"/>
    </row>
    <row r="13" spans="1:11" x14ac:dyDescent="0.45">
      <c r="A13" s="156">
        <f t="shared" si="0"/>
        <v>4</v>
      </c>
      <c r="B13" s="107"/>
      <c r="C13" s="107"/>
      <c r="D13" s="135"/>
      <c r="E13" s="34"/>
      <c r="F13" s="108"/>
      <c r="G13" s="108"/>
      <c r="H13" s="108"/>
      <c r="I13" s="285"/>
    </row>
    <row r="14" spans="1:11" x14ac:dyDescent="0.45">
      <c r="A14" s="156">
        <f t="shared" si="0"/>
        <v>5</v>
      </c>
      <c r="B14" s="135"/>
      <c r="C14" s="107"/>
      <c r="D14" s="107"/>
      <c r="E14" s="170"/>
      <c r="F14" s="108"/>
      <c r="G14" s="108"/>
      <c r="H14" s="108"/>
      <c r="I14" s="285"/>
    </row>
    <row r="15" spans="1:11" x14ac:dyDescent="0.45">
      <c r="A15" s="156">
        <f t="shared" si="0"/>
        <v>6</v>
      </c>
      <c r="B15" s="158"/>
      <c r="C15" s="158"/>
      <c r="D15" s="158"/>
      <c r="E15" s="170"/>
      <c r="F15" s="108"/>
      <c r="G15" s="108"/>
      <c r="H15" s="108"/>
      <c r="I15" s="285"/>
    </row>
    <row r="16" spans="1:11" x14ac:dyDescent="0.45">
      <c r="A16" s="156">
        <f t="shared" si="0"/>
        <v>7</v>
      </c>
      <c r="B16" s="158"/>
      <c r="C16" s="106"/>
      <c r="D16" s="158"/>
      <c r="E16" s="170"/>
      <c r="F16" s="108"/>
      <c r="G16" s="108"/>
      <c r="H16" s="108"/>
      <c r="I16" s="285"/>
    </row>
    <row r="17" spans="1:9" x14ac:dyDescent="0.45">
      <c r="A17" s="156">
        <f t="shared" si="0"/>
        <v>8</v>
      </c>
      <c r="B17" s="158"/>
      <c r="C17" s="106"/>
      <c r="D17" s="158"/>
      <c r="E17" s="170"/>
      <c r="F17" s="108"/>
      <c r="G17" s="108"/>
      <c r="H17" s="108"/>
      <c r="I17" s="285"/>
    </row>
    <row r="18" spans="1:9" x14ac:dyDescent="0.45">
      <c r="A18" s="156">
        <f t="shared" si="0"/>
        <v>9</v>
      </c>
      <c r="B18" s="170"/>
      <c r="C18" s="34"/>
      <c r="D18" s="34"/>
      <c r="E18" s="34"/>
      <c r="F18" s="108"/>
      <c r="G18" s="108"/>
      <c r="H18" s="108"/>
      <c r="I18" s="285"/>
    </row>
    <row r="19" spans="1:9" ht="14.65" thickBot="1" x14ac:dyDescent="0.5">
      <c r="A19" s="219">
        <f t="shared" si="0"/>
        <v>10</v>
      </c>
      <c r="B19" s="145"/>
      <c r="C19" s="112"/>
      <c r="D19" s="112"/>
      <c r="E19" s="172"/>
      <c r="F19" s="113"/>
      <c r="G19" s="113"/>
      <c r="H19" s="113"/>
      <c r="I19" s="286"/>
    </row>
    <row r="20" spans="1:9" ht="14.65" thickBot="1" x14ac:dyDescent="0.5">
      <c r="A20" s="324"/>
      <c r="B20" s="143"/>
      <c r="C20" s="143"/>
      <c r="D20" s="173"/>
      <c r="E20" s="173"/>
      <c r="F20" s="173"/>
      <c r="G20" s="173"/>
      <c r="H20" s="117" t="str">
        <f>"Total "&amp;LEFT(A7,3)</f>
        <v>Total I10</v>
      </c>
      <c r="I20" s="220">
        <f>SUM(I10:I19)</f>
        <v>0</v>
      </c>
    </row>
    <row r="21" spans="1:9" x14ac:dyDescent="0.45">
      <c r="B21" s="15"/>
      <c r="C21" s="17"/>
    </row>
    <row r="22" spans="1:9" ht="33.75" customHeight="1" x14ac:dyDescent="0.4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row>
    <row r="23" spans="1:9" x14ac:dyDescent="0.45">
      <c r="B23" s="17"/>
      <c r="C23" s="17"/>
    </row>
    <row r="24" spans="1:9" x14ac:dyDescent="0.45">
      <c r="B24" s="17"/>
      <c r="C24" s="17"/>
    </row>
    <row r="25" spans="1:9" x14ac:dyDescent="0.45">
      <c r="B25" s="17"/>
      <c r="C25" s="1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K26"/>
  <sheetViews>
    <sheetView topLeftCell="A9" zoomScale="90" zoomScaleNormal="90" workbookViewId="0">
      <selection activeCell="B10" sqref="B10:I14"/>
    </sheetView>
  </sheetViews>
  <sheetFormatPr defaultRowHeight="14.25" x14ac:dyDescent="0.45"/>
  <cols>
    <col min="1" max="1" width="5.1328125" customWidth="1"/>
    <col min="2" max="2" width="22.1328125" customWidth="1"/>
    <col min="3" max="3" width="27.1328125" customWidth="1"/>
    <col min="4" max="4" width="21.3984375" customWidth="1"/>
    <col min="5" max="5" width="6.86328125" customWidth="1"/>
    <col min="6" max="6" width="10.59765625" customWidth="1"/>
    <col min="7" max="7" width="16" customWidth="1"/>
    <col min="8" max="8" width="10" customWidth="1"/>
    <col min="9" max="9" width="9.73046875" customWidth="1"/>
  </cols>
  <sheetData>
    <row r="1" spans="1:11" x14ac:dyDescent="0.45">
      <c r="A1" s="238" t="str">
        <f>'Date initiale'!C3</f>
        <v>Universitatea de Arhitectură și Urbanism "Ion Mincu" București</v>
      </c>
      <c r="B1" s="238"/>
      <c r="C1" s="238"/>
    </row>
    <row r="2" spans="1:11" x14ac:dyDescent="0.45">
      <c r="A2" s="238" t="str">
        <f>'Date initiale'!B4&amp;" "&amp;'Date initiale'!C4</f>
        <v>Facultatea ARHITECTURA</v>
      </c>
      <c r="B2" s="238"/>
      <c r="C2" s="238"/>
    </row>
    <row r="3" spans="1:11" x14ac:dyDescent="0.45">
      <c r="A3" s="238" t="str">
        <f>'Date initiale'!B5&amp;" "&amp;'Date initiale'!C5</f>
        <v>Departamentul Bazele Proiectării de Arhitectură</v>
      </c>
      <c r="B3" s="238"/>
      <c r="C3" s="238"/>
    </row>
    <row r="4" spans="1:11" x14ac:dyDescent="0.45">
      <c r="A4" s="115" t="str">
        <f>'Date initiale'!C6&amp;", "&amp;'Date initiale'!C7</f>
        <v>FEZI, Bogdan Andrei, profesor universitar poziția 5, Departamentul Bazele Proiectării de Arhitectură</v>
      </c>
      <c r="B4" s="115"/>
      <c r="C4" s="115"/>
    </row>
    <row r="5" spans="1:11" x14ac:dyDescent="0.45">
      <c r="A5" s="115"/>
      <c r="B5" s="115"/>
      <c r="C5" s="115"/>
    </row>
    <row r="6" spans="1:11" ht="15.75" x14ac:dyDescent="0.45">
      <c r="A6" s="453" t="s">
        <v>159</v>
      </c>
      <c r="B6" s="453"/>
      <c r="C6" s="453"/>
      <c r="D6" s="453"/>
      <c r="E6" s="453"/>
      <c r="F6" s="453"/>
      <c r="G6" s="453"/>
      <c r="H6" s="453"/>
      <c r="I6" s="453"/>
      <c r="J6" s="32"/>
    </row>
    <row r="7" spans="1:11" ht="39" customHeight="1" x14ac:dyDescent="0.45">
      <c r="A7" s="456"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56"/>
      <c r="C7" s="456"/>
      <c r="D7" s="456"/>
      <c r="E7" s="456"/>
      <c r="F7" s="456"/>
      <c r="G7" s="456"/>
      <c r="H7" s="456"/>
      <c r="I7" s="456"/>
      <c r="J7" s="31"/>
    </row>
    <row r="8" spans="1:11" ht="19.5" customHeight="1" thickBot="1" x14ac:dyDescent="0.5">
      <c r="A8" s="48"/>
      <c r="B8" s="48"/>
      <c r="C8" s="48"/>
      <c r="D8" s="48"/>
      <c r="E8" s="48"/>
      <c r="F8" s="48"/>
      <c r="G8" s="48"/>
      <c r="H8" s="48"/>
      <c r="I8" s="48"/>
      <c r="J8" s="31"/>
    </row>
    <row r="9" spans="1:11" ht="63" customHeight="1" thickBot="1" x14ac:dyDescent="0.5">
      <c r="A9" s="210" t="s">
        <v>80</v>
      </c>
      <c r="B9" s="211" t="s">
        <v>115</v>
      </c>
      <c r="C9" s="212" t="s">
        <v>78</v>
      </c>
      <c r="D9" s="212" t="s">
        <v>183</v>
      </c>
      <c r="E9" s="211" t="s">
        <v>119</v>
      </c>
      <c r="F9" s="212" t="s">
        <v>79</v>
      </c>
      <c r="G9" s="212" t="s">
        <v>109</v>
      </c>
      <c r="H9" s="212" t="s">
        <v>267</v>
      </c>
      <c r="I9" s="203" t="s">
        <v>196</v>
      </c>
      <c r="J9" s="2"/>
      <c r="K9" s="241" t="s">
        <v>157</v>
      </c>
    </row>
    <row r="10" spans="1:11" ht="42.75" x14ac:dyDescent="0.45">
      <c r="A10" s="49">
        <v>1</v>
      </c>
      <c r="B10" s="356" t="s">
        <v>269</v>
      </c>
      <c r="C10" s="357" t="s">
        <v>329</v>
      </c>
      <c r="D10" s="356" t="s">
        <v>330</v>
      </c>
      <c r="E10" s="398">
        <v>2008</v>
      </c>
      <c r="F10" s="399" t="s">
        <v>331</v>
      </c>
      <c r="G10" s="400" t="s">
        <v>276</v>
      </c>
      <c r="H10" s="398"/>
      <c r="I10" s="401">
        <v>15</v>
      </c>
      <c r="K10" s="242" t="s">
        <v>212</v>
      </c>
    </row>
    <row r="11" spans="1:11" ht="128.25" x14ac:dyDescent="0.45">
      <c r="A11" s="50">
        <f>A10+1</f>
        <v>2</v>
      </c>
      <c r="B11" s="356" t="s">
        <v>269</v>
      </c>
      <c r="C11" s="357" t="s">
        <v>332</v>
      </c>
      <c r="D11" s="356" t="s">
        <v>333</v>
      </c>
      <c r="E11" s="398">
        <v>2012</v>
      </c>
      <c r="F11" s="399" t="s">
        <v>334</v>
      </c>
      <c r="G11" s="402" t="s">
        <v>335</v>
      </c>
      <c r="H11" s="398"/>
      <c r="I11" s="401">
        <v>15</v>
      </c>
    </row>
    <row r="12" spans="1:11" ht="99.75" x14ac:dyDescent="0.45">
      <c r="A12" s="50">
        <f t="shared" ref="A12:A19" si="0">A11+1</f>
        <v>3</v>
      </c>
      <c r="B12" s="356" t="s">
        <v>269</v>
      </c>
      <c r="C12" s="357" t="s">
        <v>316</v>
      </c>
      <c r="D12" s="356" t="s">
        <v>336</v>
      </c>
      <c r="E12" s="398">
        <v>2020</v>
      </c>
      <c r="F12" s="403" t="s">
        <v>337</v>
      </c>
      <c r="G12" s="402" t="s">
        <v>338</v>
      </c>
      <c r="H12" s="402"/>
      <c r="I12" s="401">
        <v>10</v>
      </c>
    </row>
    <row r="13" spans="1:11" ht="99.75" x14ac:dyDescent="0.45">
      <c r="A13" s="50">
        <f t="shared" si="0"/>
        <v>4</v>
      </c>
      <c r="B13" s="404" t="s">
        <v>269</v>
      </c>
      <c r="C13" s="357" t="s">
        <v>339</v>
      </c>
      <c r="D13" s="405" t="s">
        <v>340</v>
      </c>
      <c r="E13" s="406">
        <v>2021</v>
      </c>
      <c r="F13" s="407" t="s">
        <v>341</v>
      </c>
      <c r="G13" s="402" t="s">
        <v>285</v>
      </c>
      <c r="H13" s="367"/>
      <c r="I13" s="382">
        <v>15</v>
      </c>
    </row>
    <row r="14" spans="1:11" ht="57" x14ac:dyDescent="0.45">
      <c r="A14" s="50">
        <f t="shared" si="0"/>
        <v>5</v>
      </c>
      <c r="B14" s="404" t="s">
        <v>269</v>
      </c>
      <c r="C14" s="357" t="s">
        <v>325</v>
      </c>
      <c r="D14" s="405" t="s">
        <v>342</v>
      </c>
      <c r="E14" s="406">
        <v>2021</v>
      </c>
      <c r="F14" s="399" t="s">
        <v>343</v>
      </c>
      <c r="G14" s="402" t="s">
        <v>327</v>
      </c>
      <c r="H14" s="398"/>
      <c r="I14" s="408">
        <v>15</v>
      </c>
    </row>
    <row r="15" spans="1:11" ht="15.75" x14ac:dyDescent="0.45">
      <c r="A15" s="50">
        <f t="shared" si="0"/>
        <v>6</v>
      </c>
      <c r="B15" s="19"/>
      <c r="C15" s="20"/>
      <c r="D15" s="20"/>
      <c r="E15" s="19"/>
      <c r="F15" s="19"/>
      <c r="G15" s="19"/>
      <c r="H15" s="19"/>
      <c r="I15" s="297"/>
    </row>
    <row r="16" spans="1:11" ht="15.75" x14ac:dyDescent="0.45">
      <c r="A16" s="50">
        <f t="shared" si="0"/>
        <v>7</v>
      </c>
      <c r="B16" s="19"/>
      <c r="C16" s="19"/>
      <c r="D16" s="20"/>
      <c r="E16" s="19"/>
      <c r="F16" s="19"/>
      <c r="G16" s="20"/>
      <c r="H16" s="19"/>
      <c r="I16" s="297"/>
    </row>
    <row r="17" spans="1:10" ht="15.75" x14ac:dyDescent="0.45">
      <c r="A17" s="50">
        <f t="shared" si="0"/>
        <v>8</v>
      </c>
      <c r="B17" s="20"/>
      <c r="C17" s="20"/>
      <c r="D17" s="20"/>
      <c r="E17" s="19"/>
      <c r="F17" s="19"/>
      <c r="G17" s="20"/>
      <c r="H17" s="19"/>
      <c r="I17" s="297"/>
    </row>
    <row r="18" spans="1:10" ht="15.75" x14ac:dyDescent="0.5">
      <c r="A18" s="50">
        <f t="shared" si="0"/>
        <v>9</v>
      </c>
      <c r="B18" s="20"/>
      <c r="C18" s="20"/>
      <c r="D18" s="20"/>
      <c r="E18" s="20"/>
      <c r="F18" s="25"/>
      <c r="G18" s="21"/>
      <c r="H18" s="20"/>
      <c r="I18" s="298"/>
      <c r="J18" s="22"/>
    </row>
    <row r="19" spans="1:10" ht="16.149999999999999" thickBot="1" x14ac:dyDescent="0.5">
      <c r="A19" s="51">
        <f t="shared" si="0"/>
        <v>10</v>
      </c>
      <c r="B19" s="41"/>
      <c r="C19" s="52"/>
      <c r="D19" s="41"/>
      <c r="E19" s="41"/>
      <c r="F19" s="52"/>
      <c r="G19" s="52"/>
      <c r="H19" s="52"/>
      <c r="I19" s="299"/>
    </row>
    <row r="20" spans="1:10" ht="16.149999999999999" thickBot="1" x14ac:dyDescent="0.55000000000000004">
      <c r="A20" s="323"/>
      <c r="D20" s="23"/>
      <c r="E20" s="17"/>
      <c r="H20" s="117" t="str">
        <f>"Total "&amp;LEFT(A7,4)</f>
        <v>Total I11a</v>
      </c>
      <c r="I20" s="163">
        <f>SUM(I10:I19)</f>
        <v>70</v>
      </c>
    </row>
    <row r="21" spans="1:10" ht="15.75" x14ac:dyDescent="0.45">
      <c r="A21" s="44"/>
      <c r="D21" s="24"/>
      <c r="E21" s="17"/>
    </row>
    <row r="22" spans="1:10" x14ac:dyDescent="0.45">
      <c r="D22" s="24"/>
      <c r="E22" s="17"/>
    </row>
    <row r="23" spans="1:10" x14ac:dyDescent="0.45">
      <c r="D23" s="23"/>
      <c r="E23" s="17"/>
    </row>
    <row r="24" spans="1:10" x14ac:dyDescent="0.45">
      <c r="D24" s="23"/>
      <c r="E24" s="17"/>
    </row>
    <row r="25" spans="1:10" x14ac:dyDescent="0.45">
      <c r="D25" s="23"/>
      <c r="E25" s="17"/>
    </row>
    <row r="26" spans="1:10" x14ac:dyDescent="0.45">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J21"/>
  <sheetViews>
    <sheetView zoomScale="90" zoomScaleNormal="90" workbookViewId="0">
      <selection activeCell="B10" sqref="B10:H10"/>
    </sheetView>
  </sheetViews>
  <sheetFormatPr defaultRowHeight="14.25" x14ac:dyDescent="0.45"/>
  <cols>
    <col min="1" max="1" width="5.1328125" customWidth="1"/>
    <col min="2" max="2" width="21.3984375" customWidth="1"/>
    <col min="3" max="3" width="31.3984375" customWidth="1"/>
    <col min="4" max="4" width="27.3984375" customWidth="1"/>
    <col min="5" max="5" width="6.86328125" customWidth="1"/>
    <col min="6" max="6" width="10.59765625" customWidth="1"/>
    <col min="7" max="7" width="16" customWidth="1"/>
    <col min="8" max="8" width="9.73046875" customWidth="1"/>
  </cols>
  <sheetData>
    <row r="1" spans="1:10" ht="15.75" x14ac:dyDescent="0.45">
      <c r="A1" s="238" t="str">
        <f>'Date initiale'!C3</f>
        <v>Universitatea de Arhitectură și Urbanism "Ion Mincu" București</v>
      </c>
      <c r="B1" s="238"/>
      <c r="C1" s="238"/>
      <c r="D1" s="16"/>
    </row>
    <row r="2" spans="1:10" ht="15.75" x14ac:dyDescent="0.45">
      <c r="A2" s="238" t="str">
        <f>'Date initiale'!B4&amp;" "&amp;'Date initiale'!C4</f>
        <v>Facultatea ARHITECTURA</v>
      </c>
      <c r="B2" s="238"/>
      <c r="C2" s="238"/>
      <c r="D2" s="16"/>
    </row>
    <row r="3" spans="1:10" ht="15.75" x14ac:dyDescent="0.45">
      <c r="A3" s="238" t="str">
        <f>'Date initiale'!B5&amp;" "&amp;'Date initiale'!C5</f>
        <v>Departamentul Bazele Proiectării de Arhitectură</v>
      </c>
      <c r="B3" s="238"/>
      <c r="C3" s="238"/>
      <c r="D3" s="16"/>
    </row>
    <row r="4" spans="1:10" x14ac:dyDescent="0.45">
      <c r="A4" s="115" t="str">
        <f>'Date initiale'!C6&amp;", "&amp;'Date initiale'!C7</f>
        <v>FEZI, Bogdan Andrei, profesor universitar poziția 5, Departamentul Bazele Proiectării de Arhitectură</v>
      </c>
      <c r="B4" s="115"/>
      <c r="C4" s="115"/>
    </row>
    <row r="5" spans="1:10" x14ac:dyDescent="0.45">
      <c r="A5" s="115"/>
      <c r="B5" s="115"/>
      <c r="C5" s="115"/>
    </row>
    <row r="6" spans="1:10" ht="15.75" x14ac:dyDescent="0.45">
      <c r="A6" s="453" t="s">
        <v>159</v>
      </c>
      <c r="B6" s="453"/>
      <c r="C6" s="453"/>
      <c r="D6" s="453"/>
      <c r="E6" s="453"/>
      <c r="F6" s="453"/>
      <c r="G6" s="453"/>
      <c r="H6" s="453"/>
      <c r="I6" s="32"/>
      <c r="J6" s="32"/>
    </row>
    <row r="7" spans="1:10" ht="39" customHeight="1" x14ac:dyDescent="0.45">
      <c r="A7" s="456"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56"/>
      <c r="C7" s="456"/>
      <c r="D7" s="456"/>
      <c r="E7" s="456"/>
      <c r="F7" s="456"/>
      <c r="G7" s="456"/>
      <c r="H7" s="456"/>
      <c r="I7" s="174"/>
      <c r="J7" s="174"/>
    </row>
    <row r="8" spans="1:10" ht="21.75" customHeight="1" thickBot="1" x14ac:dyDescent="0.5">
      <c r="A8" s="46"/>
      <c r="B8" s="46"/>
      <c r="C8" s="46"/>
      <c r="D8" s="46"/>
      <c r="E8" s="46"/>
      <c r="F8" s="46"/>
      <c r="G8" s="46"/>
      <c r="H8" s="46"/>
    </row>
    <row r="9" spans="1:10" ht="28.9" thickBot="1" x14ac:dyDescent="0.5">
      <c r="A9" s="149" t="s">
        <v>80</v>
      </c>
      <c r="B9" s="202" t="s">
        <v>115</v>
      </c>
      <c r="C9" s="202" t="s">
        <v>185</v>
      </c>
      <c r="D9" s="202" t="s">
        <v>186</v>
      </c>
      <c r="E9" s="202" t="s">
        <v>105</v>
      </c>
      <c r="F9" s="202" t="s">
        <v>106</v>
      </c>
      <c r="G9" s="213" t="s">
        <v>184</v>
      </c>
      <c r="H9" s="203" t="s">
        <v>196</v>
      </c>
      <c r="J9" s="241" t="s">
        <v>157</v>
      </c>
    </row>
    <row r="10" spans="1:10" ht="71.25" x14ac:dyDescent="0.45">
      <c r="A10" s="187">
        <v>1</v>
      </c>
      <c r="B10" s="409" t="s">
        <v>269</v>
      </c>
      <c r="C10" s="409" t="s">
        <v>344</v>
      </c>
      <c r="D10" s="366" t="s">
        <v>345</v>
      </c>
      <c r="E10" s="390">
        <v>2019</v>
      </c>
      <c r="F10" s="410" t="s">
        <v>346</v>
      </c>
      <c r="G10" s="410"/>
      <c r="H10" s="411">
        <v>10</v>
      </c>
      <c r="J10" s="242" t="s">
        <v>213</v>
      </c>
    </row>
    <row r="11" spans="1:10" x14ac:dyDescent="0.45">
      <c r="A11" s="189">
        <f>A10+1</f>
        <v>2</v>
      </c>
      <c r="B11" s="124"/>
      <c r="C11" s="124"/>
      <c r="D11" s="124"/>
      <c r="E11" s="124"/>
      <c r="F11" s="190"/>
      <c r="G11" s="191"/>
      <c r="H11" s="290"/>
    </row>
    <row r="12" spans="1:10" ht="15.75" x14ac:dyDescent="0.45">
      <c r="A12" s="189">
        <f t="shared" ref="A12:A19" si="0">A11+1</f>
        <v>3</v>
      </c>
      <c r="B12" s="193"/>
      <c r="C12" s="193"/>
      <c r="D12" s="193"/>
      <c r="E12" s="193"/>
      <c r="F12" s="194"/>
      <c r="G12" s="195"/>
      <c r="H12" s="300"/>
      <c r="I12" s="22"/>
    </row>
    <row r="13" spans="1:10" ht="15.75" x14ac:dyDescent="0.45">
      <c r="A13" s="189">
        <f t="shared" si="0"/>
        <v>4</v>
      </c>
      <c r="B13" s="124"/>
      <c r="C13" s="124"/>
      <c r="D13" s="124"/>
      <c r="E13" s="124"/>
      <c r="F13" s="190"/>
      <c r="G13" s="191"/>
      <c r="H13" s="290"/>
      <c r="I13" s="22"/>
    </row>
    <row r="14" spans="1:10" x14ac:dyDescent="0.45">
      <c r="A14" s="189">
        <f t="shared" si="0"/>
        <v>5</v>
      </c>
      <c r="B14" s="124"/>
      <c r="C14" s="124"/>
      <c r="D14" s="124"/>
      <c r="E14" s="124"/>
      <c r="F14" s="190"/>
      <c r="G14" s="191"/>
      <c r="H14" s="290"/>
    </row>
    <row r="15" spans="1:10" ht="15.75" x14ac:dyDescent="0.45">
      <c r="A15" s="189">
        <f t="shared" si="0"/>
        <v>6</v>
      </c>
      <c r="B15" s="124"/>
      <c r="C15" s="124"/>
      <c r="D15" s="124"/>
      <c r="E15" s="124"/>
      <c r="F15" s="190"/>
      <c r="G15" s="191"/>
      <c r="H15" s="290"/>
      <c r="I15" s="22"/>
    </row>
    <row r="16" spans="1:10" x14ac:dyDescent="0.45">
      <c r="A16" s="189">
        <f t="shared" si="0"/>
        <v>7</v>
      </c>
      <c r="B16" s="124"/>
      <c r="C16" s="124"/>
      <c r="D16" s="124"/>
      <c r="E16" s="124"/>
      <c r="F16" s="190"/>
      <c r="G16" s="191"/>
      <c r="H16" s="290"/>
    </row>
    <row r="17" spans="1:9" ht="15.75" x14ac:dyDescent="0.45">
      <c r="A17" s="189">
        <f t="shared" si="0"/>
        <v>8</v>
      </c>
      <c r="B17" s="193"/>
      <c r="C17" s="193"/>
      <c r="D17" s="193"/>
      <c r="E17" s="193"/>
      <c r="F17" s="194"/>
      <c r="G17" s="195"/>
      <c r="H17" s="300"/>
      <c r="I17" s="22"/>
    </row>
    <row r="18" spans="1:9" ht="15.75" x14ac:dyDescent="0.45">
      <c r="A18" s="189">
        <f t="shared" si="0"/>
        <v>9</v>
      </c>
      <c r="B18" s="124"/>
      <c r="C18" s="124"/>
      <c r="D18" s="124"/>
      <c r="E18" s="124"/>
      <c r="F18" s="190"/>
      <c r="G18" s="191"/>
      <c r="H18" s="290"/>
      <c r="I18" s="22"/>
    </row>
    <row r="19" spans="1:9" ht="14.65" thickBot="1" x14ac:dyDescent="0.5">
      <c r="A19" s="196">
        <f t="shared" si="0"/>
        <v>10</v>
      </c>
      <c r="B19" s="130"/>
      <c r="C19" s="130"/>
      <c r="D19" s="130"/>
      <c r="E19" s="130"/>
      <c r="F19" s="197"/>
      <c r="G19" s="198"/>
      <c r="H19" s="301"/>
    </row>
    <row r="20" spans="1:9" ht="14.65" thickBot="1" x14ac:dyDescent="0.5">
      <c r="A20" s="322"/>
      <c r="B20" s="200"/>
      <c r="C20" s="200"/>
      <c r="D20" s="200"/>
      <c r="E20" s="200"/>
      <c r="G20" s="153" t="str">
        <f>"Total "&amp;LEFT(A7,4)</f>
        <v>Total I11b</v>
      </c>
      <c r="H20" s="250">
        <f>SUM(H10:H19)</f>
        <v>10</v>
      </c>
    </row>
    <row r="21" spans="1:9" ht="15.75" x14ac:dyDescent="0.45">
      <c r="A21" s="22"/>
      <c r="B21" s="22"/>
      <c r="C21" s="22"/>
      <c r="D21" s="22"/>
      <c r="E21" s="22"/>
      <c r="F21" s="22"/>
      <c r="G21" s="22"/>
      <c r="H21" s="22"/>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I25"/>
  <sheetViews>
    <sheetView topLeftCell="A4" zoomScale="90" zoomScaleNormal="90" workbookViewId="0">
      <selection activeCell="B21" sqref="B21"/>
    </sheetView>
  </sheetViews>
  <sheetFormatPr defaultRowHeight="14.25" x14ac:dyDescent="0.45"/>
  <cols>
    <col min="1" max="1" width="5.1328125" customWidth="1"/>
    <col min="2" max="2" width="22.1328125" customWidth="1"/>
    <col min="3" max="3" width="35.73046875" customWidth="1"/>
    <col min="4" max="4" width="38.86328125" customWidth="1"/>
    <col min="5" max="5" width="6.86328125" customWidth="1"/>
    <col min="6" max="6" width="10.59765625" customWidth="1"/>
    <col min="7" max="7" width="9.73046875" customWidth="1"/>
  </cols>
  <sheetData>
    <row r="1" spans="1:9" x14ac:dyDescent="0.45">
      <c r="A1" s="238" t="str">
        <f>'Date initiale'!C3</f>
        <v>Universitatea de Arhitectură și Urbanism "Ion Mincu" București</v>
      </c>
      <c r="B1" s="238"/>
      <c r="C1" s="238"/>
    </row>
    <row r="2" spans="1:9" x14ac:dyDescent="0.45">
      <c r="A2" s="238" t="str">
        <f>'Date initiale'!B4&amp;" "&amp;'Date initiale'!C4</f>
        <v>Facultatea ARHITECTURA</v>
      </c>
      <c r="B2" s="238"/>
      <c r="C2" s="238"/>
    </row>
    <row r="3" spans="1:9" x14ac:dyDescent="0.45">
      <c r="A3" s="238" t="str">
        <f>'Date initiale'!B5&amp;" "&amp;'Date initiale'!C5</f>
        <v>Departamentul Bazele Proiectării de Arhitectură</v>
      </c>
      <c r="B3" s="238"/>
      <c r="C3" s="238"/>
    </row>
    <row r="4" spans="1:9" x14ac:dyDescent="0.45">
      <c r="A4" s="115" t="str">
        <f>'Date initiale'!C6&amp;", "&amp;'Date initiale'!C7</f>
        <v>FEZI, Bogdan Andrei, profesor universitar poziția 5, Departamentul Bazele Proiectării de Arhitectură</v>
      </c>
      <c r="B4" s="115"/>
      <c r="C4" s="115"/>
    </row>
    <row r="5" spans="1:9" x14ac:dyDescent="0.45">
      <c r="A5" s="115"/>
      <c r="B5" s="115"/>
      <c r="C5" s="115"/>
    </row>
    <row r="6" spans="1:9" ht="15.75" x14ac:dyDescent="0.5">
      <c r="A6" s="458" t="s">
        <v>159</v>
      </c>
      <c r="B6" s="458"/>
      <c r="C6" s="458"/>
      <c r="D6" s="458"/>
      <c r="E6" s="458"/>
      <c r="F6" s="458"/>
      <c r="G6" s="458"/>
    </row>
    <row r="7" spans="1:9" ht="15.75" x14ac:dyDescent="0.45">
      <c r="A7" s="456" t="str">
        <f>'Descriere indicatori'!A14&amp;"c. "&amp;'Descriere indicatori'!B16</f>
        <v xml:space="preserve">I11c. Susţinere comunicare publică în cadrul conferinţelor, colocviilor, seminarelor internaţionale/naţionale </v>
      </c>
      <c r="B7" s="456"/>
      <c r="C7" s="456"/>
      <c r="D7" s="456"/>
      <c r="E7" s="456"/>
      <c r="F7" s="456"/>
      <c r="G7" s="456"/>
      <c r="H7" s="174"/>
    </row>
    <row r="8" spans="1:9" ht="16.149999999999999" thickBot="1" x14ac:dyDescent="0.5">
      <c r="A8" s="48"/>
      <c r="B8" s="48"/>
      <c r="C8" s="48"/>
      <c r="D8" s="48"/>
      <c r="E8" s="48"/>
      <c r="F8" s="48"/>
      <c r="G8" s="48"/>
      <c r="H8" s="48"/>
    </row>
    <row r="9" spans="1:9" ht="28.9" thickBot="1" x14ac:dyDescent="0.5">
      <c r="A9" s="149" t="s">
        <v>80</v>
      </c>
      <c r="B9" s="202" t="s">
        <v>115</v>
      </c>
      <c r="C9" s="202" t="s">
        <v>103</v>
      </c>
      <c r="D9" s="202" t="s">
        <v>104</v>
      </c>
      <c r="E9" s="202" t="s">
        <v>105</v>
      </c>
      <c r="F9" s="202" t="s">
        <v>106</v>
      </c>
      <c r="G9" s="203" t="s">
        <v>196</v>
      </c>
      <c r="I9" s="241" t="s">
        <v>157</v>
      </c>
    </row>
    <row r="10" spans="1:9" ht="28.5" x14ac:dyDescent="0.45">
      <c r="A10" s="204">
        <v>1</v>
      </c>
      <c r="B10" s="356" t="s">
        <v>269</v>
      </c>
      <c r="C10" s="357" t="s">
        <v>347</v>
      </c>
      <c r="D10" s="356" t="s">
        <v>348</v>
      </c>
      <c r="E10" s="390">
        <v>2010</v>
      </c>
      <c r="F10" s="390" t="s">
        <v>349</v>
      </c>
      <c r="G10" s="412">
        <v>3</v>
      </c>
      <c r="I10" s="242" t="s">
        <v>214</v>
      </c>
    </row>
    <row r="11" spans="1:9" x14ac:dyDescent="0.45">
      <c r="A11" s="205">
        <f>A10+1</f>
        <v>2</v>
      </c>
      <c r="B11" s="356" t="s">
        <v>269</v>
      </c>
      <c r="C11" s="389" t="s">
        <v>350</v>
      </c>
      <c r="D11" s="409" t="s">
        <v>351</v>
      </c>
      <c r="E11" s="390">
        <v>2011</v>
      </c>
      <c r="F11" s="413" t="s">
        <v>352</v>
      </c>
      <c r="G11" s="412">
        <v>3</v>
      </c>
    </row>
    <row r="12" spans="1:9" ht="28.5" x14ac:dyDescent="0.45">
      <c r="A12" s="205">
        <f t="shared" ref="A12:A19" si="0">A11+1</f>
        <v>3</v>
      </c>
      <c r="B12" s="356" t="s">
        <v>269</v>
      </c>
      <c r="C12" s="389" t="s">
        <v>353</v>
      </c>
      <c r="D12" s="409" t="s">
        <v>354</v>
      </c>
      <c r="E12" s="390">
        <v>2018</v>
      </c>
      <c r="F12" s="413" t="s">
        <v>355</v>
      </c>
      <c r="G12" s="412">
        <v>5</v>
      </c>
    </row>
    <row r="13" spans="1:9" ht="28.5" x14ac:dyDescent="0.45">
      <c r="A13" s="205">
        <f t="shared" si="0"/>
        <v>4</v>
      </c>
      <c r="B13" s="356" t="s">
        <v>269</v>
      </c>
      <c r="C13" s="389" t="s">
        <v>330</v>
      </c>
      <c r="D13" s="409" t="s">
        <v>329</v>
      </c>
      <c r="E13" s="390">
        <v>2008</v>
      </c>
      <c r="F13" s="414" t="s">
        <v>331</v>
      </c>
      <c r="G13" s="412">
        <v>5</v>
      </c>
    </row>
    <row r="14" spans="1:9" ht="71.25" x14ac:dyDescent="0.45">
      <c r="A14" s="205">
        <f t="shared" si="0"/>
        <v>5</v>
      </c>
      <c r="B14" s="356" t="s">
        <v>269</v>
      </c>
      <c r="C14" s="389" t="s">
        <v>336</v>
      </c>
      <c r="D14" s="409" t="s">
        <v>316</v>
      </c>
      <c r="E14" s="390">
        <v>2020</v>
      </c>
      <c r="F14" s="410" t="s">
        <v>337</v>
      </c>
      <c r="G14" s="412">
        <v>3</v>
      </c>
    </row>
    <row r="15" spans="1:9" ht="42.75" x14ac:dyDescent="0.45">
      <c r="A15" s="205">
        <f t="shared" si="0"/>
        <v>6</v>
      </c>
      <c r="B15" s="356" t="s">
        <v>269</v>
      </c>
      <c r="C15" s="389" t="s">
        <v>356</v>
      </c>
      <c r="D15" s="409" t="s">
        <v>357</v>
      </c>
      <c r="E15" s="390">
        <v>2021</v>
      </c>
      <c r="F15" s="410" t="s">
        <v>358</v>
      </c>
      <c r="G15" s="412">
        <v>5</v>
      </c>
    </row>
    <row r="16" spans="1:9" ht="42.75" x14ac:dyDescent="0.45">
      <c r="A16" s="205">
        <f t="shared" si="0"/>
        <v>7</v>
      </c>
      <c r="B16" s="356" t="s">
        <v>269</v>
      </c>
      <c r="C16" s="365" t="s">
        <v>359</v>
      </c>
      <c r="D16" s="366" t="s">
        <v>325</v>
      </c>
      <c r="E16" s="390">
        <v>2021</v>
      </c>
      <c r="F16" s="414" t="s">
        <v>360</v>
      </c>
      <c r="G16" s="412">
        <v>5</v>
      </c>
    </row>
    <row r="17" spans="1:7" ht="28.5" x14ac:dyDescent="0.45">
      <c r="A17" s="205">
        <f t="shared" si="0"/>
        <v>8</v>
      </c>
      <c r="B17" s="409" t="s">
        <v>269</v>
      </c>
      <c r="C17" s="365" t="s">
        <v>361</v>
      </c>
      <c r="D17" s="366" t="s">
        <v>362</v>
      </c>
      <c r="E17" s="390">
        <v>2022</v>
      </c>
      <c r="F17" s="414" t="s">
        <v>363</v>
      </c>
      <c r="G17" s="412">
        <v>5</v>
      </c>
    </row>
    <row r="18" spans="1:7" ht="42.75" x14ac:dyDescent="0.45">
      <c r="A18" s="205">
        <f t="shared" si="0"/>
        <v>9</v>
      </c>
      <c r="B18" s="409" t="s">
        <v>269</v>
      </c>
      <c r="C18" s="365" t="s">
        <v>364</v>
      </c>
      <c r="D18" s="366" t="s">
        <v>365</v>
      </c>
      <c r="E18" s="390">
        <v>2023</v>
      </c>
      <c r="F18" s="390" t="s">
        <v>366</v>
      </c>
      <c r="G18" s="412">
        <v>5</v>
      </c>
    </row>
    <row r="19" spans="1:7" ht="28.9" thickBot="1" x14ac:dyDescent="0.5">
      <c r="A19" s="207">
        <f t="shared" si="0"/>
        <v>10</v>
      </c>
      <c r="B19" s="409" t="s">
        <v>269</v>
      </c>
      <c r="C19" s="365" t="s">
        <v>439</v>
      </c>
      <c r="D19" s="366" t="s">
        <v>440</v>
      </c>
      <c r="E19" s="390">
        <v>2023</v>
      </c>
      <c r="F19" s="414" t="s">
        <v>441</v>
      </c>
      <c r="G19" s="412">
        <v>3</v>
      </c>
    </row>
    <row r="20" spans="1:7" ht="14.65" thickBot="1" x14ac:dyDescent="0.5">
      <c r="A20" s="318"/>
      <c r="D20" s="17"/>
      <c r="F20" s="153" t="str">
        <f>"Total "&amp;LEFT(A7,4)</f>
        <v>Total I11c</v>
      </c>
      <c r="G20" s="154">
        <f>SUM(G10:G19)</f>
        <v>42</v>
      </c>
    </row>
    <row r="21" spans="1:7" x14ac:dyDescent="0.45">
      <c r="D21" s="17"/>
    </row>
    <row r="22" spans="1:7" x14ac:dyDescent="0.45">
      <c r="D22" s="17"/>
    </row>
    <row r="23" spans="1:7" x14ac:dyDescent="0.45">
      <c r="B23" s="17"/>
      <c r="D23" s="17"/>
    </row>
    <row r="24" spans="1:7" x14ac:dyDescent="0.45">
      <c r="B24" s="17"/>
      <c r="D24" s="17"/>
    </row>
    <row r="25" spans="1:7" x14ac:dyDescent="0.45">
      <c r="B25" s="17"/>
      <c r="D25"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3"/>
  <sheetViews>
    <sheetView zoomScale="90" zoomScaleNormal="90" workbookViewId="0">
      <selection activeCell="B17" sqref="B17"/>
    </sheetView>
  </sheetViews>
  <sheetFormatPr defaultRowHeight="14.25" x14ac:dyDescent="0.4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1" ht="15.75" x14ac:dyDescent="0.45">
      <c r="A1" s="238" t="str">
        <f>'Date initiale'!C3</f>
        <v>Universitatea de Arhitectură și Urbanism "Ion Mincu" București</v>
      </c>
      <c r="B1" s="238"/>
      <c r="C1" s="238"/>
      <c r="D1" s="16"/>
      <c r="E1" s="16"/>
      <c r="F1" s="16"/>
    </row>
    <row r="2" spans="1:11" ht="15.75" x14ac:dyDescent="0.45">
      <c r="A2" s="238" t="str">
        <f>'Date initiale'!B4&amp;" "&amp;'Date initiale'!C4</f>
        <v>Facultatea ARHITECTURA</v>
      </c>
      <c r="B2" s="238"/>
      <c r="C2" s="238"/>
      <c r="D2" s="16"/>
      <c r="E2" s="16"/>
      <c r="F2" s="16"/>
    </row>
    <row r="3" spans="1:11" ht="15.75" x14ac:dyDescent="0.45">
      <c r="A3" s="238" t="str">
        <f>'Date initiale'!B5&amp;" "&amp;'Date initiale'!C5</f>
        <v>Departamentul Bazele Proiectării de Arhitectură</v>
      </c>
      <c r="B3" s="238"/>
      <c r="C3" s="238"/>
      <c r="D3" s="16"/>
      <c r="E3" s="16"/>
      <c r="F3" s="16"/>
    </row>
    <row r="4" spans="1:11" ht="15.75" x14ac:dyDescent="0.45">
      <c r="A4" s="239" t="str">
        <f>'Date initiale'!C6&amp;", "&amp;'Date initiale'!C7</f>
        <v>FEZI, Bogdan Andrei, profesor universitar poziția 5, Departamentul Bazele Proiectării de Arhitectură</v>
      </c>
      <c r="B4" s="239"/>
      <c r="C4" s="239"/>
      <c r="D4" s="16"/>
      <c r="E4" s="16"/>
      <c r="F4" s="16"/>
    </row>
    <row r="5" spans="1:11" ht="15.75" x14ac:dyDescent="0.45">
      <c r="A5" s="239"/>
      <c r="B5" s="239"/>
      <c r="C5" s="239"/>
      <c r="D5" s="16"/>
      <c r="E5" s="16"/>
      <c r="F5" s="16"/>
    </row>
    <row r="6" spans="1:11" ht="15.75" x14ac:dyDescent="0.45">
      <c r="A6" s="453" t="s">
        <v>159</v>
      </c>
      <c r="B6" s="453"/>
      <c r="C6" s="453"/>
      <c r="D6" s="453"/>
      <c r="E6" s="453"/>
      <c r="F6" s="453"/>
      <c r="G6" s="453"/>
      <c r="H6" s="453"/>
    </row>
    <row r="7" spans="1:11" ht="39" customHeight="1" x14ac:dyDescent="0.5">
      <c r="A7" s="456" t="str">
        <f>'Descriere indicatori'!A17&amp;". "&amp;'Descriere indicatori'!B17</f>
        <v xml:space="preserve">I12. Proiect de arhitectură, restaurare, cu un program de mare complexitate, de importanţă naţională sau regională, edificat/autorizat** </v>
      </c>
      <c r="B7" s="456"/>
      <c r="C7" s="456"/>
      <c r="D7" s="456"/>
      <c r="E7" s="456"/>
      <c r="F7" s="456"/>
      <c r="G7" s="456"/>
      <c r="H7" s="456"/>
      <c r="I7" s="27"/>
      <c r="K7" s="27"/>
    </row>
    <row r="8" spans="1:11" ht="16.149999999999999" thickBot="1" x14ac:dyDescent="0.5">
      <c r="A8" s="43"/>
      <c r="B8" s="43"/>
      <c r="C8" s="43"/>
      <c r="D8" s="43"/>
      <c r="E8" s="43"/>
      <c r="F8" s="43"/>
      <c r="G8" s="43"/>
      <c r="H8" s="43"/>
    </row>
    <row r="9" spans="1:11" ht="46.5" customHeight="1" thickBot="1" x14ac:dyDescent="0.5">
      <c r="A9" s="178" t="s">
        <v>80</v>
      </c>
      <c r="B9" s="202" t="s">
        <v>102</v>
      </c>
      <c r="C9" s="216" t="s">
        <v>100</v>
      </c>
      <c r="D9" s="216" t="s">
        <v>101</v>
      </c>
      <c r="E9" s="202" t="s">
        <v>188</v>
      </c>
      <c r="F9" s="202" t="s">
        <v>187</v>
      </c>
      <c r="G9" s="216" t="s">
        <v>119</v>
      </c>
      <c r="H9" s="203" t="s">
        <v>196</v>
      </c>
      <c r="J9" s="241" t="s">
        <v>157</v>
      </c>
    </row>
    <row r="10" spans="1:11" ht="28.5" x14ac:dyDescent="0.45">
      <c r="A10" s="187">
        <v>1</v>
      </c>
      <c r="B10" s="120"/>
      <c r="C10" s="416" t="s">
        <v>367</v>
      </c>
      <c r="D10" s="417"/>
      <c r="E10" s="417" t="s">
        <v>368</v>
      </c>
      <c r="F10" s="417" t="s">
        <v>369</v>
      </c>
      <c r="G10" s="417" t="s">
        <v>370</v>
      </c>
      <c r="H10" s="418">
        <v>30</v>
      </c>
      <c r="J10" s="242" t="s">
        <v>215</v>
      </c>
    </row>
    <row r="11" spans="1:11" x14ac:dyDescent="0.45">
      <c r="A11" s="214">
        <f>A10+1</f>
        <v>2</v>
      </c>
      <c r="B11" s="124"/>
      <c r="C11" s="89" t="s">
        <v>371</v>
      </c>
      <c r="D11" s="82"/>
      <c r="E11" s="417" t="s">
        <v>368</v>
      </c>
      <c r="F11" s="417" t="s">
        <v>369</v>
      </c>
      <c r="G11" s="82" t="s">
        <v>372</v>
      </c>
      <c r="H11" s="419">
        <v>30</v>
      </c>
    </row>
    <row r="12" spans="1:11" x14ac:dyDescent="0.45">
      <c r="A12" s="214">
        <f t="shared" ref="A12:A18" si="0">A11+1</f>
        <v>3</v>
      </c>
      <c r="B12" s="124"/>
      <c r="C12" s="89" t="s">
        <v>373</v>
      </c>
      <c r="D12" s="82"/>
      <c r="E12" s="417" t="s">
        <v>368</v>
      </c>
      <c r="F12" s="417" t="s">
        <v>369</v>
      </c>
      <c r="G12" s="82" t="s">
        <v>374</v>
      </c>
      <c r="H12" s="419">
        <v>30</v>
      </c>
    </row>
    <row r="13" spans="1:11" ht="28.5" x14ac:dyDescent="0.45">
      <c r="A13" s="214">
        <f t="shared" si="0"/>
        <v>4</v>
      </c>
      <c r="B13" s="190"/>
      <c r="C13" s="89" t="s">
        <v>375</v>
      </c>
      <c r="D13" s="82"/>
      <c r="E13" s="417" t="s">
        <v>368</v>
      </c>
      <c r="F13" s="417" t="s">
        <v>369</v>
      </c>
      <c r="G13" s="82" t="s">
        <v>376</v>
      </c>
      <c r="H13" s="419">
        <v>30</v>
      </c>
    </row>
    <row r="14" spans="1:11" ht="28.5" x14ac:dyDescent="0.45">
      <c r="A14" s="214">
        <f t="shared" si="0"/>
        <v>5</v>
      </c>
      <c r="B14" s="190"/>
      <c r="C14" s="89" t="s">
        <v>377</v>
      </c>
      <c r="D14" s="82"/>
      <c r="E14" s="417" t="s">
        <v>368</v>
      </c>
      <c r="F14" s="82" t="s">
        <v>378</v>
      </c>
      <c r="G14" s="82" t="s">
        <v>379</v>
      </c>
      <c r="H14" s="419">
        <v>10</v>
      </c>
    </row>
    <row r="15" spans="1:11" ht="42.75" x14ac:dyDescent="0.45">
      <c r="A15" s="214">
        <f t="shared" si="0"/>
        <v>6</v>
      </c>
      <c r="B15" s="124"/>
      <c r="C15" s="89" t="s">
        <v>380</v>
      </c>
      <c r="D15" s="82"/>
      <c r="E15" s="417" t="s">
        <v>368</v>
      </c>
      <c r="F15" s="82" t="s">
        <v>378</v>
      </c>
      <c r="G15" s="82">
        <v>1998</v>
      </c>
      <c r="H15" s="419">
        <v>10</v>
      </c>
    </row>
    <row r="16" spans="1:11" ht="28.5" x14ac:dyDescent="0.45">
      <c r="A16" s="214">
        <f t="shared" si="0"/>
        <v>7</v>
      </c>
      <c r="B16" s="190"/>
      <c r="C16" s="89" t="s">
        <v>381</v>
      </c>
      <c r="D16" s="82"/>
      <c r="E16" s="417" t="s">
        <v>368</v>
      </c>
      <c r="F16" s="82" t="s">
        <v>378</v>
      </c>
      <c r="G16" s="82" t="s">
        <v>382</v>
      </c>
      <c r="H16" s="419">
        <v>10</v>
      </c>
    </row>
    <row r="17" spans="1:8" ht="42.75" x14ac:dyDescent="0.45">
      <c r="A17" s="214">
        <f t="shared" si="0"/>
        <v>8</v>
      </c>
      <c r="B17" s="124"/>
      <c r="C17" s="89" t="s">
        <v>383</v>
      </c>
      <c r="D17" s="82"/>
      <c r="E17" s="417" t="s">
        <v>368</v>
      </c>
      <c r="F17" s="82" t="s">
        <v>378</v>
      </c>
      <c r="G17" s="82" t="s">
        <v>376</v>
      </c>
      <c r="H17" s="419">
        <v>10</v>
      </c>
    </row>
    <row r="18" spans="1:8" ht="28.5" x14ac:dyDescent="0.45">
      <c r="A18" s="215">
        <f t="shared" si="0"/>
        <v>9</v>
      </c>
      <c r="B18" s="190"/>
      <c r="C18" s="89" t="s">
        <v>384</v>
      </c>
      <c r="D18" s="82"/>
      <c r="E18" s="417" t="s">
        <v>368</v>
      </c>
      <c r="F18" s="82" t="s">
        <v>378</v>
      </c>
      <c r="G18" s="82">
        <v>2001</v>
      </c>
      <c r="H18" s="419">
        <v>10</v>
      </c>
    </row>
    <row r="19" spans="1:8" ht="28.5" x14ac:dyDescent="0.45">
      <c r="A19" s="215">
        <f>A17+1</f>
        <v>9</v>
      </c>
      <c r="B19" s="415"/>
      <c r="C19" s="89" t="s">
        <v>385</v>
      </c>
      <c r="D19" s="420"/>
      <c r="E19" s="417" t="s">
        <v>368</v>
      </c>
      <c r="F19" s="82" t="s">
        <v>378</v>
      </c>
      <c r="G19" s="420">
        <v>2002</v>
      </c>
      <c r="H19" s="419">
        <v>10</v>
      </c>
    </row>
    <row r="20" spans="1:8" ht="28.9" thickBot="1" x14ac:dyDescent="0.5">
      <c r="A20" s="207">
        <v>11</v>
      </c>
      <c r="B20" s="209"/>
      <c r="C20" s="421" t="s">
        <v>386</v>
      </c>
      <c r="D20" s="422"/>
      <c r="E20" s="422" t="s">
        <v>368</v>
      </c>
      <c r="F20" s="422" t="s">
        <v>378</v>
      </c>
      <c r="G20" s="420">
        <v>2003</v>
      </c>
      <c r="H20" s="419">
        <v>10</v>
      </c>
    </row>
    <row r="21" spans="1:8" ht="14.65" thickBot="1" x14ac:dyDescent="0.5">
      <c r="A21" s="318"/>
      <c r="G21" s="153" t="str">
        <f>"Total "&amp;LEFT(A7,3)</f>
        <v>Total I12</v>
      </c>
      <c r="H21" s="154">
        <f>SUM(H10:H20)</f>
        <v>190</v>
      </c>
    </row>
    <row r="23" spans="1:8" ht="53.25" customHeight="1" x14ac:dyDescent="0.45">
      <c r="A23" s="455"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3" s="455"/>
      <c r="C23" s="455"/>
      <c r="D23" s="455"/>
      <c r="E23" s="455"/>
      <c r="F23" s="455"/>
      <c r="G23" s="455"/>
      <c r="H23" s="455"/>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F7" sqref="F7"/>
    </sheetView>
  </sheetViews>
  <sheetFormatPr defaultRowHeight="14.25" x14ac:dyDescent="0.45"/>
  <cols>
    <col min="1" max="1" width="9.1328125"/>
    <col min="2" max="2" width="28.59765625" customWidth="1"/>
    <col min="3" max="3" width="39" customWidth="1"/>
  </cols>
  <sheetData>
    <row r="1" spans="2:3" x14ac:dyDescent="0.45">
      <c r="B1" s="73" t="s">
        <v>147</v>
      </c>
    </row>
    <row r="3" spans="2:3" ht="31.5" x14ac:dyDescent="0.45">
      <c r="B3" s="328" t="s">
        <v>123</v>
      </c>
      <c r="C3" s="56" t="s">
        <v>148</v>
      </c>
    </row>
    <row r="4" spans="2:3" ht="15.75" x14ac:dyDescent="0.45">
      <c r="B4" s="328" t="s">
        <v>124</v>
      </c>
      <c r="C4" s="333" t="s">
        <v>77</v>
      </c>
    </row>
    <row r="5" spans="2:3" ht="15.75" x14ac:dyDescent="0.45">
      <c r="B5" s="328" t="s">
        <v>125</v>
      </c>
      <c r="C5" s="333" t="s">
        <v>268</v>
      </c>
    </row>
    <row r="6" spans="2:3" ht="15.75" x14ac:dyDescent="0.45">
      <c r="B6" s="329" t="s">
        <v>128</v>
      </c>
      <c r="C6" s="333" t="s">
        <v>269</v>
      </c>
    </row>
    <row r="7" spans="2:3" ht="15.75" x14ac:dyDescent="0.45">
      <c r="B7" s="328" t="s">
        <v>228</v>
      </c>
      <c r="C7" s="333" t="s">
        <v>443</v>
      </c>
    </row>
    <row r="8" spans="2:3" ht="15.75" x14ac:dyDescent="0.45">
      <c r="B8" s="328" t="s">
        <v>154</v>
      </c>
      <c r="C8" s="333" t="s">
        <v>191</v>
      </c>
    </row>
    <row r="9" spans="2:3" ht="15.75" x14ac:dyDescent="0.45">
      <c r="B9" s="330" t="s">
        <v>127</v>
      </c>
      <c r="C9" s="334" t="s">
        <v>270</v>
      </c>
    </row>
    <row r="10" spans="2:3" ht="15" customHeight="1" x14ac:dyDescent="0.45">
      <c r="B10" s="330" t="s">
        <v>126</v>
      </c>
      <c r="C10" s="335"/>
    </row>
  </sheetData>
  <phoneticPr fontId="0" type="noConversion"/>
  <pageMargins left="0.78740157480314965" right="0.59055118110236227" top="0.78740157480314965" bottom="0.78740157480314965" header="0.31496062992125984" footer="0.31496062992125984"/>
  <pageSetup paperSize="9"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J22"/>
  <sheetViews>
    <sheetView zoomScale="90" zoomScaleNormal="90" workbookViewId="0">
      <selection activeCell="D12" sqref="D12"/>
    </sheetView>
  </sheetViews>
  <sheetFormatPr defaultRowHeight="14.25" x14ac:dyDescent="0.4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0" ht="15.75" x14ac:dyDescent="0.45">
      <c r="A1" s="238" t="str">
        <f>'Date initiale'!C3</f>
        <v>Universitatea de Arhitectură și Urbanism "Ion Mincu" București</v>
      </c>
      <c r="B1" s="238"/>
      <c r="C1" s="238"/>
      <c r="D1" s="16"/>
    </row>
    <row r="2" spans="1:10" ht="15.75" x14ac:dyDescent="0.45">
      <c r="A2" s="238" t="str">
        <f>'Date initiale'!B4&amp;" "&amp;'Date initiale'!C4</f>
        <v>Facultatea ARHITECTURA</v>
      </c>
      <c r="B2" s="238"/>
      <c r="C2" s="238"/>
      <c r="D2" s="16"/>
    </row>
    <row r="3" spans="1:10" ht="15.75" x14ac:dyDescent="0.45">
      <c r="A3" s="238" t="str">
        <f>'Date initiale'!B5&amp;" "&amp;'Date initiale'!C5</f>
        <v>Departamentul Bazele Proiectării de Arhitectură</v>
      </c>
      <c r="B3" s="238"/>
      <c r="C3" s="238"/>
      <c r="D3" s="16"/>
    </row>
    <row r="4" spans="1:10" x14ac:dyDescent="0.45">
      <c r="A4" s="115" t="str">
        <f>'Date initiale'!C6&amp;", "&amp;'Date initiale'!C7</f>
        <v>FEZI, Bogdan Andrei, profesor universitar poziția 5, Departamentul Bazele Proiectării de Arhitectură</v>
      </c>
      <c r="B4" s="115"/>
      <c r="C4" s="115"/>
    </row>
    <row r="5" spans="1:10" x14ac:dyDescent="0.45">
      <c r="A5" s="115"/>
      <c r="B5" s="115"/>
      <c r="C5" s="115"/>
    </row>
    <row r="6" spans="1:10" ht="15.75" x14ac:dyDescent="0.5">
      <c r="A6" s="459" t="s">
        <v>159</v>
      </c>
      <c r="B6" s="459"/>
      <c r="C6" s="459"/>
      <c r="D6" s="459"/>
      <c r="E6" s="459"/>
      <c r="F6" s="459"/>
      <c r="G6" s="459"/>
      <c r="H6" s="459"/>
    </row>
    <row r="7" spans="1:10" ht="15.75" x14ac:dyDescent="0.45">
      <c r="A7" s="456" t="str">
        <f>'Descriere indicatori'!A18&amp;". "&amp;'Descriere indicatori'!B18</f>
        <v xml:space="preserve">I13. Proiect de arhitectură, restaurare, design, de specialitate, de mare complexitate, la nivel zonal sau local, edificat/autorizat** </v>
      </c>
      <c r="B7" s="456"/>
      <c r="C7" s="456"/>
      <c r="D7" s="456"/>
      <c r="E7" s="456"/>
      <c r="F7" s="456"/>
      <c r="G7" s="456"/>
      <c r="H7" s="456"/>
    </row>
    <row r="8" spans="1:10" ht="16.149999999999999" thickBot="1" x14ac:dyDescent="0.5">
      <c r="A8" s="43"/>
      <c r="B8" s="43"/>
      <c r="C8" s="43"/>
      <c r="D8" s="43"/>
      <c r="E8" s="43"/>
      <c r="F8" s="43"/>
      <c r="G8" s="43"/>
      <c r="H8" s="43"/>
    </row>
    <row r="9" spans="1:10" ht="54" customHeight="1" thickBot="1" x14ac:dyDescent="0.5">
      <c r="A9" s="178" t="s">
        <v>80</v>
      </c>
      <c r="B9" s="202" t="s">
        <v>102</v>
      </c>
      <c r="C9" s="216" t="s">
        <v>100</v>
      </c>
      <c r="D9" s="216" t="s">
        <v>101</v>
      </c>
      <c r="E9" s="202" t="s">
        <v>188</v>
      </c>
      <c r="F9" s="202" t="s">
        <v>187</v>
      </c>
      <c r="G9" s="216" t="s">
        <v>119</v>
      </c>
      <c r="H9" s="203" t="s">
        <v>196</v>
      </c>
      <c r="J9" s="241" t="s">
        <v>157</v>
      </c>
    </row>
    <row r="10" spans="1:10" x14ac:dyDescent="0.45">
      <c r="A10" s="224">
        <v>1</v>
      </c>
      <c r="B10" s="225"/>
      <c r="C10" s="376" t="s">
        <v>387</v>
      </c>
      <c r="D10" s="376"/>
      <c r="E10" s="390" t="s">
        <v>368</v>
      </c>
      <c r="F10" s="390" t="s">
        <v>369</v>
      </c>
      <c r="G10" s="390">
        <v>2007</v>
      </c>
      <c r="H10" s="412">
        <v>15</v>
      </c>
      <c r="J10" s="242" t="s">
        <v>213</v>
      </c>
    </row>
    <row r="11" spans="1:10" x14ac:dyDescent="0.45">
      <c r="A11" s="215">
        <f>A10+1</f>
        <v>2</v>
      </c>
      <c r="B11" s="124"/>
      <c r="C11" s="376" t="s">
        <v>388</v>
      </c>
      <c r="D11" s="376"/>
      <c r="E11" s="390" t="s">
        <v>368</v>
      </c>
      <c r="F11" s="390" t="s">
        <v>369</v>
      </c>
      <c r="G11" s="390">
        <v>2014</v>
      </c>
      <c r="H11" s="411">
        <v>15</v>
      </c>
    </row>
    <row r="12" spans="1:10" x14ac:dyDescent="0.45">
      <c r="A12" s="215">
        <f t="shared" ref="A12:A19" si="0">A11+1</f>
        <v>3</v>
      </c>
      <c r="B12" s="124"/>
      <c r="C12" s="377" t="s">
        <v>389</v>
      </c>
      <c r="D12" s="377"/>
      <c r="E12" s="390" t="s">
        <v>368</v>
      </c>
      <c r="F12" s="390" t="s">
        <v>369</v>
      </c>
      <c r="G12" s="390">
        <v>2014</v>
      </c>
      <c r="H12" s="411">
        <v>15</v>
      </c>
    </row>
    <row r="13" spans="1:10" x14ac:dyDescent="0.45">
      <c r="A13" s="215">
        <f t="shared" si="0"/>
        <v>4</v>
      </c>
      <c r="B13" s="190"/>
      <c r="C13" s="376" t="s">
        <v>390</v>
      </c>
      <c r="D13" s="376"/>
      <c r="E13" s="390" t="s">
        <v>368</v>
      </c>
      <c r="F13" s="390" t="s">
        <v>369</v>
      </c>
      <c r="G13" s="390">
        <v>2014</v>
      </c>
      <c r="H13" s="411">
        <v>15</v>
      </c>
    </row>
    <row r="14" spans="1:10" x14ac:dyDescent="0.45">
      <c r="A14" s="215">
        <f t="shared" si="0"/>
        <v>5</v>
      </c>
      <c r="B14" s="194"/>
      <c r="C14" s="376" t="s">
        <v>391</v>
      </c>
      <c r="D14" s="376"/>
      <c r="E14" s="390" t="s">
        <v>368</v>
      </c>
      <c r="F14" s="390" t="s">
        <v>369</v>
      </c>
      <c r="G14" s="390">
        <v>2015</v>
      </c>
      <c r="H14" s="411">
        <v>15</v>
      </c>
    </row>
    <row r="15" spans="1:10" ht="28.5" x14ac:dyDescent="0.45">
      <c r="A15" s="215">
        <f t="shared" si="0"/>
        <v>6</v>
      </c>
      <c r="B15" s="190"/>
      <c r="C15" s="376" t="s">
        <v>392</v>
      </c>
      <c r="D15" s="376"/>
      <c r="E15" s="390" t="s">
        <v>368</v>
      </c>
      <c r="F15" s="390" t="s">
        <v>369</v>
      </c>
      <c r="G15" s="390">
        <v>2016</v>
      </c>
      <c r="H15" s="411">
        <v>15</v>
      </c>
    </row>
    <row r="16" spans="1:10" x14ac:dyDescent="0.45">
      <c r="A16" s="215">
        <f t="shared" si="0"/>
        <v>7</v>
      </c>
      <c r="B16" s="190"/>
      <c r="C16" s="376" t="s">
        <v>393</v>
      </c>
      <c r="D16" s="376"/>
      <c r="E16" s="390" t="s">
        <v>368</v>
      </c>
      <c r="F16" s="390" t="s">
        <v>369</v>
      </c>
      <c r="G16" s="390">
        <v>2016</v>
      </c>
      <c r="H16" s="411">
        <v>15</v>
      </c>
    </row>
    <row r="17" spans="1:8" x14ac:dyDescent="0.45">
      <c r="A17" s="215">
        <f t="shared" si="0"/>
        <v>8</v>
      </c>
      <c r="B17" s="194"/>
      <c r="C17" s="376" t="s">
        <v>394</v>
      </c>
      <c r="D17" s="423"/>
      <c r="E17" s="390" t="s">
        <v>368</v>
      </c>
      <c r="F17" s="390" t="s">
        <v>369</v>
      </c>
      <c r="G17" s="390">
        <v>2020</v>
      </c>
      <c r="H17" s="411">
        <v>15</v>
      </c>
    </row>
    <row r="18" spans="1:8" x14ac:dyDescent="0.45">
      <c r="A18" s="215">
        <f t="shared" si="0"/>
        <v>9</v>
      </c>
      <c r="B18" s="193"/>
      <c r="C18" s="193"/>
      <c r="D18" s="193"/>
      <c r="E18" s="193"/>
      <c r="F18" s="193"/>
      <c r="G18" s="193"/>
      <c r="H18" s="300"/>
    </row>
    <row r="19" spans="1:8" s="47" customFormat="1" ht="14.65" thickBot="1" x14ac:dyDescent="0.5">
      <c r="A19" s="223">
        <f t="shared" si="0"/>
        <v>10</v>
      </c>
      <c r="B19" s="53"/>
      <c r="C19" s="222"/>
      <c r="D19" s="208"/>
      <c r="E19" s="208"/>
      <c r="F19" s="208"/>
      <c r="G19" s="208"/>
      <c r="H19" s="304"/>
    </row>
    <row r="20" spans="1:8" ht="14.65" thickBot="1" x14ac:dyDescent="0.5">
      <c r="A20" s="321"/>
      <c r="G20" s="153" t="str">
        <f>"Total "&amp;LEFT(A7,3)</f>
        <v>Total I13</v>
      </c>
      <c r="H20" s="154">
        <f>SUM(H10:H19)</f>
        <v>120</v>
      </c>
    </row>
    <row r="22" spans="1:8" ht="53.25" customHeight="1" x14ac:dyDescent="0.45">
      <c r="A22" s="455"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55"/>
      <c r="C22" s="455"/>
      <c r="D22" s="455"/>
      <c r="E22" s="455"/>
      <c r="F22" s="455"/>
      <c r="G22" s="455"/>
      <c r="H22" s="45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J41"/>
  <sheetViews>
    <sheetView workbookViewId="0">
      <selection activeCell="A6" sqref="A6:H6"/>
    </sheetView>
  </sheetViews>
  <sheetFormatPr defaultRowHeight="14.25" x14ac:dyDescent="0.4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 min="10" max="10" width="10.3984375" customWidth="1"/>
  </cols>
  <sheetData>
    <row r="1" spans="1:10" ht="15.75" x14ac:dyDescent="0.45">
      <c r="A1" s="238" t="str">
        <f>'Date initiale'!C3</f>
        <v>Universitatea de Arhitectură și Urbanism "Ion Mincu" București</v>
      </c>
      <c r="B1" s="238"/>
      <c r="C1" s="238"/>
      <c r="D1" s="16"/>
      <c r="E1" s="16"/>
      <c r="F1" s="16"/>
    </row>
    <row r="2" spans="1:10" ht="15.75" x14ac:dyDescent="0.45">
      <c r="A2" s="238" t="str">
        <f>'Date initiale'!B4&amp;" "&amp;'Date initiale'!C4</f>
        <v>Facultatea ARHITECTURA</v>
      </c>
      <c r="B2" s="238"/>
      <c r="C2" s="238"/>
      <c r="D2" s="16"/>
      <c r="E2" s="16"/>
      <c r="F2" s="16"/>
    </row>
    <row r="3" spans="1:10" ht="15.75" x14ac:dyDescent="0.45">
      <c r="A3" s="238" t="str">
        <f>'Date initiale'!B5&amp;" "&amp;'Date initiale'!C5</f>
        <v>Departamentul Bazele Proiectării de Arhitectură</v>
      </c>
      <c r="B3" s="238"/>
      <c r="C3" s="238"/>
      <c r="D3" s="16"/>
      <c r="E3" s="16"/>
      <c r="F3" s="16"/>
    </row>
    <row r="4" spans="1:10" ht="15.75" x14ac:dyDescent="0.45">
      <c r="A4" s="239" t="str">
        <f>'Date initiale'!C6&amp;", "&amp;'Date initiale'!C7</f>
        <v>FEZI, Bogdan Andrei, profesor universitar poziția 5, Departamentul Bazele Proiectării de Arhitectură</v>
      </c>
      <c r="B4" s="239"/>
      <c r="C4" s="239"/>
      <c r="D4" s="16"/>
      <c r="E4" s="16"/>
      <c r="F4" s="16"/>
    </row>
    <row r="5" spans="1:10" ht="15.75" x14ac:dyDescent="0.45">
      <c r="A5" s="239"/>
      <c r="B5" s="239"/>
      <c r="C5" s="239"/>
      <c r="D5" s="16"/>
      <c r="E5" s="16"/>
      <c r="F5" s="16"/>
    </row>
    <row r="6" spans="1:10" ht="15.75" x14ac:dyDescent="0.45">
      <c r="A6" s="453" t="s">
        <v>159</v>
      </c>
      <c r="B6" s="453"/>
      <c r="C6" s="453"/>
      <c r="D6" s="453"/>
      <c r="E6" s="453"/>
      <c r="F6" s="453"/>
      <c r="G6" s="453"/>
      <c r="H6" s="453"/>
    </row>
    <row r="7" spans="1:10" ht="52.5" customHeight="1" x14ac:dyDescent="0.45">
      <c r="A7" s="456"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56"/>
      <c r="C7" s="456"/>
      <c r="D7" s="456"/>
      <c r="E7" s="456"/>
      <c r="F7" s="456"/>
      <c r="G7" s="456"/>
      <c r="H7" s="456"/>
    </row>
    <row r="8" spans="1:10" ht="16.149999999999999" thickBot="1" x14ac:dyDescent="0.5">
      <c r="A8" s="43"/>
      <c r="B8" s="43"/>
      <c r="C8" s="43"/>
      <c r="D8" s="43"/>
      <c r="E8" s="43"/>
      <c r="F8" s="57"/>
      <c r="G8" s="57"/>
      <c r="H8" s="57"/>
    </row>
    <row r="9" spans="1:10" ht="43.15" thickBot="1" x14ac:dyDescent="0.5">
      <c r="A9" s="178" t="s">
        <v>80</v>
      </c>
      <c r="B9" s="202" t="s">
        <v>102</v>
      </c>
      <c r="C9" s="216" t="s">
        <v>100</v>
      </c>
      <c r="D9" s="216" t="s">
        <v>101</v>
      </c>
      <c r="E9" s="202" t="s">
        <v>189</v>
      </c>
      <c r="F9" s="202" t="s">
        <v>187</v>
      </c>
      <c r="G9" s="216" t="s">
        <v>119</v>
      </c>
      <c r="H9" s="203" t="s">
        <v>196</v>
      </c>
      <c r="J9" s="241" t="s">
        <v>157</v>
      </c>
    </row>
    <row r="10" spans="1:10" x14ac:dyDescent="0.45">
      <c r="A10" s="228">
        <v>1</v>
      </c>
      <c r="B10" s="229"/>
      <c r="C10" s="229"/>
      <c r="D10" s="229"/>
      <c r="E10" s="229"/>
      <c r="F10" s="229"/>
      <c r="G10" s="229"/>
      <c r="H10" s="230"/>
      <c r="J10" s="242" t="s">
        <v>216</v>
      </c>
    </row>
    <row r="11" spans="1:10" x14ac:dyDescent="0.45">
      <c r="A11" s="214">
        <f>A10+1</f>
        <v>2</v>
      </c>
      <c r="B11" s="226"/>
      <c r="C11" s="206"/>
      <c r="D11" s="206"/>
      <c r="E11" s="227"/>
      <c r="F11" s="227"/>
      <c r="G11" s="206"/>
      <c r="H11" s="192"/>
    </row>
    <row r="12" spans="1:10" x14ac:dyDescent="0.45">
      <c r="A12" s="214">
        <f t="shared" ref="A12:A19" si="0">A11+1</f>
        <v>3</v>
      </c>
      <c r="B12" s="190"/>
      <c r="C12" s="124"/>
      <c r="D12" s="124"/>
      <c r="E12" s="124"/>
      <c r="F12" s="124"/>
      <c r="G12" s="124"/>
      <c r="H12" s="192"/>
    </row>
    <row r="13" spans="1:10" x14ac:dyDescent="0.45">
      <c r="A13" s="214">
        <f t="shared" si="0"/>
        <v>4</v>
      </c>
      <c r="B13" s="124"/>
      <c r="C13" s="124"/>
      <c r="D13" s="124"/>
      <c r="E13" s="124"/>
      <c r="F13" s="124"/>
      <c r="G13" s="124"/>
      <c r="H13" s="192"/>
    </row>
    <row r="14" spans="1:10" x14ac:dyDescent="0.45">
      <c r="A14" s="214">
        <f t="shared" si="0"/>
        <v>5</v>
      </c>
      <c r="B14" s="190"/>
      <c r="C14" s="124"/>
      <c r="D14" s="124"/>
      <c r="E14" s="124"/>
      <c r="F14" s="124"/>
      <c r="G14" s="124"/>
      <c r="H14" s="192"/>
    </row>
    <row r="15" spans="1:10" x14ac:dyDescent="0.45">
      <c r="A15" s="214">
        <f t="shared" si="0"/>
        <v>6</v>
      </c>
      <c r="B15" s="124"/>
      <c r="C15" s="124"/>
      <c r="D15" s="124"/>
      <c r="E15" s="124"/>
      <c r="F15" s="124"/>
      <c r="G15" s="124"/>
      <c r="H15" s="192"/>
    </row>
    <row r="16" spans="1:10" x14ac:dyDescent="0.45">
      <c r="A16" s="214">
        <f t="shared" si="0"/>
        <v>7</v>
      </c>
      <c r="B16" s="190"/>
      <c r="C16" s="124"/>
      <c r="D16" s="124"/>
      <c r="E16" s="124"/>
      <c r="F16" s="124"/>
      <c r="G16" s="124"/>
      <c r="H16" s="192"/>
    </row>
    <row r="17" spans="1:8" x14ac:dyDescent="0.45">
      <c r="A17" s="214">
        <f t="shared" si="0"/>
        <v>8</v>
      </c>
      <c r="B17" s="124"/>
      <c r="C17" s="124"/>
      <c r="D17" s="124"/>
      <c r="E17" s="124"/>
      <c r="F17" s="124"/>
      <c r="G17" s="124"/>
      <c r="H17" s="192"/>
    </row>
    <row r="18" spans="1:8" x14ac:dyDescent="0.45">
      <c r="A18" s="214">
        <f t="shared" si="0"/>
        <v>9</v>
      </c>
      <c r="B18" s="190"/>
      <c r="C18" s="124"/>
      <c r="D18" s="124"/>
      <c r="E18" s="124"/>
      <c r="F18" s="124"/>
      <c r="G18" s="124"/>
      <c r="H18" s="192"/>
    </row>
    <row r="19" spans="1:8" ht="14.65" thickBot="1" x14ac:dyDescent="0.5">
      <c r="A19" s="231">
        <f t="shared" si="0"/>
        <v>10</v>
      </c>
      <c r="B19" s="130"/>
      <c r="C19" s="130"/>
      <c r="D19" s="130"/>
      <c r="E19" s="130"/>
      <c r="F19" s="130"/>
      <c r="G19" s="130"/>
      <c r="H19" s="199"/>
    </row>
    <row r="20" spans="1:8" ht="14.65" thickBot="1" x14ac:dyDescent="0.5">
      <c r="A20" s="321"/>
      <c r="G20" s="153" t="str">
        <f>"Total "&amp;LEFT(A7,4)</f>
        <v>Total I14a</v>
      </c>
      <c r="H20" s="154">
        <f>SUM(H10:H19)</f>
        <v>0</v>
      </c>
    </row>
    <row r="22" spans="1:8" ht="53.25" customHeight="1" x14ac:dyDescent="0.45">
      <c r="A22" s="455"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55"/>
      <c r="C22" s="455"/>
      <c r="D22" s="455"/>
      <c r="E22" s="455"/>
      <c r="F22" s="455"/>
      <c r="G22" s="455"/>
      <c r="H22" s="455"/>
    </row>
    <row r="40" spans="1:9" ht="14.65" thickBot="1" x14ac:dyDescent="0.5"/>
    <row r="41" spans="1:9" ht="54" customHeight="1" thickBot="1" x14ac:dyDescent="0.5">
      <c r="A41" s="201" t="s">
        <v>99</v>
      </c>
      <c r="B41" s="202" t="s">
        <v>102</v>
      </c>
      <c r="C41" s="216" t="s">
        <v>100</v>
      </c>
      <c r="D41" s="216" t="s">
        <v>101</v>
      </c>
      <c r="E41" s="202" t="s">
        <v>188</v>
      </c>
      <c r="F41" s="202" t="s">
        <v>188</v>
      </c>
      <c r="G41" s="202" t="s">
        <v>187</v>
      </c>
      <c r="H41" s="216" t="s">
        <v>119</v>
      </c>
      <c r="I41" s="203"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J22"/>
  <sheetViews>
    <sheetView workbookViewId="0">
      <selection activeCell="A6" sqref="A6:H6"/>
    </sheetView>
  </sheetViews>
  <sheetFormatPr defaultRowHeight="14.25" x14ac:dyDescent="0.4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0" ht="15.75" x14ac:dyDescent="0.5">
      <c r="A1" s="240" t="str">
        <f>'Date initiale'!C3</f>
        <v>Universitatea de Arhitectură și Urbanism "Ion Mincu" București</v>
      </c>
      <c r="B1" s="240"/>
      <c r="C1" s="240"/>
      <c r="D1" s="27"/>
      <c r="E1" s="27"/>
      <c r="F1" s="27"/>
      <c r="G1" s="27"/>
      <c r="H1" s="27"/>
    </row>
    <row r="2" spans="1:10" ht="15.75" x14ac:dyDescent="0.5">
      <c r="A2" s="240" t="str">
        <f>'Date initiale'!B4&amp;" "&amp;'Date initiale'!C4</f>
        <v>Facultatea ARHITECTURA</v>
      </c>
      <c r="B2" s="240"/>
      <c r="C2" s="240"/>
      <c r="D2" s="27"/>
      <c r="E2" s="27"/>
      <c r="F2" s="27"/>
      <c r="G2" s="27"/>
      <c r="H2" s="27"/>
    </row>
    <row r="3" spans="1:10" ht="15.75" x14ac:dyDescent="0.5">
      <c r="A3" s="240" t="str">
        <f>'Date initiale'!B5&amp;" "&amp;'Date initiale'!C5</f>
        <v>Departamentul Bazele Proiectării de Arhitectură</v>
      </c>
      <c r="B3" s="240"/>
      <c r="C3" s="240"/>
      <c r="D3" s="27"/>
      <c r="E3" s="27"/>
      <c r="F3" s="27"/>
      <c r="G3" s="27"/>
      <c r="H3" s="27"/>
    </row>
    <row r="4" spans="1:10" ht="15.75" x14ac:dyDescent="0.5">
      <c r="A4" s="240" t="str">
        <f>'Date initiale'!C6&amp;", "&amp;'Date initiale'!C7</f>
        <v>FEZI, Bogdan Andrei, profesor universitar poziția 5, Departamentul Bazele Proiectării de Arhitectură</v>
      </c>
      <c r="B4" s="240"/>
      <c r="C4" s="240"/>
      <c r="D4" s="27"/>
      <c r="E4" s="27"/>
      <c r="F4" s="27"/>
      <c r="G4" s="27"/>
      <c r="H4" s="27"/>
    </row>
    <row r="5" spans="1:10" ht="15.75" x14ac:dyDescent="0.5">
      <c r="A5" s="240"/>
      <c r="B5" s="240"/>
      <c r="C5" s="240"/>
      <c r="D5" s="27"/>
      <c r="E5" s="27"/>
      <c r="F5" s="27"/>
      <c r="G5" s="27"/>
      <c r="H5" s="27"/>
    </row>
    <row r="6" spans="1:10" ht="15.75" x14ac:dyDescent="0.5">
      <c r="A6" s="460" t="s">
        <v>159</v>
      </c>
      <c r="B6" s="460"/>
      <c r="C6" s="460"/>
      <c r="D6" s="460"/>
      <c r="E6" s="460"/>
      <c r="F6" s="460"/>
      <c r="G6" s="460"/>
      <c r="H6" s="460"/>
    </row>
    <row r="7" spans="1:10" ht="36.75" customHeight="1" x14ac:dyDescent="0.45">
      <c r="A7" s="456" t="str">
        <f>'Descriere indicatori'!A19&amp;"b. "&amp;'Descriere indicatori'!B20</f>
        <v xml:space="preserve">I14b. Proiect urbanistic şi peisagistic la nivelul planurilor generale/zonale ale localităţilor (inclusiv studii de fundamentare, de inserţie, de oportunitate) avizate** </v>
      </c>
      <c r="B7" s="456"/>
      <c r="C7" s="456"/>
      <c r="D7" s="456"/>
      <c r="E7" s="456"/>
      <c r="F7" s="456"/>
      <c r="G7" s="456"/>
      <c r="H7" s="456"/>
    </row>
    <row r="8" spans="1:10" ht="19.5" customHeight="1" thickBot="1" x14ac:dyDescent="0.55000000000000004">
      <c r="A8" s="45"/>
      <c r="B8" s="45"/>
      <c r="C8" s="45"/>
      <c r="D8" s="45"/>
      <c r="E8" s="45"/>
      <c r="F8" s="45"/>
      <c r="G8" s="45"/>
      <c r="H8" s="45"/>
    </row>
    <row r="9" spans="1:10" ht="43.15" thickBot="1" x14ac:dyDescent="0.5">
      <c r="A9" s="149" t="s">
        <v>80</v>
      </c>
      <c r="B9" s="202" t="s">
        <v>102</v>
      </c>
      <c r="C9" s="216" t="s">
        <v>100</v>
      </c>
      <c r="D9" s="216" t="s">
        <v>101</v>
      </c>
      <c r="E9" s="202" t="s">
        <v>189</v>
      </c>
      <c r="F9" s="202" t="s">
        <v>187</v>
      </c>
      <c r="G9" s="216" t="s">
        <v>119</v>
      </c>
      <c r="H9" s="203" t="s">
        <v>196</v>
      </c>
      <c r="J9" s="241" t="s">
        <v>157</v>
      </c>
    </row>
    <row r="10" spans="1:10" x14ac:dyDescent="0.45">
      <c r="A10" s="232">
        <v>1</v>
      </c>
      <c r="B10" s="233"/>
      <c r="C10" s="234"/>
      <c r="D10" s="188"/>
      <c r="E10" s="121"/>
      <c r="F10" s="121"/>
      <c r="G10" s="188"/>
      <c r="H10" s="303"/>
      <c r="J10" s="242" t="s">
        <v>217</v>
      </c>
    </row>
    <row r="11" spans="1:10" x14ac:dyDescent="0.45">
      <c r="A11" s="189">
        <f>A10+1</f>
        <v>2</v>
      </c>
      <c r="B11" s="190"/>
      <c r="C11" s="221"/>
      <c r="D11" s="124"/>
      <c r="E11" s="124"/>
      <c r="F11" s="124"/>
      <c r="G11" s="200"/>
      <c r="H11" s="290"/>
    </row>
    <row r="12" spans="1:10" x14ac:dyDescent="0.45">
      <c r="A12" s="189">
        <f t="shared" ref="A12:A19" si="0">A11+1</f>
        <v>3</v>
      </c>
      <c r="B12" s="190"/>
      <c r="C12" s="235"/>
      <c r="D12" s="124"/>
      <c r="E12" s="236"/>
      <c r="F12" s="236"/>
      <c r="G12" s="236"/>
      <c r="H12" s="290"/>
    </row>
    <row r="13" spans="1:10" x14ac:dyDescent="0.45">
      <c r="A13" s="189">
        <f t="shared" si="0"/>
        <v>4</v>
      </c>
      <c r="B13" s="190"/>
      <c r="C13" s="221"/>
      <c r="D13" s="124"/>
      <c r="E13" s="124"/>
      <c r="F13" s="124"/>
      <c r="G13" s="200"/>
      <c r="H13" s="290"/>
    </row>
    <row r="14" spans="1:10" x14ac:dyDescent="0.45">
      <c r="A14" s="189">
        <f t="shared" si="0"/>
        <v>5</v>
      </c>
      <c r="B14" s="190"/>
      <c r="C14" s="235"/>
      <c r="D14" s="124"/>
      <c r="E14" s="236"/>
      <c r="F14" s="236"/>
      <c r="G14" s="236"/>
      <c r="H14" s="290"/>
    </row>
    <row r="15" spans="1:10" x14ac:dyDescent="0.45">
      <c r="A15" s="189">
        <f t="shared" si="0"/>
        <v>6</v>
      </c>
      <c r="B15" s="190"/>
      <c r="C15" s="235"/>
      <c r="D15" s="124"/>
      <c r="E15" s="236"/>
      <c r="F15" s="236"/>
      <c r="G15" s="236"/>
      <c r="H15" s="290"/>
    </row>
    <row r="16" spans="1:10" x14ac:dyDescent="0.45">
      <c r="A16" s="189">
        <f t="shared" si="0"/>
        <v>7</v>
      </c>
      <c r="B16" s="190"/>
      <c r="C16" s="221"/>
      <c r="D16" s="124"/>
      <c r="E16" s="124"/>
      <c r="F16" s="124"/>
      <c r="G16" s="200"/>
      <c r="H16" s="290"/>
    </row>
    <row r="17" spans="1:8" x14ac:dyDescent="0.45">
      <c r="A17" s="189">
        <f t="shared" si="0"/>
        <v>8</v>
      </c>
      <c r="B17" s="190"/>
      <c r="C17" s="235"/>
      <c r="D17" s="124"/>
      <c r="E17" s="236"/>
      <c r="F17" s="236"/>
      <c r="G17" s="236"/>
      <c r="H17" s="290"/>
    </row>
    <row r="18" spans="1:8" x14ac:dyDescent="0.45">
      <c r="A18" s="189">
        <f t="shared" si="0"/>
        <v>9</v>
      </c>
      <c r="B18" s="190"/>
      <c r="C18" s="235"/>
      <c r="D18" s="124"/>
      <c r="E18" s="236"/>
      <c r="F18" s="236"/>
      <c r="G18" s="236"/>
      <c r="H18" s="290"/>
    </row>
    <row r="19" spans="1:8" ht="14.65" thickBot="1" x14ac:dyDescent="0.5">
      <c r="A19" s="196">
        <f t="shared" si="0"/>
        <v>10</v>
      </c>
      <c r="B19" s="130"/>
      <c r="C19" s="237"/>
      <c r="D19" s="130"/>
      <c r="E19" s="130"/>
      <c r="F19" s="130"/>
      <c r="G19" s="130"/>
      <c r="H19" s="301"/>
    </row>
    <row r="20" spans="1:8" ht="16.149999999999999" thickBot="1" x14ac:dyDescent="0.55000000000000004">
      <c r="A20" s="318"/>
      <c r="G20" s="153" t="str">
        <f>"Total "&amp;LEFT(A7,4)</f>
        <v>Total I14b</v>
      </c>
      <c r="H20" s="252">
        <f>SUM(H10:H19)</f>
        <v>0</v>
      </c>
    </row>
    <row r="22" spans="1:8" ht="53.25" customHeight="1" x14ac:dyDescent="0.45">
      <c r="A22" s="455"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55"/>
      <c r="C22" s="455"/>
      <c r="D22" s="455"/>
      <c r="E22" s="455"/>
      <c r="F22" s="455"/>
      <c r="G22" s="455"/>
      <c r="H22" s="45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J41"/>
  <sheetViews>
    <sheetView zoomScale="90" zoomScaleNormal="90" workbookViewId="0">
      <selection activeCell="C16" sqref="C16"/>
    </sheetView>
  </sheetViews>
  <sheetFormatPr defaultColWidth="9.1328125" defaultRowHeight="14.25" x14ac:dyDescent="0.4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 min="10" max="10" width="10.265625" customWidth="1"/>
  </cols>
  <sheetData>
    <row r="1" spans="1:10" ht="15.75" x14ac:dyDescent="0.45">
      <c r="A1" s="238" t="str">
        <f>'Date initiale'!C3</f>
        <v>Universitatea de Arhitectură și Urbanism "Ion Mincu" București</v>
      </c>
      <c r="B1" s="238"/>
      <c r="C1" s="238"/>
      <c r="D1" s="16"/>
      <c r="E1" s="16"/>
      <c r="F1" s="16"/>
    </row>
    <row r="2" spans="1:10" ht="15.75" x14ac:dyDescent="0.45">
      <c r="A2" s="238" t="str">
        <f>'Date initiale'!B4&amp;" "&amp;'Date initiale'!C4</f>
        <v>Facultatea ARHITECTURA</v>
      </c>
      <c r="B2" s="238"/>
      <c r="C2" s="238"/>
      <c r="D2" s="16"/>
      <c r="E2" s="16"/>
      <c r="F2" s="16"/>
    </row>
    <row r="3" spans="1:10" ht="15.75" x14ac:dyDescent="0.45">
      <c r="A3" s="238" t="str">
        <f>'Date initiale'!B5&amp;" "&amp;'Date initiale'!C5</f>
        <v>Departamentul Bazele Proiectării de Arhitectură</v>
      </c>
      <c r="B3" s="238"/>
      <c r="C3" s="238"/>
      <c r="D3" s="16"/>
      <c r="E3" s="16"/>
      <c r="F3" s="16"/>
    </row>
    <row r="4" spans="1:10" ht="15.75" x14ac:dyDescent="0.45">
      <c r="A4" s="239" t="str">
        <f>'Date initiale'!C6&amp;", "&amp;'Date initiale'!C7</f>
        <v>FEZI, Bogdan Andrei, profesor universitar poziția 5, Departamentul Bazele Proiectării de Arhitectură</v>
      </c>
      <c r="B4" s="239"/>
      <c r="C4" s="239"/>
      <c r="D4" s="16"/>
      <c r="E4" s="16"/>
      <c r="F4" s="16"/>
    </row>
    <row r="5" spans="1:10" ht="15.75" x14ac:dyDescent="0.45">
      <c r="A5" s="239"/>
      <c r="B5" s="239"/>
      <c r="C5" s="239"/>
      <c r="D5" s="16"/>
      <c r="E5" s="16"/>
      <c r="F5" s="16"/>
    </row>
    <row r="6" spans="1:10" ht="15.75" x14ac:dyDescent="0.45">
      <c r="A6" s="453" t="s">
        <v>159</v>
      </c>
      <c r="B6" s="453"/>
      <c r="C6" s="453"/>
      <c r="D6" s="453"/>
      <c r="E6" s="453"/>
      <c r="F6" s="453"/>
      <c r="G6" s="453"/>
      <c r="H6" s="453"/>
    </row>
    <row r="7" spans="1:10" ht="52.5" customHeight="1" x14ac:dyDescent="0.45">
      <c r="A7" s="456"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56"/>
      <c r="C7" s="456"/>
      <c r="D7" s="456"/>
      <c r="E7" s="456"/>
      <c r="F7" s="456"/>
      <c r="G7" s="456"/>
      <c r="H7" s="456"/>
    </row>
    <row r="8" spans="1:10" ht="16.149999999999999" thickBot="1" x14ac:dyDescent="0.5">
      <c r="A8" s="43"/>
      <c r="B8" s="43"/>
      <c r="C8" s="43"/>
      <c r="D8" s="43"/>
      <c r="E8" s="43"/>
      <c r="F8" s="57"/>
      <c r="G8" s="57"/>
      <c r="H8" s="57"/>
    </row>
    <row r="9" spans="1:10" ht="43.15" thickBot="1" x14ac:dyDescent="0.5">
      <c r="A9" s="178" t="s">
        <v>80</v>
      </c>
      <c r="B9" s="202" t="s">
        <v>102</v>
      </c>
      <c r="C9" s="216" t="s">
        <v>190</v>
      </c>
      <c r="D9" s="216" t="s">
        <v>101</v>
      </c>
      <c r="E9" s="202" t="s">
        <v>189</v>
      </c>
      <c r="F9" s="202" t="s">
        <v>187</v>
      </c>
      <c r="G9" s="216" t="s">
        <v>119</v>
      </c>
      <c r="H9" s="203" t="s">
        <v>196</v>
      </c>
      <c r="J9" s="241" t="s">
        <v>157</v>
      </c>
    </row>
    <row r="10" spans="1:10" ht="42.75" x14ac:dyDescent="0.45">
      <c r="A10" s="228">
        <v>1</v>
      </c>
      <c r="B10" s="229"/>
      <c r="C10" s="424" t="s">
        <v>395</v>
      </c>
      <c r="D10" s="425" t="s">
        <v>396</v>
      </c>
      <c r="E10" s="426" t="s">
        <v>397</v>
      </c>
      <c r="F10" s="426" t="s">
        <v>398</v>
      </c>
      <c r="G10" s="426">
        <v>2007</v>
      </c>
      <c r="H10" s="419">
        <v>15</v>
      </c>
      <c r="J10" s="242" t="s">
        <v>218</v>
      </c>
    </row>
    <row r="11" spans="1:10" ht="71.25" x14ac:dyDescent="0.45">
      <c r="A11" s="214">
        <f>A10+1</f>
        <v>2</v>
      </c>
      <c r="B11" s="226"/>
      <c r="C11" s="89" t="s">
        <v>399</v>
      </c>
      <c r="D11" s="427" t="s">
        <v>400</v>
      </c>
      <c r="E11" s="82" t="s">
        <v>401</v>
      </c>
      <c r="F11" s="82" t="s">
        <v>402</v>
      </c>
      <c r="G11" s="428">
        <v>2012</v>
      </c>
      <c r="H11" s="419">
        <v>20</v>
      </c>
    </row>
    <row r="12" spans="1:10" x14ac:dyDescent="0.45">
      <c r="A12" s="214">
        <f t="shared" ref="A12:A19" si="0">A11+1</f>
        <v>3</v>
      </c>
      <c r="B12" s="190"/>
      <c r="C12" s="124"/>
      <c r="D12" s="124"/>
      <c r="E12" s="124"/>
      <c r="F12" s="124"/>
      <c r="G12" s="124"/>
      <c r="H12" s="290"/>
    </row>
    <row r="13" spans="1:10" x14ac:dyDescent="0.45">
      <c r="A13" s="214">
        <f t="shared" si="0"/>
        <v>4</v>
      </c>
      <c r="B13" s="124"/>
      <c r="C13" s="124"/>
      <c r="D13" s="124"/>
      <c r="E13" s="124"/>
      <c r="F13" s="124"/>
      <c r="G13" s="124"/>
      <c r="H13" s="290"/>
    </row>
    <row r="14" spans="1:10" x14ac:dyDescent="0.45">
      <c r="A14" s="214">
        <f t="shared" si="0"/>
        <v>5</v>
      </c>
      <c r="B14" s="190"/>
      <c r="C14" s="124"/>
      <c r="D14" s="124"/>
      <c r="E14" s="124"/>
      <c r="F14" s="124"/>
      <c r="G14" s="124"/>
      <c r="H14" s="290"/>
    </row>
    <row r="15" spans="1:10" x14ac:dyDescent="0.45">
      <c r="A15" s="214">
        <f t="shared" si="0"/>
        <v>6</v>
      </c>
      <c r="B15" s="124"/>
      <c r="C15" s="124"/>
      <c r="D15" s="124"/>
      <c r="E15" s="124"/>
      <c r="F15" s="124"/>
      <c r="G15" s="124"/>
      <c r="H15" s="290"/>
    </row>
    <row r="16" spans="1:10" x14ac:dyDescent="0.45">
      <c r="A16" s="214">
        <f t="shared" si="0"/>
        <v>7</v>
      </c>
      <c r="B16" s="190"/>
      <c r="C16" s="124"/>
      <c r="D16" s="124"/>
      <c r="E16" s="124"/>
      <c r="F16" s="124"/>
      <c r="G16" s="124"/>
      <c r="H16" s="290"/>
    </row>
    <row r="17" spans="1:8" x14ac:dyDescent="0.45">
      <c r="A17" s="214">
        <f t="shared" si="0"/>
        <v>8</v>
      </c>
      <c r="B17" s="124"/>
      <c r="C17" s="124"/>
      <c r="D17" s="124"/>
      <c r="E17" s="124"/>
      <c r="F17" s="124"/>
      <c r="G17" s="124"/>
      <c r="H17" s="290"/>
    </row>
    <row r="18" spans="1:8" x14ac:dyDescent="0.45">
      <c r="A18" s="214">
        <f t="shared" si="0"/>
        <v>9</v>
      </c>
      <c r="B18" s="190"/>
      <c r="C18" s="124"/>
      <c r="D18" s="124"/>
      <c r="E18" s="124"/>
      <c r="F18" s="124"/>
      <c r="G18" s="124"/>
      <c r="H18" s="290"/>
    </row>
    <row r="19" spans="1:8" ht="14.65" thickBot="1" x14ac:dyDescent="0.5">
      <c r="A19" s="231">
        <f t="shared" si="0"/>
        <v>10</v>
      </c>
      <c r="B19" s="130"/>
      <c r="C19" s="130"/>
      <c r="D19" s="130"/>
      <c r="E19" s="130"/>
      <c r="F19" s="130"/>
      <c r="G19" s="130"/>
      <c r="H19" s="301"/>
    </row>
    <row r="20" spans="1:8" ht="14.65" thickBot="1" x14ac:dyDescent="0.5">
      <c r="A20" s="321"/>
      <c r="G20" s="153" t="str">
        <f>"Total "&amp;LEFT(A7,4)</f>
        <v>Total I14c</v>
      </c>
      <c r="H20" s="154">
        <f>SUM(H10:H19)</f>
        <v>35</v>
      </c>
    </row>
    <row r="22" spans="1:8" ht="53.25" customHeight="1" x14ac:dyDescent="0.45">
      <c r="A22" s="455"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55"/>
      <c r="C22" s="455"/>
      <c r="D22" s="455"/>
      <c r="E22" s="455"/>
      <c r="F22" s="455"/>
      <c r="G22" s="455"/>
      <c r="H22" s="455"/>
    </row>
    <row r="40" spans="1:9" ht="14.65" thickBot="1" x14ac:dyDescent="0.5"/>
    <row r="41" spans="1:9" ht="54" customHeight="1" thickBot="1" x14ac:dyDescent="0.5">
      <c r="A41" s="201" t="s">
        <v>99</v>
      </c>
      <c r="B41" s="202" t="s">
        <v>102</v>
      </c>
      <c r="C41" s="216" t="s">
        <v>100</v>
      </c>
      <c r="D41" s="216" t="s">
        <v>101</v>
      </c>
      <c r="E41" s="202" t="s">
        <v>188</v>
      </c>
      <c r="F41" s="202" t="s">
        <v>188</v>
      </c>
      <c r="G41" s="202" t="s">
        <v>187</v>
      </c>
      <c r="H41" s="216" t="s">
        <v>119</v>
      </c>
      <c r="I41" s="203"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H27"/>
  <sheetViews>
    <sheetView zoomScale="80" zoomScaleNormal="80" workbookViewId="0">
      <selection activeCell="A6" sqref="A6:D6"/>
    </sheetView>
  </sheetViews>
  <sheetFormatPr defaultRowHeight="14.25" x14ac:dyDescent="0.45"/>
  <cols>
    <col min="1" max="1" width="5.1328125" customWidth="1"/>
    <col min="2" max="2" width="103.1328125" customWidth="1"/>
    <col min="3" max="3" width="10.59765625" customWidth="1"/>
    <col min="4" max="4" width="9.73046875" customWidth="1"/>
    <col min="6" max="6" width="11.265625" customWidth="1"/>
  </cols>
  <sheetData>
    <row r="1" spans="1:8" ht="15.75" x14ac:dyDescent="0.45">
      <c r="A1" s="238" t="str">
        <f>'Date initiale'!C3</f>
        <v>Universitatea de Arhitectură și Urbanism "Ion Mincu" București</v>
      </c>
      <c r="B1" s="238"/>
      <c r="C1" s="238"/>
      <c r="D1" s="16"/>
      <c r="E1" s="35"/>
    </row>
    <row r="2" spans="1:8" ht="15.75" x14ac:dyDescent="0.45">
      <c r="A2" s="238" t="str">
        <f>'Date initiale'!B4&amp;" "&amp;'Date initiale'!C4</f>
        <v>Facultatea ARHITECTURA</v>
      </c>
      <c r="B2" s="238"/>
      <c r="C2" s="238"/>
      <c r="D2" s="2"/>
      <c r="E2" s="35"/>
    </row>
    <row r="3" spans="1:8" ht="15.75" x14ac:dyDescent="0.45">
      <c r="A3" s="238" t="str">
        <f>'Date initiale'!B5&amp;" "&amp;'Date initiale'!C5</f>
        <v>Departamentul Bazele Proiectării de Arhitectură</v>
      </c>
      <c r="B3" s="238"/>
      <c r="C3" s="238"/>
      <c r="D3" s="16"/>
      <c r="E3" s="35"/>
    </row>
    <row r="4" spans="1:8" x14ac:dyDescent="0.45">
      <c r="A4" s="115" t="str">
        <f>'Date initiale'!C6&amp;", "&amp;'Date initiale'!C7</f>
        <v>FEZI, Bogdan Andrei, profesor universitar poziția 5, Departamentul Bazele Proiectării de Arhitectură</v>
      </c>
      <c r="B4" s="115"/>
      <c r="C4" s="115"/>
    </row>
    <row r="5" spans="1:8" x14ac:dyDescent="0.45">
      <c r="A5" s="115"/>
      <c r="B5" s="115"/>
      <c r="C5" s="115"/>
    </row>
    <row r="6" spans="1:8" ht="15.75" x14ac:dyDescent="0.5">
      <c r="A6" s="458" t="s">
        <v>159</v>
      </c>
      <c r="B6" s="458"/>
      <c r="C6" s="458"/>
      <c r="D6" s="458"/>
    </row>
    <row r="7" spans="1:8" ht="15.75" customHeight="1" x14ac:dyDescent="0.45">
      <c r="A7" s="456"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56"/>
      <c r="C7" s="456"/>
      <c r="D7" s="456"/>
      <c r="E7" s="174"/>
      <c r="F7" s="174"/>
      <c r="G7" s="174"/>
      <c r="H7" s="174"/>
    </row>
    <row r="8" spans="1:8" ht="18.75" customHeight="1" thickBot="1" x14ac:dyDescent="0.5">
      <c r="A8" s="55"/>
      <c r="B8" s="55"/>
      <c r="C8" s="55"/>
      <c r="D8" s="55"/>
    </row>
    <row r="9" spans="1:8" ht="45.75" customHeight="1" thickBot="1" x14ac:dyDescent="0.5">
      <c r="A9" s="178" t="s">
        <v>80</v>
      </c>
      <c r="B9" s="202" t="s">
        <v>107</v>
      </c>
      <c r="C9" s="202" t="s">
        <v>119</v>
      </c>
      <c r="D9" s="203" t="s">
        <v>196</v>
      </c>
      <c r="E9" s="28"/>
      <c r="F9" s="241" t="s">
        <v>157</v>
      </c>
    </row>
    <row r="10" spans="1:8" x14ac:dyDescent="0.45">
      <c r="A10" s="228">
        <v>1</v>
      </c>
      <c r="B10" s="247"/>
      <c r="C10" s="248"/>
      <c r="D10" s="305"/>
      <c r="F10" s="242" t="s">
        <v>219</v>
      </c>
    </row>
    <row r="11" spans="1:8" x14ac:dyDescent="0.45">
      <c r="A11" s="214">
        <f>A10+1</f>
        <v>2</v>
      </c>
      <c r="B11" s="245"/>
      <c r="C11" s="206"/>
      <c r="D11" s="302"/>
    </row>
    <row r="12" spans="1:8" x14ac:dyDescent="0.45">
      <c r="A12" s="214">
        <f t="shared" ref="A12:A19" si="0">A11+1</f>
        <v>3</v>
      </c>
      <c r="B12" s="221"/>
      <c r="C12" s="124"/>
      <c r="D12" s="290"/>
    </row>
    <row r="13" spans="1:8" x14ac:dyDescent="0.45">
      <c r="A13" s="214">
        <f t="shared" si="0"/>
        <v>4</v>
      </c>
      <c r="B13" s="246"/>
      <c r="C13" s="124"/>
      <c r="D13" s="290"/>
    </row>
    <row r="14" spans="1:8" x14ac:dyDescent="0.45">
      <c r="A14" s="214">
        <f t="shared" si="0"/>
        <v>5</v>
      </c>
      <c r="B14" s="246"/>
      <c r="C14" s="124"/>
      <c r="D14" s="290"/>
    </row>
    <row r="15" spans="1:8" x14ac:dyDescent="0.45">
      <c r="A15" s="214">
        <f t="shared" si="0"/>
        <v>6</v>
      </c>
      <c r="B15" s="221"/>
      <c r="C15" s="124"/>
      <c r="D15" s="290"/>
    </row>
    <row r="16" spans="1:8" x14ac:dyDescent="0.45">
      <c r="A16" s="214">
        <f t="shared" si="0"/>
        <v>7</v>
      </c>
      <c r="B16" s="246"/>
      <c r="C16" s="124"/>
      <c r="D16" s="290"/>
    </row>
    <row r="17" spans="1:4" x14ac:dyDescent="0.45">
      <c r="A17" s="214">
        <f t="shared" si="0"/>
        <v>8</v>
      </c>
      <c r="B17" s="246"/>
      <c r="C17" s="124"/>
      <c r="D17" s="290"/>
    </row>
    <row r="18" spans="1:4" x14ac:dyDescent="0.45">
      <c r="A18" s="214">
        <f t="shared" si="0"/>
        <v>9</v>
      </c>
      <c r="B18" s="246"/>
      <c r="C18" s="124"/>
      <c r="D18" s="290"/>
    </row>
    <row r="19" spans="1:4" ht="14.65" thickBot="1" x14ac:dyDescent="0.5">
      <c r="A19" s="231">
        <f t="shared" si="0"/>
        <v>10</v>
      </c>
      <c r="B19" s="249"/>
      <c r="C19" s="130"/>
      <c r="D19" s="301"/>
    </row>
    <row r="20" spans="1:4" ht="14.65" thickBot="1" x14ac:dyDescent="0.5">
      <c r="A20" s="320"/>
      <c r="B20" s="200"/>
      <c r="C20" s="153" t="str">
        <f>"Total "&amp;LEFT(A7,3)</f>
        <v>Total I15</v>
      </c>
      <c r="D20" s="250">
        <f>SUM(D10:D19)</f>
        <v>0</v>
      </c>
    </row>
    <row r="21" spans="1:4" ht="15.75" x14ac:dyDescent="0.5">
      <c r="A21" s="27"/>
      <c r="B21" s="22"/>
      <c r="C21" s="22"/>
      <c r="D21" s="22"/>
    </row>
    <row r="26" spans="1:4" x14ac:dyDescent="0.45">
      <c r="B26" s="17"/>
    </row>
    <row r="27" spans="1:4" x14ac:dyDescent="0.45">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F23"/>
  <sheetViews>
    <sheetView zoomScale="90" zoomScaleNormal="90" workbookViewId="0">
      <selection activeCell="B26" sqref="B26"/>
    </sheetView>
  </sheetViews>
  <sheetFormatPr defaultRowHeight="14.25" x14ac:dyDescent="0.45"/>
  <cols>
    <col min="1" max="1" width="5.1328125" customWidth="1"/>
    <col min="2" max="2" width="103.1328125" customWidth="1"/>
    <col min="3" max="3" width="10.59765625" customWidth="1"/>
    <col min="4" max="4" width="9.73046875" customWidth="1"/>
    <col min="6" max="6" width="10.3984375" customWidth="1"/>
  </cols>
  <sheetData>
    <row r="1" spans="1:6" ht="15.75" x14ac:dyDescent="0.45">
      <c r="A1" s="238" t="str">
        <f>'Date initiale'!C3</f>
        <v>Universitatea de Arhitectură și Urbanism "Ion Mincu" București</v>
      </c>
      <c r="B1" s="238"/>
      <c r="C1" s="238"/>
      <c r="D1" s="16"/>
    </row>
    <row r="2" spans="1:6" ht="15.75" x14ac:dyDescent="0.45">
      <c r="A2" s="238" t="str">
        <f>'Date initiale'!B4&amp;" "&amp;'Date initiale'!C4</f>
        <v>Facultatea ARHITECTURA</v>
      </c>
      <c r="B2" s="238"/>
      <c r="C2" s="238"/>
      <c r="D2" s="2"/>
    </row>
    <row r="3" spans="1:6" ht="15.75" x14ac:dyDescent="0.45">
      <c r="A3" s="238" t="str">
        <f>'Date initiale'!B5&amp;" "&amp;'Date initiale'!C5</f>
        <v>Departamentul Bazele Proiectării de Arhitectură</v>
      </c>
      <c r="B3" s="238"/>
      <c r="C3" s="238"/>
      <c r="D3" s="16"/>
    </row>
    <row r="4" spans="1:6" x14ac:dyDescent="0.45">
      <c r="A4" s="115" t="str">
        <f>'Date initiale'!C6&amp;", "&amp;'Date initiale'!C7</f>
        <v>FEZI, Bogdan Andrei, profesor universitar poziția 5, Departamentul Bazele Proiectării de Arhitectură</v>
      </c>
      <c r="B4" s="115"/>
      <c r="C4" s="115"/>
    </row>
    <row r="5" spans="1:6" x14ac:dyDescent="0.45">
      <c r="A5" s="115"/>
      <c r="B5" s="115"/>
      <c r="C5" s="115"/>
    </row>
    <row r="6" spans="1:6" x14ac:dyDescent="0.45">
      <c r="A6" s="461" t="s">
        <v>159</v>
      </c>
      <c r="B6" s="461"/>
      <c r="C6" s="461"/>
      <c r="D6" s="461"/>
    </row>
    <row r="7" spans="1:6" ht="40.5" customHeight="1" x14ac:dyDescent="0.45">
      <c r="A7" s="456"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56"/>
      <c r="C7" s="456"/>
      <c r="D7" s="456"/>
    </row>
    <row r="8" spans="1:6" ht="14.65" thickBot="1" x14ac:dyDescent="0.5"/>
    <row r="9" spans="1:6" ht="48.75" customHeight="1" thickBot="1" x14ac:dyDescent="0.5">
      <c r="A9" s="178" t="s">
        <v>80</v>
      </c>
      <c r="B9" s="150" t="s">
        <v>107</v>
      </c>
      <c r="C9" s="150" t="s">
        <v>119</v>
      </c>
      <c r="D9" s="260" t="s">
        <v>196</v>
      </c>
      <c r="F9" s="241" t="s">
        <v>157</v>
      </c>
    </row>
    <row r="10" spans="1:6" ht="28.5" x14ac:dyDescent="0.45">
      <c r="A10" s="280">
        <v>1</v>
      </c>
      <c r="B10" s="256" t="s">
        <v>403</v>
      </c>
      <c r="C10" s="225">
        <v>1998</v>
      </c>
      <c r="D10" s="296">
        <v>50</v>
      </c>
      <c r="F10" s="242" t="s">
        <v>220</v>
      </c>
    </row>
    <row r="11" spans="1:6" x14ac:dyDescent="0.45">
      <c r="A11" s="281">
        <f>A10+1</f>
        <v>2</v>
      </c>
      <c r="B11" s="221" t="s">
        <v>404</v>
      </c>
      <c r="C11" s="124">
        <v>1999</v>
      </c>
      <c r="D11" s="290">
        <v>50</v>
      </c>
    </row>
    <row r="12" spans="1:6" x14ac:dyDescent="0.45">
      <c r="A12" s="281">
        <f t="shared" ref="A12:A22" si="0">A11+1</f>
        <v>3</v>
      </c>
      <c r="B12" s="221" t="s">
        <v>405</v>
      </c>
      <c r="C12" s="124" t="s">
        <v>382</v>
      </c>
      <c r="D12" s="290">
        <v>50</v>
      </c>
    </row>
    <row r="13" spans="1:6" x14ac:dyDescent="0.45">
      <c r="A13" s="281">
        <f t="shared" si="0"/>
        <v>4</v>
      </c>
      <c r="B13" s="221" t="s">
        <v>406</v>
      </c>
      <c r="C13" s="124" t="s">
        <v>370</v>
      </c>
      <c r="D13" s="290">
        <v>50</v>
      </c>
    </row>
    <row r="14" spans="1:6" x14ac:dyDescent="0.45">
      <c r="A14" s="281">
        <f t="shared" si="0"/>
        <v>5</v>
      </c>
      <c r="B14" s="221" t="s">
        <v>407</v>
      </c>
      <c r="C14" s="124" t="s">
        <v>374</v>
      </c>
      <c r="D14" s="290">
        <v>50</v>
      </c>
    </row>
    <row r="15" spans="1:6" x14ac:dyDescent="0.45">
      <c r="A15" s="281">
        <f t="shared" si="0"/>
        <v>6</v>
      </c>
      <c r="B15" s="221" t="s">
        <v>375</v>
      </c>
      <c r="C15" s="124" t="s">
        <v>376</v>
      </c>
      <c r="D15" s="290">
        <v>50</v>
      </c>
    </row>
    <row r="16" spans="1:6" ht="28.5" x14ac:dyDescent="0.45">
      <c r="A16" s="281">
        <f t="shared" si="0"/>
        <v>7</v>
      </c>
      <c r="B16" s="221" t="s">
        <v>408</v>
      </c>
      <c r="C16" s="124" t="s">
        <v>376</v>
      </c>
      <c r="D16" s="290">
        <v>50</v>
      </c>
    </row>
    <row r="17" spans="1:4" x14ac:dyDescent="0.45">
      <c r="A17" s="281">
        <v>8</v>
      </c>
      <c r="B17" s="221" t="s">
        <v>409</v>
      </c>
      <c r="C17" s="124">
        <v>2001</v>
      </c>
      <c r="D17" s="290">
        <v>50</v>
      </c>
    </row>
    <row r="18" spans="1:4" ht="28.5" x14ac:dyDescent="0.45">
      <c r="A18" s="281">
        <v>9</v>
      </c>
      <c r="B18" s="245" t="s">
        <v>410</v>
      </c>
      <c r="C18" s="206">
        <v>2002</v>
      </c>
      <c r="D18" s="290">
        <v>50</v>
      </c>
    </row>
    <row r="19" spans="1:4" x14ac:dyDescent="0.45">
      <c r="A19" s="281">
        <v>10</v>
      </c>
      <c r="B19" s="221" t="s">
        <v>411</v>
      </c>
      <c r="C19" s="124">
        <v>2003</v>
      </c>
      <c r="D19" s="290">
        <v>50</v>
      </c>
    </row>
    <row r="20" spans="1:4" x14ac:dyDescent="0.45">
      <c r="A20" s="281">
        <v>11</v>
      </c>
      <c r="B20" s="221" t="s">
        <v>412</v>
      </c>
      <c r="C20" s="124">
        <v>2005</v>
      </c>
      <c r="D20" s="290">
        <v>50</v>
      </c>
    </row>
    <row r="21" spans="1:4" ht="28.5" x14ac:dyDescent="0.45">
      <c r="A21" s="281">
        <v>12</v>
      </c>
      <c r="B21" s="245" t="s">
        <v>413</v>
      </c>
      <c r="C21" s="124">
        <v>2007</v>
      </c>
      <c r="D21" s="290">
        <v>50</v>
      </c>
    </row>
    <row r="22" spans="1:4" ht="14.65" thickBot="1" x14ac:dyDescent="0.5">
      <c r="A22" s="282">
        <f t="shared" si="0"/>
        <v>13</v>
      </c>
      <c r="B22" s="258" t="s">
        <v>414</v>
      </c>
      <c r="C22" s="130">
        <v>2008</v>
      </c>
      <c r="D22" s="301">
        <v>50</v>
      </c>
    </row>
    <row r="23" spans="1:4" ht="14.65" thickBot="1" x14ac:dyDescent="0.5">
      <c r="A23" s="316"/>
      <c r="B23" s="115"/>
      <c r="C23" s="117" t="str">
        <f>"Total "&amp;LEFT(A7,3)</f>
        <v>Total I16</v>
      </c>
      <c r="D23" s="118">
        <f>SUM(D10:D22)</f>
        <v>650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H31"/>
  <sheetViews>
    <sheetView zoomScale="80" zoomScaleNormal="80" workbookViewId="0">
      <selection activeCell="B15" sqref="B15"/>
    </sheetView>
  </sheetViews>
  <sheetFormatPr defaultRowHeight="14.25" x14ac:dyDescent="0.45"/>
  <cols>
    <col min="1" max="1" width="5.1328125" customWidth="1"/>
    <col min="2" max="2" width="103.1328125" customWidth="1"/>
    <col min="3" max="3" width="10.59765625" customWidth="1"/>
    <col min="4" max="4" width="9.73046875" customWidth="1"/>
  </cols>
  <sheetData>
    <row r="1" spans="1:6" ht="15.75" x14ac:dyDescent="0.45">
      <c r="A1" s="238" t="str">
        <f>'Date initiale'!C3</f>
        <v>Universitatea de Arhitectură și Urbanism "Ion Mincu" București</v>
      </c>
      <c r="B1" s="238"/>
      <c r="C1" s="238"/>
      <c r="D1" s="16"/>
      <c r="E1" s="35"/>
    </row>
    <row r="2" spans="1:6" ht="15.75" x14ac:dyDescent="0.45">
      <c r="A2" s="238" t="str">
        <f>'Date initiale'!B4&amp;" "&amp;'Date initiale'!C4</f>
        <v>Facultatea ARHITECTURA</v>
      </c>
      <c r="B2" s="238"/>
      <c r="C2" s="238"/>
      <c r="D2" s="35"/>
      <c r="E2" s="35"/>
    </row>
    <row r="3" spans="1:6" ht="15.75" x14ac:dyDescent="0.45">
      <c r="A3" s="238" t="str">
        <f>'Date initiale'!B5&amp;" "&amp;'Date initiale'!C5</f>
        <v>Departamentul Bazele Proiectării de Arhitectură</v>
      </c>
      <c r="B3" s="238"/>
      <c r="C3" s="238"/>
      <c r="D3" s="16"/>
      <c r="E3" s="35"/>
    </row>
    <row r="4" spans="1:6" x14ac:dyDescent="0.45">
      <c r="A4" s="115" t="str">
        <f>'Date initiale'!C6&amp;", "&amp;'Date initiale'!C7</f>
        <v>FEZI, Bogdan Andrei, profesor universitar poziția 5, Departamentul Bazele Proiectării de Arhitectură</v>
      </c>
      <c r="B4" s="115"/>
      <c r="C4" s="115"/>
    </row>
    <row r="5" spans="1:6" x14ac:dyDescent="0.45">
      <c r="A5" s="115"/>
      <c r="B5" s="115"/>
      <c r="C5" s="115"/>
    </row>
    <row r="6" spans="1:6" ht="34.5" customHeight="1" x14ac:dyDescent="0.5">
      <c r="A6" s="458" t="s">
        <v>159</v>
      </c>
      <c r="B6" s="458"/>
      <c r="C6" s="458"/>
      <c r="D6" s="458"/>
    </row>
    <row r="7" spans="1:6" ht="34.5" customHeight="1" x14ac:dyDescent="0.45">
      <c r="A7" s="456"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56"/>
      <c r="C7" s="456"/>
      <c r="D7" s="456"/>
    </row>
    <row r="8" spans="1:6" ht="16.5" customHeight="1" thickBot="1" x14ac:dyDescent="0.55000000000000004">
      <c r="A8" s="45"/>
      <c r="B8" s="45"/>
      <c r="C8" s="45"/>
      <c r="D8" s="45"/>
    </row>
    <row r="9" spans="1:6" ht="42.75" customHeight="1" thickBot="1" x14ac:dyDescent="0.5">
      <c r="A9" s="178" t="s">
        <v>80</v>
      </c>
      <c r="B9" s="150" t="s">
        <v>107</v>
      </c>
      <c r="C9" s="150" t="s">
        <v>119</v>
      </c>
      <c r="D9" s="260" t="s">
        <v>108</v>
      </c>
      <c r="E9" s="28"/>
      <c r="F9" s="241" t="s">
        <v>157</v>
      </c>
    </row>
    <row r="10" spans="1:6" ht="28.5" x14ac:dyDescent="0.45">
      <c r="A10" s="155">
        <v>1</v>
      </c>
      <c r="B10" s="275" t="s">
        <v>415</v>
      </c>
      <c r="C10" s="140">
        <v>2010</v>
      </c>
      <c r="D10" s="306">
        <v>5</v>
      </c>
      <c r="E10" s="28"/>
      <c r="F10" s="242" t="s">
        <v>221</v>
      </c>
    </row>
    <row r="11" spans="1:6" ht="28.5" x14ac:dyDescent="0.45">
      <c r="A11" s="156">
        <f>A10+1</f>
        <v>2</v>
      </c>
      <c r="B11" s="268" t="s">
        <v>416</v>
      </c>
      <c r="C11" s="34">
        <v>2015</v>
      </c>
      <c r="D11" s="300">
        <v>10</v>
      </c>
    </row>
    <row r="12" spans="1:6" x14ac:dyDescent="0.45">
      <c r="A12" s="156">
        <f t="shared" ref="A12:A19" si="0">A11+1</f>
        <v>3</v>
      </c>
      <c r="B12" s="268" t="s">
        <v>417</v>
      </c>
      <c r="C12" s="34">
        <v>2017</v>
      </c>
      <c r="D12" s="300">
        <v>5</v>
      </c>
    </row>
    <row r="13" spans="1:6" x14ac:dyDescent="0.45">
      <c r="A13" s="156">
        <f t="shared" si="0"/>
        <v>4</v>
      </c>
      <c r="B13" s="268"/>
      <c r="C13" s="34"/>
      <c r="D13" s="290"/>
    </row>
    <row r="14" spans="1:6" x14ac:dyDescent="0.45">
      <c r="A14" s="156">
        <f t="shared" si="0"/>
        <v>5</v>
      </c>
      <c r="B14" s="268"/>
      <c r="C14" s="34"/>
      <c r="D14" s="290"/>
    </row>
    <row r="15" spans="1:6" x14ac:dyDescent="0.45">
      <c r="A15" s="156">
        <f t="shared" si="0"/>
        <v>6</v>
      </c>
      <c r="B15" s="268"/>
      <c r="C15" s="34"/>
      <c r="D15" s="290"/>
    </row>
    <row r="16" spans="1:6" x14ac:dyDescent="0.45">
      <c r="A16" s="156">
        <f t="shared" si="0"/>
        <v>7</v>
      </c>
      <c r="B16" s="268"/>
      <c r="C16" s="34"/>
      <c r="D16" s="290"/>
    </row>
    <row r="17" spans="1:8" s="30" customFormat="1" x14ac:dyDescent="0.45">
      <c r="A17" s="156">
        <f t="shared" si="0"/>
        <v>8</v>
      </c>
      <c r="B17" s="268"/>
      <c r="C17" s="34"/>
      <c r="D17" s="290"/>
    </row>
    <row r="18" spans="1:8" x14ac:dyDescent="0.45">
      <c r="A18" s="156">
        <f t="shared" si="0"/>
        <v>9</v>
      </c>
      <c r="B18" s="268"/>
      <c r="C18" s="34"/>
      <c r="D18" s="290"/>
    </row>
    <row r="19" spans="1:8" ht="14.65" thickBot="1" x14ac:dyDescent="0.5">
      <c r="A19" s="219">
        <f t="shared" si="0"/>
        <v>10</v>
      </c>
      <c r="B19" s="271"/>
      <c r="C19" s="146"/>
      <c r="D19" s="301"/>
    </row>
    <row r="20" spans="1:8" ht="14.65" thickBot="1" x14ac:dyDescent="0.5">
      <c r="A20" s="319"/>
      <c r="B20" s="283"/>
      <c r="C20" s="117" t="str">
        <f>"Total "&amp;LEFT(A7,3)</f>
        <v>Total I17</v>
      </c>
      <c r="D20" s="284">
        <f>SUM(D10:D19)</f>
        <v>20</v>
      </c>
    </row>
    <row r="21" spans="1:8" x14ac:dyDescent="0.45">
      <c r="B21" s="17"/>
    </row>
    <row r="22" spans="1:8" ht="53.25" customHeight="1" x14ac:dyDescent="0.45">
      <c r="A22" s="455"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455"/>
      <c r="C22" s="455"/>
      <c r="D22" s="455"/>
      <c r="E22" s="244"/>
      <c r="F22" s="244"/>
      <c r="G22" s="244"/>
      <c r="H22" s="244"/>
    </row>
    <row r="23" spans="1:8" x14ac:dyDescent="0.45">
      <c r="B23" s="17"/>
    </row>
    <row r="24" spans="1:8" x14ac:dyDescent="0.45">
      <c r="B24" s="17"/>
    </row>
    <row r="25" spans="1:8" x14ac:dyDescent="0.45">
      <c r="B25" s="17"/>
    </row>
    <row r="26" spans="1:8" x14ac:dyDescent="0.45">
      <c r="B26" s="17"/>
    </row>
    <row r="27" spans="1:8" x14ac:dyDescent="0.45">
      <c r="B27" s="17"/>
    </row>
    <row r="28" spans="1:8" x14ac:dyDescent="0.45">
      <c r="B28" s="17"/>
    </row>
    <row r="29" spans="1:8" x14ac:dyDescent="0.45">
      <c r="B29" s="17"/>
    </row>
    <row r="30" spans="1:8" x14ac:dyDescent="0.45">
      <c r="B30" s="17"/>
    </row>
    <row r="31" spans="1:8" x14ac:dyDescent="0.45">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I20"/>
  <sheetViews>
    <sheetView zoomScale="90" zoomScaleNormal="90" workbookViewId="0">
      <selection activeCell="C15" sqref="C15"/>
    </sheetView>
  </sheetViews>
  <sheetFormatPr defaultRowHeight="14.25" x14ac:dyDescent="0.45"/>
  <cols>
    <col min="1" max="1" width="5.1328125" customWidth="1"/>
    <col min="2" max="2" width="27.1328125" customWidth="1"/>
    <col min="3" max="3" width="75.73046875" customWidth="1"/>
    <col min="4" max="4" width="10.59765625" customWidth="1"/>
    <col min="5" max="5" width="9.73046875" customWidth="1"/>
    <col min="7" max="7" width="14.1328125" customWidth="1"/>
  </cols>
  <sheetData>
    <row r="1" spans="1:9" x14ac:dyDescent="0.45">
      <c r="A1" s="115" t="str">
        <f>'Date initiale'!C3</f>
        <v>Universitatea de Arhitectură și Urbanism "Ion Mincu" București</v>
      </c>
      <c r="B1" s="115"/>
      <c r="D1" s="115"/>
    </row>
    <row r="2" spans="1:9" ht="15.75" x14ac:dyDescent="0.45">
      <c r="A2" s="238" t="str">
        <f>'Date initiale'!B4&amp;" "&amp;'Date initiale'!C4</f>
        <v>Facultatea ARHITECTURA</v>
      </c>
      <c r="B2" s="238"/>
      <c r="C2" s="16"/>
      <c r="D2" s="238"/>
      <c r="E2" s="16"/>
    </row>
    <row r="3" spans="1:9" ht="15.75" x14ac:dyDescent="0.45">
      <c r="A3" s="238" t="str">
        <f>'Date initiale'!B5&amp;" "&amp;'Date initiale'!C5</f>
        <v>Departamentul Bazele Proiectării de Arhitectură</v>
      </c>
      <c r="B3" s="238"/>
      <c r="C3" s="16"/>
      <c r="D3" s="238"/>
      <c r="E3" s="16"/>
    </row>
    <row r="4" spans="1:9" ht="15.75" x14ac:dyDescent="0.45">
      <c r="A4" s="454" t="str">
        <f>'Date initiale'!C6&amp;", "&amp;'Date initiale'!C7</f>
        <v>FEZI, Bogdan Andrei, profesor universitar poziția 5, Departamentul Bazele Proiectării de Arhitectură</v>
      </c>
      <c r="B4" s="454"/>
      <c r="C4" s="462"/>
      <c r="D4" s="462"/>
      <c r="E4" s="462"/>
    </row>
    <row r="5" spans="1:9" ht="15.75" x14ac:dyDescent="0.45">
      <c r="A5" s="239"/>
      <c r="B5" s="239"/>
      <c r="C5" s="16"/>
      <c r="D5" s="239"/>
      <c r="E5" s="16"/>
    </row>
    <row r="6" spans="1:9" ht="15.75" x14ac:dyDescent="0.5">
      <c r="A6" s="459" t="s">
        <v>159</v>
      </c>
      <c r="B6" s="459"/>
      <c r="C6" s="459"/>
      <c r="D6" s="459"/>
      <c r="E6" s="459"/>
    </row>
    <row r="7" spans="1:9" ht="67.5" customHeight="1" x14ac:dyDescent="0.5">
      <c r="A7" s="456"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6"/>
      <c r="C7" s="456"/>
      <c r="D7" s="456"/>
      <c r="E7" s="456"/>
      <c r="F7" s="33"/>
      <c r="G7" s="33"/>
      <c r="H7" s="33"/>
      <c r="I7" s="33"/>
    </row>
    <row r="8" spans="1:9" ht="20.25" customHeight="1" thickBot="1" x14ac:dyDescent="0.55000000000000004">
      <c r="A8" s="45"/>
      <c r="B8" s="45"/>
      <c r="C8" s="45"/>
      <c r="D8" s="45"/>
      <c r="E8" s="45"/>
      <c r="F8" s="33"/>
      <c r="G8" s="33"/>
      <c r="H8" s="33"/>
      <c r="I8" s="33"/>
    </row>
    <row r="9" spans="1:9" ht="28.9" thickBot="1" x14ac:dyDescent="0.5">
      <c r="A9" s="149" t="s">
        <v>80</v>
      </c>
      <c r="B9" s="202" t="s">
        <v>199</v>
      </c>
      <c r="C9" s="202" t="s">
        <v>112</v>
      </c>
      <c r="D9" s="202" t="s">
        <v>111</v>
      </c>
      <c r="E9" s="203" t="s">
        <v>196</v>
      </c>
      <c r="G9" s="241" t="s">
        <v>157</v>
      </c>
    </row>
    <row r="10" spans="1:9" ht="28.5" x14ac:dyDescent="0.45">
      <c r="A10" s="255">
        <v>1</v>
      </c>
      <c r="B10" s="429" t="s">
        <v>418</v>
      </c>
      <c r="C10" s="424" t="s">
        <v>419</v>
      </c>
      <c r="D10" s="430" t="s">
        <v>420</v>
      </c>
      <c r="E10" s="431">
        <v>10</v>
      </c>
      <c r="G10" s="242" t="s">
        <v>222</v>
      </c>
    </row>
    <row r="11" spans="1:9" ht="57" x14ac:dyDescent="0.45">
      <c r="A11" s="189">
        <f>A10+1</f>
        <v>2</v>
      </c>
      <c r="B11" s="89" t="s">
        <v>421</v>
      </c>
      <c r="C11" s="432" t="s">
        <v>422</v>
      </c>
      <c r="D11" s="82" t="s">
        <v>382</v>
      </c>
      <c r="E11" s="419">
        <v>20</v>
      </c>
    </row>
    <row r="12" spans="1:9" ht="28.5" x14ac:dyDescent="0.45">
      <c r="A12" s="189">
        <f t="shared" ref="A12:A19" si="0">A11+1</f>
        <v>3</v>
      </c>
      <c r="B12" s="89" t="s">
        <v>418</v>
      </c>
      <c r="C12" s="432" t="s">
        <v>423</v>
      </c>
      <c r="D12" s="82">
        <v>2004</v>
      </c>
      <c r="E12" s="419">
        <v>5</v>
      </c>
    </row>
    <row r="13" spans="1:9" x14ac:dyDescent="0.45">
      <c r="A13" s="189">
        <f t="shared" si="0"/>
        <v>4</v>
      </c>
      <c r="B13" s="221"/>
      <c r="C13" s="245"/>
      <c r="D13" s="124"/>
      <c r="E13" s="290"/>
    </row>
    <row r="14" spans="1:9" x14ac:dyDescent="0.45">
      <c r="A14" s="189">
        <f t="shared" si="0"/>
        <v>5</v>
      </c>
      <c r="B14" s="221"/>
      <c r="C14" s="245"/>
      <c r="D14" s="124"/>
      <c r="E14" s="290"/>
    </row>
    <row r="15" spans="1:9" x14ac:dyDescent="0.45">
      <c r="A15" s="189">
        <f t="shared" si="0"/>
        <v>6</v>
      </c>
      <c r="B15" s="221"/>
      <c r="C15" s="245"/>
      <c r="D15" s="124"/>
      <c r="E15" s="290"/>
    </row>
    <row r="16" spans="1:9" x14ac:dyDescent="0.45">
      <c r="A16" s="189">
        <f t="shared" si="0"/>
        <v>7</v>
      </c>
      <c r="B16" s="221"/>
      <c r="C16" s="245"/>
      <c r="D16" s="124"/>
      <c r="E16" s="290"/>
    </row>
    <row r="17" spans="1:5" x14ac:dyDescent="0.45">
      <c r="A17" s="189">
        <f t="shared" si="0"/>
        <v>8</v>
      </c>
      <c r="B17" s="221"/>
      <c r="C17" s="245"/>
      <c r="D17" s="124"/>
      <c r="E17" s="290"/>
    </row>
    <row r="18" spans="1:5" x14ac:dyDescent="0.45">
      <c r="A18" s="189">
        <f t="shared" si="0"/>
        <v>9</v>
      </c>
      <c r="B18" s="221"/>
      <c r="C18" s="245"/>
      <c r="D18" s="124"/>
      <c r="E18" s="290"/>
    </row>
    <row r="19" spans="1:5" ht="14.65" thickBot="1" x14ac:dyDescent="0.5">
      <c r="A19" s="196">
        <f t="shared" si="0"/>
        <v>10</v>
      </c>
      <c r="B19" s="257"/>
      <c r="C19" s="258"/>
      <c r="D19" s="130"/>
      <c r="E19" s="301"/>
    </row>
    <row r="20" spans="1:5" ht="14.65" thickBot="1" x14ac:dyDescent="0.5">
      <c r="A20" s="318"/>
      <c r="C20" s="254"/>
      <c r="D20" s="153" t="str">
        <f>"Total "&amp;LEFT(A7,3)</f>
        <v>Total I18</v>
      </c>
      <c r="E20" s="154">
        <f>SUM(E10:E19)</f>
        <v>35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G25"/>
  <sheetViews>
    <sheetView workbookViewId="0">
      <selection activeCell="A6" sqref="A6:E6"/>
    </sheetView>
  </sheetViews>
  <sheetFormatPr defaultRowHeight="14.25" x14ac:dyDescent="0.45"/>
  <cols>
    <col min="1" max="1" width="5.1328125" customWidth="1"/>
    <col min="2" max="2" width="86.265625" customWidth="1"/>
    <col min="3" max="3" width="17.1328125" customWidth="1"/>
    <col min="4" max="4" width="10.59765625" customWidth="1"/>
    <col min="5" max="5" width="9.73046875" customWidth="1"/>
    <col min="7" max="7" width="13.3984375" customWidth="1"/>
  </cols>
  <sheetData>
    <row r="1" spans="1:7" ht="15.75" x14ac:dyDescent="0.45">
      <c r="A1" s="238" t="str">
        <f>'Date initiale'!C3</f>
        <v>Universitatea de Arhitectură și Urbanism "Ion Mincu" București</v>
      </c>
      <c r="B1" s="238"/>
      <c r="C1" s="238"/>
      <c r="D1" s="238"/>
      <c r="E1" s="16"/>
    </row>
    <row r="2" spans="1:7" ht="15.75" x14ac:dyDescent="0.45">
      <c r="A2" s="238" t="str">
        <f>'Date initiale'!B4&amp;" "&amp;'Date initiale'!C4</f>
        <v>Facultatea ARHITECTURA</v>
      </c>
      <c r="B2" s="238"/>
      <c r="C2" s="238"/>
      <c r="D2" s="238"/>
      <c r="E2" s="16"/>
    </row>
    <row r="3" spans="1:7" ht="15.75" x14ac:dyDescent="0.45">
      <c r="A3" s="238" t="str">
        <f>'Date initiale'!B5&amp;" "&amp;'Date initiale'!C5</f>
        <v>Departamentul Bazele Proiectării de Arhitectură</v>
      </c>
      <c r="B3" s="238"/>
      <c r="C3" s="238"/>
      <c r="D3" s="238"/>
      <c r="E3" s="16"/>
    </row>
    <row r="4" spans="1:7" x14ac:dyDescent="0.45">
      <c r="A4" s="115" t="str">
        <f>'Date initiale'!C6&amp;", "&amp;'Date initiale'!C7</f>
        <v>FEZI, Bogdan Andrei, profesor universitar poziția 5, Departamentul Bazele Proiectării de Arhitectură</v>
      </c>
      <c r="B4" s="115"/>
      <c r="C4" s="115"/>
      <c r="D4" s="115"/>
    </row>
    <row r="5" spans="1:7" x14ac:dyDescent="0.45">
      <c r="A5" s="115"/>
      <c r="B5" s="115"/>
      <c r="C5" s="115"/>
      <c r="D5" s="115"/>
    </row>
    <row r="6" spans="1:7" ht="15.75" x14ac:dyDescent="0.45">
      <c r="A6" s="463" t="s">
        <v>159</v>
      </c>
      <c r="B6" s="464"/>
      <c r="C6" s="464"/>
      <c r="D6" s="464"/>
      <c r="E6" s="465"/>
    </row>
    <row r="7" spans="1:7" ht="15.75" x14ac:dyDescent="0.45">
      <c r="A7" s="456" t="str">
        <f>'Descriere indicatori'!A26&amp;". "&amp;'Descriere indicatori'!B26</f>
        <v xml:space="preserve">I19. Expoziţii organizate la nivel internaţional/naţional sau local în calitate de autor, coautor, curator </v>
      </c>
      <c r="B7" s="456"/>
      <c r="C7" s="456"/>
      <c r="D7" s="456"/>
      <c r="E7" s="456"/>
      <c r="F7" s="174"/>
    </row>
    <row r="8" spans="1:7" ht="32.25" customHeight="1" thickBot="1" x14ac:dyDescent="0.5">
      <c r="A8" s="43"/>
      <c r="B8" s="43"/>
      <c r="C8" s="43"/>
      <c r="D8" s="43"/>
      <c r="E8" s="43"/>
    </row>
    <row r="9" spans="1:7" ht="28.9" thickBot="1" x14ac:dyDescent="0.5">
      <c r="A9" s="149" t="s">
        <v>80</v>
      </c>
      <c r="B9" s="259" t="s">
        <v>201</v>
      </c>
      <c r="C9" s="150" t="s">
        <v>200</v>
      </c>
      <c r="D9" s="150" t="s">
        <v>119</v>
      </c>
      <c r="E9" s="260" t="s">
        <v>196</v>
      </c>
      <c r="G9" s="241" t="s">
        <v>157</v>
      </c>
    </row>
    <row r="10" spans="1:7" x14ac:dyDescent="0.45">
      <c r="A10" s="264">
        <v>1</v>
      </c>
      <c r="B10" s="265"/>
      <c r="C10" s="265"/>
      <c r="D10" s="265"/>
      <c r="E10" s="307"/>
      <c r="G10" s="242" t="s">
        <v>221</v>
      </c>
    </row>
    <row r="11" spans="1:7" x14ac:dyDescent="0.45">
      <c r="A11" s="266">
        <f>A10+1</f>
        <v>2</v>
      </c>
      <c r="B11" s="261"/>
      <c r="C11" s="34"/>
      <c r="D11" s="34"/>
      <c r="E11" s="308"/>
      <c r="G11" s="242" t="s">
        <v>223</v>
      </c>
    </row>
    <row r="12" spans="1:7" x14ac:dyDescent="0.45">
      <c r="A12" s="266">
        <f t="shared" ref="A12:A19" si="0">A11+1</f>
        <v>3</v>
      </c>
      <c r="B12" s="261"/>
      <c r="C12" s="34"/>
      <c r="D12" s="34"/>
      <c r="E12" s="308"/>
      <c r="G12" s="242" t="s">
        <v>224</v>
      </c>
    </row>
    <row r="13" spans="1:7" x14ac:dyDescent="0.45">
      <c r="A13" s="266">
        <f t="shared" si="0"/>
        <v>4</v>
      </c>
      <c r="B13" s="261"/>
      <c r="C13" s="34"/>
      <c r="D13" s="34"/>
      <c r="E13" s="308"/>
    </row>
    <row r="14" spans="1:7" x14ac:dyDescent="0.45">
      <c r="A14" s="266">
        <f t="shared" si="0"/>
        <v>5</v>
      </c>
      <c r="B14" s="268"/>
      <c r="C14" s="34"/>
      <c r="D14" s="34"/>
      <c r="E14" s="309"/>
    </row>
    <row r="15" spans="1:7" x14ac:dyDescent="0.45">
      <c r="A15" s="266">
        <f t="shared" si="0"/>
        <v>6</v>
      </c>
      <c r="B15" s="268"/>
      <c r="C15" s="34"/>
      <c r="D15" s="34"/>
      <c r="E15" s="309"/>
    </row>
    <row r="16" spans="1:7" x14ac:dyDescent="0.45">
      <c r="A16" s="266">
        <f t="shared" si="0"/>
        <v>7</v>
      </c>
      <c r="B16" s="268"/>
      <c r="C16" s="34"/>
      <c r="D16" s="34"/>
      <c r="E16" s="309"/>
    </row>
    <row r="17" spans="1:5" x14ac:dyDescent="0.45">
      <c r="A17" s="266">
        <f t="shared" si="0"/>
        <v>8</v>
      </c>
      <c r="B17" s="268"/>
      <c r="C17" s="34"/>
      <c r="D17" s="34"/>
      <c r="E17" s="290"/>
    </row>
    <row r="18" spans="1:5" x14ac:dyDescent="0.45">
      <c r="A18" s="266">
        <f t="shared" si="0"/>
        <v>9</v>
      </c>
      <c r="B18" s="268"/>
      <c r="C18" s="34"/>
      <c r="D18" s="34"/>
      <c r="E18" s="309"/>
    </row>
    <row r="19" spans="1:5" ht="14.65" thickBot="1" x14ac:dyDescent="0.5">
      <c r="A19" s="270">
        <f t="shared" si="0"/>
        <v>10</v>
      </c>
      <c r="B19" s="271"/>
      <c r="C19" s="146"/>
      <c r="D19" s="146"/>
      <c r="E19" s="310"/>
    </row>
    <row r="20" spans="1:5" ht="14.65" thickBot="1" x14ac:dyDescent="0.5">
      <c r="A20" s="317"/>
      <c r="B20" s="262"/>
      <c r="C20" s="263"/>
      <c r="D20" s="153" t="str">
        <f>"Total "&amp;LEFT(A7,3)</f>
        <v>Total I19</v>
      </c>
      <c r="E20" s="118">
        <f>SUM(E10:E19)</f>
        <v>0</v>
      </c>
    </row>
    <row r="21" spans="1:5" x14ac:dyDescent="0.45">
      <c r="B21" s="17"/>
    </row>
    <row r="25" spans="1:5" x14ac:dyDescent="0.4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J20"/>
  <sheetViews>
    <sheetView zoomScale="80" zoomScaleNormal="80" workbookViewId="0">
      <selection activeCell="B15" sqref="B15"/>
    </sheetView>
  </sheetViews>
  <sheetFormatPr defaultRowHeight="14.25" x14ac:dyDescent="0.45"/>
  <cols>
    <col min="1" max="1" width="5.1328125" customWidth="1"/>
    <col min="2" max="2" width="104.265625" customWidth="1"/>
    <col min="3" max="3" width="10.59765625" customWidth="1"/>
    <col min="4" max="4" width="9.73046875" customWidth="1"/>
  </cols>
  <sheetData>
    <row r="1" spans="1:10" x14ac:dyDescent="0.45">
      <c r="A1" s="115" t="str">
        <f>'Date initiale'!C3</f>
        <v>Universitatea de Arhitectură și Urbanism "Ion Mincu" București</v>
      </c>
      <c r="B1" s="115"/>
    </row>
    <row r="2" spans="1:10" x14ac:dyDescent="0.45">
      <c r="A2" s="115" t="str">
        <f>'Date initiale'!B4&amp;" "&amp;'Date initiale'!C4</f>
        <v>Facultatea ARHITECTURA</v>
      </c>
      <c r="B2" s="115"/>
    </row>
    <row r="3" spans="1:10" x14ac:dyDescent="0.45">
      <c r="A3" s="115" t="str">
        <f>'Date initiale'!B5&amp;" "&amp;'Date initiale'!C5</f>
        <v>Departamentul Bazele Proiectării de Arhitectură</v>
      </c>
      <c r="B3" s="115"/>
    </row>
    <row r="4" spans="1:10" x14ac:dyDescent="0.45">
      <c r="A4" s="115" t="str">
        <f>'Date initiale'!C6&amp;", "&amp;'Date initiale'!C7</f>
        <v>FEZI, Bogdan Andrei, profesor universitar poziția 5, Departamentul Bazele Proiectării de Arhitectură</v>
      </c>
      <c r="B4" s="115"/>
    </row>
    <row r="5" spans="1:10" x14ac:dyDescent="0.45">
      <c r="A5" s="115"/>
      <c r="B5" s="115"/>
    </row>
    <row r="6" spans="1:10" ht="15.75" x14ac:dyDescent="0.5">
      <c r="A6" s="459" t="s">
        <v>159</v>
      </c>
      <c r="B6" s="459"/>
      <c r="C6" s="459"/>
      <c r="D6" s="459"/>
    </row>
    <row r="7" spans="1:10" ht="24" customHeight="1" x14ac:dyDescent="0.45">
      <c r="A7" s="456" t="str">
        <f>'Descriere indicatori'!A27&amp;". "&amp;'Descriere indicatori'!B27</f>
        <v xml:space="preserve">I20. Organizator expoziţii la nivel internaţional/naţional </v>
      </c>
      <c r="B7" s="456"/>
      <c r="C7" s="456"/>
      <c r="D7" s="456"/>
    </row>
    <row r="8" spans="1:10" ht="14.65" thickBot="1" x14ac:dyDescent="0.5"/>
    <row r="9" spans="1:10" ht="28.9" thickBot="1" x14ac:dyDescent="0.5">
      <c r="A9" s="149" t="s">
        <v>80</v>
      </c>
      <c r="B9" s="259" t="s">
        <v>201</v>
      </c>
      <c r="C9" s="150" t="s">
        <v>119</v>
      </c>
      <c r="D9" s="260" t="s">
        <v>196</v>
      </c>
      <c r="F9" s="241" t="s">
        <v>157</v>
      </c>
      <c r="J9" s="13"/>
    </row>
    <row r="10" spans="1:10" ht="28.5" x14ac:dyDescent="0.45">
      <c r="A10" s="264">
        <v>1</v>
      </c>
      <c r="B10" s="433" t="s">
        <v>424</v>
      </c>
      <c r="C10" s="434">
        <v>2011</v>
      </c>
      <c r="D10" s="435">
        <v>5</v>
      </c>
      <c r="F10" s="242" t="s">
        <v>221</v>
      </c>
      <c r="J10" s="243"/>
    </row>
    <row r="11" spans="1:10" x14ac:dyDescent="0.45">
      <c r="A11" s="266">
        <f>A10+1</f>
        <v>2</v>
      </c>
      <c r="B11" s="261"/>
      <c r="C11" s="34"/>
      <c r="D11" s="267"/>
    </row>
    <row r="12" spans="1:10" x14ac:dyDescent="0.45">
      <c r="A12" s="266">
        <f t="shared" ref="A12:A19" si="0">A11+1</f>
        <v>3</v>
      </c>
      <c r="B12" s="261"/>
      <c r="C12" s="34"/>
      <c r="D12" s="267"/>
    </row>
    <row r="13" spans="1:10" x14ac:dyDescent="0.45">
      <c r="A13" s="266">
        <f t="shared" si="0"/>
        <v>4</v>
      </c>
      <c r="B13" s="261"/>
      <c r="C13" s="34"/>
      <c r="D13" s="267"/>
    </row>
    <row r="14" spans="1:10" x14ac:dyDescent="0.45">
      <c r="A14" s="266">
        <f t="shared" si="0"/>
        <v>5</v>
      </c>
      <c r="B14" s="268"/>
      <c r="C14" s="34"/>
      <c r="D14" s="269"/>
    </row>
    <row r="15" spans="1:10" x14ac:dyDescent="0.45">
      <c r="A15" s="266">
        <f t="shared" si="0"/>
        <v>6</v>
      </c>
      <c r="B15" s="268"/>
      <c r="C15" s="34"/>
      <c r="D15" s="269"/>
    </row>
    <row r="16" spans="1:10" x14ac:dyDescent="0.45">
      <c r="A16" s="266">
        <f t="shared" si="0"/>
        <v>7</v>
      </c>
      <c r="B16" s="268"/>
      <c r="C16" s="34"/>
      <c r="D16" s="269"/>
    </row>
    <row r="17" spans="1:4" x14ac:dyDescent="0.45">
      <c r="A17" s="266">
        <f t="shared" si="0"/>
        <v>8</v>
      </c>
      <c r="B17" s="268"/>
      <c r="C17" s="34"/>
      <c r="D17" s="141"/>
    </row>
    <row r="18" spans="1:4" x14ac:dyDescent="0.45">
      <c r="A18" s="266">
        <f t="shared" si="0"/>
        <v>9</v>
      </c>
      <c r="B18" s="268"/>
      <c r="C18" s="34"/>
      <c r="D18" s="269"/>
    </row>
    <row r="19" spans="1:4" ht="14.65" thickBot="1" x14ac:dyDescent="0.5">
      <c r="A19" s="270">
        <f t="shared" si="0"/>
        <v>10</v>
      </c>
      <c r="B19" s="271"/>
      <c r="C19" s="146"/>
      <c r="D19" s="272"/>
    </row>
    <row r="20" spans="1:4" ht="14.65" thickBot="1" x14ac:dyDescent="0.5">
      <c r="A20" s="317"/>
      <c r="B20" s="262"/>
      <c r="C20" s="153" t="str">
        <f>"Total "&amp;LEFT(A7,3)</f>
        <v>Total I20</v>
      </c>
      <c r="D20" s="118">
        <f>SUM(D10:D19)</f>
        <v>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C46"/>
  <sheetViews>
    <sheetView showGridLines="0" showRowColHeaders="0" tabSelected="1" topLeftCell="A4" zoomScale="130" zoomScaleNormal="130" workbookViewId="0">
      <selection activeCell="D6" sqref="D6"/>
    </sheetView>
  </sheetViews>
  <sheetFormatPr defaultRowHeight="14.25" x14ac:dyDescent="0.45"/>
  <cols>
    <col min="1" max="1" width="8.73046875" customWidth="1"/>
    <col min="2" max="2" width="72" customWidth="1"/>
    <col min="3" max="3" width="7.73046875" customWidth="1"/>
  </cols>
  <sheetData>
    <row r="1" spans="1:3" x14ac:dyDescent="0.45">
      <c r="A1" s="445" t="s">
        <v>148</v>
      </c>
      <c r="B1" s="445"/>
      <c r="C1" s="445"/>
    </row>
    <row r="2" spans="1:3" x14ac:dyDescent="0.45">
      <c r="A2" s="332" t="str">
        <f>"Facultatea de "&amp;'Date initiale'!C4</f>
        <v>Facultatea de ARHITECTURA</v>
      </c>
      <c r="B2" s="332"/>
      <c r="C2" s="332"/>
    </row>
    <row r="3" spans="1:3" x14ac:dyDescent="0.45">
      <c r="A3" s="445" t="str">
        <f>"Departamentul "&amp;'Date initiale'!C5</f>
        <v>Departamentul Bazele Proiectării de Arhitectură</v>
      </c>
      <c r="B3" s="445"/>
      <c r="C3" s="445"/>
    </row>
    <row r="4" spans="1:3" x14ac:dyDescent="0.45">
      <c r="A4" s="332" t="str">
        <f>"Nume și prenume: "&amp;'Date initiale'!C6</f>
        <v>Nume și prenume: FEZI, Bogdan Andrei</v>
      </c>
      <c r="B4" s="332"/>
      <c r="C4" s="332"/>
    </row>
    <row r="5" spans="1:3" x14ac:dyDescent="0.45">
      <c r="A5" s="332" t="str">
        <f>"Post: "&amp;'Date initiale'!C7</f>
        <v>Post: profesor universitar poziția 5, Departamentul Bazele Proiectării de Arhitectură</v>
      </c>
      <c r="B5" s="332"/>
      <c r="C5" s="332"/>
    </row>
    <row r="6" spans="1:3" x14ac:dyDescent="0.45">
      <c r="A6" s="332" t="str">
        <f>"Standard de referință: "&amp;'Date initiale'!C8</f>
        <v>Standard de referință: profesor universitar</v>
      </c>
      <c r="B6" s="332"/>
      <c r="C6" s="332"/>
    </row>
    <row r="8" spans="1:3" ht="15.75" x14ac:dyDescent="0.45">
      <c r="A8" s="448" t="s">
        <v>257</v>
      </c>
      <c r="B8" s="448"/>
      <c r="C8" s="448"/>
    </row>
    <row r="9" spans="1:3" ht="65.25" customHeight="1" x14ac:dyDescent="0.45">
      <c r="A9" s="446" t="s">
        <v>256</v>
      </c>
      <c r="B9" s="447"/>
      <c r="C9" s="447"/>
    </row>
    <row r="10" spans="1:3" ht="28.5" x14ac:dyDescent="0.45">
      <c r="A10" s="77" t="s">
        <v>91</v>
      </c>
      <c r="B10" s="77" t="s">
        <v>229</v>
      </c>
      <c r="C10" s="77" t="s">
        <v>196</v>
      </c>
    </row>
    <row r="11" spans="1:3" x14ac:dyDescent="0.45">
      <c r="A11" s="78" t="s">
        <v>21</v>
      </c>
      <c r="B11" s="84" t="s">
        <v>230</v>
      </c>
      <c r="C11" s="94">
        <f>'I1'!I20</f>
        <v>60</v>
      </c>
    </row>
    <row r="12" spans="1:3" ht="15" customHeight="1" x14ac:dyDescent="0.45">
      <c r="A12" s="79" t="s">
        <v>23</v>
      </c>
      <c r="B12" s="85" t="s">
        <v>231</v>
      </c>
      <c r="C12" s="95">
        <f>'I2'!I20</f>
        <v>45</v>
      </c>
    </row>
    <row r="13" spans="1:3" x14ac:dyDescent="0.45">
      <c r="A13" s="79" t="s">
        <v>26</v>
      </c>
      <c r="B13" s="86" t="s">
        <v>232</v>
      </c>
      <c r="C13" s="95">
        <f>'I3'!I20</f>
        <v>30</v>
      </c>
    </row>
    <row r="14" spans="1:3" x14ac:dyDescent="0.45">
      <c r="A14" s="79" t="s">
        <v>30</v>
      </c>
      <c r="B14" s="85" t="s">
        <v>241</v>
      </c>
      <c r="C14" s="95">
        <f>'I4'!I20</f>
        <v>40</v>
      </c>
    </row>
    <row r="15" spans="1:3" ht="42.75" x14ac:dyDescent="0.45">
      <c r="A15" s="79" t="s">
        <v>34</v>
      </c>
      <c r="B15" s="85" t="s">
        <v>242</v>
      </c>
      <c r="C15" s="95">
        <f>'I5'!I20</f>
        <v>30</v>
      </c>
    </row>
    <row r="16" spans="1:3" ht="15" customHeight="1" x14ac:dyDescent="0.45">
      <c r="A16" s="79" t="s">
        <v>36</v>
      </c>
      <c r="B16" s="85" t="s">
        <v>243</v>
      </c>
      <c r="C16" s="95">
        <f>'I6'!I20</f>
        <v>5</v>
      </c>
    </row>
    <row r="17" spans="1:3" x14ac:dyDescent="0.45">
      <c r="A17" s="79" t="s">
        <v>39</v>
      </c>
      <c r="B17" s="85" t="s">
        <v>244</v>
      </c>
      <c r="C17" s="95">
        <f>'I7'!I20</f>
        <v>5</v>
      </c>
    </row>
    <row r="18" spans="1:3" ht="28.5" x14ac:dyDescent="0.45">
      <c r="A18" s="79" t="s">
        <v>41</v>
      </c>
      <c r="B18" s="85" t="s">
        <v>233</v>
      </c>
      <c r="C18" s="95">
        <f>'I8'!I20</f>
        <v>0</v>
      </c>
    </row>
    <row r="19" spans="1:3" x14ac:dyDescent="0.45">
      <c r="A19" s="79" t="s">
        <v>44</v>
      </c>
      <c r="B19" s="85" t="s">
        <v>234</v>
      </c>
      <c r="C19" s="95">
        <f>'I9'!I20</f>
        <v>0</v>
      </c>
    </row>
    <row r="20" spans="1:3" ht="28.5" x14ac:dyDescent="0.45">
      <c r="A20" s="79" t="s">
        <v>47</v>
      </c>
      <c r="B20" s="85" t="s">
        <v>245</v>
      </c>
      <c r="C20" s="95">
        <f>'I10'!I20</f>
        <v>0</v>
      </c>
    </row>
    <row r="21" spans="1:3" ht="42.75" x14ac:dyDescent="0.45">
      <c r="A21" s="80" t="s">
        <v>50</v>
      </c>
      <c r="B21" s="85" t="s">
        <v>246</v>
      </c>
      <c r="C21" s="95">
        <f>I11a!I20</f>
        <v>70</v>
      </c>
    </row>
    <row r="22" spans="1:3" ht="42.75" x14ac:dyDescent="0.45">
      <c r="A22" s="81"/>
      <c r="B22" s="85" t="s">
        <v>247</v>
      </c>
      <c r="C22" s="95">
        <f>I11b!H20</f>
        <v>10</v>
      </c>
    </row>
    <row r="23" spans="1:3" ht="28.5" x14ac:dyDescent="0.45">
      <c r="A23" s="78"/>
      <c r="B23" s="87" t="s">
        <v>235</v>
      </c>
      <c r="C23" s="95">
        <f>I11c!G20</f>
        <v>42</v>
      </c>
    </row>
    <row r="24" spans="1:3" ht="28.5" x14ac:dyDescent="0.45">
      <c r="A24" s="79" t="s">
        <v>57</v>
      </c>
      <c r="B24" s="85" t="s">
        <v>236</v>
      </c>
      <c r="C24" s="95">
        <f>'I12'!H21</f>
        <v>190</v>
      </c>
    </row>
    <row r="25" spans="1:3" ht="28.5" x14ac:dyDescent="0.45">
      <c r="A25" s="79" t="s">
        <v>85</v>
      </c>
      <c r="B25" s="85" t="s">
        <v>151</v>
      </c>
      <c r="C25" s="95">
        <f>'I13'!H20</f>
        <v>120</v>
      </c>
    </row>
    <row r="26" spans="1:3" ht="57" x14ac:dyDescent="0.45">
      <c r="A26" s="80" t="s">
        <v>87</v>
      </c>
      <c r="B26" s="85" t="s">
        <v>248</v>
      </c>
      <c r="C26" s="95">
        <f>I14a!H20</f>
        <v>0</v>
      </c>
    </row>
    <row r="27" spans="1:3" ht="30" customHeight="1" x14ac:dyDescent="0.45">
      <c r="A27" s="81"/>
      <c r="B27" s="85" t="s">
        <v>249</v>
      </c>
      <c r="C27" s="95">
        <f>I14b!H20</f>
        <v>0</v>
      </c>
    </row>
    <row r="28" spans="1:3" ht="42.75" x14ac:dyDescent="0.45">
      <c r="A28" s="78"/>
      <c r="B28" s="85" t="s">
        <v>250</v>
      </c>
      <c r="C28" s="95">
        <f>I14c!H20</f>
        <v>35</v>
      </c>
    </row>
    <row r="29" spans="1:3" ht="85.5" x14ac:dyDescent="0.45">
      <c r="A29" s="337" t="s">
        <v>0</v>
      </c>
      <c r="B29" s="88" t="s">
        <v>251</v>
      </c>
      <c r="C29" s="96">
        <f>'I15'!D20</f>
        <v>0</v>
      </c>
    </row>
    <row r="30" spans="1:3" ht="42.75" x14ac:dyDescent="0.45">
      <c r="A30" s="82" t="s">
        <v>92</v>
      </c>
      <c r="B30" s="89" t="s">
        <v>252</v>
      </c>
      <c r="C30" s="95">
        <f>'I16'!D23</f>
        <v>650</v>
      </c>
    </row>
    <row r="31" spans="1:3" ht="45" customHeight="1" x14ac:dyDescent="0.45">
      <c r="A31" s="78" t="s">
        <v>95</v>
      </c>
      <c r="B31" s="84" t="s">
        <v>253</v>
      </c>
      <c r="C31" s="94">
        <f>'I17'!D20</f>
        <v>20</v>
      </c>
    </row>
    <row r="32" spans="1:3" ht="75" customHeight="1" x14ac:dyDescent="0.45">
      <c r="A32" s="79" t="s">
        <v>98</v>
      </c>
      <c r="B32" s="90" t="s">
        <v>237</v>
      </c>
      <c r="C32" s="95">
        <f>'I18'!E20</f>
        <v>35</v>
      </c>
    </row>
    <row r="33" spans="1:3" ht="28.5" x14ac:dyDescent="0.45">
      <c r="A33" s="83" t="s">
        <v>61</v>
      </c>
      <c r="B33" s="89" t="s">
        <v>238</v>
      </c>
      <c r="C33" s="95">
        <f>'I19'!E20</f>
        <v>0</v>
      </c>
    </row>
    <row r="34" spans="1:3" x14ac:dyDescent="0.45">
      <c r="A34" s="79" t="s">
        <v>64</v>
      </c>
      <c r="B34" s="84" t="s">
        <v>239</v>
      </c>
      <c r="C34" s="95">
        <f>'I20'!D20</f>
        <v>5</v>
      </c>
    </row>
    <row r="35" spans="1:3" ht="71.25" x14ac:dyDescent="0.45">
      <c r="A35" s="79" t="s">
        <v>66</v>
      </c>
      <c r="B35" s="87" t="s">
        <v>254</v>
      </c>
      <c r="C35" s="95">
        <f>'I21'!D20</f>
        <v>30</v>
      </c>
    </row>
    <row r="36" spans="1:3" ht="42.75" x14ac:dyDescent="0.45">
      <c r="A36" s="79" t="s">
        <v>69</v>
      </c>
      <c r="B36" s="85" t="s">
        <v>255</v>
      </c>
      <c r="C36" s="95">
        <f>'I22'!D20</f>
        <v>0</v>
      </c>
    </row>
    <row r="37" spans="1:3" x14ac:dyDescent="0.45">
      <c r="A37" s="79" t="s">
        <v>71</v>
      </c>
      <c r="B37" s="85" t="s">
        <v>240</v>
      </c>
      <c r="C37" s="95">
        <f>'I23'!F20</f>
        <v>15</v>
      </c>
    </row>
    <row r="39" spans="1:3" x14ac:dyDescent="0.45">
      <c r="A39" s="251" t="s">
        <v>2</v>
      </c>
      <c r="B39" s="1" t="s">
        <v>152</v>
      </c>
    </row>
    <row r="40" spans="1:3" x14ac:dyDescent="0.45">
      <c r="A40" s="18" t="s">
        <v>5</v>
      </c>
      <c r="B40" s="12" t="s">
        <v>153</v>
      </c>
      <c r="C40" s="97">
        <f>SUM(C11:C20)+SUM(C32:C37)</f>
        <v>300</v>
      </c>
    </row>
    <row r="41" spans="1:3" x14ac:dyDescent="0.45">
      <c r="A41" s="18" t="s">
        <v>6</v>
      </c>
      <c r="B41" s="12" t="s">
        <v>9</v>
      </c>
      <c r="C41" s="97">
        <f>SUM(C24:C31)</f>
        <v>1015</v>
      </c>
    </row>
    <row r="42" spans="1:3" ht="14.65" thickBot="1" x14ac:dyDescent="0.5">
      <c r="A42" s="91" t="s">
        <v>7</v>
      </c>
      <c r="B42" s="13" t="s">
        <v>10</v>
      </c>
      <c r="C42" s="98">
        <f>SUM(C21:C23)</f>
        <v>122</v>
      </c>
    </row>
    <row r="43" spans="1:3" ht="15" thickTop="1" thickBot="1" x14ac:dyDescent="0.5">
      <c r="A43" s="92" t="s">
        <v>8</v>
      </c>
      <c r="B43" s="93" t="s">
        <v>11</v>
      </c>
      <c r="C43" s="99">
        <f>C40+C41+C42</f>
        <v>1437</v>
      </c>
    </row>
    <row r="44" spans="1:3" ht="14.65" thickTop="1" x14ac:dyDescent="0.45"/>
    <row r="45" spans="1:3" x14ac:dyDescent="0.45">
      <c r="A45" s="59" t="s">
        <v>197</v>
      </c>
      <c r="B45" t="s">
        <v>198</v>
      </c>
    </row>
    <row r="46" spans="1:3" x14ac:dyDescent="0.45">
      <c r="A46" s="278" t="str">
        <f>'Date initiale'!C9</f>
        <v>iunie/2024</v>
      </c>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F65"/>
  <sheetViews>
    <sheetView zoomScale="80" zoomScaleNormal="80" workbookViewId="0">
      <selection activeCell="B20" sqref="B20"/>
    </sheetView>
  </sheetViews>
  <sheetFormatPr defaultRowHeight="14.25" x14ac:dyDescent="0.45"/>
  <cols>
    <col min="1" max="1" width="5.1328125" customWidth="1"/>
    <col min="2" max="2" width="98.265625" customWidth="1"/>
    <col min="3" max="3" width="15.73046875" customWidth="1"/>
    <col min="4" max="4" width="9.73046875" customWidth="1"/>
  </cols>
  <sheetData>
    <row r="1" spans="1:6" ht="15.75" x14ac:dyDescent="0.45">
      <c r="A1" s="238" t="str">
        <f>'Date initiale'!C3</f>
        <v>Universitatea de Arhitectură și Urbanism "Ion Mincu" București</v>
      </c>
      <c r="B1" s="238"/>
      <c r="C1" s="238"/>
      <c r="D1" s="16"/>
    </row>
    <row r="2" spans="1:6" ht="15.75" x14ac:dyDescent="0.45">
      <c r="A2" s="238" t="str">
        <f>'Date initiale'!B4&amp;" "&amp;'Date initiale'!C4</f>
        <v>Facultatea ARHITECTURA</v>
      </c>
      <c r="B2" s="238"/>
      <c r="C2" s="238"/>
      <c r="D2" s="16"/>
    </row>
    <row r="3" spans="1:6" ht="15.75" x14ac:dyDescent="0.45">
      <c r="A3" s="238" t="str">
        <f>'Date initiale'!B5&amp;" "&amp;'Date initiale'!C5</f>
        <v>Departamentul Bazele Proiectării de Arhitectură</v>
      </c>
      <c r="B3" s="238"/>
      <c r="C3" s="238"/>
      <c r="D3" s="16"/>
    </row>
    <row r="4" spans="1:6" x14ac:dyDescent="0.45">
      <c r="A4" s="115" t="str">
        <f>'Date initiale'!C6&amp;", "&amp;'Date initiale'!C7</f>
        <v>FEZI, Bogdan Andrei, profesor universitar poziția 5, Departamentul Bazele Proiectării de Arhitectură</v>
      </c>
      <c r="B4" s="115"/>
      <c r="C4" s="115"/>
    </row>
    <row r="5" spans="1:6" x14ac:dyDescent="0.45">
      <c r="A5" s="115"/>
      <c r="B5" s="115"/>
      <c r="C5" s="115"/>
    </row>
    <row r="6" spans="1:6" ht="15.75" x14ac:dyDescent="0.5">
      <c r="A6" s="458" t="s">
        <v>159</v>
      </c>
      <c r="B6" s="458"/>
      <c r="C6" s="458"/>
      <c r="D6" s="458"/>
    </row>
    <row r="7" spans="1:6" ht="57.75" customHeight="1" x14ac:dyDescent="0.45">
      <c r="A7" s="456"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56"/>
      <c r="C7" s="456"/>
      <c r="D7" s="456"/>
    </row>
    <row r="8" spans="1:6" ht="16.149999999999999" thickBot="1" x14ac:dyDescent="0.55000000000000004">
      <c r="A8" s="45"/>
      <c r="B8" s="45"/>
      <c r="C8" s="45"/>
      <c r="D8" s="45"/>
    </row>
    <row r="9" spans="1:6" ht="28.9" thickBot="1" x14ac:dyDescent="0.5">
      <c r="A9" s="149" t="s">
        <v>80</v>
      </c>
      <c r="B9" s="273" t="s">
        <v>207</v>
      </c>
      <c r="C9" s="273" t="s">
        <v>111</v>
      </c>
      <c r="D9" s="274" t="s">
        <v>196</v>
      </c>
      <c r="F9" s="241" t="s">
        <v>157</v>
      </c>
    </row>
    <row r="10" spans="1:6" ht="28.5" x14ac:dyDescent="0.5">
      <c r="A10" s="155">
        <v>1</v>
      </c>
      <c r="B10" s="436" t="s">
        <v>425</v>
      </c>
      <c r="C10" s="437" t="s">
        <v>426</v>
      </c>
      <c r="D10" s="438">
        <v>10</v>
      </c>
      <c r="E10" s="27"/>
      <c r="F10" s="242" t="s">
        <v>225</v>
      </c>
    </row>
    <row r="11" spans="1:6" ht="28.5" x14ac:dyDescent="0.5">
      <c r="A11" s="156">
        <f>A10+1</f>
        <v>2</v>
      </c>
      <c r="B11" s="436" t="s">
        <v>427</v>
      </c>
      <c r="C11" s="390">
        <v>2009</v>
      </c>
      <c r="D11" s="412">
        <v>5</v>
      </c>
      <c r="E11" s="27"/>
      <c r="F11" s="242" t="s">
        <v>221</v>
      </c>
    </row>
    <row r="12" spans="1:6" ht="28.5" x14ac:dyDescent="0.5">
      <c r="A12" s="156">
        <f t="shared" ref="A12:A19" si="0">A11+1</f>
        <v>3</v>
      </c>
      <c r="B12" s="436" t="s">
        <v>428</v>
      </c>
      <c r="C12" s="439" t="s">
        <v>429</v>
      </c>
      <c r="D12" s="440">
        <v>5</v>
      </c>
      <c r="E12" s="27"/>
      <c r="F12" s="242" t="s">
        <v>221</v>
      </c>
    </row>
    <row r="13" spans="1:6" ht="15.75" x14ac:dyDescent="0.5">
      <c r="A13" s="156">
        <f t="shared" si="0"/>
        <v>4</v>
      </c>
      <c r="B13" s="436" t="s">
        <v>442</v>
      </c>
      <c r="C13" s="390" t="s">
        <v>430</v>
      </c>
      <c r="D13" s="440">
        <v>10</v>
      </c>
      <c r="E13" s="27"/>
      <c r="F13" s="242">
        <v>20</v>
      </c>
    </row>
    <row r="14" spans="1:6" ht="15.75" x14ac:dyDescent="0.5">
      <c r="A14" s="156">
        <f t="shared" si="0"/>
        <v>5</v>
      </c>
      <c r="B14" s="268"/>
      <c r="C14" s="390"/>
      <c r="D14" s="440"/>
      <c r="E14" s="27"/>
    </row>
    <row r="15" spans="1:6" ht="15.75" x14ac:dyDescent="0.5">
      <c r="A15" s="156">
        <f t="shared" si="0"/>
        <v>6</v>
      </c>
      <c r="B15" s="268"/>
      <c r="C15" s="34"/>
      <c r="D15" s="311"/>
      <c r="E15" s="27"/>
    </row>
    <row r="16" spans="1:6" ht="15.75" x14ac:dyDescent="0.5">
      <c r="A16" s="156">
        <f t="shared" si="0"/>
        <v>7</v>
      </c>
      <c r="B16" s="268"/>
      <c r="C16" s="34"/>
      <c r="D16" s="311"/>
      <c r="E16" s="27"/>
    </row>
    <row r="17" spans="1:5" ht="15.75" x14ac:dyDescent="0.5">
      <c r="A17" s="156">
        <f t="shared" si="0"/>
        <v>8</v>
      </c>
      <c r="B17" s="268"/>
      <c r="C17" s="34"/>
      <c r="D17" s="311"/>
      <c r="E17" s="27"/>
    </row>
    <row r="18" spans="1:5" ht="15.75" x14ac:dyDescent="0.5">
      <c r="A18" s="156">
        <f t="shared" si="0"/>
        <v>9</v>
      </c>
      <c r="B18" s="268"/>
      <c r="C18" s="34"/>
      <c r="D18" s="311"/>
      <c r="E18" s="27"/>
    </row>
    <row r="19" spans="1:5" ht="16.149999999999999" thickBot="1" x14ac:dyDescent="0.55000000000000004">
      <c r="A19" s="219">
        <f t="shared" si="0"/>
        <v>10</v>
      </c>
      <c r="B19" s="271"/>
      <c r="C19" s="146"/>
      <c r="D19" s="312"/>
      <c r="E19" s="27"/>
    </row>
    <row r="20" spans="1:5" ht="16.149999999999999" thickBot="1" x14ac:dyDescent="0.55000000000000004">
      <c r="A20" s="317"/>
      <c r="B20" s="262"/>
      <c r="C20" s="117" t="str">
        <f>"Total "&amp;LEFT(A7,3)</f>
        <v>Total I21</v>
      </c>
      <c r="D20" s="276">
        <f>SUM(D10:D19)</f>
        <v>30</v>
      </c>
      <c r="E20" s="27"/>
    </row>
    <row r="21" spans="1:5" ht="15.75" x14ac:dyDescent="0.5">
      <c r="A21" s="27"/>
      <c r="B21" s="38"/>
      <c r="C21" s="27"/>
      <c r="D21" s="27"/>
      <c r="E21" s="27"/>
    </row>
    <row r="22" spans="1:5" ht="15.75" x14ac:dyDescent="0.5">
      <c r="A22" s="27"/>
      <c r="B22" s="38"/>
      <c r="C22" s="27"/>
      <c r="D22" s="27"/>
      <c r="E22" s="27"/>
    </row>
    <row r="23" spans="1:5" ht="15.75" x14ac:dyDescent="0.5">
      <c r="A23" s="27"/>
      <c r="B23" s="38"/>
      <c r="C23" s="27"/>
      <c r="D23" s="27"/>
      <c r="E23" s="27"/>
    </row>
    <row r="24" spans="1:5" ht="15.75" x14ac:dyDescent="0.5">
      <c r="A24" s="27"/>
      <c r="B24" s="38"/>
      <c r="C24" s="27"/>
      <c r="D24" s="27"/>
      <c r="E24" s="27"/>
    </row>
    <row r="25" spans="1:5" ht="15.75" x14ac:dyDescent="0.5">
      <c r="A25" s="27"/>
      <c r="B25" s="38"/>
      <c r="C25" s="27"/>
      <c r="D25" s="27"/>
      <c r="E25" s="27"/>
    </row>
    <row r="26" spans="1:5" ht="15.75" x14ac:dyDescent="0.5">
      <c r="A26" s="27"/>
      <c r="B26" s="38"/>
      <c r="C26" s="27"/>
      <c r="D26" s="27"/>
      <c r="E26" s="27"/>
    </row>
    <row r="27" spans="1:5" ht="15.75" x14ac:dyDescent="0.5">
      <c r="A27" s="27"/>
      <c r="B27" s="39"/>
      <c r="C27" s="27"/>
      <c r="D27" s="27"/>
      <c r="E27" s="27"/>
    </row>
    <row r="28" spans="1:5" ht="15.75" x14ac:dyDescent="0.5">
      <c r="A28" s="27"/>
      <c r="B28" s="38"/>
      <c r="C28" s="27"/>
      <c r="D28" s="27"/>
      <c r="E28" s="27"/>
    </row>
    <row r="29" spans="1:5" ht="15.75" x14ac:dyDescent="0.5">
      <c r="A29" s="27"/>
      <c r="B29" s="38"/>
      <c r="C29" s="27"/>
      <c r="D29" s="27"/>
      <c r="E29" s="27"/>
    </row>
    <row r="30" spans="1:5" ht="15.75" x14ac:dyDescent="0.5">
      <c r="A30" s="27"/>
      <c r="B30" s="38"/>
      <c r="C30" s="27"/>
      <c r="D30" s="27"/>
      <c r="E30" s="27"/>
    </row>
    <row r="31" spans="1:5" ht="15.75" x14ac:dyDescent="0.5">
      <c r="A31" s="27"/>
      <c r="B31" s="27"/>
      <c r="C31" s="27"/>
      <c r="D31" s="27"/>
      <c r="E31" s="27"/>
    </row>
    <row r="32" spans="1:5" ht="15.75" x14ac:dyDescent="0.5">
      <c r="A32" s="27"/>
      <c r="B32" s="27"/>
      <c r="C32" s="27"/>
      <c r="D32" s="27"/>
      <c r="E32" s="27"/>
    </row>
    <row r="33" spans="1:5" ht="15.75" x14ac:dyDescent="0.5">
      <c r="A33" s="27"/>
      <c r="B33" s="27"/>
      <c r="C33" s="27"/>
      <c r="D33" s="27"/>
      <c r="E33" s="27"/>
    </row>
    <row r="34" spans="1:5" ht="15.75" x14ac:dyDescent="0.5">
      <c r="A34" s="27"/>
      <c r="B34" s="27"/>
      <c r="C34" s="27"/>
      <c r="D34" s="27"/>
      <c r="E34" s="27"/>
    </row>
    <row r="35" spans="1:5" ht="15.75" x14ac:dyDescent="0.5">
      <c r="A35" s="27"/>
      <c r="B35" s="27"/>
      <c r="C35" s="27"/>
      <c r="D35" s="27"/>
      <c r="E35" s="27"/>
    </row>
    <row r="36" spans="1:5" ht="15.75" x14ac:dyDescent="0.5">
      <c r="A36" s="27"/>
      <c r="B36" s="27"/>
      <c r="C36" s="27"/>
      <c r="D36" s="27"/>
      <c r="E36" s="27"/>
    </row>
    <row r="37" spans="1:5" ht="15.75" x14ac:dyDescent="0.5">
      <c r="A37" s="27"/>
      <c r="B37" s="27"/>
      <c r="C37" s="27"/>
      <c r="D37" s="27"/>
      <c r="E37" s="27"/>
    </row>
    <row r="38" spans="1:5" ht="15.75" x14ac:dyDescent="0.5">
      <c r="A38" s="27"/>
      <c r="B38" s="27"/>
      <c r="C38" s="27"/>
      <c r="D38" s="27"/>
      <c r="E38" s="27"/>
    </row>
    <row r="39" spans="1:5" ht="15.75" x14ac:dyDescent="0.5">
      <c r="A39" s="27"/>
      <c r="B39" s="27"/>
      <c r="C39" s="27"/>
      <c r="D39" s="27"/>
      <c r="E39" s="27"/>
    </row>
    <row r="40" spans="1:5" ht="15.75" x14ac:dyDescent="0.5">
      <c r="A40" s="27"/>
      <c r="B40" s="27"/>
      <c r="C40" s="27"/>
      <c r="D40" s="27"/>
      <c r="E40" s="27"/>
    </row>
    <row r="41" spans="1:5" ht="15.75" x14ac:dyDescent="0.5">
      <c r="A41" s="27"/>
      <c r="B41" s="27"/>
      <c r="C41" s="27"/>
      <c r="D41" s="27"/>
      <c r="E41" s="27"/>
    </row>
    <row r="42" spans="1:5" ht="15.75" x14ac:dyDescent="0.5">
      <c r="A42" s="27"/>
      <c r="B42" s="27"/>
      <c r="C42" s="27"/>
      <c r="D42" s="27"/>
      <c r="E42" s="27"/>
    </row>
    <row r="43" spans="1:5" ht="15.75" x14ac:dyDescent="0.5">
      <c r="A43" s="27"/>
      <c r="B43" s="27"/>
      <c r="C43" s="27"/>
      <c r="D43" s="27"/>
      <c r="E43" s="27"/>
    </row>
    <row r="44" spans="1:5" ht="15.75" x14ac:dyDescent="0.5">
      <c r="A44" s="27"/>
      <c r="B44" s="27"/>
      <c r="C44" s="27"/>
      <c r="D44" s="27"/>
      <c r="E44" s="27"/>
    </row>
    <row r="45" spans="1:5" ht="15.75" x14ac:dyDescent="0.5">
      <c r="A45" s="27"/>
      <c r="B45" s="27"/>
      <c r="C45" s="27"/>
      <c r="D45" s="27"/>
      <c r="E45" s="27"/>
    </row>
    <row r="46" spans="1:5" ht="15.75" x14ac:dyDescent="0.5">
      <c r="A46" s="27"/>
      <c r="B46" s="27"/>
      <c r="C46" s="27"/>
      <c r="D46" s="27"/>
      <c r="E46" s="27"/>
    </row>
    <row r="47" spans="1:5" ht="15.75" x14ac:dyDescent="0.5">
      <c r="A47" s="27"/>
      <c r="B47" s="27"/>
      <c r="C47" s="27"/>
      <c r="D47" s="27"/>
      <c r="E47" s="27"/>
    </row>
    <row r="48" spans="1:5" ht="15.75" x14ac:dyDescent="0.5">
      <c r="A48" s="27"/>
      <c r="B48" s="27"/>
      <c r="C48" s="27"/>
      <c r="D48" s="27"/>
      <c r="E48" s="27"/>
    </row>
    <row r="49" spans="1:5" ht="15.75" x14ac:dyDescent="0.5">
      <c r="A49" s="27"/>
      <c r="B49" s="27"/>
      <c r="C49" s="27"/>
      <c r="D49" s="27"/>
      <c r="E49" s="27"/>
    </row>
    <row r="50" spans="1:5" ht="15.75" x14ac:dyDescent="0.5">
      <c r="A50" s="27"/>
      <c r="B50" s="27"/>
      <c r="C50" s="27"/>
      <c r="D50" s="27"/>
      <c r="E50" s="27"/>
    </row>
    <row r="51" spans="1:5" ht="15.75" x14ac:dyDescent="0.5">
      <c r="A51" s="27"/>
      <c r="B51" s="27"/>
      <c r="C51" s="27"/>
      <c r="D51" s="27"/>
      <c r="E51" s="27"/>
    </row>
    <row r="52" spans="1:5" ht="15.75" x14ac:dyDescent="0.5">
      <c r="A52" s="27"/>
      <c r="B52" s="27"/>
      <c r="C52" s="27"/>
      <c r="D52" s="27"/>
      <c r="E52" s="27"/>
    </row>
    <row r="53" spans="1:5" ht="15.75" x14ac:dyDescent="0.5">
      <c r="A53" s="27"/>
      <c r="B53" s="27"/>
      <c r="C53" s="27"/>
      <c r="D53" s="27"/>
      <c r="E53" s="27"/>
    </row>
    <row r="54" spans="1:5" ht="15.75" x14ac:dyDescent="0.5">
      <c r="A54" s="27"/>
      <c r="B54" s="27"/>
      <c r="C54" s="27"/>
      <c r="D54" s="27"/>
      <c r="E54" s="27"/>
    </row>
    <row r="55" spans="1:5" ht="15.75" x14ac:dyDescent="0.5">
      <c r="A55" s="27"/>
      <c r="B55" s="27"/>
      <c r="C55" s="27"/>
      <c r="D55" s="27"/>
      <c r="E55" s="27"/>
    </row>
    <row r="56" spans="1:5" ht="15.75" x14ac:dyDescent="0.5">
      <c r="A56" s="27"/>
      <c r="B56" s="27"/>
      <c r="C56" s="27"/>
      <c r="D56" s="27"/>
      <c r="E56" s="27"/>
    </row>
    <row r="57" spans="1:5" ht="15.75" x14ac:dyDescent="0.5">
      <c r="A57" s="27"/>
      <c r="B57" s="27"/>
      <c r="C57" s="27"/>
      <c r="D57" s="27"/>
      <c r="E57" s="27"/>
    </row>
    <row r="58" spans="1:5" ht="15.75" x14ac:dyDescent="0.5">
      <c r="A58" s="27"/>
      <c r="B58" s="27"/>
      <c r="C58" s="27"/>
      <c r="D58" s="27"/>
      <c r="E58" s="27"/>
    </row>
    <row r="59" spans="1:5" ht="15.75" x14ac:dyDescent="0.5">
      <c r="A59" s="27"/>
      <c r="B59" s="27"/>
      <c r="C59" s="27"/>
      <c r="D59" s="27"/>
      <c r="E59" s="27"/>
    </row>
    <row r="60" spans="1:5" ht="15.75" x14ac:dyDescent="0.5">
      <c r="A60" s="27"/>
      <c r="B60" s="27"/>
      <c r="C60" s="27"/>
      <c r="D60" s="27"/>
      <c r="E60" s="27"/>
    </row>
    <row r="61" spans="1:5" ht="15.75" x14ac:dyDescent="0.5">
      <c r="A61" s="27"/>
      <c r="B61" s="27"/>
      <c r="C61" s="27"/>
      <c r="D61" s="27"/>
      <c r="E61" s="27"/>
    </row>
    <row r="62" spans="1:5" ht="15.75" x14ac:dyDescent="0.5">
      <c r="A62" s="27"/>
      <c r="B62" s="27"/>
      <c r="C62" s="27"/>
      <c r="D62" s="27"/>
      <c r="E62" s="27"/>
    </row>
    <row r="63" spans="1:5" ht="15.75" x14ac:dyDescent="0.5">
      <c r="A63" s="27"/>
      <c r="B63" s="27"/>
      <c r="C63" s="27"/>
      <c r="D63" s="27"/>
      <c r="E63" s="27"/>
    </row>
    <row r="64" spans="1:5" ht="15.75" x14ac:dyDescent="0.5">
      <c r="A64" s="27"/>
      <c r="B64" s="27"/>
      <c r="C64" s="27"/>
      <c r="D64" s="27"/>
      <c r="E64" s="27"/>
    </row>
    <row r="65" spans="1:5" ht="15.75" x14ac:dyDescent="0.5">
      <c r="A65" s="27"/>
      <c r="B65" s="27"/>
      <c r="C65" s="27"/>
      <c r="D65" s="27"/>
      <c r="E65" s="2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F20"/>
  <sheetViews>
    <sheetView zoomScale="90" zoomScaleNormal="90" workbookViewId="0">
      <selection activeCell="A6" sqref="A6:D6"/>
    </sheetView>
  </sheetViews>
  <sheetFormatPr defaultRowHeight="14.25" x14ac:dyDescent="0.45"/>
  <cols>
    <col min="1" max="1" width="5.1328125" customWidth="1"/>
    <col min="2" max="2" width="98.265625" customWidth="1"/>
    <col min="3" max="3" width="15.73046875" customWidth="1"/>
    <col min="4" max="4" width="9.73046875" customWidth="1"/>
  </cols>
  <sheetData>
    <row r="1" spans="1:6" ht="15.75" x14ac:dyDescent="0.45">
      <c r="A1" s="238" t="str">
        <f>'Date initiale'!C3</f>
        <v>Universitatea de Arhitectură și Urbanism "Ion Mincu" București</v>
      </c>
      <c r="B1" s="238"/>
      <c r="C1" s="238"/>
      <c r="D1" s="35"/>
    </row>
    <row r="2" spans="1:6" ht="15.75" x14ac:dyDescent="0.45">
      <c r="A2" s="238" t="str">
        <f>'Date initiale'!B4&amp;" "&amp;'Date initiale'!C4</f>
        <v>Facultatea ARHITECTURA</v>
      </c>
      <c r="B2" s="238"/>
      <c r="C2" s="238"/>
      <c r="D2" s="16"/>
    </row>
    <row r="3" spans="1:6" ht="15.75" x14ac:dyDescent="0.45">
      <c r="A3" s="238" t="str">
        <f>'Date initiale'!B5&amp;" "&amp;'Date initiale'!C5</f>
        <v>Departamentul Bazele Proiectării de Arhitectură</v>
      </c>
      <c r="B3" s="238"/>
      <c r="C3" s="238"/>
      <c r="D3" s="16"/>
    </row>
    <row r="4" spans="1:6" x14ac:dyDescent="0.45">
      <c r="A4" s="115" t="str">
        <f>'Date initiale'!C6&amp;", "&amp;'Date initiale'!C7</f>
        <v>FEZI, Bogdan Andrei, profesor universitar poziția 5, Departamentul Bazele Proiectării de Arhitectură</v>
      </c>
      <c r="B4" s="115"/>
      <c r="C4" s="115"/>
    </row>
    <row r="5" spans="1:6" x14ac:dyDescent="0.45">
      <c r="A5" s="115"/>
      <c r="B5" s="115"/>
      <c r="C5" s="115"/>
    </row>
    <row r="6" spans="1:6" ht="15.75" x14ac:dyDescent="0.5">
      <c r="A6" s="459" t="s">
        <v>159</v>
      </c>
      <c r="B6" s="459"/>
      <c r="C6" s="459"/>
      <c r="D6" s="459"/>
    </row>
    <row r="7" spans="1:6" ht="45" customHeight="1" x14ac:dyDescent="0.45">
      <c r="A7" s="456"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56"/>
      <c r="C7" s="456"/>
      <c r="D7" s="456"/>
    </row>
    <row r="8" spans="1:6" ht="15.75" customHeight="1" thickBot="1" x14ac:dyDescent="0.55000000000000004">
      <c r="A8" s="45"/>
      <c r="B8" s="45"/>
      <c r="C8" s="45"/>
      <c r="D8" s="45"/>
    </row>
    <row r="9" spans="1:6" ht="28.9" thickBot="1" x14ac:dyDescent="0.5">
      <c r="A9" s="149" t="s">
        <v>80</v>
      </c>
      <c r="B9" s="150" t="s">
        <v>208</v>
      </c>
      <c r="C9" s="150" t="s">
        <v>111</v>
      </c>
      <c r="D9" s="260" t="s">
        <v>196</v>
      </c>
      <c r="F9" s="241" t="s">
        <v>157</v>
      </c>
    </row>
    <row r="10" spans="1:6" x14ac:dyDescent="0.45">
      <c r="A10" s="155">
        <v>1</v>
      </c>
      <c r="B10" s="275"/>
      <c r="C10" s="140"/>
      <c r="D10" s="313"/>
      <c r="F10" s="242" t="s">
        <v>221</v>
      </c>
    </row>
    <row r="11" spans="1:6" x14ac:dyDescent="0.45">
      <c r="A11" s="156">
        <f>A10+1</f>
        <v>2</v>
      </c>
      <c r="B11" s="268"/>
      <c r="C11" s="34"/>
      <c r="D11" s="314"/>
      <c r="F11" s="242" t="s">
        <v>223</v>
      </c>
    </row>
    <row r="12" spans="1:6" x14ac:dyDescent="0.45">
      <c r="A12" s="156">
        <f t="shared" ref="A12:A19" si="0">A11+1</f>
        <v>3</v>
      </c>
      <c r="B12" s="268"/>
      <c r="C12" s="34"/>
      <c r="D12" s="314"/>
      <c r="F12" s="242" t="s">
        <v>224</v>
      </c>
    </row>
    <row r="13" spans="1:6" x14ac:dyDescent="0.45">
      <c r="A13" s="156">
        <f t="shared" si="0"/>
        <v>4</v>
      </c>
      <c r="B13" s="268"/>
      <c r="C13" s="34"/>
      <c r="D13" s="314"/>
    </row>
    <row r="14" spans="1:6" x14ac:dyDescent="0.45">
      <c r="A14" s="156">
        <f t="shared" si="0"/>
        <v>5</v>
      </c>
      <c r="B14" s="268"/>
      <c r="C14" s="34"/>
      <c r="D14" s="314"/>
    </row>
    <row r="15" spans="1:6" x14ac:dyDescent="0.45">
      <c r="A15" s="156">
        <f t="shared" si="0"/>
        <v>6</v>
      </c>
      <c r="B15" s="268"/>
      <c r="C15" s="34"/>
      <c r="D15" s="314"/>
    </row>
    <row r="16" spans="1:6" x14ac:dyDescent="0.45">
      <c r="A16" s="156">
        <f t="shared" si="0"/>
        <v>7</v>
      </c>
      <c r="B16" s="268"/>
      <c r="C16" s="34"/>
      <c r="D16" s="314"/>
    </row>
    <row r="17" spans="1:4" x14ac:dyDescent="0.45">
      <c r="A17" s="156">
        <f t="shared" si="0"/>
        <v>8</v>
      </c>
      <c r="B17" s="268"/>
      <c r="C17" s="34"/>
      <c r="D17" s="314"/>
    </row>
    <row r="18" spans="1:4" x14ac:dyDescent="0.45">
      <c r="A18" s="156">
        <f t="shared" si="0"/>
        <v>9</v>
      </c>
      <c r="B18" s="268"/>
      <c r="C18" s="34"/>
      <c r="D18" s="314"/>
    </row>
    <row r="19" spans="1:4" ht="14.65" thickBot="1" x14ac:dyDescent="0.5">
      <c r="A19" s="219">
        <f t="shared" si="0"/>
        <v>10</v>
      </c>
      <c r="B19" s="271"/>
      <c r="C19" s="146"/>
      <c r="D19" s="315"/>
    </row>
    <row r="20" spans="1:4" ht="14.65" thickBot="1" x14ac:dyDescent="0.5">
      <c r="A20" s="316"/>
      <c r="B20" s="115"/>
      <c r="C20" s="117" t="str">
        <f>"Total "&amp;LEFT(A7,3)</f>
        <v>Total I22</v>
      </c>
      <c r="D20" s="277">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0"/>
  <sheetViews>
    <sheetView zoomScale="90" zoomScaleNormal="90" workbookViewId="0">
      <selection activeCell="C22" sqref="C22"/>
    </sheetView>
  </sheetViews>
  <sheetFormatPr defaultRowHeight="14.25" x14ac:dyDescent="0.45"/>
  <cols>
    <col min="1" max="1" width="5.1328125" customWidth="1"/>
    <col min="2" max="2" width="27.59765625" customWidth="1"/>
    <col min="3" max="3" width="46.86328125" customWidth="1"/>
    <col min="4" max="4" width="30" customWidth="1"/>
    <col min="5" max="5" width="10.59765625" customWidth="1"/>
    <col min="6" max="6" width="9.73046875" customWidth="1"/>
  </cols>
  <sheetData>
    <row r="1" spans="1:8" x14ac:dyDescent="0.45">
      <c r="A1" s="115" t="str">
        <f>'Date initiale'!C3</f>
        <v>Universitatea de Arhitectură și Urbanism "Ion Mincu" București</v>
      </c>
      <c r="B1" s="115"/>
      <c r="C1" s="115"/>
      <c r="D1" s="115"/>
      <c r="E1" s="115"/>
    </row>
    <row r="2" spans="1:8" x14ac:dyDescent="0.45">
      <c r="A2" s="115" t="str">
        <f>'Date initiale'!B4&amp;" "&amp;'Date initiale'!C4</f>
        <v>Facultatea ARHITECTURA</v>
      </c>
      <c r="B2" s="115"/>
      <c r="C2" s="115"/>
      <c r="D2" s="115"/>
      <c r="E2" s="115"/>
    </row>
    <row r="3" spans="1:8" x14ac:dyDescent="0.45">
      <c r="A3" s="115" t="str">
        <f>'Date initiale'!B5&amp;" "&amp;'Date initiale'!C5</f>
        <v>Departamentul Bazele Proiectării de Arhitectură</v>
      </c>
      <c r="B3" s="115"/>
      <c r="C3" s="115"/>
      <c r="D3" s="115"/>
      <c r="E3" s="115"/>
    </row>
    <row r="4" spans="1:8" x14ac:dyDescent="0.45">
      <c r="A4" s="115" t="str">
        <f>'Date initiale'!C6&amp;", "&amp;'Date initiale'!C7</f>
        <v>FEZI, Bogdan Andrei, profesor universitar poziția 5, Departamentul Bazele Proiectării de Arhitectură</v>
      </c>
      <c r="B4" s="115"/>
      <c r="C4" s="115"/>
      <c r="D4" s="115"/>
      <c r="E4" s="115"/>
    </row>
    <row r="5" spans="1:8" x14ac:dyDescent="0.45">
      <c r="A5" s="115"/>
      <c r="B5" s="115"/>
      <c r="C5" s="115"/>
      <c r="D5" s="115"/>
      <c r="E5" s="115"/>
    </row>
    <row r="6" spans="1:8" ht="15.75" x14ac:dyDescent="0.5">
      <c r="A6" s="253" t="s">
        <v>159</v>
      </c>
    </row>
    <row r="7" spans="1:8" ht="15.75" x14ac:dyDescent="0.45">
      <c r="A7" s="456" t="str">
        <f>'Descriere indicatori'!A30&amp;". "&amp;'Descriere indicatori'!B30</f>
        <v xml:space="preserve">I23. Îndrumare de doctorat sau în co-tutelă la nivel internaţional/naţional </v>
      </c>
      <c r="B7" s="456"/>
      <c r="C7" s="456"/>
      <c r="D7" s="456"/>
      <c r="E7" s="456"/>
      <c r="F7" s="456"/>
    </row>
    <row r="8" spans="1:8" ht="14.65" thickBot="1" x14ac:dyDescent="0.5"/>
    <row r="9" spans="1:8" ht="28.9" thickBot="1" x14ac:dyDescent="0.5">
      <c r="A9" s="149" t="s">
        <v>80</v>
      </c>
      <c r="B9" s="150" t="s">
        <v>202</v>
      </c>
      <c r="C9" s="150" t="s">
        <v>204</v>
      </c>
      <c r="D9" s="150" t="s">
        <v>203</v>
      </c>
      <c r="E9" s="150" t="s">
        <v>111</v>
      </c>
      <c r="F9" s="260" t="s">
        <v>196</v>
      </c>
      <c r="H9" s="241" t="s">
        <v>157</v>
      </c>
    </row>
    <row r="10" spans="1:8" ht="14.65" thickBot="1" x14ac:dyDescent="0.5">
      <c r="A10" s="155">
        <v>1</v>
      </c>
      <c r="B10" s="275" t="s">
        <v>431</v>
      </c>
      <c r="C10" s="275" t="s">
        <v>432</v>
      </c>
      <c r="D10" s="275" t="s">
        <v>436</v>
      </c>
      <c r="E10" s="140" t="s">
        <v>435</v>
      </c>
      <c r="F10" s="313">
        <v>5</v>
      </c>
      <c r="H10" s="242" t="s">
        <v>221</v>
      </c>
    </row>
    <row r="11" spans="1:8" ht="14.65" thickBot="1" x14ac:dyDescent="0.5">
      <c r="A11" s="156">
        <f>A10+1</f>
        <v>2</v>
      </c>
      <c r="B11" s="268" t="s">
        <v>431</v>
      </c>
      <c r="C11" s="268" t="s">
        <v>432</v>
      </c>
      <c r="D11" s="268" t="s">
        <v>433</v>
      </c>
      <c r="E11" s="34" t="s">
        <v>434</v>
      </c>
      <c r="F11" s="313">
        <v>5</v>
      </c>
      <c r="H11" s="242" t="s">
        <v>223</v>
      </c>
    </row>
    <row r="12" spans="1:8" x14ac:dyDescent="0.45">
      <c r="A12" s="156">
        <f t="shared" ref="A12:A19" si="0">A11+1</f>
        <v>3</v>
      </c>
      <c r="B12" s="268" t="s">
        <v>431</v>
      </c>
      <c r="C12" s="268" t="s">
        <v>432</v>
      </c>
      <c r="D12" s="268" t="s">
        <v>438</v>
      </c>
      <c r="E12" s="34" t="s">
        <v>437</v>
      </c>
      <c r="F12" s="313">
        <v>5</v>
      </c>
    </row>
    <row r="13" spans="1:8" x14ac:dyDescent="0.45">
      <c r="A13" s="156">
        <f t="shared" si="0"/>
        <v>4</v>
      </c>
      <c r="B13" s="268"/>
      <c r="C13" s="268"/>
      <c r="D13" s="268"/>
      <c r="E13" s="34"/>
      <c r="F13" s="314"/>
    </row>
    <row r="14" spans="1:8" x14ac:dyDescent="0.45">
      <c r="A14" s="156">
        <f t="shared" si="0"/>
        <v>5</v>
      </c>
      <c r="B14" s="268"/>
      <c r="C14" s="268"/>
      <c r="D14" s="268"/>
      <c r="E14" s="34"/>
      <c r="F14" s="314"/>
    </row>
    <row r="15" spans="1:8" x14ac:dyDescent="0.45">
      <c r="A15" s="156">
        <f t="shared" si="0"/>
        <v>6</v>
      </c>
      <c r="B15" s="268"/>
      <c r="C15" s="268"/>
      <c r="D15" s="268"/>
      <c r="E15" s="34"/>
      <c r="F15" s="314"/>
    </row>
    <row r="16" spans="1:8" x14ac:dyDescent="0.45">
      <c r="A16" s="156">
        <f t="shared" si="0"/>
        <v>7</v>
      </c>
      <c r="B16" s="268"/>
      <c r="C16" s="268"/>
      <c r="D16" s="268"/>
      <c r="E16" s="34"/>
      <c r="F16" s="314"/>
    </row>
    <row r="17" spans="1:6" x14ac:dyDescent="0.45">
      <c r="A17" s="156">
        <f t="shared" si="0"/>
        <v>8</v>
      </c>
      <c r="B17" s="268"/>
      <c r="C17" s="268"/>
      <c r="D17" s="268"/>
      <c r="E17" s="34"/>
      <c r="F17" s="314"/>
    </row>
    <row r="18" spans="1:6" x14ac:dyDescent="0.45">
      <c r="A18" s="156">
        <f t="shared" si="0"/>
        <v>9</v>
      </c>
      <c r="B18" s="268"/>
      <c r="C18" s="268"/>
      <c r="D18" s="268"/>
      <c r="E18" s="34"/>
      <c r="F18" s="314"/>
    </row>
    <row r="19" spans="1:6" ht="14.65" thickBot="1" x14ac:dyDescent="0.5">
      <c r="A19" s="219">
        <f t="shared" si="0"/>
        <v>10</v>
      </c>
      <c r="B19" s="271"/>
      <c r="C19" s="271"/>
      <c r="D19" s="271"/>
      <c r="E19" s="146"/>
      <c r="F19" s="315"/>
    </row>
    <row r="20" spans="1:6" ht="14.65" thickBot="1" x14ac:dyDescent="0.5">
      <c r="A20" s="316"/>
      <c r="B20" s="115"/>
      <c r="C20" s="115"/>
      <c r="D20" s="115"/>
      <c r="E20" s="117" t="str">
        <f>"Total "&amp;LEFT(A7,3)</f>
        <v>Total I23</v>
      </c>
      <c r="F20" s="277">
        <f>SUM(F10:F19)</f>
        <v>15</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B15"/>
  <sheetViews>
    <sheetView workbookViewId="0">
      <selection activeCell="A16" sqref="A16"/>
    </sheetView>
  </sheetViews>
  <sheetFormatPr defaultRowHeight="14.25" x14ac:dyDescent="0.45"/>
  <sheetData>
    <row r="1" spans="1:28" x14ac:dyDescent="0.45">
      <c r="A1" t="s">
        <v>155</v>
      </c>
      <c r="AA1" s="279" t="s">
        <v>205</v>
      </c>
      <c r="AB1" t="s">
        <v>206</v>
      </c>
    </row>
    <row r="2" spans="1:28" x14ac:dyDescent="0.45">
      <c r="A2" t="s">
        <v>156</v>
      </c>
    </row>
    <row r="6" spans="1:28" x14ac:dyDescent="0.45">
      <c r="A6" t="s">
        <v>191</v>
      </c>
    </row>
    <row r="7" spans="1:28" x14ac:dyDescent="0.45">
      <c r="A7" t="s">
        <v>192</v>
      </c>
    </row>
    <row r="8" spans="1:28" x14ac:dyDescent="0.45">
      <c r="A8" t="s">
        <v>193</v>
      </c>
    </row>
    <row r="9" spans="1:28" x14ac:dyDescent="0.45">
      <c r="A9" t="s">
        <v>194</v>
      </c>
    </row>
    <row r="10" spans="1:28" x14ac:dyDescent="0.45">
      <c r="A10" t="s">
        <v>195</v>
      </c>
    </row>
    <row r="13" spans="1:28" x14ac:dyDescent="0.45">
      <c r="A13" t="s">
        <v>77</v>
      </c>
    </row>
    <row r="14" spans="1:28" x14ac:dyDescent="0.45">
      <c r="A14" t="s">
        <v>263</v>
      </c>
    </row>
    <row r="15" spans="1:28" x14ac:dyDescent="0.45">
      <c r="A15" t="s">
        <v>264</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D51"/>
  <sheetViews>
    <sheetView showGridLines="0" showRowColHeaders="0" zoomScaleNormal="100" workbookViewId="0">
      <selection activeCell="E43" sqref="E43"/>
    </sheetView>
  </sheetViews>
  <sheetFormatPr defaultRowHeight="14.25" x14ac:dyDescent="0.45"/>
  <cols>
    <col min="1" max="1" width="8.59765625" customWidth="1"/>
    <col min="2" max="2" width="55" customWidth="1"/>
    <col min="3" max="3" width="9.3984375" style="59" customWidth="1"/>
    <col min="4" max="4" width="14.265625" customWidth="1"/>
  </cols>
  <sheetData>
    <row r="1" spans="1:4" x14ac:dyDescent="0.45">
      <c r="A1" s="73" t="s">
        <v>226</v>
      </c>
      <c r="C1"/>
    </row>
    <row r="2" spans="1:4" x14ac:dyDescent="0.45">
      <c r="A2" s="73"/>
      <c r="C2"/>
    </row>
    <row r="3" spans="1:4" ht="42.75" x14ac:dyDescent="0.45">
      <c r="A3" s="58" t="s">
        <v>91</v>
      </c>
      <c r="B3" s="11" t="s">
        <v>19</v>
      </c>
      <c r="C3" s="58" t="s">
        <v>20</v>
      </c>
      <c r="D3" s="11" t="s">
        <v>129</v>
      </c>
    </row>
    <row r="4" spans="1:4" ht="28.5" x14ac:dyDescent="0.45">
      <c r="A4" s="64" t="s">
        <v>161</v>
      </c>
      <c r="B4" s="10" t="s">
        <v>22</v>
      </c>
      <c r="C4" s="64" t="s">
        <v>132</v>
      </c>
      <c r="D4" s="61" t="s">
        <v>130</v>
      </c>
    </row>
    <row r="5" spans="1:4" x14ac:dyDescent="0.45">
      <c r="A5" s="64" t="s">
        <v>162</v>
      </c>
      <c r="B5" s="10" t="s">
        <v>24</v>
      </c>
      <c r="C5" s="64" t="s">
        <v>25</v>
      </c>
      <c r="D5" s="61" t="s">
        <v>18</v>
      </c>
    </row>
    <row r="6" spans="1:4" ht="28.5" x14ac:dyDescent="0.45">
      <c r="A6" s="64" t="s">
        <v>163</v>
      </c>
      <c r="B6" s="26" t="s">
        <v>27</v>
      </c>
      <c r="C6" s="64" t="s">
        <v>28</v>
      </c>
      <c r="D6" s="61" t="s">
        <v>29</v>
      </c>
    </row>
    <row r="7" spans="1:4" x14ac:dyDescent="0.45">
      <c r="A7" s="64" t="s">
        <v>164</v>
      </c>
      <c r="B7" s="10" t="s">
        <v>31</v>
      </c>
      <c r="C7" s="64" t="s">
        <v>32</v>
      </c>
      <c r="D7" s="61" t="s">
        <v>33</v>
      </c>
    </row>
    <row r="8" spans="1:4" s="17" customFormat="1" ht="42.75" x14ac:dyDescent="0.45">
      <c r="A8" s="64" t="s">
        <v>165</v>
      </c>
      <c r="B8" s="61" t="s">
        <v>35</v>
      </c>
      <c r="C8" s="64" t="s">
        <v>28</v>
      </c>
      <c r="D8" s="61" t="s">
        <v>33</v>
      </c>
    </row>
    <row r="9" spans="1:4" ht="28.5" x14ac:dyDescent="0.45">
      <c r="A9" s="64" t="s">
        <v>166</v>
      </c>
      <c r="B9" s="14" t="s">
        <v>37</v>
      </c>
      <c r="C9" s="64" t="s">
        <v>38</v>
      </c>
      <c r="D9" s="61" t="s">
        <v>33</v>
      </c>
    </row>
    <row r="10" spans="1:4" ht="26.25" customHeight="1" x14ac:dyDescent="0.45">
      <c r="A10" s="64" t="s">
        <v>167</v>
      </c>
      <c r="B10" s="14" t="s">
        <v>40</v>
      </c>
      <c r="C10" s="64" t="s">
        <v>38</v>
      </c>
      <c r="D10" s="61" t="s">
        <v>33</v>
      </c>
    </row>
    <row r="11" spans="1:4" ht="28.5" x14ac:dyDescent="0.45">
      <c r="A11" s="64" t="s">
        <v>168</v>
      </c>
      <c r="B11" s="14" t="s">
        <v>42</v>
      </c>
      <c r="C11" s="64" t="s">
        <v>28</v>
      </c>
      <c r="D11" s="61" t="s">
        <v>43</v>
      </c>
    </row>
    <row r="12" spans="1:4" ht="28.5" x14ac:dyDescent="0.45">
      <c r="A12" s="64" t="s">
        <v>169</v>
      </c>
      <c r="B12" s="10" t="s">
        <v>45</v>
      </c>
      <c r="C12" s="64" t="s">
        <v>46</v>
      </c>
      <c r="D12" s="61" t="s">
        <v>43</v>
      </c>
    </row>
    <row r="13" spans="1:4" ht="62.25" customHeight="1" x14ac:dyDescent="0.45">
      <c r="A13" s="64" t="s">
        <v>170</v>
      </c>
      <c r="B13" s="60" t="s">
        <v>48</v>
      </c>
      <c r="C13" s="64" t="s">
        <v>131</v>
      </c>
      <c r="D13" s="61" t="s">
        <v>49</v>
      </c>
    </row>
    <row r="14" spans="1:4" ht="57" x14ac:dyDescent="0.45">
      <c r="A14" s="65" t="s">
        <v>171</v>
      </c>
      <c r="B14" s="14" t="s">
        <v>51</v>
      </c>
      <c r="C14" s="64" t="s">
        <v>133</v>
      </c>
      <c r="D14" s="61" t="s">
        <v>52</v>
      </c>
    </row>
    <row r="15" spans="1:4" ht="46.5" customHeight="1" x14ac:dyDescent="0.45">
      <c r="A15" s="66"/>
      <c r="B15" s="14" t="s">
        <v>53</v>
      </c>
      <c r="C15" s="64" t="s">
        <v>134</v>
      </c>
      <c r="D15" s="61" t="s">
        <v>54</v>
      </c>
    </row>
    <row r="16" spans="1:4" ht="28.5" x14ac:dyDescent="0.45">
      <c r="A16" s="67"/>
      <c r="B16" s="29" t="s">
        <v>55</v>
      </c>
      <c r="C16" s="64" t="s">
        <v>135</v>
      </c>
      <c r="D16" s="61" t="s">
        <v>56</v>
      </c>
    </row>
    <row r="17" spans="1:4" ht="42.75" x14ac:dyDescent="0.45">
      <c r="A17" s="64" t="s">
        <v>172</v>
      </c>
      <c r="B17" s="14" t="s">
        <v>58</v>
      </c>
      <c r="C17" s="64" t="s">
        <v>136</v>
      </c>
      <c r="D17" s="61" t="s">
        <v>84</v>
      </c>
    </row>
    <row r="18" spans="1:4" ht="42" customHeight="1" x14ac:dyDescent="0.45">
      <c r="A18" s="64" t="s">
        <v>173</v>
      </c>
      <c r="B18" s="14" t="s">
        <v>86</v>
      </c>
      <c r="C18" s="64" t="s">
        <v>134</v>
      </c>
      <c r="D18" s="61" t="s">
        <v>84</v>
      </c>
    </row>
    <row r="19" spans="1:4" ht="70.5" customHeight="1" x14ac:dyDescent="0.45">
      <c r="A19" s="451" t="s">
        <v>174</v>
      </c>
      <c r="B19" s="10" t="s">
        <v>88</v>
      </c>
      <c r="C19" s="64" t="s">
        <v>137</v>
      </c>
      <c r="D19" s="61" t="s">
        <v>84</v>
      </c>
    </row>
    <row r="20" spans="1:4" ht="42.75" x14ac:dyDescent="0.45">
      <c r="A20" s="452"/>
      <c r="B20" s="10" t="s">
        <v>89</v>
      </c>
      <c r="C20" s="64" t="s">
        <v>138</v>
      </c>
      <c r="D20" s="61" t="s">
        <v>84</v>
      </c>
    </row>
    <row r="21" spans="1:4" ht="57" x14ac:dyDescent="0.45">
      <c r="A21" s="67" t="s">
        <v>174</v>
      </c>
      <c r="B21" s="10" t="s">
        <v>90</v>
      </c>
      <c r="C21" s="64" t="s">
        <v>139</v>
      </c>
      <c r="D21" s="61" t="s">
        <v>84</v>
      </c>
    </row>
    <row r="22" spans="1:4" ht="128.25" x14ac:dyDescent="0.45">
      <c r="A22" s="70" t="s">
        <v>0</v>
      </c>
      <c r="B22" s="68" t="s">
        <v>146</v>
      </c>
      <c r="C22" s="69" t="s">
        <v>114</v>
      </c>
      <c r="D22" s="68" t="s">
        <v>113</v>
      </c>
    </row>
    <row r="23" spans="1:4" ht="57" x14ac:dyDescent="0.45">
      <c r="A23" s="67" t="s">
        <v>175</v>
      </c>
      <c r="B23" s="54" t="s">
        <v>93</v>
      </c>
      <c r="C23" s="67" t="s">
        <v>140</v>
      </c>
      <c r="D23" s="63" t="s">
        <v>94</v>
      </c>
    </row>
    <row r="24" spans="1:4" ht="57" x14ac:dyDescent="0.45">
      <c r="A24" s="64" t="s">
        <v>176</v>
      </c>
      <c r="B24" s="14" t="s">
        <v>96</v>
      </c>
      <c r="C24" s="64" t="s">
        <v>141</v>
      </c>
      <c r="D24" s="61" t="s">
        <v>97</v>
      </c>
    </row>
    <row r="25" spans="1:4" ht="106.5" customHeight="1" x14ac:dyDescent="0.45">
      <c r="A25" s="64" t="s">
        <v>177</v>
      </c>
      <c r="B25" s="72" t="s">
        <v>59</v>
      </c>
      <c r="C25" s="64" t="s">
        <v>142</v>
      </c>
      <c r="D25" s="61" t="s">
        <v>60</v>
      </c>
    </row>
    <row r="26" spans="1:4" ht="42.75" x14ac:dyDescent="0.45">
      <c r="A26" s="64" t="s">
        <v>178</v>
      </c>
      <c r="B26" s="71" t="s">
        <v>62</v>
      </c>
      <c r="C26" s="64" t="s">
        <v>143</v>
      </c>
      <c r="D26" s="61" t="s">
        <v>63</v>
      </c>
    </row>
    <row r="27" spans="1:4" ht="28.5" x14ac:dyDescent="0.45">
      <c r="A27" s="64" t="s">
        <v>179</v>
      </c>
      <c r="B27" s="63" t="s">
        <v>65</v>
      </c>
      <c r="C27" s="64" t="s">
        <v>141</v>
      </c>
      <c r="D27" s="61" t="s">
        <v>63</v>
      </c>
    </row>
    <row r="28" spans="1:4" ht="85.5" x14ac:dyDescent="0.45">
      <c r="A28" s="64" t="s">
        <v>180</v>
      </c>
      <c r="B28" s="62" t="s">
        <v>67</v>
      </c>
      <c r="C28" s="64" t="s">
        <v>144</v>
      </c>
      <c r="D28" s="61" t="s">
        <v>68</v>
      </c>
    </row>
    <row r="29" spans="1:4" ht="57" x14ac:dyDescent="0.45">
      <c r="A29" s="64" t="s">
        <v>181</v>
      </c>
      <c r="B29" s="61" t="s">
        <v>70</v>
      </c>
      <c r="C29" s="64" t="s">
        <v>145</v>
      </c>
      <c r="D29" s="61" t="s">
        <v>60</v>
      </c>
    </row>
    <row r="30" spans="1:4" ht="28.5" x14ac:dyDescent="0.45">
      <c r="A30" s="64" t="s">
        <v>182</v>
      </c>
      <c r="B30" s="61" t="s">
        <v>72</v>
      </c>
      <c r="C30" s="64" t="s">
        <v>73</v>
      </c>
      <c r="D30" s="61" t="s">
        <v>60</v>
      </c>
    </row>
    <row r="32" spans="1:4" ht="48.75" customHeight="1" x14ac:dyDescent="0.45">
      <c r="A32" s="449" t="s">
        <v>74</v>
      </c>
      <c r="B32" s="449"/>
      <c r="C32" s="449"/>
      <c r="D32" s="449"/>
    </row>
    <row r="33" spans="1:4" ht="64.5" customHeight="1" x14ac:dyDescent="0.45">
      <c r="A33" s="449" t="s">
        <v>75</v>
      </c>
      <c r="B33" s="449"/>
      <c r="C33" s="449"/>
      <c r="D33" s="449"/>
    </row>
    <row r="34" spans="1:4" ht="59.25" customHeight="1" x14ac:dyDescent="0.45">
      <c r="A34" s="449" t="s">
        <v>76</v>
      </c>
      <c r="B34" s="449"/>
      <c r="C34" s="449"/>
      <c r="D34" s="449"/>
    </row>
    <row r="36" spans="1:4" x14ac:dyDescent="0.45">
      <c r="A36" s="450" t="s">
        <v>258</v>
      </c>
      <c r="B36" s="449"/>
      <c r="C36" s="449"/>
      <c r="D36" s="449"/>
    </row>
    <row r="37" spans="1:4" x14ac:dyDescent="0.45">
      <c r="A37" s="449"/>
      <c r="B37" s="449"/>
      <c r="C37" s="449"/>
      <c r="D37" s="449"/>
    </row>
    <row r="38" spans="1:4" x14ac:dyDescent="0.45">
      <c r="A38" s="449"/>
      <c r="B38" s="449"/>
      <c r="C38" s="449"/>
      <c r="D38" s="449"/>
    </row>
    <row r="39" spans="1:4" x14ac:dyDescent="0.45">
      <c r="A39" s="449"/>
      <c r="B39" s="449"/>
      <c r="C39" s="449"/>
      <c r="D39" s="449"/>
    </row>
    <row r="40" spans="1:4" x14ac:dyDescent="0.45">
      <c r="A40" s="449"/>
      <c r="B40" s="449"/>
      <c r="C40" s="449"/>
      <c r="D40" s="449"/>
    </row>
    <row r="41" spans="1:4" x14ac:dyDescent="0.45">
      <c r="A41" s="449"/>
      <c r="B41" s="449"/>
      <c r="C41" s="449"/>
      <c r="D41" s="449"/>
    </row>
    <row r="42" spans="1:4" x14ac:dyDescent="0.45">
      <c r="A42" s="449"/>
      <c r="B42" s="449"/>
      <c r="C42" s="449"/>
      <c r="D42" s="449"/>
    </row>
    <row r="43" spans="1:4" ht="114" customHeight="1" x14ac:dyDescent="0.45">
      <c r="A43" s="449"/>
      <c r="B43" s="449"/>
      <c r="C43" s="449"/>
      <c r="D43" s="449"/>
    </row>
    <row r="51" ht="86.25" customHeight="1" x14ac:dyDescent="0.45"/>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heetViews>
  <sheetFormatPr defaultRowHeight="14.25" x14ac:dyDescent="0.45"/>
  <cols>
    <col min="2" max="2" width="46.59765625" customWidth="1"/>
    <col min="3" max="4" width="14.265625" customWidth="1"/>
  </cols>
  <sheetData>
    <row r="1" spans="1:8" x14ac:dyDescent="0.45">
      <c r="A1" s="73" t="s">
        <v>149</v>
      </c>
    </row>
    <row r="3" spans="1:8" ht="64.5" customHeight="1" x14ac:dyDescent="0.45">
      <c r="A3" s="75" t="s">
        <v>2</v>
      </c>
      <c r="B3" s="74" t="s">
        <v>1</v>
      </c>
      <c r="C3" s="76" t="s">
        <v>3</v>
      </c>
      <c r="D3" s="76" t="s">
        <v>4</v>
      </c>
      <c r="E3" s="1"/>
      <c r="F3" s="1"/>
      <c r="G3" s="1"/>
      <c r="H3" s="1"/>
    </row>
    <row r="4" spans="1:8" x14ac:dyDescent="0.45">
      <c r="A4" s="18" t="s">
        <v>5</v>
      </c>
      <c r="B4" s="12" t="s">
        <v>150</v>
      </c>
      <c r="C4" s="18" t="s">
        <v>12</v>
      </c>
      <c r="D4" s="18" t="s">
        <v>15</v>
      </c>
    </row>
    <row r="5" spans="1:8" x14ac:dyDescent="0.45">
      <c r="A5" s="18" t="s">
        <v>6</v>
      </c>
      <c r="B5" s="12" t="s">
        <v>9</v>
      </c>
      <c r="C5" s="18" t="s">
        <v>12</v>
      </c>
      <c r="D5" s="18" t="s">
        <v>15</v>
      </c>
    </row>
    <row r="6" spans="1:8" x14ac:dyDescent="0.45">
      <c r="A6" s="18" t="s">
        <v>7</v>
      </c>
      <c r="B6" s="12" t="s">
        <v>10</v>
      </c>
      <c r="C6" s="18" t="s">
        <v>13</v>
      </c>
      <c r="D6" s="18" t="s">
        <v>16</v>
      </c>
    </row>
    <row r="7" spans="1:8" x14ac:dyDescent="0.45">
      <c r="A7" s="18" t="s">
        <v>8</v>
      </c>
      <c r="B7" s="12" t="s">
        <v>11</v>
      </c>
      <c r="C7" s="18" t="s">
        <v>14</v>
      </c>
      <c r="D7" s="18" t="s">
        <v>17</v>
      </c>
    </row>
    <row r="11" spans="1:8" ht="13.5" customHeight="1" x14ac:dyDescent="0.45"/>
    <row r="12" spans="1:8" hidden="1" x14ac:dyDescent="0.45"/>
    <row r="13" spans="1:8" hidden="1" x14ac:dyDescent="0.45"/>
    <row r="14" spans="1:8" hidden="1" x14ac:dyDescent="0.45"/>
    <row r="15" spans="1:8" hidden="1" x14ac:dyDescent="0.45"/>
    <row r="16" spans="1:8" hidden="1" x14ac:dyDescent="0.45"/>
    <row r="18" ht="20.25" customHeight="1" x14ac:dyDescent="0.45"/>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3" zoomScale="90" zoomScaleNormal="90" workbookViewId="0">
      <selection activeCell="G19" sqref="G19"/>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73046875" customWidth="1"/>
    <col min="9" max="9" width="9.3984375" customWidth="1"/>
  </cols>
  <sheetData>
    <row r="1" spans="1:31" ht="15.75" x14ac:dyDescent="0.45">
      <c r="A1" s="238" t="str">
        <f>'Date initiale'!C3</f>
        <v>Universitatea de Arhitectură și Urbanism "Ion Mincu" București</v>
      </c>
      <c r="B1" s="238"/>
      <c r="C1" s="238"/>
      <c r="D1" s="2"/>
      <c r="E1" s="2"/>
      <c r="F1" s="3"/>
      <c r="G1" s="3"/>
      <c r="H1" s="3"/>
      <c r="I1" s="3"/>
    </row>
    <row r="2" spans="1:31" ht="15.75" x14ac:dyDescent="0.45">
      <c r="A2" s="238" t="str">
        <f>'Date initiale'!B4&amp;" "&amp;'Date initiale'!C4</f>
        <v>Facultatea ARHITECTURA</v>
      </c>
      <c r="B2" s="238"/>
      <c r="C2" s="238"/>
      <c r="D2" s="2"/>
      <c r="E2" s="2"/>
      <c r="F2" s="3"/>
      <c r="G2" s="3"/>
      <c r="H2" s="3"/>
      <c r="I2" s="3"/>
    </row>
    <row r="3" spans="1:31" ht="15.75" x14ac:dyDescent="0.45">
      <c r="A3" s="238" t="str">
        <f>'Date initiale'!B5&amp;" "&amp;'Date initiale'!C5</f>
        <v>Departamentul Bazele Proiectării de Arhitectură</v>
      </c>
      <c r="B3" s="238"/>
      <c r="C3" s="238"/>
      <c r="D3" s="2"/>
      <c r="E3" s="2"/>
      <c r="F3" s="2"/>
      <c r="G3" s="2"/>
      <c r="H3" s="2"/>
      <c r="I3" s="2"/>
    </row>
    <row r="4" spans="1:31" ht="15.75" x14ac:dyDescent="0.45">
      <c r="A4" s="454" t="str">
        <f>'Date initiale'!C6&amp;", "&amp;'Date initiale'!C7</f>
        <v>FEZI, Bogdan Andrei, profesor universitar poziția 5, Departamentul Bazele Proiectării de Arhitectură</v>
      </c>
      <c r="B4" s="454"/>
      <c r="C4" s="454"/>
      <c r="D4" s="2"/>
      <c r="E4" s="2"/>
      <c r="F4" s="3"/>
      <c r="G4" s="3"/>
      <c r="H4" s="3"/>
      <c r="I4" s="3"/>
    </row>
    <row r="5" spans="1:31" ht="15.75" x14ac:dyDescent="0.45">
      <c r="A5" s="239"/>
      <c r="B5" s="239"/>
      <c r="C5" s="239"/>
      <c r="D5" s="2"/>
      <c r="E5" s="2"/>
      <c r="F5" s="3"/>
      <c r="G5" s="3"/>
      <c r="H5" s="3"/>
      <c r="I5" s="3"/>
    </row>
    <row r="6" spans="1:31" ht="15.75" x14ac:dyDescent="0.45">
      <c r="A6" s="453" t="s">
        <v>159</v>
      </c>
      <c r="B6" s="453"/>
      <c r="C6" s="453"/>
      <c r="D6" s="453"/>
      <c r="E6" s="453"/>
      <c r="F6" s="453"/>
      <c r="G6" s="453"/>
      <c r="H6" s="453"/>
      <c r="I6" s="453"/>
    </row>
    <row r="7" spans="1:31" ht="15.75" x14ac:dyDescent="0.45">
      <c r="A7" s="453" t="str">
        <f>'Descriere indicatori'!A4&amp;". "&amp;'Descriere indicatori'!B4</f>
        <v xml:space="preserve">I1. Cărţi de autor/capitole publicate la edituri cu prestigiu internaţional* </v>
      </c>
      <c r="B7" s="453"/>
      <c r="C7" s="453"/>
      <c r="D7" s="453"/>
      <c r="E7" s="453"/>
      <c r="F7" s="453"/>
      <c r="G7" s="453"/>
      <c r="H7" s="453"/>
      <c r="I7" s="453"/>
    </row>
    <row r="8" spans="1:31" ht="16.149999999999999" thickBot="1" x14ac:dyDescent="0.5">
      <c r="A8" s="31"/>
      <c r="B8" s="31"/>
      <c r="C8" s="31"/>
      <c r="D8" s="31"/>
      <c r="E8" s="31"/>
      <c r="F8" s="31"/>
      <c r="G8" s="31"/>
      <c r="H8" s="31"/>
      <c r="I8" s="31"/>
    </row>
    <row r="9" spans="1:31" s="6" customFormat="1" ht="57.4" thickBot="1" x14ac:dyDescent="0.55000000000000004">
      <c r="A9" s="178" t="s">
        <v>80</v>
      </c>
      <c r="B9" s="179" t="s">
        <v>115</v>
      </c>
      <c r="C9" s="179" t="s">
        <v>227</v>
      </c>
      <c r="D9" s="179" t="s">
        <v>117</v>
      </c>
      <c r="E9" s="179" t="s">
        <v>118</v>
      </c>
      <c r="F9" s="180" t="s">
        <v>119</v>
      </c>
      <c r="G9" s="179" t="s">
        <v>120</v>
      </c>
      <c r="H9" s="179" t="s">
        <v>121</v>
      </c>
      <c r="I9" s="181" t="s">
        <v>122</v>
      </c>
      <c r="J9" s="4"/>
      <c r="K9" s="241" t="s">
        <v>157</v>
      </c>
      <c r="L9" s="5"/>
      <c r="M9" s="5"/>
      <c r="N9" s="5"/>
      <c r="O9" s="5"/>
      <c r="P9" s="5"/>
      <c r="Q9" s="5"/>
      <c r="R9" s="5"/>
      <c r="S9" s="5"/>
      <c r="T9" s="5"/>
      <c r="U9" s="5"/>
      <c r="V9" s="5"/>
      <c r="W9" s="5"/>
      <c r="X9" s="5"/>
      <c r="Y9" s="5"/>
      <c r="Z9" s="5"/>
      <c r="AA9" s="5"/>
      <c r="AB9" s="5"/>
      <c r="AC9" s="5"/>
      <c r="AD9" s="5"/>
      <c r="AE9" s="5"/>
    </row>
    <row r="10" spans="1:31" s="6" customFormat="1" ht="42.75" x14ac:dyDescent="0.5">
      <c r="A10" s="100">
        <v>1</v>
      </c>
      <c r="B10" s="338" t="s">
        <v>269</v>
      </c>
      <c r="C10" s="339" t="s">
        <v>271</v>
      </c>
      <c r="D10" s="338" t="s">
        <v>272</v>
      </c>
      <c r="E10" s="340" t="s">
        <v>273</v>
      </c>
      <c r="F10" s="341">
        <v>2005</v>
      </c>
      <c r="G10" s="341"/>
      <c r="H10" s="341"/>
      <c r="I10" s="347">
        <v>20</v>
      </c>
      <c r="J10" s="8"/>
      <c r="K10" s="242" t="s">
        <v>158</v>
      </c>
      <c r="L10" s="9"/>
      <c r="M10" s="9"/>
      <c r="N10" s="9"/>
      <c r="O10" s="9"/>
      <c r="P10" s="9"/>
      <c r="Q10" s="9"/>
      <c r="R10" s="9"/>
      <c r="S10" s="9"/>
      <c r="T10" s="9"/>
      <c r="U10" s="5"/>
      <c r="V10" s="5"/>
      <c r="W10" s="5"/>
      <c r="X10" s="5"/>
      <c r="Y10" s="5"/>
      <c r="Z10" s="5"/>
      <c r="AA10" s="5"/>
      <c r="AB10" s="5"/>
      <c r="AC10" s="5"/>
      <c r="AD10" s="5"/>
      <c r="AE10" s="5"/>
    </row>
    <row r="11" spans="1:31" s="6" customFormat="1" ht="28.5" x14ac:dyDescent="0.5">
      <c r="A11" s="104">
        <f>A10+1</f>
        <v>2</v>
      </c>
      <c r="B11" s="342" t="s">
        <v>269</v>
      </c>
      <c r="C11" s="343" t="s">
        <v>274</v>
      </c>
      <c r="D11" s="342" t="s">
        <v>275</v>
      </c>
      <c r="E11" s="344" t="s">
        <v>276</v>
      </c>
      <c r="F11" s="345">
        <v>2010</v>
      </c>
      <c r="G11" s="348"/>
      <c r="H11" s="348"/>
      <c r="I11" s="349">
        <v>10</v>
      </c>
      <c r="J11" s="8"/>
      <c r="K11" s="59"/>
      <c r="L11" s="9"/>
      <c r="M11" s="9"/>
      <c r="N11" s="9"/>
      <c r="O11" s="9"/>
      <c r="P11" s="9"/>
      <c r="Q11" s="9"/>
      <c r="R11" s="9"/>
      <c r="S11" s="9"/>
      <c r="T11" s="9"/>
      <c r="U11" s="5"/>
      <c r="V11" s="5"/>
      <c r="W11" s="5"/>
      <c r="X11" s="5"/>
      <c r="Y11" s="5"/>
      <c r="Z11" s="5"/>
      <c r="AA11" s="5"/>
      <c r="AB11" s="5"/>
      <c r="AC11" s="5"/>
      <c r="AD11" s="5"/>
      <c r="AE11" s="5"/>
    </row>
    <row r="12" spans="1:31" s="6" customFormat="1" ht="42.75" x14ac:dyDescent="0.5">
      <c r="A12" s="104">
        <f t="shared" ref="A12:A19" si="0">A11+1</f>
        <v>3</v>
      </c>
      <c r="B12" s="342" t="s">
        <v>277</v>
      </c>
      <c r="C12" s="343" t="s">
        <v>278</v>
      </c>
      <c r="D12" s="342" t="s">
        <v>279</v>
      </c>
      <c r="E12" s="346" t="s">
        <v>280</v>
      </c>
      <c r="F12" s="345">
        <v>2013</v>
      </c>
      <c r="G12" s="348"/>
      <c r="H12" s="348"/>
      <c r="I12" s="349">
        <v>10</v>
      </c>
      <c r="J12" s="8"/>
      <c r="K12" s="9"/>
      <c r="L12" s="9"/>
      <c r="M12" s="9"/>
      <c r="N12" s="9"/>
      <c r="O12" s="9"/>
      <c r="P12" s="9"/>
      <c r="Q12" s="9"/>
      <c r="R12" s="9"/>
      <c r="S12" s="9"/>
      <c r="T12" s="9"/>
      <c r="U12" s="5"/>
      <c r="V12" s="5"/>
      <c r="W12" s="5"/>
      <c r="X12" s="5"/>
      <c r="Y12" s="5"/>
      <c r="Z12" s="5"/>
      <c r="AA12" s="5"/>
      <c r="AB12" s="5"/>
      <c r="AC12" s="5"/>
      <c r="AD12" s="5"/>
      <c r="AE12" s="5"/>
    </row>
    <row r="13" spans="1:31" s="6" customFormat="1" ht="71.25" x14ac:dyDescent="0.5">
      <c r="A13" s="104">
        <f t="shared" si="0"/>
        <v>4</v>
      </c>
      <c r="B13" s="342" t="s">
        <v>269</v>
      </c>
      <c r="C13" s="343" t="s">
        <v>281</v>
      </c>
      <c r="D13" s="342" t="s">
        <v>282</v>
      </c>
      <c r="E13" s="346" t="s">
        <v>283</v>
      </c>
      <c r="F13" s="345">
        <v>2021</v>
      </c>
      <c r="G13" s="348"/>
      <c r="H13" s="348"/>
      <c r="I13" s="349">
        <v>10</v>
      </c>
      <c r="J13" s="8"/>
      <c r="K13" s="9"/>
      <c r="L13" s="9"/>
      <c r="M13" s="9"/>
      <c r="N13" s="9"/>
      <c r="O13" s="9"/>
      <c r="P13" s="9"/>
      <c r="Q13" s="9"/>
      <c r="R13" s="9"/>
      <c r="S13" s="9"/>
      <c r="T13" s="9"/>
      <c r="U13" s="5"/>
      <c r="V13" s="5"/>
      <c r="W13" s="5"/>
      <c r="X13" s="5"/>
      <c r="Y13" s="5"/>
      <c r="Z13" s="5"/>
      <c r="AA13" s="5"/>
      <c r="AB13" s="5"/>
      <c r="AC13" s="5"/>
      <c r="AD13" s="5"/>
      <c r="AE13" s="5"/>
    </row>
    <row r="14" spans="1:31" s="6" customFormat="1" ht="85.5" x14ac:dyDescent="0.5">
      <c r="A14" s="104">
        <f t="shared" si="0"/>
        <v>5</v>
      </c>
      <c r="B14" s="342" t="s">
        <v>269</v>
      </c>
      <c r="C14" s="343" t="s">
        <v>284</v>
      </c>
      <c r="D14" s="342" t="s">
        <v>286</v>
      </c>
      <c r="E14" s="344" t="s">
        <v>285</v>
      </c>
      <c r="F14" s="345">
        <v>2022</v>
      </c>
      <c r="G14" s="109"/>
      <c r="H14" s="109"/>
      <c r="I14" s="349">
        <v>10</v>
      </c>
      <c r="J14" s="8"/>
      <c r="K14" s="9"/>
      <c r="L14" s="9"/>
      <c r="M14" s="9"/>
      <c r="N14" s="9"/>
      <c r="O14" s="9"/>
      <c r="P14" s="9"/>
      <c r="Q14" s="9"/>
      <c r="R14" s="9"/>
      <c r="S14" s="9"/>
      <c r="T14" s="9"/>
      <c r="U14" s="5"/>
      <c r="V14" s="5"/>
      <c r="W14" s="5"/>
      <c r="X14" s="5"/>
      <c r="Y14" s="5"/>
      <c r="Z14" s="5"/>
      <c r="AA14" s="5"/>
      <c r="AB14" s="5"/>
      <c r="AC14" s="5"/>
      <c r="AD14" s="5"/>
      <c r="AE14" s="5"/>
    </row>
    <row r="15" spans="1:31" s="6" customFormat="1" ht="15.75" x14ac:dyDescent="0.5">
      <c r="A15" s="104">
        <f t="shared" si="0"/>
        <v>6</v>
      </c>
      <c r="B15" s="106"/>
      <c r="C15" s="106"/>
      <c r="D15" s="106"/>
      <c r="E15" s="107"/>
      <c r="F15" s="108"/>
      <c r="G15" s="109"/>
      <c r="H15" s="109"/>
      <c r="I15" s="285"/>
      <c r="J15" s="8"/>
      <c r="K15" s="9"/>
      <c r="L15" s="9"/>
      <c r="M15" s="9"/>
      <c r="N15" s="9"/>
      <c r="O15" s="9"/>
      <c r="P15" s="9"/>
      <c r="Q15" s="9"/>
      <c r="R15" s="9"/>
      <c r="S15" s="9"/>
      <c r="T15" s="9"/>
      <c r="U15" s="5"/>
      <c r="V15" s="5"/>
      <c r="W15" s="5"/>
      <c r="X15" s="5"/>
      <c r="Y15" s="5"/>
      <c r="Z15" s="5"/>
      <c r="AA15" s="5"/>
      <c r="AB15" s="5"/>
      <c r="AC15" s="5"/>
      <c r="AD15" s="5"/>
      <c r="AE15" s="5"/>
    </row>
    <row r="16" spans="1:31" s="6" customFormat="1" ht="15.75" x14ac:dyDescent="0.5">
      <c r="A16" s="104">
        <f t="shared" si="0"/>
        <v>7</v>
      </c>
      <c r="B16" s="105"/>
      <c r="C16" s="106"/>
      <c r="D16" s="105"/>
      <c r="E16" s="107"/>
      <c r="F16" s="108"/>
      <c r="G16" s="109"/>
      <c r="H16" s="109"/>
      <c r="I16" s="285"/>
      <c r="J16" s="8"/>
      <c r="K16" s="9"/>
      <c r="L16" s="9"/>
      <c r="M16" s="9"/>
      <c r="N16" s="9"/>
      <c r="O16" s="9"/>
      <c r="P16" s="9"/>
      <c r="Q16" s="9"/>
      <c r="R16" s="9"/>
      <c r="S16" s="9"/>
      <c r="T16" s="9"/>
      <c r="U16" s="5"/>
      <c r="V16" s="5"/>
      <c r="W16" s="5"/>
      <c r="X16" s="5"/>
      <c r="Y16" s="5"/>
      <c r="Z16" s="5"/>
      <c r="AA16" s="5"/>
      <c r="AB16" s="5"/>
      <c r="AC16" s="5"/>
      <c r="AD16" s="5"/>
      <c r="AE16" s="5"/>
    </row>
    <row r="17" spans="1:31" s="6" customFormat="1" ht="15.75" x14ac:dyDescent="0.5">
      <c r="A17" s="104">
        <f t="shared" si="0"/>
        <v>8</v>
      </c>
      <c r="B17" s="106"/>
      <c r="C17" s="106"/>
      <c r="D17" s="106"/>
      <c r="E17" s="107"/>
      <c r="F17" s="108"/>
      <c r="G17" s="109"/>
      <c r="H17" s="109"/>
      <c r="I17" s="285"/>
      <c r="J17" s="8"/>
      <c r="K17" s="9"/>
      <c r="L17" s="9"/>
      <c r="M17" s="9"/>
      <c r="N17" s="9"/>
      <c r="O17" s="9"/>
      <c r="P17" s="9"/>
      <c r="Q17" s="9"/>
      <c r="R17" s="9"/>
      <c r="S17" s="9"/>
      <c r="T17" s="9"/>
      <c r="U17" s="5"/>
      <c r="V17" s="5"/>
      <c r="W17" s="5"/>
      <c r="X17" s="5"/>
      <c r="Y17" s="5"/>
      <c r="Z17" s="5"/>
      <c r="AA17" s="5"/>
      <c r="AB17" s="5"/>
      <c r="AC17" s="5"/>
      <c r="AD17" s="5"/>
      <c r="AE17" s="5"/>
    </row>
    <row r="18" spans="1:31" s="6" customFormat="1" ht="15.75" x14ac:dyDescent="0.5">
      <c r="A18" s="104">
        <f t="shared" si="0"/>
        <v>9</v>
      </c>
      <c r="B18" s="105"/>
      <c r="C18" s="106"/>
      <c r="D18" s="105"/>
      <c r="E18" s="107"/>
      <c r="F18" s="108"/>
      <c r="G18" s="109"/>
      <c r="H18" s="109"/>
      <c r="I18" s="285"/>
      <c r="J18" s="8"/>
      <c r="K18" s="9"/>
      <c r="L18" s="9"/>
      <c r="M18" s="9"/>
      <c r="N18" s="9"/>
      <c r="O18" s="9"/>
      <c r="P18" s="9"/>
      <c r="Q18" s="9"/>
      <c r="R18" s="9"/>
      <c r="S18" s="9"/>
      <c r="T18" s="9"/>
      <c r="U18" s="5"/>
      <c r="V18" s="5"/>
      <c r="W18" s="5"/>
      <c r="X18" s="5"/>
      <c r="Y18" s="5"/>
      <c r="Z18" s="5"/>
      <c r="AA18" s="5"/>
      <c r="AB18" s="5"/>
      <c r="AC18" s="5"/>
      <c r="AD18" s="5"/>
      <c r="AE18" s="5"/>
    </row>
    <row r="19" spans="1:31" s="6" customFormat="1" ht="16.149999999999999" thickBot="1" x14ac:dyDescent="0.55000000000000004">
      <c r="A19" s="116">
        <f t="shared" si="0"/>
        <v>10</v>
      </c>
      <c r="B19" s="111"/>
      <c r="C19" s="111"/>
      <c r="D19" s="111"/>
      <c r="E19" s="112"/>
      <c r="F19" s="113"/>
      <c r="G19" s="114"/>
      <c r="H19" s="114"/>
      <c r="I19" s="286"/>
      <c r="J19" s="8"/>
      <c r="K19" s="9"/>
      <c r="L19" s="9"/>
      <c r="M19" s="9"/>
      <c r="N19" s="9"/>
      <c r="O19" s="9"/>
      <c r="P19" s="9"/>
      <c r="Q19" s="9"/>
      <c r="R19" s="9"/>
      <c r="S19" s="9"/>
      <c r="T19" s="9"/>
      <c r="U19" s="5"/>
      <c r="V19" s="5"/>
      <c r="W19" s="5"/>
      <c r="X19" s="5"/>
      <c r="Y19" s="5"/>
      <c r="Z19" s="5"/>
      <c r="AA19" s="5"/>
      <c r="AB19" s="5"/>
      <c r="AC19" s="5"/>
      <c r="AD19" s="5"/>
      <c r="AE19" s="5"/>
    </row>
    <row r="20" spans="1:31" ht="14.65" thickBot="1" x14ac:dyDescent="0.5">
      <c r="A20" s="316"/>
      <c r="B20" s="115"/>
      <c r="C20" s="115"/>
      <c r="D20" s="115"/>
      <c r="E20" s="115"/>
      <c r="F20" s="115"/>
      <c r="G20" s="115"/>
      <c r="H20" s="117" t="str">
        <f>"Total "&amp;LEFT(A7,2)</f>
        <v>Total I1</v>
      </c>
      <c r="I20" s="118">
        <f>SUM(I10:I19)</f>
        <v>60</v>
      </c>
    </row>
    <row r="22" spans="1:31" ht="33.75" customHeight="1" x14ac:dyDescent="0.4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zoomScale="90" zoomScaleNormal="90" workbookViewId="0">
      <selection activeCell="I13" sqref="I13"/>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59765625" customWidth="1"/>
    <col min="9" max="9" width="9.73046875" customWidth="1"/>
  </cols>
  <sheetData>
    <row r="1" spans="1:31" ht="15.75" x14ac:dyDescent="0.45">
      <c r="A1" s="238" t="str">
        <f>'Date initiale'!C3</f>
        <v>Universitatea de Arhitectură și Urbanism "Ion Mincu" București</v>
      </c>
      <c r="B1" s="238"/>
      <c r="C1" s="238"/>
      <c r="D1" s="2"/>
      <c r="E1" s="2"/>
      <c r="F1" s="3"/>
      <c r="G1" s="3"/>
      <c r="H1" s="3"/>
      <c r="I1" s="3"/>
    </row>
    <row r="2" spans="1:31" ht="15.75" x14ac:dyDescent="0.45">
      <c r="A2" s="238" t="str">
        <f>'Date initiale'!B4&amp;" "&amp;'Date initiale'!C4</f>
        <v>Facultatea ARHITECTURA</v>
      </c>
      <c r="B2" s="238"/>
      <c r="C2" s="238"/>
      <c r="D2" s="2"/>
      <c r="E2" s="2"/>
      <c r="F2" s="3"/>
      <c r="G2" s="3"/>
      <c r="H2" s="3"/>
      <c r="I2" s="3"/>
    </row>
    <row r="3" spans="1:31" ht="15.75" x14ac:dyDescent="0.45">
      <c r="A3" s="238" t="str">
        <f>'Date initiale'!B5&amp;" "&amp;'Date initiale'!C5</f>
        <v>Departamentul Bazele Proiectării de Arhitectură</v>
      </c>
      <c r="B3" s="238"/>
      <c r="C3" s="238"/>
      <c r="D3" s="2"/>
      <c r="E3" s="2"/>
      <c r="F3" s="2"/>
      <c r="G3" s="2"/>
      <c r="H3" s="2"/>
      <c r="I3" s="2"/>
    </row>
    <row r="4" spans="1:31" ht="15.75" x14ac:dyDescent="0.45">
      <c r="A4" s="454" t="str">
        <f>'Date initiale'!C6&amp;", "&amp;'Date initiale'!C7</f>
        <v>FEZI, Bogdan Andrei, profesor universitar poziția 5, Departamentul Bazele Proiectării de Arhitectură</v>
      </c>
      <c r="B4" s="454"/>
      <c r="C4" s="454"/>
      <c r="D4" s="2"/>
      <c r="E4" s="2"/>
      <c r="F4" s="3"/>
      <c r="G4" s="3"/>
      <c r="H4" s="3"/>
      <c r="I4" s="3"/>
    </row>
    <row r="5" spans="1:31" ht="15.75" x14ac:dyDescent="0.45">
      <c r="A5" s="239"/>
      <c r="B5" s="239"/>
      <c r="C5" s="239"/>
      <c r="D5" s="2"/>
      <c r="E5" s="2"/>
      <c r="F5" s="3"/>
      <c r="G5" s="3"/>
      <c r="H5" s="3"/>
      <c r="I5" s="3"/>
    </row>
    <row r="6" spans="1:31" ht="15.75" x14ac:dyDescent="0.45">
      <c r="A6" s="453" t="s">
        <v>159</v>
      </c>
      <c r="B6" s="453"/>
      <c r="C6" s="453"/>
      <c r="D6" s="453"/>
      <c r="E6" s="453"/>
      <c r="F6" s="453"/>
      <c r="G6" s="453"/>
      <c r="H6" s="453"/>
      <c r="I6" s="453"/>
    </row>
    <row r="7" spans="1:31" ht="15.75" x14ac:dyDescent="0.45">
      <c r="A7" s="453" t="str">
        <f>'Descriere indicatori'!A5&amp;". "&amp;'Descriere indicatori'!B5</f>
        <v xml:space="preserve">I2. Cărţi de autor publicate la edituri cu prestigiu naţional* </v>
      </c>
      <c r="B7" s="453"/>
      <c r="C7" s="453"/>
      <c r="D7" s="453"/>
      <c r="E7" s="453"/>
      <c r="F7" s="453"/>
      <c r="G7" s="453"/>
      <c r="H7" s="453"/>
      <c r="I7" s="453"/>
    </row>
    <row r="8" spans="1:31" ht="16.149999999999999" thickBot="1" x14ac:dyDescent="0.5">
      <c r="A8" s="31"/>
      <c r="B8" s="31"/>
      <c r="C8" s="31"/>
      <c r="D8" s="31"/>
      <c r="E8" s="31"/>
      <c r="F8" s="31"/>
      <c r="G8" s="31"/>
      <c r="H8" s="31"/>
      <c r="I8" s="31"/>
    </row>
    <row r="9" spans="1:31" s="6" customFormat="1" ht="57.4" thickBot="1" x14ac:dyDescent="0.55000000000000004">
      <c r="A9" s="182" t="s">
        <v>80</v>
      </c>
      <c r="B9" s="183" t="s">
        <v>115</v>
      </c>
      <c r="C9" s="183" t="s">
        <v>116</v>
      </c>
      <c r="D9" s="183" t="s">
        <v>117</v>
      </c>
      <c r="E9" s="183" t="s">
        <v>118</v>
      </c>
      <c r="F9" s="184" t="s">
        <v>119</v>
      </c>
      <c r="G9" s="183" t="s">
        <v>120</v>
      </c>
      <c r="H9" s="183" t="s">
        <v>121</v>
      </c>
      <c r="I9" s="185" t="s">
        <v>122</v>
      </c>
      <c r="J9" s="4"/>
      <c r="K9" s="241" t="s">
        <v>157</v>
      </c>
      <c r="L9" s="5"/>
      <c r="M9" s="5"/>
      <c r="N9" s="5"/>
      <c r="O9" s="5"/>
      <c r="P9" s="5"/>
      <c r="Q9" s="5"/>
      <c r="R9" s="5"/>
      <c r="S9" s="5"/>
      <c r="T9" s="5"/>
      <c r="U9" s="5"/>
      <c r="V9" s="5"/>
      <c r="W9" s="5"/>
      <c r="X9" s="5"/>
      <c r="Y9" s="5"/>
      <c r="Z9" s="5"/>
      <c r="AA9" s="5"/>
      <c r="AB9" s="5"/>
      <c r="AC9" s="5"/>
      <c r="AD9" s="5"/>
      <c r="AE9" s="5"/>
    </row>
    <row r="10" spans="1:31" s="6" customFormat="1" ht="28.5" x14ac:dyDescent="0.5">
      <c r="A10" s="119">
        <v>1</v>
      </c>
      <c r="B10" s="350" t="s">
        <v>269</v>
      </c>
      <c r="C10" s="351" t="s">
        <v>287</v>
      </c>
      <c r="D10" s="350" t="s">
        <v>288</v>
      </c>
      <c r="E10" s="350" t="s">
        <v>289</v>
      </c>
      <c r="F10" s="352">
        <v>2010</v>
      </c>
      <c r="G10" s="353"/>
      <c r="H10" s="354"/>
      <c r="I10" s="355">
        <v>15</v>
      </c>
      <c r="J10" s="7"/>
      <c r="K10" s="242">
        <v>15</v>
      </c>
      <c r="L10" s="7"/>
      <c r="M10" s="7"/>
      <c r="N10" s="7"/>
      <c r="O10" s="7"/>
      <c r="P10" s="7"/>
      <c r="Q10" s="7"/>
      <c r="R10" s="7"/>
      <c r="S10" s="7"/>
      <c r="T10" s="7"/>
      <c r="U10" s="7"/>
      <c r="V10" s="7"/>
      <c r="W10" s="7"/>
      <c r="X10" s="7"/>
      <c r="Y10" s="7"/>
      <c r="Z10" s="7"/>
      <c r="AA10" s="7"/>
      <c r="AB10" s="7"/>
      <c r="AC10" s="7"/>
      <c r="AD10" s="7"/>
      <c r="AE10" s="7"/>
    </row>
    <row r="11" spans="1:31" s="6" customFormat="1" ht="42.75" x14ac:dyDescent="0.5">
      <c r="A11" s="122">
        <f>A10+1</f>
        <v>2</v>
      </c>
      <c r="B11" s="356" t="s">
        <v>269</v>
      </c>
      <c r="C11" s="357" t="s">
        <v>290</v>
      </c>
      <c r="D11" s="356" t="s">
        <v>291</v>
      </c>
      <c r="E11" s="358" t="s">
        <v>292</v>
      </c>
      <c r="F11" s="359">
        <v>2011</v>
      </c>
      <c r="G11" s="360"/>
      <c r="H11" s="361"/>
      <c r="I11" s="362">
        <v>15</v>
      </c>
      <c r="J11" s="7"/>
      <c r="K11"/>
      <c r="L11" s="7"/>
      <c r="M11" s="7"/>
      <c r="N11" s="7"/>
      <c r="O11" s="7"/>
      <c r="P11" s="7"/>
      <c r="Q11" s="7"/>
      <c r="R11" s="7"/>
      <c r="S11" s="7"/>
      <c r="T11" s="7"/>
      <c r="U11" s="7"/>
      <c r="V11" s="7"/>
      <c r="W11" s="7"/>
      <c r="X11" s="7"/>
      <c r="Y11" s="7"/>
      <c r="Z11" s="7"/>
      <c r="AA11" s="7"/>
      <c r="AB11" s="7"/>
      <c r="AC11" s="7"/>
      <c r="AD11" s="7"/>
      <c r="AE11" s="7"/>
    </row>
    <row r="12" spans="1:31" s="6" customFormat="1" ht="28.5" x14ac:dyDescent="0.5">
      <c r="A12" s="122">
        <f t="shared" ref="A12:A19" si="0">A11+1</f>
        <v>3</v>
      </c>
      <c r="B12" s="356" t="s">
        <v>293</v>
      </c>
      <c r="C12" s="357" t="s">
        <v>294</v>
      </c>
      <c r="D12" s="356" t="s">
        <v>291</v>
      </c>
      <c r="E12" s="358" t="s">
        <v>295</v>
      </c>
      <c r="F12" s="359">
        <v>2024</v>
      </c>
      <c r="G12" s="124"/>
      <c r="H12" s="123"/>
      <c r="I12" s="287">
        <v>15</v>
      </c>
      <c r="J12" s="7"/>
      <c r="K12" s="7"/>
      <c r="L12" s="7"/>
      <c r="M12" s="7"/>
      <c r="N12" s="7"/>
      <c r="O12" s="7"/>
      <c r="P12" s="7"/>
      <c r="Q12" s="7"/>
      <c r="R12" s="7"/>
      <c r="S12" s="7"/>
      <c r="T12" s="7"/>
      <c r="U12" s="7"/>
      <c r="V12" s="7"/>
      <c r="W12" s="7"/>
      <c r="X12" s="7"/>
      <c r="Y12" s="7"/>
      <c r="Z12" s="7"/>
      <c r="AA12" s="7"/>
      <c r="AB12" s="7"/>
      <c r="AC12" s="7"/>
      <c r="AD12" s="7"/>
      <c r="AE12" s="7"/>
    </row>
    <row r="13" spans="1:31" s="6" customFormat="1" ht="15.75" x14ac:dyDescent="0.5">
      <c r="A13" s="122">
        <f t="shared" si="0"/>
        <v>4</v>
      </c>
      <c r="B13" s="124"/>
      <c r="C13" s="124"/>
      <c r="D13" s="123"/>
      <c r="E13" s="124"/>
      <c r="F13" s="125"/>
      <c r="G13" s="124"/>
      <c r="H13" s="124"/>
      <c r="I13" s="287"/>
      <c r="J13" s="7"/>
      <c r="K13" s="7"/>
      <c r="L13" s="7"/>
      <c r="M13" s="7"/>
      <c r="N13" s="7"/>
      <c r="O13" s="7"/>
      <c r="P13" s="7"/>
      <c r="Q13" s="7"/>
      <c r="R13" s="7"/>
      <c r="S13" s="7"/>
      <c r="T13" s="7"/>
      <c r="U13" s="7"/>
      <c r="V13" s="7"/>
      <c r="W13" s="7"/>
      <c r="X13" s="7"/>
      <c r="Y13" s="7"/>
      <c r="Z13" s="7"/>
      <c r="AA13" s="7"/>
      <c r="AB13" s="7"/>
      <c r="AC13" s="7"/>
      <c r="AD13" s="7"/>
      <c r="AE13" s="7"/>
    </row>
    <row r="14" spans="1:31" s="6" customFormat="1" ht="15.75" x14ac:dyDescent="0.5">
      <c r="A14" s="122">
        <f t="shared" si="0"/>
        <v>5</v>
      </c>
      <c r="B14" s="123"/>
      <c r="C14" s="124"/>
      <c r="D14" s="123"/>
      <c r="E14" s="124"/>
      <c r="F14" s="125"/>
      <c r="G14" s="123"/>
      <c r="H14" s="123"/>
      <c r="I14" s="287"/>
      <c r="J14" s="7"/>
      <c r="K14" s="7"/>
      <c r="L14" s="7"/>
      <c r="M14" s="7"/>
      <c r="N14" s="7"/>
      <c r="O14" s="7"/>
      <c r="P14" s="7"/>
      <c r="Q14" s="7"/>
      <c r="R14" s="7"/>
      <c r="S14" s="7"/>
      <c r="T14" s="7"/>
      <c r="U14" s="7"/>
      <c r="V14" s="7"/>
      <c r="W14" s="7"/>
      <c r="X14" s="7"/>
      <c r="Y14" s="7"/>
      <c r="Z14" s="7"/>
      <c r="AA14" s="7"/>
      <c r="AB14" s="7"/>
      <c r="AC14" s="7"/>
      <c r="AD14" s="7"/>
      <c r="AE14" s="7"/>
    </row>
    <row r="15" spans="1:31" s="6" customFormat="1" ht="15.75" x14ac:dyDescent="0.5">
      <c r="A15" s="122">
        <f t="shared" si="0"/>
        <v>6</v>
      </c>
      <c r="B15" s="124"/>
      <c r="C15" s="124"/>
      <c r="D15" s="123"/>
      <c r="E15" s="124"/>
      <c r="F15" s="125"/>
      <c r="G15" s="124"/>
      <c r="H15" s="123"/>
      <c r="I15" s="287"/>
      <c r="J15" s="7"/>
      <c r="K15" s="7"/>
      <c r="L15" s="7"/>
      <c r="M15" s="7"/>
      <c r="N15" s="7"/>
      <c r="O15" s="7"/>
      <c r="P15" s="7"/>
      <c r="Q15" s="7"/>
      <c r="R15" s="7"/>
      <c r="S15" s="7"/>
      <c r="T15" s="7"/>
      <c r="U15" s="7"/>
      <c r="V15" s="7"/>
      <c r="W15" s="7"/>
      <c r="X15" s="7"/>
      <c r="Y15" s="7"/>
      <c r="Z15" s="7"/>
      <c r="AA15" s="7"/>
      <c r="AB15" s="7"/>
      <c r="AC15" s="7"/>
      <c r="AD15" s="7"/>
      <c r="AE15" s="7"/>
    </row>
    <row r="16" spans="1:31" s="6" customFormat="1" ht="15.75" x14ac:dyDescent="0.5">
      <c r="A16" s="122">
        <f t="shared" si="0"/>
        <v>7</v>
      </c>
      <c r="B16" s="124"/>
      <c r="C16" s="124"/>
      <c r="D16" s="123"/>
      <c r="E16" s="124"/>
      <c r="F16" s="125"/>
      <c r="G16" s="124"/>
      <c r="H16" s="124"/>
      <c r="I16" s="287"/>
      <c r="J16" s="7"/>
      <c r="K16" s="7"/>
      <c r="L16" s="7"/>
      <c r="M16" s="7"/>
      <c r="N16" s="7"/>
      <c r="O16" s="7"/>
      <c r="P16" s="7"/>
      <c r="Q16" s="7"/>
      <c r="R16" s="7"/>
      <c r="S16" s="7"/>
      <c r="T16" s="7"/>
      <c r="U16" s="7"/>
      <c r="V16" s="7"/>
      <c r="W16" s="7"/>
      <c r="X16" s="7"/>
      <c r="Y16" s="7"/>
      <c r="Z16" s="7"/>
      <c r="AA16" s="7"/>
      <c r="AB16" s="7"/>
      <c r="AC16" s="7"/>
      <c r="AD16" s="7"/>
      <c r="AE16" s="7"/>
    </row>
    <row r="17" spans="1:31" s="6" customFormat="1" ht="15.75" x14ac:dyDescent="0.5">
      <c r="A17" s="122">
        <f t="shared" si="0"/>
        <v>8</v>
      </c>
      <c r="B17" s="126"/>
      <c r="C17" s="124"/>
      <c r="D17" s="126"/>
      <c r="E17" s="127"/>
      <c r="F17" s="125"/>
      <c r="G17" s="124"/>
      <c r="H17" s="124"/>
      <c r="I17" s="287"/>
      <c r="J17" s="7"/>
      <c r="K17" s="7"/>
      <c r="L17" s="7"/>
      <c r="M17" s="7"/>
      <c r="N17" s="7"/>
      <c r="O17" s="7"/>
      <c r="P17" s="7"/>
      <c r="Q17" s="7"/>
      <c r="R17" s="7"/>
      <c r="S17" s="7"/>
      <c r="T17" s="7"/>
      <c r="U17" s="7"/>
      <c r="V17" s="7"/>
      <c r="W17" s="7"/>
      <c r="X17" s="7"/>
      <c r="Y17" s="7"/>
      <c r="Z17" s="7"/>
      <c r="AA17" s="7"/>
      <c r="AB17" s="7"/>
      <c r="AC17" s="7"/>
      <c r="AD17" s="7"/>
      <c r="AE17" s="7"/>
    </row>
    <row r="18" spans="1:31" s="6" customFormat="1" ht="15.75" x14ac:dyDescent="0.5">
      <c r="A18" s="122">
        <f t="shared" si="0"/>
        <v>9</v>
      </c>
      <c r="B18" s="126"/>
      <c r="C18" s="124"/>
      <c r="D18" s="126"/>
      <c r="E18" s="127"/>
      <c r="F18" s="125"/>
      <c r="G18" s="124"/>
      <c r="H18" s="124"/>
      <c r="I18" s="287"/>
      <c r="J18" s="7"/>
      <c r="K18" s="7"/>
      <c r="L18" s="7"/>
      <c r="M18" s="7"/>
      <c r="N18" s="7"/>
      <c r="O18" s="7"/>
      <c r="P18" s="7"/>
      <c r="Q18" s="7"/>
      <c r="R18" s="7"/>
      <c r="S18" s="7"/>
      <c r="T18" s="7"/>
      <c r="U18" s="7"/>
      <c r="V18" s="7"/>
      <c r="W18" s="7"/>
      <c r="X18" s="7"/>
      <c r="Y18" s="7"/>
      <c r="Z18" s="7"/>
      <c r="AA18" s="7"/>
      <c r="AB18" s="7"/>
      <c r="AC18" s="7"/>
      <c r="AD18" s="7"/>
      <c r="AE18" s="7"/>
    </row>
    <row r="19" spans="1:31" s="6" customFormat="1" ht="16.149999999999999" thickBot="1" x14ac:dyDescent="0.55000000000000004">
      <c r="A19" s="128">
        <f t="shared" si="0"/>
        <v>10</v>
      </c>
      <c r="B19" s="129"/>
      <c r="C19" s="130"/>
      <c r="D19" s="129"/>
      <c r="E19" s="130"/>
      <c r="F19" s="131"/>
      <c r="G19" s="131"/>
      <c r="H19" s="131"/>
      <c r="I19" s="288"/>
      <c r="J19" s="8"/>
      <c r="K19" s="9"/>
      <c r="L19" s="9"/>
      <c r="M19" s="9"/>
      <c r="N19" s="9"/>
      <c r="O19" s="9"/>
      <c r="P19" s="9"/>
      <c r="Q19" s="9"/>
      <c r="R19" s="9"/>
      <c r="S19" s="9"/>
      <c r="T19" s="9"/>
      <c r="U19" s="5"/>
      <c r="V19" s="5"/>
      <c r="W19" s="5"/>
      <c r="X19" s="5"/>
      <c r="Y19" s="5"/>
      <c r="Z19" s="5"/>
      <c r="AA19" s="5"/>
      <c r="AB19" s="5"/>
      <c r="AC19" s="5"/>
      <c r="AD19" s="5"/>
      <c r="AE19" s="5"/>
    </row>
    <row r="20" spans="1:31" s="6" customFormat="1" ht="16.149999999999999" thickBot="1" x14ac:dyDescent="0.55000000000000004">
      <c r="A20" s="327"/>
      <c r="B20" s="132"/>
      <c r="C20" s="132"/>
      <c r="D20" s="132"/>
      <c r="E20" s="132"/>
      <c r="F20" s="132"/>
      <c r="G20" s="132"/>
      <c r="H20" s="117" t="str">
        <f>"Total "&amp;LEFT(A7,2)</f>
        <v>Total I2</v>
      </c>
      <c r="I20" s="136">
        <f>SUM(I10:I19)</f>
        <v>45</v>
      </c>
      <c r="J20" s="9"/>
      <c r="K20" s="9"/>
      <c r="L20" s="5"/>
      <c r="M20" s="5"/>
      <c r="N20" s="5"/>
      <c r="O20" s="5"/>
      <c r="P20" s="5"/>
      <c r="Q20" s="5"/>
      <c r="R20" s="5"/>
      <c r="S20" s="5"/>
      <c r="T20" s="5"/>
      <c r="U20" s="5"/>
      <c r="V20" s="5"/>
    </row>
    <row r="21" spans="1:31" s="6" customFormat="1" ht="15.75" x14ac:dyDescent="0.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x14ac:dyDescent="0.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c r="J22" s="9"/>
      <c r="K22" s="9"/>
      <c r="L22" s="5"/>
      <c r="M22" s="5"/>
      <c r="N22" s="5"/>
      <c r="O22" s="5"/>
      <c r="P22" s="5"/>
      <c r="Q22" s="5"/>
      <c r="R22" s="5"/>
      <c r="S22" s="5"/>
      <c r="T22" s="5"/>
      <c r="U22" s="5"/>
      <c r="V22" s="5"/>
    </row>
    <row r="23" spans="1:31" s="6" customFormat="1" ht="15.75" x14ac:dyDescent="0.5">
      <c r="A23" s="8"/>
      <c r="B23" s="9"/>
      <c r="C23" s="9"/>
      <c r="D23" s="9"/>
      <c r="E23" s="9"/>
      <c r="F23" s="9"/>
      <c r="G23" s="9"/>
      <c r="H23" s="9"/>
      <c r="I23" s="9"/>
      <c r="J23" s="9"/>
      <c r="K23" s="9"/>
      <c r="L23" s="5"/>
      <c r="M23" s="5"/>
      <c r="N23" s="5"/>
      <c r="O23" s="5"/>
      <c r="P23" s="5"/>
      <c r="Q23" s="5"/>
      <c r="R23" s="5"/>
      <c r="S23" s="5"/>
      <c r="T23" s="5"/>
      <c r="U23" s="5"/>
      <c r="V23" s="5"/>
    </row>
    <row r="24" spans="1:31" s="6" customFormat="1" ht="15.75" x14ac:dyDescent="0.5">
      <c r="A24" s="8"/>
      <c r="B24" s="9"/>
      <c r="C24" s="9"/>
      <c r="D24" s="9"/>
      <c r="E24" s="9"/>
      <c r="F24" s="9"/>
      <c r="G24" s="9"/>
      <c r="H24" s="9"/>
      <c r="I24" s="9"/>
      <c r="J24" s="9"/>
      <c r="K24" s="9"/>
      <c r="L24" s="5"/>
      <c r="M24" s="5"/>
      <c r="N24" s="5"/>
      <c r="O24" s="5"/>
      <c r="P24" s="5"/>
      <c r="Q24" s="5"/>
      <c r="R24" s="5"/>
      <c r="S24" s="5"/>
      <c r="T24" s="5"/>
      <c r="U24" s="5"/>
      <c r="V24" s="5"/>
    </row>
    <row r="25" spans="1:31" s="6" customFormat="1" ht="15.75" x14ac:dyDescent="0.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22"/>
  <sheetViews>
    <sheetView zoomScale="90" zoomScaleNormal="90" workbookViewId="0">
      <selection activeCell="B10" sqref="B10:I12"/>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59765625" customWidth="1"/>
    <col min="9" max="9" width="9.73046875" customWidth="1"/>
  </cols>
  <sheetData>
    <row r="1" spans="1:11" x14ac:dyDescent="0.45">
      <c r="A1" s="238" t="str">
        <f>'Date initiale'!C3</f>
        <v>Universitatea de Arhitectură și Urbanism "Ion Mincu" București</v>
      </c>
      <c r="B1" s="238"/>
      <c r="C1" s="238"/>
    </row>
    <row r="2" spans="1:11" x14ac:dyDescent="0.45">
      <c r="A2" s="238" t="str">
        <f>'Date initiale'!B4&amp;" "&amp;'Date initiale'!C4</f>
        <v>Facultatea ARHITECTURA</v>
      </c>
      <c r="B2" s="238"/>
      <c r="C2" s="238"/>
    </row>
    <row r="3" spans="1:11" x14ac:dyDescent="0.45">
      <c r="A3" s="238" t="str">
        <f>'Date initiale'!B5&amp;" "&amp;'Date initiale'!C5</f>
        <v>Departamentul Bazele Proiectării de Arhitectură</v>
      </c>
      <c r="B3" s="238"/>
      <c r="C3" s="238"/>
    </row>
    <row r="4" spans="1:11" x14ac:dyDescent="0.45">
      <c r="A4" s="115" t="str">
        <f>'Date initiale'!C6&amp;", "&amp;'Date initiale'!C7</f>
        <v>FEZI, Bogdan Andrei, profesor universitar poziția 5, Departamentul Bazele Proiectării de Arhitectură</v>
      </c>
      <c r="B4" s="115"/>
      <c r="C4" s="115"/>
    </row>
    <row r="5" spans="1:11" x14ac:dyDescent="0.45">
      <c r="A5" s="115"/>
      <c r="B5" s="115"/>
      <c r="C5" s="115"/>
    </row>
    <row r="6" spans="1:11" ht="15.75" x14ac:dyDescent="0.45">
      <c r="A6" s="453" t="s">
        <v>159</v>
      </c>
      <c r="B6" s="453"/>
      <c r="C6" s="453"/>
      <c r="D6" s="453"/>
      <c r="E6" s="453"/>
      <c r="F6" s="453"/>
      <c r="G6" s="453"/>
      <c r="H6" s="453"/>
      <c r="I6" s="453"/>
    </row>
    <row r="7" spans="1:11" ht="15.75" x14ac:dyDescent="0.45">
      <c r="A7" s="453" t="str">
        <f>'Descriere indicatori'!A6&amp;". "&amp;'Descriere indicatori'!B6</f>
        <v xml:space="preserve">I3. Capitole de autor cuprinse în cărţi publicate la edituri cu prestigiu naţional* </v>
      </c>
      <c r="B7" s="453"/>
      <c r="C7" s="453"/>
      <c r="D7" s="453"/>
      <c r="E7" s="453"/>
      <c r="F7" s="453"/>
      <c r="G7" s="453"/>
      <c r="H7" s="453"/>
      <c r="I7" s="453"/>
    </row>
    <row r="8" spans="1:11" ht="16.149999999999999" thickBot="1" x14ac:dyDescent="0.5">
      <c r="A8" s="31"/>
      <c r="B8" s="31"/>
      <c r="C8" s="31"/>
      <c r="D8" s="31"/>
      <c r="E8" s="31"/>
      <c r="F8" s="31"/>
      <c r="G8" s="31"/>
      <c r="H8" s="31"/>
      <c r="I8" s="31"/>
    </row>
    <row r="9" spans="1:11" ht="57.4" thickBot="1" x14ac:dyDescent="0.5">
      <c r="A9" s="178" t="s">
        <v>80</v>
      </c>
      <c r="B9" s="179" t="s">
        <v>115</v>
      </c>
      <c r="C9" s="179" t="s">
        <v>227</v>
      </c>
      <c r="D9" s="179" t="s">
        <v>117</v>
      </c>
      <c r="E9" s="179" t="s">
        <v>118</v>
      </c>
      <c r="F9" s="180" t="s">
        <v>119</v>
      </c>
      <c r="G9" s="179" t="s">
        <v>120</v>
      </c>
      <c r="H9" s="179" t="s">
        <v>121</v>
      </c>
      <c r="I9" s="181" t="s">
        <v>122</v>
      </c>
      <c r="K9" s="241" t="s">
        <v>157</v>
      </c>
    </row>
    <row r="10" spans="1:11" x14ac:dyDescent="0.45">
      <c r="A10" s="155">
        <v>1</v>
      </c>
      <c r="B10" s="350" t="s">
        <v>269</v>
      </c>
      <c r="C10" s="351" t="s">
        <v>296</v>
      </c>
      <c r="D10" s="350" t="s">
        <v>297</v>
      </c>
      <c r="E10" s="350" t="s">
        <v>298</v>
      </c>
      <c r="F10" s="352">
        <v>2005</v>
      </c>
      <c r="G10" s="353"/>
      <c r="H10" s="353"/>
      <c r="I10" s="363">
        <v>10</v>
      </c>
      <c r="K10" s="242">
        <v>10</v>
      </c>
    </row>
    <row r="11" spans="1:11" ht="85.5" x14ac:dyDescent="0.45">
      <c r="A11" s="104">
        <f>A10+1</f>
        <v>2</v>
      </c>
      <c r="B11" s="356" t="s">
        <v>269</v>
      </c>
      <c r="C11" s="357" t="s">
        <v>299</v>
      </c>
      <c r="D11" s="356" t="s">
        <v>300</v>
      </c>
      <c r="E11" s="356" t="s">
        <v>301</v>
      </c>
      <c r="F11" s="359">
        <v>2006</v>
      </c>
      <c r="G11" s="360"/>
      <c r="H11" s="360"/>
      <c r="I11" s="364">
        <v>10</v>
      </c>
    </row>
    <row r="12" spans="1:11" ht="85.5" x14ac:dyDescent="0.45">
      <c r="A12" s="142">
        <f t="shared" ref="A12:A19" si="0">A11+1</f>
        <v>3</v>
      </c>
      <c r="B12" s="356" t="s">
        <v>302</v>
      </c>
      <c r="C12" s="365" t="s">
        <v>303</v>
      </c>
      <c r="D12" s="356" t="s">
        <v>291</v>
      </c>
      <c r="E12" s="366" t="s">
        <v>304</v>
      </c>
      <c r="F12" s="359">
        <v>2022</v>
      </c>
      <c r="G12" s="367"/>
      <c r="H12" s="367"/>
      <c r="I12" s="368">
        <v>10</v>
      </c>
    </row>
    <row r="13" spans="1:11" x14ac:dyDescent="0.45">
      <c r="A13" s="142">
        <f t="shared" si="0"/>
        <v>4</v>
      </c>
      <c r="B13" s="135"/>
      <c r="C13" s="34"/>
      <c r="D13" s="34"/>
      <c r="E13" s="34"/>
      <c r="F13" s="108"/>
      <c r="G13" s="108"/>
      <c r="H13" s="108"/>
      <c r="I13" s="285"/>
    </row>
    <row r="14" spans="1:11" x14ac:dyDescent="0.45">
      <c r="A14" s="142">
        <f t="shared" si="0"/>
        <v>5</v>
      </c>
      <c r="B14" s="107"/>
      <c r="C14" s="34"/>
      <c r="D14" s="34"/>
      <c r="E14" s="34"/>
      <c r="F14" s="108"/>
      <c r="G14" s="108"/>
      <c r="H14" s="108"/>
      <c r="I14" s="291"/>
    </row>
    <row r="15" spans="1:11" x14ac:dyDescent="0.45">
      <c r="A15" s="142">
        <f t="shared" si="0"/>
        <v>6</v>
      </c>
      <c r="B15" s="135"/>
      <c r="C15" s="34"/>
      <c r="D15" s="34"/>
      <c r="E15" s="107"/>
      <c r="F15" s="108"/>
      <c r="G15" s="108"/>
      <c r="H15" s="108"/>
      <c r="I15" s="285"/>
    </row>
    <row r="16" spans="1:11" x14ac:dyDescent="0.45">
      <c r="A16" s="142">
        <f t="shared" si="0"/>
        <v>7</v>
      </c>
      <c r="B16" s="107"/>
      <c r="C16" s="34"/>
      <c r="D16" s="34"/>
      <c r="E16" s="34"/>
      <c r="F16" s="108"/>
      <c r="G16" s="108"/>
      <c r="H16" s="108"/>
      <c r="I16" s="291"/>
    </row>
    <row r="17" spans="1:9" x14ac:dyDescent="0.45">
      <c r="A17" s="142">
        <f t="shared" si="0"/>
        <v>8</v>
      </c>
      <c r="B17" s="135"/>
      <c r="C17" s="34"/>
      <c r="D17" s="34"/>
      <c r="E17" s="107"/>
      <c r="F17" s="108"/>
      <c r="G17" s="108"/>
      <c r="H17" s="108"/>
      <c r="I17" s="285"/>
    </row>
    <row r="18" spans="1:9" x14ac:dyDescent="0.45">
      <c r="A18" s="142">
        <f t="shared" si="0"/>
        <v>9</v>
      </c>
      <c r="B18" s="134"/>
      <c r="C18" s="143"/>
      <c r="D18" s="133"/>
      <c r="E18" s="137"/>
      <c r="F18" s="109"/>
      <c r="G18" s="109"/>
      <c r="H18" s="109"/>
      <c r="I18" s="285"/>
    </row>
    <row r="19" spans="1:9" ht="14.65" thickBot="1" x14ac:dyDescent="0.5">
      <c r="A19" s="144">
        <f t="shared" si="0"/>
        <v>10</v>
      </c>
      <c r="B19" s="145"/>
      <c r="C19" s="146"/>
      <c r="D19" s="146"/>
      <c r="E19" s="146"/>
      <c r="F19" s="113"/>
      <c r="G19" s="113"/>
      <c r="H19" s="113"/>
      <c r="I19" s="286"/>
    </row>
    <row r="20" spans="1:9" ht="14.65" thickBot="1" x14ac:dyDescent="0.5">
      <c r="A20" s="316"/>
      <c r="B20" s="115"/>
      <c r="C20" s="115"/>
      <c r="D20" s="115"/>
      <c r="E20" s="115"/>
      <c r="F20" s="115"/>
      <c r="G20" s="115"/>
      <c r="H20" s="117" t="str">
        <f>"Total "&amp;LEFT(A7,2)</f>
        <v>Total I3</v>
      </c>
      <c r="I20" s="118">
        <f>SUM(I10:I19)</f>
        <v>30</v>
      </c>
    </row>
    <row r="22" spans="1:9" ht="33.75" customHeight="1" x14ac:dyDescent="0.4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zoomScale="90" zoomScaleNormal="90" workbookViewId="0">
      <selection activeCell="B10" sqref="B10:I13"/>
    </sheetView>
  </sheetViews>
  <sheetFormatPr defaultRowHeight="14.25" x14ac:dyDescent="0.4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x14ac:dyDescent="0.45">
      <c r="A1" s="238" t="str">
        <f>'Date initiale'!C3</f>
        <v>Universitatea de Arhitectură și Urbanism "Ion Mincu" București</v>
      </c>
      <c r="B1" s="238"/>
      <c r="C1" s="238"/>
    </row>
    <row r="2" spans="1:12" x14ac:dyDescent="0.45">
      <c r="A2" s="238" t="str">
        <f>'Date initiale'!B4&amp;" "&amp;'Date initiale'!C4</f>
        <v>Facultatea ARHITECTURA</v>
      </c>
      <c r="B2" s="238"/>
      <c r="C2" s="238"/>
    </row>
    <row r="3" spans="1:12" x14ac:dyDescent="0.45">
      <c r="A3" s="238" t="str">
        <f>'Date initiale'!B5&amp;" "&amp;'Date initiale'!C5</f>
        <v>Departamentul Bazele Proiectării de Arhitectură</v>
      </c>
      <c r="B3" s="238"/>
      <c r="C3" s="238"/>
    </row>
    <row r="4" spans="1:12" x14ac:dyDescent="0.45">
      <c r="A4" s="115" t="str">
        <f>'Date initiale'!C6&amp;", "&amp;'Date initiale'!C7</f>
        <v>FEZI, Bogdan Andrei, profesor universitar poziția 5, Departamentul Bazele Proiectării de Arhitectură</v>
      </c>
      <c r="B4" s="115"/>
      <c r="C4" s="115"/>
    </row>
    <row r="5" spans="1:12" x14ac:dyDescent="0.45">
      <c r="A5" s="115"/>
      <c r="B5" s="115"/>
      <c r="C5" s="115"/>
    </row>
    <row r="6" spans="1:12" ht="15.75" x14ac:dyDescent="0.45">
      <c r="A6" s="453" t="s">
        <v>159</v>
      </c>
      <c r="B6" s="453"/>
      <c r="C6" s="453"/>
      <c r="D6" s="453"/>
      <c r="E6" s="453"/>
      <c r="F6" s="453"/>
      <c r="G6" s="453"/>
      <c r="H6" s="453"/>
      <c r="I6" s="453"/>
    </row>
    <row r="7" spans="1:12" ht="15.75" x14ac:dyDescent="0.45">
      <c r="A7" s="453" t="str">
        <f>'Descriere indicatori'!A7&amp;". "&amp;'Descriere indicatori'!B7</f>
        <v xml:space="preserve">I4. Articole in extenso în reviste ştiinţifice de specialitate* </v>
      </c>
      <c r="B7" s="453"/>
      <c r="C7" s="453"/>
      <c r="D7" s="453"/>
      <c r="E7" s="453"/>
      <c r="F7" s="453"/>
      <c r="G7" s="453"/>
      <c r="H7" s="453"/>
      <c r="I7" s="453"/>
    </row>
    <row r="8" spans="1:12" ht="14.65" thickBot="1" x14ac:dyDescent="0.5">
      <c r="A8" s="147"/>
      <c r="B8" s="147"/>
      <c r="C8" s="147"/>
      <c r="D8" s="147"/>
      <c r="E8" s="147"/>
      <c r="F8" s="147"/>
      <c r="G8" s="147"/>
      <c r="H8" s="147"/>
      <c r="I8" s="147"/>
    </row>
    <row r="9" spans="1:12" ht="28.9" thickBot="1" x14ac:dyDescent="0.5">
      <c r="A9" s="178" t="s">
        <v>80</v>
      </c>
      <c r="B9" s="150" t="s">
        <v>115</v>
      </c>
      <c r="C9" s="150" t="s">
        <v>81</v>
      </c>
      <c r="D9" s="150" t="s">
        <v>82</v>
      </c>
      <c r="E9" s="150" t="s">
        <v>110</v>
      </c>
      <c r="F9" s="151" t="s">
        <v>119</v>
      </c>
      <c r="G9" s="150" t="s">
        <v>83</v>
      </c>
      <c r="H9" s="150" t="s">
        <v>160</v>
      </c>
      <c r="I9" s="152" t="s">
        <v>122</v>
      </c>
      <c r="K9" s="241" t="s">
        <v>157</v>
      </c>
    </row>
    <row r="10" spans="1:12" ht="42.75" x14ac:dyDescent="0.45">
      <c r="A10" s="100">
        <v>1</v>
      </c>
      <c r="B10" s="369" t="s">
        <v>269</v>
      </c>
      <c r="C10" s="370" t="s">
        <v>305</v>
      </c>
      <c r="D10" s="371" t="s">
        <v>306</v>
      </c>
      <c r="E10" s="372" t="s">
        <v>307</v>
      </c>
      <c r="F10" s="373">
        <v>2008</v>
      </c>
      <c r="G10" s="374" t="s">
        <v>308</v>
      </c>
      <c r="H10" s="373"/>
      <c r="I10" s="375">
        <v>10</v>
      </c>
      <c r="K10" s="242" t="s">
        <v>209</v>
      </c>
      <c r="L10" t="s">
        <v>210</v>
      </c>
    </row>
    <row r="11" spans="1:12" x14ac:dyDescent="0.45">
      <c r="A11" s="104">
        <f>A10+1</f>
        <v>2</v>
      </c>
      <c r="B11" s="376" t="s">
        <v>269</v>
      </c>
      <c r="C11" s="377" t="s">
        <v>309</v>
      </c>
      <c r="D11" s="378" t="s">
        <v>306</v>
      </c>
      <c r="E11" s="379" t="s">
        <v>307</v>
      </c>
      <c r="F11" s="380">
        <v>2011</v>
      </c>
      <c r="G11" s="381" t="s">
        <v>310</v>
      </c>
      <c r="H11" s="380"/>
      <c r="I11" s="382">
        <v>10</v>
      </c>
    </row>
    <row r="12" spans="1:12" ht="28.5" x14ac:dyDescent="0.45">
      <c r="A12" s="104">
        <f t="shared" ref="A12:A17" si="0">A11+1</f>
        <v>3</v>
      </c>
      <c r="B12" s="376" t="s">
        <v>269</v>
      </c>
      <c r="C12" s="377" t="s">
        <v>311</v>
      </c>
      <c r="D12" s="378" t="s">
        <v>306</v>
      </c>
      <c r="E12" s="379" t="s">
        <v>307</v>
      </c>
      <c r="F12" s="383">
        <v>2012</v>
      </c>
      <c r="G12" s="383">
        <v>3</v>
      </c>
      <c r="H12" s="383"/>
      <c r="I12" s="382">
        <v>10</v>
      </c>
    </row>
    <row r="13" spans="1:12" ht="28.5" x14ac:dyDescent="0.45">
      <c r="A13" s="104">
        <f t="shared" si="0"/>
        <v>4</v>
      </c>
      <c r="B13" s="376" t="s">
        <v>269</v>
      </c>
      <c r="C13" s="377" t="s">
        <v>312</v>
      </c>
      <c r="D13" s="378" t="s">
        <v>306</v>
      </c>
      <c r="E13" s="379" t="s">
        <v>307</v>
      </c>
      <c r="F13" s="383">
        <v>2013</v>
      </c>
      <c r="G13" s="383">
        <v>2</v>
      </c>
      <c r="H13" s="383"/>
      <c r="I13" s="382">
        <v>10</v>
      </c>
    </row>
    <row r="14" spans="1:12" x14ac:dyDescent="0.45">
      <c r="A14" s="104">
        <f t="shared" si="0"/>
        <v>5</v>
      </c>
      <c r="B14" s="106"/>
      <c r="C14" s="106"/>
      <c r="D14" s="106"/>
      <c r="E14" s="107"/>
      <c r="F14" s="108"/>
      <c r="G14" s="108"/>
      <c r="H14" s="108"/>
      <c r="I14" s="287"/>
    </row>
    <row r="15" spans="1:12" x14ac:dyDescent="0.45">
      <c r="A15" s="104">
        <f t="shared" si="0"/>
        <v>6</v>
      </c>
      <c r="B15" s="106"/>
      <c r="C15" s="106"/>
      <c r="D15" s="106"/>
      <c r="E15" s="107"/>
      <c r="F15" s="108"/>
      <c r="G15" s="108"/>
      <c r="H15" s="108"/>
      <c r="I15" s="287"/>
    </row>
    <row r="16" spans="1:12" x14ac:dyDescent="0.45">
      <c r="A16" s="104">
        <f t="shared" si="0"/>
        <v>7</v>
      </c>
      <c r="B16" s="106"/>
      <c r="C16" s="106"/>
      <c r="D16" s="106"/>
      <c r="E16" s="107"/>
      <c r="F16" s="108"/>
      <c r="G16" s="108"/>
      <c r="H16" s="108"/>
      <c r="I16" s="287"/>
    </row>
    <row r="17" spans="1:9" x14ac:dyDescent="0.45">
      <c r="A17" s="104">
        <f t="shared" si="0"/>
        <v>8</v>
      </c>
      <c r="B17" s="106"/>
      <c r="C17" s="106"/>
      <c r="D17" s="106"/>
      <c r="E17" s="107"/>
      <c r="F17" s="108"/>
      <c r="G17" s="108"/>
      <c r="H17" s="108"/>
      <c r="I17" s="287"/>
    </row>
    <row r="18" spans="1:9" x14ac:dyDescent="0.45">
      <c r="A18" s="104">
        <f>A17+1</f>
        <v>9</v>
      </c>
      <c r="B18" s="106"/>
      <c r="C18" s="106"/>
      <c r="D18" s="106"/>
      <c r="E18" s="107"/>
      <c r="F18" s="108"/>
      <c r="G18" s="108"/>
      <c r="H18" s="108"/>
      <c r="I18" s="287"/>
    </row>
    <row r="19" spans="1:9" ht="14.65" thickBot="1" x14ac:dyDescent="0.5">
      <c r="A19" s="110">
        <f>A18+1</f>
        <v>10</v>
      </c>
      <c r="B19" s="111"/>
      <c r="C19" s="111"/>
      <c r="D19" s="111"/>
      <c r="E19" s="112"/>
      <c r="F19" s="113"/>
      <c r="G19" s="113"/>
      <c r="H19" s="113"/>
      <c r="I19" s="288"/>
    </row>
    <row r="20" spans="1:9" ht="14.65" thickBot="1" x14ac:dyDescent="0.5">
      <c r="A20" s="325"/>
      <c r="B20" s="115"/>
      <c r="C20" s="115"/>
      <c r="D20" s="115"/>
      <c r="E20" s="115"/>
      <c r="F20" s="115"/>
      <c r="G20" s="115"/>
      <c r="H20" s="117" t="str">
        <f>"Total "&amp;LEFT(A7,2)</f>
        <v>Total I4</v>
      </c>
      <c r="I20" s="154">
        <f>SUM(I10:I19)</f>
        <v>40</v>
      </c>
    </row>
    <row r="22" spans="1:9" ht="33.75" customHeight="1" x14ac:dyDescent="0.45">
      <c r="A22" s="455"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5"/>
      <c r="C22" s="455"/>
      <c r="D22" s="455"/>
      <c r="E22" s="455"/>
      <c r="F22" s="455"/>
      <c r="G22" s="455"/>
      <c r="H22" s="455"/>
      <c r="I22" s="45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33</vt:i4>
      </vt:variant>
      <vt:variant>
        <vt:lpstr>Zone denumite</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Bogdan Andrei FEZI</cp:lastModifiedBy>
  <cp:lastPrinted>2024-06-27T21:43:28Z</cp:lastPrinted>
  <dcterms:created xsi:type="dcterms:W3CDTF">2013-01-10T17:13:12Z</dcterms:created>
  <dcterms:modified xsi:type="dcterms:W3CDTF">2024-06-27T21:43:32Z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