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C:\Andrei\Facultate\An_univ_2023-2024(an4)\Pt.Examen_Conf\Dosar\07.Anexa 1\"/>
    </mc:Choice>
  </mc:AlternateContent>
  <xr:revisionPtr revIDLastSave="0" documentId="13_ncr:1_{3A77473C-6D7F-48D8-9681-A2477C50FC96}" xr6:coauthVersionLast="47" xr6:coauthVersionMax="47" xr10:uidLastSave="{00000000-0000-0000-0000-000000000000}"/>
  <bookViews>
    <workbookView xWindow="-120" yWindow="-120" windowWidth="29040" windowHeight="15720"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I11c!$A$1:$G$23</definedName>
    <definedName name="_xlnm.Print_Area" localSheetId="18">'I12'!$A$1:$H$22</definedName>
    <definedName name="_xlnm.Print_Area" localSheetId="19">'I13'!$A$1:$H$38</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'I20'!$A$1:$D$20</definedName>
    <definedName name="_xlnm.Print_Area" localSheetId="29">'I21'!$A$1:$D$20</definedName>
    <definedName name="_xlnm.Print_Area" localSheetId="30">'I22'!$A$1:$D$21</definedName>
    <definedName name="_xlnm.Print_Area" localSheetId="31">'I23'!$A$1:$F$20</definedName>
    <definedName name="_xlnm.Print_Area" localSheetId="7">'I3'!$A$1:$I$22</definedName>
    <definedName name="_xlnm.Print_Area" localSheetId="8">'I4'!$A$1:$I$29</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A35" i="16" l="1"/>
  <c r="H36" i="16"/>
  <c r="A20" i="25"/>
  <c r="H20" i="15"/>
  <c r="A22" i="28"/>
  <c r="A21" i="28"/>
  <c r="A20" i="28"/>
  <c r="A26" i="7"/>
  <c r="A25" i="7"/>
  <c r="A2" i="36"/>
  <c r="A4" i="36"/>
  <c r="A6" i="36"/>
  <c r="A5" i="36" l="1"/>
  <c r="A3" i="36"/>
  <c r="A46" i="36"/>
  <c r="E20" i="22"/>
  <c r="C33" i="36" s="1"/>
  <c r="F20" i="26"/>
  <c r="C37" i="36" s="1"/>
  <c r="A11" i="26"/>
  <c r="A12" i="26" s="1"/>
  <c r="A13" i="26" s="1"/>
  <c r="A14" i="26" s="1"/>
  <c r="A15" i="26" s="1"/>
  <c r="A16" i="26" s="1"/>
  <c r="A17" i="26" s="1"/>
  <c r="A18" i="26" s="1"/>
  <c r="A19" i="26" s="1"/>
  <c r="A7" i="26"/>
  <c r="E20" i="26" s="1"/>
  <c r="D21" i="25"/>
  <c r="C36" i="36" s="1"/>
  <c r="A11" i="25"/>
  <c r="A12" i="25" s="1"/>
  <c r="A13" i="25" s="1"/>
  <c r="A14" i="25" s="1"/>
  <c r="A15" i="25" s="1"/>
  <c r="A16" i="25" s="1"/>
  <c r="A17" i="25" s="1"/>
  <c r="A18" i="25" s="1"/>
  <c r="A19" i="25" s="1"/>
  <c r="A7" i="25"/>
  <c r="C21"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C32"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7" i="7"/>
  <c r="C14" i="36" s="1"/>
  <c r="I20" i="8"/>
  <c r="C15" i="36" s="1"/>
  <c r="A22" i="13"/>
  <c r="A22" i="12"/>
  <c r="A22" i="11"/>
  <c r="A22" i="10"/>
  <c r="A22" i="8"/>
  <c r="A29"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C26" i="36" s="1"/>
  <c r="A11" i="17"/>
  <c r="A12" i="17" s="1"/>
  <c r="A13" i="17" s="1"/>
  <c r="A14" i="17" s="1"/>
  <c r="A15" i="17" s="1"/>
  <c r="A16" i="17" s="1"/>
  <c r="A17" i="17" s="1"/>
  <c r="A18" i="17" s="1"/>
  <c r="A19" i="17" s="1"/>
  <c r="A38" i="16"/>
  <c r="A7" i="16"/>
  <c r="G36" i="16" s="1"/>
  <c r="A11" i="16"/>
  <c r="A12" i="16" s="1"/>
  <c r="A13" i="16" s="1"/>
  <c r="A14" i="16" s="1"/>
  <c r="A15" i="16" s="1"/>
  <c r="A16" i="16" s="1"/>
  <c r="A17" i="16" s="1"/>
  <c r="A18" i="16" s="1"/>
  <c r="A19" i="16" s="1"/>
  <c r="A20" i="16" s="1"/>
  <c r="A21" i="16" s="1"/>
  <c r="A22" i="16" s="1"/>
  <c r="A23" i="16" s="1"/>
  <c r="A24" i="16" s="1"/>
  <c r="A25" i="16" s="1"/>
  <c r="A26" i="16" s="1"/>
  <c r="A27" i="16" s="1"/>
  <c r="A28" i="16" s="1"/>
  <c r="A29" i="16" s="1"/>
  <c r="A30"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3"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20" i="11" s="1"/>
  <c r="A7" i="10"/>
  <c r="H20" i="10" s="1"/>
  <c r="A7" i="9"/>
  <c r="H20" i="9" s="1"/>
  <c r="A7" i="8"/>
  <c r="H20" i="8" s="1"/>
  <c r="A7" i="7"/>
  <c r="H27"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20" i="7" s="1"/>
  <c r="A21" i="7" s="1"/>
  <c r="A22" i="7" s="1"/>
  <c r="A23" i="7" s="1"/>
  <c r="A24"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23" i="28"/>
  <c r="C23" i="36" s="1"/>
  <c r="C25" i="36"/>
  <c r="D20" i="24"/>
  <c r="C35" i="36" s="1"/>
  <c r="D20" i="20"/>
  <c r="C31" i="36" s="1"/>
  <c r="D20" i="18"/>
  <c r="C29" i="36" s="1"/>
  <c r="H20" i="30"/>
  <c r="C27" i="36" s="1"/>
  <c r="C24" i="36"/>
  <c r="H20" i="29"/>
  <c r="C22" i="36" s="1"/>
  <c r="I20" i="14"/>
  <c r="C21" i="36" s="1"/>
  <c r="I20" i="5"/>
  <c r="C12" i="36" s="1"/>
  <c r="D20" i="19"/>
  <c r="I20" i="10"/>
  <c r="C17" i="36" s="1"/>
  <c r="I20" i="6"/>
  <c r="C13" i="36" s="1"/>
  <c r="I20" i="4"/>
  <c r="A31" i="16" l="1"/>
  <c r="A32" i="16" s="1"/>
  <c r="A33" i="16" s="1"/>
  <c r="A34" i="16" s="1"/>
  <c r="C42" i="36"/>
  <c r="C30" i="36"/>
  <c r="C41" i="36" s="1"/>
  <c r="C11" i="36"/>
  <c r="C34" i="36"/>
  <c r="C40" i="36" l="1"/>
  <c r="C43" i="36" s="1"/>
</calcChain>
</file>

<file path=xl/sharedStrings.xml><?xml version="1.0" encoding="utf-8"?>
<sst xmlns="http://schemas.openxmlformats.org/spreadsheetml/2006/main" count="982" uniqueCount="570">
  <si>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</si>
  <si>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</si>
  <si>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</si>
  <si>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</si>
  <si>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</si>
  <si>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</si>
  <si>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</si>
  <si>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</si>
  <si>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</si>
  <si>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</si>
  <si>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</si>
  <si>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</si>
  <si>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</si>
  <si>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</si>
  <si>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</si>
  <si>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</si>
  <si>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</si>
  <si>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</si>
  <si>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</si>
  <si>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</si>
  <si>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</si>
  <si>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</si>
  <si>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</si>
  <si>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</si>
  <si>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</si>
  <si>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</si>
  <si>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</si>
  <si>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</si>
  <si>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</si>
  <si>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</si>
  <si>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</si>
  <si>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</si>
  <si>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</si>
  <si>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</si>
  <si>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</si>
  <si>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</si>
  <si>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</si>
  <si>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</si>
  <si>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</si>
  <si>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</si>
  <si>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</si>
  <si>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</si>
  <si>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</si>
  <si>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</si>
  <si>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</si>
  <si>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</si>
  <si>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</si>
  <si>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</si>
  <si>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</si>
  <si>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</si>
  <si>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</si>
  <si>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</si>
  <si>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</si>
  <si>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</si>
  <si>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</si>
  <si>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</si>
  <si>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</si>
  <si>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</si>
  <si>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</si>
  <si>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</si>
  <si>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</si>
  <si>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</si>
  <si>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</si>
  <si>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</si>
  <si>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</si>
  <si>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</si>
  <si>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</si>
  <si>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</si>
  <si>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</si>
  <si>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</si>
  <si>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</si>
  <si>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</si>
  <si>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</si>
  <si>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</si>
  <si>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</si>
  <si>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</si>
  <si>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</si>
  <si>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</si>
  <si>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</si>
  <si>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</si>
  <si>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</si>
  <si>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</si>
  <si>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</si>
  <si>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</si>
  <si>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</si>
  <si>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</si>
  <si>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</si>
  <si>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</si>
  <si>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</si>
  <si>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</si>
  <si>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</si>
  <si>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</si>
  <si>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</si>
  <si>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</si>
  <si>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</si>
  <si>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</si>
  <si>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</si>
  <si>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</si>
  <si>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</si>
  <si>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</si>
  <si>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</si>
  <si>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</si>
  <si>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</si>
  <si>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</si>
  <si>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</si>
  <si>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</si>
  <si>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</si>
  <si>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</si>
  <si>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</si>
  <si>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</si>
  <si>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</si>
  <si>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</si>
  <si>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</si>
  <si>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</si>
  <si>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</si>
  <si>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</si>
  <si>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</si>
  <si>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</si>
  <si>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</si>
  <si>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</si>
  <si>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</si>
  <si>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</si>
  <si>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</si>
  <si>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</si>
  <si>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</si>
  <si>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</si>
  <si>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</si>
  <si>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</si>
  <si>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</si>
  <si>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</si>
  <si>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</si>
  <si>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</si>
  <si>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</si>
  <si>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</si>
  <si>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</si>
  <si>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</si>
  <si>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</si>
  <si>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</si>
  <si>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</si>
  <si>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</si>
  <si>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</si>
  <si>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</si>
  <si>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</si>
  <si>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</si>
  <si>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</si>
  <si>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</si>
  <si>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</si>
  <si>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</si>
  <si>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</si>
  <si>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</si>
  <si>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</si>
  <si>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</si>
  <si>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</si>
  <si>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</si>
  <si>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</si>
  <si>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</si>
  <si>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</si>
  <si>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</si>
  <si>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</si>
  <si>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</si>
  <si>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</si>
  <si>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</si>
  <si>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</si>
  <si>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</si>
  <si>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</si>
  <si>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</si>
  <si>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</si>
  <si>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</si>
  <si>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</si>
  <si>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</si>
  <si>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</si>
  <si>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</si>
  <si>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</si>
  <si>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</si>
  <si>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</si>
  <si>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</si>
  <si>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</si>
  <si>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</si>
  <si>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</si>
  <si>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</si>
  <si>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</si>
  <si>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</si>
  <si>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</si>
  <si>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</si>
  <si>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</si>
  <si>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</si>
  <si>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</si>
  <si>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</si>
  <si>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</si>
  <si>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</si>
  <si>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</si>
  <si>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</si>
  <si>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</si>
  <si>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</si>
  <si>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</si>
  <si>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</si>
  <si>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</si>
  <si>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</si>
  <si>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</si>
  <si>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</si>
  <si>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</si>
  <si>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</si>
  <si>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</si>
  <si>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</si>
  <si>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</si>
  <si>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</si>
  <si>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</si>
  <si>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</si>
  <si>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</si>
  <si>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</si>
  <si>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</si>
  <si>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</si>
  <si>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</si>
  <si>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</si>
  <si>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</si>
  <si>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</si>
  <si>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</si>
  <si>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</si>
  <si>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</si>
  <si>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</si>
  <si>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</si>
  <si>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</si>
  <si>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</si>
  <si>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</si>
  <si>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</si>
  <si>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</si>
  <si>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</si>
  <si>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</si>
  <si>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</si>
  <si>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</si>
  <si>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</si>
  <si>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</si>
  <si>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</si>
  <si>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</si>
  <si>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</si>
  <si>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</si>
  <si>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</si>
  <si>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</si>
  <si>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</si>
  <si>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</si>
  <si>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</si>
  <si>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</si>
  <si>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</si>
  <si>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</si>
  <si>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</si>
  <si>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</si>
  <si>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</si>
  <si>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</si>
  <si>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</si>
  <si>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</si>
  <si>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</si>
  <si>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</si>
  <si>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</si>
  <si>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</si>
  <si>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</si>
  <si>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</si>
  <si>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</si>
  <si>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</si>
  <si>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</si>
  <si>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</si>
  <si>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</si>
  <si>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</si>
  <si>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</si>
  <si>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</si>
  <si>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</si>
  <si>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</si>
  <si>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</si>
  <si>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</si>
  <si>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Sinteza Proiectării</t>
  </si>
  <si>
    <t>Lakatoş Andrei Eugen</t>
  </si>
  <si>
    <t>Iunie/2024</t>
  </si>
  <si>
    <t>Andrei Eugen Lakatoş</t>
  </si>
  <si>
    <t>Conversia în context. Despre regenerarea spaţiilor industriale</t>
  </si>
  <si>
    <t>Editura Fundaţiei Arhitext Design</t>
  </si>
  <si>
    <t>ISBN 978-606-8645-07-0</t>
  </si>
  <si>
    <t>Spaţiile cu valenţă culturală în contextul conversiei funcţionale a patrimoniului industrial</t>
  </si>
  <si>
    <t>Editura Universitară „Ion Mincu”</t>
  </si>
  <si>
    <t>ISBN 978-606-638-065-2</t>
  </si>
  <si>
    <t>Adrian Spirescu, Mihaela Pelteacu, Andrei Eugen Lakatoş, Cosmin Popa, Adrian Asanică</t>
  </si>
  <si>
    <t>ISBN 978-973-1884-78-3</t>
  </si>
  <si>
    <t>Regenerarea Urbană şi Impactul Asupra Mediului / Introducere / Teoria deconstrucţiei şi conversia funcţională</t>
  </si>
  <si>
    <t>Workshop la Monte Carasso. Luigi Snozzi: despre un modernism contextualizat</t>
  </si>
  <si>
    <t>Arhitectura</t>
  </si>
  <si>
    <t>ISSN-1220-3254</t>
  </si>
  <si>
    <t>6/2017-1/2018</t>
  </si>
  <si>
    <t>p.19-p.24</t>
  </si>
  <si>
    <t>Crown Barracks Bruxelles: de la cazarmă militară la campus universitar</t>
  </si>
  <si>
    <t>p.130-p.147</t>
  </si>
  <si>
    <t>Regenerare urbană Uzinele Malaxa. Conversia Halei Laminorul</t>
  </si>
  <si>
    <t>Arhitext</t>
  </si>
  <si>
    <t>ISSN 1224-886X</t>
  </si>
  <si>
    <t>5/2017, 6/2017</t>
  </si>
  <si>
    <t>p.25-p.29, p.30-p.32</t>
  </si>
  <si>
    <t>Interviu cu arhitectul belgian Francis Metzger</t>
  </si>
  <si>
    <t>p.157-p.165</t>
  </si>
  <si>
    <t>O capelă funerară într-un cimitir protestant</t>
  </si>
  <si>
    <t>Zeppelin</t>
  </si>
  <si>
    <t>ISSN 2069-721X/ISSN-L 2069-721X</t>
  </si>
  <si>
    <t xml:space="preserve">137/2015 </t>
  </si>
  <si>
    <t>p.50-p.51</t>
  </si>
  <si>
    <t>Creştinismul în spaţiul public românesc – de la interzicere la ignoranţă</t>
  </si>
  <si>
    <t>Semnele Timpului</t>
  </si>
  <si>
    <t>ISSN 1453-7060</t>
  </si>
  <si>
    <t>07/2012</t>
  </si>
  <si>
    <t>p.37-p.41</t>
  </si>
  <si>
    <r>
      <t xml:space="preserve">Creştinismul în spaţiul public european sau </t>
    </r>
    <r>
      <rPr>
        <i/>
        <sz val="11"/>
        <color indexed="8"/>
        <rFont val="Calibri"/>
        <family val="2"/>
      </rPr>
      <t>dreptul</t>
    </r>
    <r>
      <rPr>
        <sz val="11"/>
        <color indexed="8"/>
        <rFont val="Calibri"/>
        <family val="2"/>
      </rPr>
      <t xml:space="preserve"> la tăcere</t>
    </r>
  </si>
  <si>
    <t>04/2022</t>
  </si>
  <si>
    <t>p.38-p.41</t>
  </si>
  <si>
    <t>Metropolis</t>
  </si>
  <si>
    <t>03/2012</t>
  </si>
  <si>
    <t>De la artă la narcotic – imaginea ca anestezic</t>
  </si>
  <si>
    <t>02/2012</t>
  </si>
  <si>
    <t>p.40-p.43</t>
  </si>
  <si>
    <t>Vitruviu: despre arhitectură – ieri, astăzi şi întotdeauna</t>
  </si>
  <si>
    <t>4/2011</t>
  </si>
  <si>
    <t>p.162-p.163</t>
  </si>
  <si>
    <t>Despre Teoria Deconstrucţiei: La Villette</t>
  </si>
  <si>
    <t>2/2011</t>
  </si>
  <si>
    <t>p.73-p.76</t>
  </si>
  <si>
    <t>Arhitectura durabilă – între ecologie şi teologie</t>
  </si>
  <si>
    <t>06/2010</t>
  </si>
  <si>
    <t>p.44-p.48</t>
  </si>
  <si>
    <t>Biserica, punct de reper (pierdut)</t>
  </si>
  <si>
    <t>01/2010</t>
  </si>
  <si>
    <t>Mircea Ochinciuc, Vladimir Vinea, Andrei Eugen Lakatoş, Mihaela Pelteacu, Adrian Spirescu, Anca Oţoiu</t>
  </si>
  <si>
    <t>O nouă metodă de evaluare a proiectelor de atelier</t>
  </si>
  <si>
    <t>6/2010</t>
  </si>
  <si>
    <t>p.26-p.32</t>
  </si>
  <si>
    <t>Mihaela Pelteacu, Andrei Eugen Lakatoş</t>
  </si>
  <si>
    <t>Regenerare Urbană la Cluj Napoca</t>
  </si>
  <si>
    <t>7/2009</t>
  </si>
  <si>
    <t>p.28-p.30</t>
  </si>
  <si>
    <t>Andrei Eugen Lakatoş, Mihaela Pelteacu</t>
  </si>
  <si>
    <t>Muzeul Naţional de Artă Contemporană – Reconversie Funcţională şi Regenerare Urbană</t>
  </si>
  <si>
    <t>10/2008</t>
  </si>
  <si>
    <t>p.55-p.58</t>
  </si>
  <si>
    <t>Reamenajare Piaţa Universităţii – proiect interdisciplinar de urbanism</t>
  </si>
  <si>
    <t>p.47-p.48</t>
  </si>
  <si>
    <t>The Revitaliation of Cities through Conversion</t>
  </si>
  <si>
    <t>Cultures of Communication/Cultures de communication</t>
  </si>
  <si>
    <t>ISSN 2502-0242 / ISSN-L 2502-0242</t>
  </si>
  <si>
    <t>2/2017</t>
  </si>
  <si>
    <t>p.99-p.116</t>
  </si>
  <si>
    <t>Reuse. Reduce. Recycle. On Urban Regeneration and Functional Conversion in Bucharest</t>
  </si>
  <si>
    <t>Acta Technica Napocensis: Civil Engineering &amp; Architecture</t>
  </si>
  <si>
    <t>În curs de publicare</t>
  </si>
  <si>
    <t>Recovering the Memory: Conversion within the Context</t>
  </si>
  <si>
    <t>ISSN 1221-5848</t>
  </si>
  <si>
    <t>Vol. 58, No. 4/2015</t>
  </si>
  <si>
    <t>p.164-p.180</t>
  </si>
  <si>
    <t>Context – contextualism. Despre istoria unui traseu: High Line New York</t>
  </si>
  <si>
    <t>Peisaj – Arhitectură – Tehnologie – Ambient</t>
  </si>
  <si>
    <t>ISBN 978-973-1884-92-9</t>
  </si>
  <si>
    <t>p.221-p.232</t>
  </si>
  <si>
    <t>Teoria Deconstrucţiei şi Conversia Funcţională</t>
  </si>
  <si>
    <t>Analele Arhitecturii</t>
  </si>
  <si>
    <t>ISSN 1842-7723</t>
  </si>
  <si>
    <t>Anul 4-2/2010</t>
  </si>
  <si>
    <t>p.88-p.95</t>
  </si>
  <si>
    <t>Despre regenerare urbană și conversie funcțională în București. Trei proiecte</t>
  </si>
  <si>
    <t>Arhive de Atelier. Studii și Cercetări în Proiectarea de Arhitectură 2020-2022</t>
  </si>
  <si>
    <t>978-606-638-251-9</t>
  </si>
  <si>
    <t>2022</t>
  </si>
  <si>
    <t>p.279-p.289</t>
  </si>
  <si>
    <t>Andrei Eugen Lakatoş, Maria Boştenaru-Dan, Reka Csapo Dup, Darie Dup</t>
  </si>
  <si>
    <t>Propunere amenajare spaţiu public Republica</t>
  </si>
  <si>
    <t>Bucureşti, locuri reinventate</t>
  </si>
  <si>
    <t>ISBN 978-606-638-181-9</t>
  </si>
  <si>
    <t>2018</t>
  </si>
  <si>
    <t>p.72-p.79</t>
  </si>
  <si>
    <t>Memorial Mănăstirea Văcăreşti</t>
  </si>
  <si>
    <t>Obiectul de Artă în Spaţiul Public şi Identitatea Urbană – Bucureşti, Studiu de Caz</t>
  </si>
  <si>
    <t>ISBN 978-973-1884-67-7</t>
  </si>
  <si>
    <t>2010</t>
  </si>
  <si>
    <t>p.178-p.179</t>
  </si>
  <si>
    <t>Out of the Context: ‘The Treachery of Images’</t>
  </si>
  <si>
    <t>Argument: Studii şi cercetări ştiinţifice de arhitectură şi urbanism. Arhitectura recentă – discurs critic, Bucureşti</t>
  </si>
  <si>
    <t>ISSN 2067-4252</t>
  </si>
  <si>
    <t>p.69-p.82</t>
  </si>
  <si>
    <t>Diver-City: Bucharest, a City With Cities</t>
  </si>
  <si>
    <t>EURAU 2016 Proceedings</t>
  </si>
  <si>
    <t>ISBN 978-606-638-141-3</t>
  </si>
  <si>
    <t>p.1015-p.1025</t>
  </si>
  <si>
    <t>Inserţii urbane în zona Calea Călăraşilor: concept, context şi continuitate</t>
  </si>
  <si>
    <t>Argument: Studii şi cercetări ştiinţifice de arhitectură şi urbanism. Cercetarea prin proiect</t>
  </si>
  <si>
    <t>p.63-p.83</t>
  </si>
  <si>
    <t>Conversia funcţională – un instrument al regenerării urbane</t>
  </si>
  <si>
    <t>Argument: Studii şi cercetări ştiinţifice de arhitectură şi urbanism. Experimente urbane/evenimente culturale</t>
  </si>
  <si>
    <t>p.219-p.234</t>
  </si>
  <si>
    <t>Argument: Studii şi cercetări ştiinţifice de arhitectură şi urbanism. (re)generarea peisajului urban / arhitectural</t>
  </si>
  <si>
    <t>p.253-p.258</t>
  </si>
  <si>
    <t>Questions. Building Change in Architecture</t>
  </si>
  <si>
    <t>27-28 Octombrie</t>
  </si>
  <si>
    <t>Memoria patrimoniului sau patrimoniul memoriei</t>
  </si>
  <si>
    <t>Patrimoniu industrial – pentru o recuperare a memoriei recente</t>
  </si>
  <si>
    <t>6 Noiembrie</t>
  </si>
  <si>
    <t>EURAU 2016. European Symposium on Research in Architecture and Urban Design – In Between Scales</t>
  </si>
  <si>
    <t>28-30 Septembrie</t>
  </si>
  <si>
    <t>În afara contextului: trădarea imaginilor</t>
  </si>
  <si>
    <t>Arhitectura recentă - discurs critic</t>
  </si>
  <si>
    <t>19-20 Mai</t>
  </si>
  <si>
    <t>Questions. Sustainable Development and Built Environment</t>
  </si>
  <si>
    <t>23-24 Iunie</t>
  </si>
  <si>
    <t>Cercetarea prin proiect</t>
  </si>
  <si>
    <t>15-16 Mai</t>
  </si>
  <si>
    <t>Tabula rasa vs. genius loci or ‘from form to place’</t>
  </si>
  <si>
    <t>International Conference on Architectural Research. (RE)writing history</t>
  </si>
  <si>
    <t>18-20 Mai</t>
  </si>
  <si>
    <t>Experimente urbane – evenimente culturale</t>
  </si>
  <si>
    <t>28-29 Martie</t>
  </si>
  <si>
    <t>9 Iunie</t>
  </si>
  <si>
    <t>Dimensiunea Formativă a Spaţiului Construit</t>
  </si>
  <si>
    <t>4-5 martie</t>
  </si>
  <si>
    <t>Integrarea Soluţiilor de Energie Regenerabilă în Designul Clădirilor. Pensiune la Sătic</t>
  </si>
  <si>
    <r>
      <t>Conferinţa Naţională Surse Noi şi Regenerabile de Energie 2010</t>
    </r>
    <r>
      <rPr>
        <sz val="11"/>
        <color theme="1"/>
        <rFont val="Calibri"/>
        <family val="2"/>
        <scheme val="minor"/>
      </rPr>
      <t xml:space="preserve"> </t>
    </r>
  </si>
  <si>
    <t>29-30 Iunie</t>
  </si>
  <si>
    <t>Integrarea Soluţiilor de Energie Regenerabilă în Designul Clădirilor. Casă ecologică în zonă rurală</t>
  </si>
  <si>
    <r>
      <t>Conferinţa Naţională Surse Noi şi Regenerabile de Energie 2009</t>
    </r>
    <r>
      <rPr>
        <sz val="11"/>
        <color theme="1"/>
        <rFont val="Calibri"/>
        <family val="2"/>
        <scheme val="minor"/>
      </rPr>
      <t xml:space="preserve"> </t>
    </r>
  </si>
  <si>
    <t>6-10 Octombrie</t>
  </si>
  <si>
    <t>Reconversie Funcţională şi Regenerare Urbană – Muzeul Naţional de Artă Contemporană</t>
  </si>
  <si>
    <t>Regenerarea Peisajului Urban/Arhitectural între Repere, Priorităţi, Limite</t>
  </si>
  <si>
    <t>21/2020</t>
  </si>
  <si>
    <t>Locaş de cult şi spaţii anexă</t>
  </si>
  <si>
    <t>Autorizat</t>
  </si>
  <si>
    <t>Autor, șef proiect</t>
  </si>
  <si>
    <t>2020 - prezent</t>
  </si>
  <si>
    <t>114/2020</t>
  </si>
  <si>
    <t>Reabilitare, consolidare, modernizare, extindere, și dotare a sediului istoric al Academiei Române și construire corp nou Aulă în incinta imobilului din Calea Victoriei Nr. 125-127</t>
  </si>
  <si>
    <t>Compania Națională de Ivestiții</t>
  </si>
  <si>
    <t>MA02/2005</t>
  </si>
  <si>
    <t>Restaurare şi reconversie funcţională imobil Hotel Cişmigiu</t>
  </si>
  <si>
    <t>S.C. HERCESA IMOBILIARA S.A.</t>
  </si>
  <si>
    <t>Executat</t>
  </si>
  <si>
    <t>Arhitect stagiar</t>
  </si>
  <si>
    <t>2005-2006</t>
  </si>
  <si>
    <t>23/2022</t>
  </si>
  <si>
    <t>Casa Borza: Consolidare, extindere, supraînălțare locuință existentă</t>
  </si>
  <si>
    <t>Beniamin Borza</t>
  </si>
  <si>
    <t>2022-2024</t>
  </si>
  <si>
    <t>19/2019</t>
  </si>
  <si>
    <t>Casă de vacanță</t>
  </si>
  <si>
    <t>Eugen Lakatos, Liliana Lakatos</t>
  </si>
  <si>
    <t>2019-2022</t>
  </si>
  <si>
    <t>16/2015</t>
  </si>
  <si>
    <t>Casa Modoran</t>
  </si>
  <si>
    <t>Cristina Modoran, Emma Modoran</t>
  </si>
  <si>
    <t>2014-2019</t>
  </si>
  <si>
    <t>15/2010</t>
  </si>
  <si>
    <t>Casa Ciurea</t>
  </si>
  <si>
    <t>Beniamin Ciurea</t>
  </si>
  <si>
    <t>2010-2019</t>
  </si>
  <si>
    <t>9/2009</t>
  </si>
  <si>
    <t>Amenajare interioară Biblioteca British Council Bucureşti</t>
  </si>
  <si>
    <t>British Council Bucureşti</t>
  </si>
  <si>
    <t>7/2008</t>
  </si>
  <si>
    <t>Capelă Funerară</t>
  </si>
  <si>
    <t>2009-2013</t>
  </si>
  <si>
    <t>3/2008</t>
  </si>
  <si>
    <t>Extindere locuință existentă</t>
  </si>
  <si>
    <t>Lucica Buga</t>
  </si>
  <si>
    <t>2008-2009</t>
  </si>
  <si>
    <t>S.C. Star Activ S.R.L.</t>
  </si>
  <si>
    <t>Co-autor</t>
  </si>
  <si>
    <t>Banca Comercială Română</t>
  </si>
  <si>
    <t>Extindere bucătărie şi restaurant Hotel Crown Plaza</t>
  </si>
  <si>
    <t>S.C. ANA HOTELS S.A.</t>
  </si>
  <si>
    <t>Casa Ciurea 2</t>
  </si>
  <si>
    <t>2022-prezent</t>
  </si>
  <si>
    <t>3880/2006</t>
  </si>
  <si>
    <t>25/2024</t>
  </si>
  <si>
    <t xml:space="preserve">Sediu birouri şi ateliere </t>
  </si>
  <si>
    <t>4/2008</t>
  </si>
  <si>
    <t>Amenajare unitate bancară Garanti Bank Calea 13 Septembrie București</t>
  </si>
  <si>
    <t>Amenajare unitate bancară Garanti Bank Calea 25 Octombrie Satu-Mare</t>
  </si>
  <si>
    <t>12/2009</t>
  </si>
  <si>
    <t>Amenajare cofetărie-patiserie „Ana-Pan” Nicolae Titulescu</t>
  </si>
  <si>
    <t>Amenajare cofetărie-patiserie „Ana-Pan” Calea Dorobanților</t>
  </si>
  <si>
    <t>Amenajare cofetărie-patiserie „Ana-Pan” Radu Beller</t>
  </si>
  <si>
    <t>Amenajare cafenea „Maeva Caffe” Bd. Nicolae Titulescu</t>
  </si>
  <si>
    <t>R.A.P.P.S. - S.A.I.F.I.-S.R.C.I.</t>
  </si>
  <si>
    <t>3870/2006</t>
  </si>
  <si>
    <t>3936/2007</t>
  </si>
  <si>
    <t>3937/2007</t>
  </si>
  <si>
    <t>3957/2007</t>
  </si>
  <si>
    <t>3944/2007</t>
  </si>
  <si>
    <t>3901/2007</t>
  </si>
  <si>
    <t>3889/2007</t>
  </si>
  <si>
    <t>3851/2006</t>
  </si>
  <si>
    <t>3922/2007</t>
  </si>
  <si>
    <t>Ansamblu Sportiv Codlea</t>
  </si>
  <si>
    <t>S.F.</t>
  </si>
  <si>
    <t>PRIMĂRIA MUNICIPIULUI CODLEA</t>
  </si>
  <si>
    <t>270/2007</t>
  </si>
  <si>
    <t>2011-1-RO1-LEO05-15311  Contrat n° LLP-LdV-ToI-2011-RO-003</t>
  </si>
  <si>
    <t>Forcopar2 – Formation Professionnelle à Distance en Archéologie Industrielle (Conservation/Reconversion)</t>
  </si>
  <si>
    <t>Prin programul Leonardo da Vinci “Transfer de l'innovation”, contractat de Universitatea de Arhitectură şi Urbanism „Ion Mincu” şi coordonat de „Eurocultures – Observatoire du développement socioculturel de la ville” (Bruxelles)</t>
  </si>
  <si>
    <t>Finalizat</t>
  </si>
  <si>
    <t>2012-2013</t>
  </si>
  <si>
    <t>5261/22.09.2011</t>
  </si>
  <si>
    <t>Spaţiile cu Valenţă Culturală în Contextul Conversiei Funcţionale a Patrimoniului Industrial</t>
  </si>
  <si>
    <t>Bursă de cercetare la „Haute école du paysage, d’ingénierie et d’architecture”, Geneva, Elveţia, acordată de către „Ministerul Educaţiei, Cercetării, Tineretului şi Sportului”, prin „Agenţia de Credite şi Burse de Studii”</t>
  </si>
  <si>
    <t>Autor</t>
  </si>
  <si>
    <t>PNII – IDEI, nr. 354/2007</t>
  </si>
  <si>
    <t>Studiul Regenerării Urbane şi Impactul Asupra Mediului şi Societăţii privind Reconversia Clădirilor în România</t>
  </si>
  <si>
    <t>Program de cercetare exploratorie finanţat C.N.C.S. (PNII – IDEI, nr. 354/2007), parteneriat între U.A.U.I.M. – C.C.P.E.C. şi C.N.C.S.</t>
  </si>
  <si>
    <t>Co-autor; studiu în cadrul cercetării condusă de Prof. Dr. Arh. Adrian Spirescu</t>
  </si>
  <si>
    <t>2007-2010</t>
  </si>
  <si>
    <t>Co-autor; membru al echipei de cercetare condusă de Prof. Dr. Arh. Nicolae Lascu</t>
  </si>
  <si>
    <r>
      <t xml:space="preserve">Nominalizare cu cartea </t>
    </r>
    <r>
      <rPr>
        <sz val="11"/>
        <color theme="1"/>
        <rFont val="Calibri"/>
        <family val="2"/>
        <scheme val="minor"/>
      </rPr>
      <t>„Conversia în context. Despre regenerarea spaţiilor industriale”, la Bienala Naţională de Arhitectură 2018, secţiunea „Publicaţie de arhitectură”, organizată de Uniunea Arhitecţilor din România (U.A.R.)</t>
    </r>
  </si>
  <si>
    <r>
      <t xml:space="preserve">Menţiune de onoare </t>
    </r>
    <r>
      <rPr>
        <sz val="11"/>
        <color theme="1"/>
        <rFont val="Calibri"/>
        <family val="2"/>
        <scheme val="minor"/>
      </rPr>
      <t xml:space="preserve">pentru proiectul „Studiu pentru o biserică protestantă. Locaş de cult şi spaţii anexă”, la Anula de Arhitectură 2018, secţiunea „Proiecte de arhitectură”, organizată de Ordinul Arhitecţilor din România, Filiala Bucureşti </t>
    </r>
  </si>
  <si>
    <t>Facultatea de Arhitectură, Università Iuav di Venezia, Veneţia, Italia</t>
  </si>
  <si>
    <t>Grant de predare Erasmus+</t>
  </si>
  <si>
    <t>Mai 2018</t>
  </si>
  <si>
    <t>Facultatea de Arhitectură „La Cambre-Horta”, „Université Libre de Bruxelles”, Bruxelles, Belgia</t>
  </si>
  <si>
    <r>
      <t>Profesor invitat</t>
    </r>
    <r>
      <rPr>
        <sz val="11"/>
        <color theme="1"/>
        <rFont val="Calibri"/>
        <family val="2"/>
        <scheme val="minor"/>
      </rPr>
      <t xml:space="preserve"> la jurizarea de sfârşit de an ale proiectelor atelierului „Mutation”, condus de Prof. Arh. Francis Metzger</t>
    </r>
  </si>
  <si>
    <t>Iunie 2017</t>
  </si>
  <si>
    <t>Septembrie 2016</t>
  </si>
  <si>
    <t>Haute école du paysage, d’ingénierie et d’architecture, Geneva, Elveţia</t>
  </si>
  <si>
    <r>
      <t>Profesor invitat</t>
    </r>
    <r>
      <rPr>
        <sz val="11"/>
        <color theme="1"/>
        <rFont val="Calibri"/>
        <family val="2"/>
        <scheme val="minor"/>
      </rPr>
      <t xml:space="preserve"> la atelierul de proiectare din cadrul „Joint Master of Architecture” </t>
    </r>
  </si>
  <si>
    <t>Septembrie-decembrie 2010</t>
  </si>
  <si>
    <t>Facultatea de Arhitectură, Aristotle University of Thessaloniki, Salonic, Grecia</t>
  </si>
  <si>
    <t>Mai 2010</t>
  </si>
  <si>
    <t xml:space="preserve">Expoziţie cu proiectele studenţilor anului 5 ai Facultăţii de Arhitectură din cadrul UAUIM, în urma proiectului cu titlul „Crown Barracks Bruxelles: de la cazarmă militară la campus universitar”, derulat în cadrul atelierului de specialitate „Conversia urbană a siturilor industriale”; expoziţia a avut loc la Facultatea de Arhitectură „La Cambre-Horta”, Université Libre de Bruxelles, Bruxelles, Belgia (iunie 2017) </t>
  </si>
  <si>
    <t>Membru în juriul de evaluare al proiectelor pentru concursul naţional „The green renovation of an apartment or single house in Romania”, organizat de „bauMax Romania” şi „Romania Green Building Council”</t>
  </si>
  <si>
    <t>Decembrie 2009</t>
  </si>
  <si>
    <t>Coordonator în cadrul workshop-ului „Spațiul interior. Experiment volumetric”, workshop având ca subiect studiul spațial-volumetric prin intermediul machetei printr-o metodă experimentală; cu participarea studenților Facultății de Arhitectură și a Facultății de Arhitectură de Interior și Design</t>
  </si>
  <si>
    <t>Martie-Aprilie 2023</t>
  </si>
  <si>
    <r>
      <t xml:space="preserve">Coordonator în cadrul workshop-ului internaţional „Re-Fact 2019 – International Workshop on Industrial Heritage”, </t>
    </r>
    <r>
      <rPr>
        <sz val="11"/>
        <color theme="1"/>
        <rFont val="Calibri"/>
        <family val="2"/>
        <scheme val="minor"/>
      </rPr>
      <t>workshop cu subiectul „The Urban Area Requalification of the Le Corbusier Duval Factory”, Nancy / Saint-Dié-des-Vosges, Franţa; cu participarea facultăţilor de arhitectură din: Nancy (Franţa), Berlin, Saarbrucken (Germania), Sevilla (Spania), Brno (Cehia), Florenţa (Italia), Bucureşti</t>
    </r>
  </si>
  <si>
    <t>Octombrie 2019</t>
  </si>
  <si>
    <r>
      <t>Coordonator în cadrul workshop-ului internaţional „Bucharest-</t>
    </r>
    <r>
      <rPr>
        <i/>
        <sz val="11"/>
        <color indexed="8"/>
        <rFont val="Calibri"/>
        <family val="2"/>
      </rPr>
      <t>lab</t>
    </r>
    <r>
      <rPr>
        <sz val="11"/>
        <color theme="1"/>
        <rFont val="Calibri"/>
        <family val="2"/>
        <scheme val="minor"/>
      </rPr>
      <t>”, workshop având ca subiect intervenţia arhitecturală în diferite tipuri de ţesut urban din oraşul Bucureşti; cu participarea facultăţilor de arhitectură din: Bruxelles, Louvain (Belgia),  Strasbourg, Marseille (Franţa), Beirut (Liban), Bucureşt</t>
    </r>
  </si>
  <si>
    <t>Martie 2019</t>
  </si>
  <si>
    <r>
      <t xml:space="preserve">Organizator şi coordonator excursie de studii şi documentare „Arhitectura contemporană din Portugalia”, Lisabona / Porto, Portugalia; </t>
    </r>
    <r>
      <rPr>
        <sz val="11"/>
        <color theme="1"/>
        <rFont val="Calibri"/>
        <family val="2"/>
        <scheme val="minor"/>
      </rPr>
      <t xml:space="preserve">cu participarea studenţilor anilor 2 şi 3, Facultatea de Arhitectură </t>
    </r>
  </si>
  <si>
    <t>Aprilie 2018</t>
  </si>
  <si>
    <r>
      <t xml:space="preserve">Organizator şi coordonator al  workshop-ului „Aspecte ale locurii”, în colaborare cu Prof. Arh. </t>
    </r>
    <r>
      <rPr>
        <sz val="11"/>
        <color theme="1"/>
        <rFont val="Calibri"/>
        <family val="2"/>
        <scheme val="minor"/>
      </rPr>
      <t xml:space="preserve">Francis Metzger (Facultatea de Arhitectură „La Cambre-Horta”, Université Libre de Bruxelles), având ca scop pregătirea şi documentarea proiectelor de locuire individuală şi locuire în comunitate (anul 2, semestrul 2, Facultatea de Arhitectură), Bruxelles / Bruges / Louvain, Belgia; cu participarea studenţilor anului 2, Facultatea de Arhitectură </t>
    </r>
  </si>
  <si>
    <t>Februarie 2018</t>
  </si>
  <si>
    <r>
      <t xml:space="preserve">Organizator şi coordonator al workshop-ului „Luigi Snozzi: despre un modernism contextualizat”, cu participarea extraordinară a arhitectului Luigi Snozzi, în colaborare cu Prof. Arh. </t>
    </r>
    <r>
      <rPr>
        <sz val="11"/>
        <color theme="1"/>
        <rFont val="Calibri"/>
        <family val="2"/>
        <scheme val="minor"/>
      </rPr>
      <t xml:space="preserve">Stefano Moor (Haute école du paysage, d’ingénierie et d’architecture, Geneva, Elveţia), Monte Carasso, Elveţia </t>
    </r>
  </si>
  <si>
    <t>Iulie 2017</t>
  </si>
  <si>
    <r>
      <t xml:space="preserve">Organizator şi coordonator excursie de studii şi documentare „Traseu Le Corbusier”, Stuttgart / Paris / Firminy / Ronchamp / Geneva / Zurich; </t>
    </r>
    <r>
      <rPr>
        <sz val="11"/>
        <color theme="1"/>
        <rFont val="Calibri"/>
        <family val="2"/>
        <scheme val="minor"/>
      </rPr>
      <t xml:space="preserve">cu participarea studenţilor anilor 2 şi 3, Facultatea de Arhitectură </t>
    </r>
  </si>
  <si>
    <t>Aprilie 2017</t>
  </si>
  <si>
    <r>
      <t xml:space="preserve">Organizator şi coordonator al workshop-ului „Patrimoniul industrial din Bruxelles”, având ca scop pregătirea şi documentarea proiectului  „Crown Barracks Bruxelles: de la cazarmă militară la campus universitar”, în colaborare cu Prof. Arh. </t>
    </r>
    <r>
      <rPr>
        <sz val="11"/>
        <color theme="1"/>
        <rFont val="Calibri"/>
        <family val="2"/>
        <scheme val="minor"/>
      </rPr>
      <t xml:space="preserve">Francis Metzger (Facultatea de Arhitectură „La Cambre-Horta”, Université Libre de Bruxelles), Bruxelles, Belgia; cu participarea studenţilor anului 5, Facultatea de Arhitectură </t>
    </r>
  </si>
  <si>
    <t>Februarie 2017</t>
  </si>
  <si>
    <r>
      <t xml:space="preserve">Organizator şi coordonator excursie de studii şi documentare „Bienala de Arhitectură de la Veneţia 2008”, Veneţia, Italia; </t>
    </r>
    <r>
      <rPr>
        <sz val="11"/>
        <color theme="1"/>
        <rFont val="Calibri"/>
        <family val="2"/>
        <scheme val="minor"/>
      </rPr>
      <t xml:space="preserve">cu participarea studenţilor anilor 2 şi 3, Facultăţile de Arhitectură şi Urbanism </t>
    </r>
  </si>
  <si>
    <t>Octombrie 2008</t>
  </si>
  <si>
    <r>
      <t xml:space="preserve">Coordonator excursie de studii şi documentare „Arhitectura contemporană din Elveţia”, St. Gallen / Zurich / Basel / Luzern / Bellinzona / Lugano / Mendrisio; </t>
    </r>
    <r>
      <rPr>
        <sz val="11"/>
        <color theme="1"/>
        <rFont val="Calibri"/>
        <family val="2"/>
        <scheme val="minor"/>
      </rPr>
      <t>cu participarea studenţilor anilor 2 şi 3, Facultatea de Arhitectură</t>
    </r>
  </si>
  <si>
    <t>Aprilie 2008</t>
  </si>
  <si>
    <r>
      <t xml:space="preserve">Coordonator în cadrul workshop-ului  „Trans-arhitecturi”, organizat de „Fundaţia Arhitext”, la „Centrul pentru Studiul Arhitecturii Vernaculare” al </t>
    </r>
    <r>
      <rPr>
        <sz val="11"/>
        <color theme="1"/>
        <rFont val="Calibri"/>
        <family val="2"/>
        <scheme val="minor"/>
      </rPr>
      <t xml:space="preserve">Universităţii de Arhitectură şi Urbanism „Ion Mincu” de la Dealu-Frumos, Sibiu </t>
    </r>
  </si>
  <si>
    <t>August 2011</t>
  </si>
  <si>
    <t>3942/2007</t>
  </si>
  <si>
    <t>Amenajare unitate bancară BCR Timișoara Piața Operei</t>
  </si>
  <si>
    <t>Amenajare unitate bancară BCR București Piața Rosetti</t>
  </si>
  <si>
    <t>Amenajare unitate bancară BCR București Ferdinand</t>
  </si>
  <si>
    <t>Amenajare unitate bancară BCR București Gara de Nord</t>
  </si>
  <si>
    <t>Amenajare unitate bancară BCR București Baba Novac</t>
  </si>
  <si>
    <t>3860/2006</t>
  </si>
  <si>
    <t>Amenajare unitate bancară BRD Alexandria</t>
  </si>
  <si>
    <t>BRD - Groupe Societe Generale</t>
  </si>
  <si>
    <t>3969/2007</t>
  </si>
  <si>
    <t>Clădire Apartamente S+P+5E</t>
  </si>
  <si>
    <t>3986/2007</t>
  </si>
  <si>
    <t>Amenajare unitate bancară OTP Râmnicu Vâlcea</t>
  </si>
  <si>
    <t>OTP Bank</t>
  </si>
  <si>
    <t>S.C. ANA-PAN S.R.L.</t>
  </si>
  <si>
    <t>S.C. Maeva Consult Grup S.R.L.</t>
  </si>
  <si>
    <t>S.C.M.I.Construction&amp;Investment S.R.L.</t>
  </si>
  <si>
    <t>Biserica Adventistă</t>
  </si>
  <si>
    <t>3887/2006</t>
  </si>
  <si>
    <t>Amenajare unitate bancară BCR București Theodor Pallady</t>
  </si>
  <si>
    <t>Grădiniță particulară în Amnaș</t>
  </si>
  <si>
    <t>14/2010</t>
  </si>
  <si>
    <t>Michael Schell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</si>
</sst>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29"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sz val="11"/>
      <color indexed="8"/>
      <name val="Calibri"/>
      <family val="2"/>
      <scheme val="minor"/>
    </font>
    <font>
      <sz val="11"/>
      <name val="Calibri"/>
      <family val="2"/>
      <scheme val="minor"/>
    </font>
    <font>
      <i/>
      <sz val="11"/>
      <color indexed="8"/>
      <name val="Calibri"/>
      <family val="2"/>
    </font>
    <font>
      <sz val="11"/>
      <color rgb="FF000000"/>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443">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Alignment="1" applyProtection="1">
      <alignment horizontal="center" vertical="center" wrapText="1"/>
      <protection hidden="1"/>
    </xf>
    <xf numFmtId="2" fontId="3" fillId="0" borderId="0" xfId="0" applyNumberFormat="1" applyFont="1" applyAlignment="1" applyProtection="1">
      <alignment horizontal="center" vertical="center" wrapText="1"/>
      <protection hidden="1"/>
    </xf>
    <xf numFmtId="0" fontId="3" fillId="0" borderId="0" xfId="0" quotePrefix="1" applyFont="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Alignment="1">
      <alignment wrapText="1"/>
    </xf>
    <xf numFmtId="0" fontId="3"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Alignment="1">
      <alignment horizontal="center" vertical="center" wrapText="1"/>
    </xf>
    <xf numFmtId="0" fontId="7" fillId="0" borderId="0" xfId="0" applyFont="1" applyAlignment="1">
      <alignment wrapText="1"/>
    </xf>
    <xf numFmtId="0" fontId="8" fillId="0" borderId="0" xfId="0" applyFont="1" applyAlignment="1">
      <alignment wrapText="1"/>
    </xf>
    <xf numFmtId="0" fontId="10" fillId="0" borderId="2" xfId="0" quotePrefix="1"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xf numFmtId="0" fontId="0" fillId="0" borderId="0" xfId="0" applyAlignment="1">
      <alignment horizontal="center" vertical="center" wrapText="1"/>
    </xf>
    <xf numFmtId="0" fontId="2" fillId="0" borderId="5" xfId="0" applyFont="1" applyBorder="1" applyAlignment="1">
      <alignment wrapText="1"/>
    </xf>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Alignment="1">
      <alignment horizontal="center" vertical="center"/>
    </xf>
    <xf numFmtId="2" fontId="5" fillId="0" borderId="0" xfId="0" applyNumberFormat="1" applyFont="1" applyAlignment="1">
      <alignment horizontal="center" vertical="center"/>
    </xf>
    <xf numFmtId="0" fontId="10" fillId="0" borderId="0" xfId="0" applyFont="1" applyAlignment="1">
      <alignment wrapText="1"/>
    </xf>
    <xf numFmtId="0" fontId="11" fillId="0" borderId="0" xfId="0" applyFont="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0" fillId="0" borderId="10" xfId="0" applyBorder="1" applyAlignment="1">
      <alignment wrapText="1"/>
    </xf>
    <xf numFmtId="0" fontId="5" fillId="0" borderId="0" xfId="0" applyFont="1" applyAlignment="1">
      <alignment horizontal="center" wrapText="1"/>
    </xf>
    <xf numFmtId="0" fontId="3" fillId="0" borderId="2" xfId="0" applyFont="1" applyBorder="1" applyAlignment="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Font="1" applyBorder="1" applyAlignment="1">
      <alignment horizontal="center" vertical="center" wrapText="1"/>
    </xf>
    <xf numFmtId="2" fontId="16" fillId="0" borderId="2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2" fontId="9" fillId="0" borderId="27" xfId="0" applyNumberFormat="1" applyFont="1" applyBorder="1"/>
    <xf numFmtId="0" fontId="4" fillId="0" borderId="0" xfId="0" applyFont="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Font="1" applyBorder="1" applyAlignment="1">
      <alignment horizontal="center" vertical="center" wrapText="1"/>
    </xf>
    <xf numFmtId="0" fontId="13" fillId="0" borderId="2" xfId="0" applyFont="1" applyBorder="1" applyAlignment="1">
      <alignment horizontal="center" vertical="center"/>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pplyProtection="1">
      <alignment vertical="center" wrapText="1"/>
      <protection hidden="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16" fontId="2" fillId="0" borderId="38"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quotePrefix="1" applyFont="1" applyBorder="1" applyAlignment="1">
      <alignment horizontal="center" vertical="center"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2" fillId="0" borderId="8" xfId="0" applyFont="1" applyBorder="1" applyAlignment="1">
      <alignment horizontal="center"/>
    </xf>
    <xf numFmtId="0" fontId="0" fillId="0" borderId="8" xfId="0" applyBorder="1" applyAlignment="1">
      <alignment horizontal="center" vertical="center" wrapText="1"/>
    </xf>
    <xf numFmtId="0" fontId="2" fillId="0" borderId="30" xfId="0" applyFont="1" applyBorder="1" applyAlignment="1">
      <alignment horizontal="center" vertical="center"/>
    </xf>
    <xf numFmtId="0" fontId="13" fillId="0" borderId="9" xfId="0" applyFont="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0" fillId="0" borderId="22" xfId="0"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xf numFmtId="0" fontId="2" fillId="0" borderId="32" xfId="0" applyFont="1" applyBorder="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2" xfId="0" applyFont="1" applyBorder="1" applyAlignment="1">
      <alignment horizontal="left"/>
    </xf>
    <xf numFmtId="0" fontId="2" fillId="0" borderId="42"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3"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Border="1" applyAlignment="1">
      <alignment wrapText="1"/>
    </xf>
    <xf numFmtId="165" fontId="5" fillId="0" borderId="27" xfId="0" applyNumberFormat="1" applyFont="1" applyBorder="1" applyAlignment="1">
      <alignment horizontal="center" vertical="center" wrapText="1"/>
    </xf>
    <xf numFmtId="0" fontId="5" fillId="0" borderId="43" xfId="0" applyFont="1" applyBorder="1" applyAlignment="1">
      <alignment horizontal="center"/>
    </xf>
    <xf numFmtId="165" fontId="9" fillId="0" borderId="27" xfId="0" applyNumberFormat="1" applyFont="1" applyBorder="1" applyAlignment="1">
      <alignment horizontal="center"/>
    </xf>
    <xf numFmtId="0" fontId="20" fillId="0" borderId="0" xfId="0" applyFont="1"/>
    <xf numFmtId="0" fontId="0" fillId="0" borderId="0" xfId="0" applyAlignment="1">
      <alignment horizontal="right"/>
    </xf>
    <xf numFmtId="0" fontId="2" fillId="0" borderId="22" xfId="0" applyFont="1" applyBorder="1" applyAlignment="1">
      <alignment horizontal="center" vertical="center" wrapText="1"/>
    </xf>
    <xf numFmtId="0" fontId="2" fillId="0" borderId="6" xfId="0" applyFont="1" applyBorder="1" applyAlignment="1">
      <alignment horizontal="left" vertical="center" wrapText="1"/>
    </xf>
    <xf numFmtId="0" fontId="2" fillId="0" borderId="6" xfId="0" applyFont="1" applyBorder="1" applyAlignment="1">
      <alignment wrapText="1"/>
    </xf>
    <xf numFmtId="0" fontId="13" fillId="0" borderId="4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 xfId="0" applyFont="1" applyBorder="1"/>
    <xf numFmtId="0" fontId="13" fillId="0" borderId="0" xfId="0" applyFont="1" applyAlignment="1">
      <alignment wrapText="1"/>
    </xf>
    <xf numFmtId="0" fontId="16" fillId="0" borderId="0" xfId="0" applyFont="1"/>
    <xf numFmtId="0" fontId="19" fillId="0" borderId="22" xfId="0" applyFont="1" applyBorder="1" applyAlignment="1">
      <alignment horizontal="center"/>
    </xf>
    <xf numFmtId="0" fontId="19" fillId="0" borderId="23" xfId="0" applyFont="1" applyBorder="1"/>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9" fillId="0" borderId="9" xfId="0" applyFont="1" applyBorder="1" applyAlignment="1">
      <alignment horizontal="center"/>
    </xf>
    <xf numFmtId="0" fontId="13" fillId="0" borderId="6" xfId="0" applyFont="1" applyBorder="1" applyAlignment="1">
      <alignment horizontal="left" vertical="center" wrapText="1"/>
    </xf>
    <xf numFmtId="0" fontId="16" fillId="0" borderId="41" xfId="0" applyFont="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4" fontId="13" fillId="0" borderId="23" xfId="0" applyNumberFormat="1" applyFont="1" applyBorder="1" applyAlignment="1">
      <alignment horizontal="center"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2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protection hidden="1"/>
    </xf>
    <xf numFmtId="2" fontId="2" fillId="0" borderId="41"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5"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Border="1"/>
    <xf numFmtId="0" fontId="0" fillId="0" borderId="41" xfId="0" applyBorder="1"/>
    <xf numFmtId="2" fontId="2" fillId="0" borderId="32" xfId="0" applyNumberFormat="1" applyFont="1" applyBorder="1" applyAlignment="1">
      <alignment horizontal="center" vertical="center" wrapText="1"/>
    </xf>
    <xf numFmtId="2" fontId="10" fillId="0" borderId="45" xfId="0" applyNumberFormat="1" applyFont="1" applyBorder="1" applyAlignment="1">
      <alignment horizontal="center" vertical="center"/>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2" fillId="0" borderId="45"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5" xfId="0" applyNumberFormat="1" applyFont="1" applyBorder="1" applyAlignment="1">
      <alignment horizontal="center" vertical="center" wrapText="1"/>
    </xf>
    <xf numFmtId="2" fontId="7" fillId="0" borderId="41"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0" fillId="0" borderId="32" xfId="0" applyBorder="1"/>
    <xf numFmtId="0" fontId="2" fillId="0" borderId="28" xfId="0" applyFont="1" applyBorder="1" applyAlignment="1">
      <alignment horizontal="center"/>
    </xf>
    <xf numFmtId="0" fontId="2" fillId="0" borderId="28" xfId="0" applyFont="1" applyBorder="1" applyAlignment="1">
      <alignment horizontal="center" vertical="center" wrapText="1"/>
    </xf>
    <xf numFmtId="0" fontId="2" fillId="0" borderId="41" xfId="0" applyFont="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9" fillId="0" borderId="46" xfId="0" applyFont="1" applyBorder="1"/>
    <xf numFmtId="0" fontId="13" fillId="0" borderId="46" xfId="0" applyFont="1" applyBorder="1"/>
    <xf numFmtId="0" fontId="0" fillId="0" borderId="46" xfId="0" applyBorder="1"/>
    <xf numFmtId="0" fontId="19" fillId="0" borderId="46" xfId="0" applyFont="1" applyBorder="1" applyAlignment="1">
      <alignment horizontal="center" vertical="center" wrapText="1"/>
    </xf>
    <xf numFmtId="0" fontId="2" fillId="0" borderId="46" xfId="0" applyFont="1" applyBorder="1"/>
    <xf numFmtId="0" fontId="0" fillId="0" borderId="46" xfId="0" applyBorder="1" applyAlignment="1">
      <alignment horizontal="center" vertical="center" wrapText="1"/>
    </xf>
    <xf numFmtId="0" fontId="2" fillId="0" borderId="46" xfId="0" applyFont="1" applyBorder="1" applyAlignment="1">
      <alignment horizontal="center" vertical="center" wrapText="1"/>
    </xf>
    <xf numFmtId="0" fontId="10" fillId="0" borderId="46" xfId="0" applyFont="1" applyBorder="1" applyAlignment="1">
      <alignment horizontal="center" vertical="center"/>
    </xf>
    <xf numFmtId="0" fontId="13" fillId="0" borderId="46" xfId="0" applyFont="1" applyBorder="1" applyAlignment="1">
      <alignment horizontal="center" vertical="center"/>
    </xf>
    <xf numFmtId="0" fontId="13" fillId="0" borderId="46" xfId="0" applyFont="1" applyBorder="1" applyAlignment="1" applyProtection="1">
      <alignment horizontal="center" vertical="center" wrapText="1"/>
      <protection locked="0"/>
    </xf>
    <xf numFmtId="0" fontId="3" fillId="0" borderId="46" xfId="0" applyFont="1" applyBorder="1" applyAlignment="1" applyProtection="1">
      <alignment horizontal="center" vertical="center" wrapText="1"/>
      <protection locked="0"/>
    </xf>
    <xf numFmtId="2" fontId="2" fillId="0" borderId="46"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4" fillId="0" borderId="0" xfId="0" applyFont="1"/>
    <xf numFmtId="0" fontId="2" fillId="0" borderId="49" xfId="0" applyFont="1" applyBorder="1" applyAlignment="1">
      <alignment horizontal="center" vertical="top"/>
    </xf>
    <xf numFmtId="0" fontId="0" fillId="0" borderId="0" xfId="0" applyAlignment="1">
      <alignment horizontal="left" vertical="top" wrapText="1"/>
    </xf>
    <xf numFmtId="49" fontId="25" fillId="0" borderId="23" xfId="0" applyNumberFormat="1" applyFont="1" applyBorder="1" applyAlignment="1" applyProtection="1">
      <alignment horizontal="left" vertical="center" wrapText="1"/>
      <protection locked="0"/>
    </xf>
    <xf numFmtId="0" fontId="0" fillId="0" borderId="0" xfId="0" applyAlignment="1">
      <alignment vertical="center" wrapText="1"/>
    </xf>
    <xf numFmtId="49" fontId="25" fillId="0" borderId="23" xfId="0" applyNumberFormat="1" applyFont="1" applyBorder="1" applyAlignment="1" applyProtection="1">
      <alignment horizontal="center" vertical="center" wrapText="1"/>
      <protection locked="0"/>
    </xf>
    <xf numFmtId="1" fontId="25" fillId="0" borderId="23" xfId="0" applyNumberFormat="1" applyFont="1" applyBorder="1" applyAlignment="1" applyProtection="1">
      <alignment horizontal="center" vertical="center" wrapText="1"/>
      <protection locked="0"/>
    </xf>
    <xf numFmtId="2" fontId="26" fillId="0" borderId="32" xfId="0" applyNumberFormat="1" applyFont="1" applyBorder="1" applyAlignment="1" applyProtection="1">
      <alignment horizontal="center" vertical="center" wrapText="1"/>
      <protection hidden="1"/>
    </xf>
    <xf numFmtId="49" fontId="25" fillId="0" borderId="4" xfId="0" applyNumberFormat="1" applyFont="1" applyBorder="1" applyAlignment="1" applyProtection="1">
      <alignment horizontal="left" vertical="center" wrapText="1"/>
      <protection locked="0"/>
    </xf>
    <xf numFmtId="0" fontId="25" fillId="0" borderId="2" xfId="0" applyFont="1" applyBorder="1" applyAlignment="1" applyProtection="1">
      <alignment horizontal="center" vertical="center" wrapText="1"/>
      <protection locked="0"/>
    </xf>
    <xf numFmtId="1" fontId="25" fillId="0" borderId="2" xfId="0" applyNumberFormat="1" applyFont="1" applyBorder="1" applyAlignment="1" applyProtection="1">
      <alignment horizontal="center" vertical="center" wrapText="1"/>
      <protection locked="0"/>
    </xf>
    <xf numFmtId="1" fontId="25" fillId="0" borderId="4" xfId="0" applyNumberFormat="1" applyFont="1" applyBorder="1" applyAlignment="1" applyProtection="1">
      <alignment horizontal="center" vertical="center" wrapText="1"/>
      <protection locked="0"/>
    </xf>
    <xf numFmtId="2" fontId="25" fillId="0" borderId="28" xfId="0" applyNumberFormat="1" applyFont="1" applyBorder="1" applyAlignment="1" applyProtection="1">
      <alignment horizontal="center" vertical="center" wrapText="1"/>
      <protection hidden="1"/>
    </xf>
    <xf numFmtId="49" fontId="25" fillId="0" borderId="23" xfId="0" applyNumberFormat="1" applyFont="1" applyBorder="1" applyAlignment="1">
      <alignment horizontal="center" vertical="center" wrapText="1"/>
    </xf>
    <xf numFmtId="1" fontId="25" fillId="0" borderId="23" xfId="0" applyNumberFormat="1" applyFont="1" applyBorder="1" applyAlignment="1">
      <alignment horizontal="center" vertical="center" wrapText="1"/>
    </xf>
    <xf numFmtId="0" fontId="25" fillId="0" borderId="23" xfId="0" applyFont="1" applyBorder="1" applyAlignment="1">
      <alignment horizontal="center" vertical="center" wrapText="1"/>
    </xf>
    <xf numFmtId="2" fontId="25" fillId="0" borderId="32" xfId="0" applyNumberFormat="1" applyFont="1" applyBorder="1" applyAlignment="1" applyProtection="1">
      <alignment horizontal="center" vertical="center" wrapText="1"/>
      <protection hidden="1"/>
    </xf>
    <xf numFmtId="0" fontId="0" fillId="0" borderId="2" xfId="0" applyBorder="1" applyAlignment="1">
      <alignment vertical="center" wrapText="1"/>
    </xf>
    <xf numFmtId="49" fontId="25" fillId="0" borderId="2" xfId="0" applyNumberFormat="1" applyFont="1" applyBorder="1" applyAlignment="1" applyProtection="1">
      <alignment horizontal="center" vertical="center" wrapText="1"/>
      <protection locked="0"/>
    </xf>
    <xf numFmtId="0" fontId="0" fillId="0" borderId="2" xfId="0" applyBorder="1" applyAlignment="1">
      <alignment horizontal="center" vertical="center" wrapText="1"/>
    </xf>
    <xf numFmtId="2" fontId="25" fillId="0" borderId="2" xfId="0" applyNumberFormat="1" applyFont="1" applyBorder="1" applyAlignment="1" applyProtection="1">
      <alignment horizontal="center" vertical="center"/>
      <protection hidden="1"/>
    </xf>
    <xf numFmtId="49" fontId="25" fillId="0" borderId="2" xfId="0" applyNumberFormat="1" applyFont="1" applyBorder="1" applyAlignment="1" applyProtection="1">
      <alignment horizontal="left" vertical="center" wrapText="1"/>
      <protection locked="0"/>
    </xf>
    <xf numFmtId="14" fontId="0" fillId="0" borderId="2" xfId="0" applyNumberFormat="1" applyBorder="1" applyAlignment="1">
      <alignment horizontal="center" vertical="center" wrapText="1"/>
    </xf>
    <xf numFmtId="0" fontId="25" fillId="0" borderId="2" xfId="0" applyFont="1" applyBorder="1" applyAlignment="1" applyProtection="1">
      <alignment horizontal="left" vertical="center" wrapText="1"/>
      <protection locked="0"/>
    </xf>
    <xf numFmtId="0" fontId="0" fillId="0" borderId="2" xfId="0" applyBorder="1" applyAlignment="1">
      <alignment horizontal="left" vertical="center" wrapText="1"/>
    </xf>
    <xf numFmtId="49" fontId="0" fillId="0" borderId="2" xfId="0" applyNumberFormat="1" applyBorder="1" applyAlignment="1">
      <alignment horizontal="center" vertical="center" wrapText="1"/>
    </xf>
    <xf numFmtId="0" fontId="25" fillId="0" borderId="6" xfId="0" applyFont="1" applyBorder="1" applyAlignment="1" applyProtection="1">
      <alignment horizontal="left" vertical="center" wrapText="1"/>
      <protection locked="0"/>
    </xf>
    <xf numFmtId="49" fontId="0" fillId="0" borderId="0" xfId="0" applyNumberFormat="1" applyAlignment="1">
      <alignment horizontal="center" vertical="center"/>
    </xf>
    <xf numFmtId="1" fontId="25" fillId="0" borderId="34" xfId="0" applyNumberFormat="1" applyFont="1" applyBorder="1" applyAlignment="1">
      <alignment horizontal="center" vertical="center" wrapText="1"/>
    </xf>
    <xf numFmtId="0" fontId="0" fillId="0" borderId="2" xfId="0" applyBorder="1" applyAlignment="1">
      <alignment horizontal="center" vertical="center"/>
    </xf>
    <xf numFmtId="0" fontId="28" fillId="0" borderId="2" xfId="0" applyFont="1" applyBorder="1" applyAlignment="1">
      <alignment horizontal="center" vertical="center" wrapText="1"/>
    </xf>
    <xf numFmtId="0" fontId="25" fillId="0" borderId="2" xfId="0" applyFont="1" applyBorder="1" applyAlignment="1">
      <alignment horizontal="center" vertical="center" wrapText="1"/>
    </xf>
    <xf numFmtId="17" fontId="0" fillId="0" borderId="2" xfId="0" applyNumberFormat="1" applyBorder="1" applyAlignment="1">
      <alignment horizontal="center" vertical="center" wrapText="1"/>
    </xf>
    <xf numFmtId="0" fontId="0" fillId="0" borderId="0" xfId="0" applyAlignment="1">
      <alignment vertical="center"/>
    </xf>
    <xf numFmtId="0" fontId="26" fillId="0" borderId="2" xfId="1" applyFont="1" applyBorder="1" applyAlignment="1" applyProtection="1">
      <alignment horizontal="left" vertical="center" wrapText="1"/>
    </xf>
    <xf numFmtId="0" fontId="26" fillId="0" borderId="2" xfId="0" applyFont="1" applyBorder="1" applyAlignment="1">
      <alignment vertical="center" wrapText="1"/>
    </xf>
    <xf numFmtId="0" fontId="25" fillId="0" borderId="2" xfId="0" applyFont="1" applyBorder="1" applyAlignment="1">
      <alignment horizontal="left" vertical="center" wrapText="1"/>
    </xf>
    <xf numFmtId="0" fontId="2" fillId="0" borderId="49" xfId="0" applyFont="1" applyBorder="1" applyAlignment="1">
      <alignment horizontal="left" vertical="center" wrapText="1"/>
    </xf>
    <xf numFmtId="0" fontId="2" fillId="0" borderId="49" xfId="0" applyFont="1" applyBorder="1" applyAlignment="1">
      <alignment horizontal="center" vertical="center" wrapText="1"/>
    </xf>
    <xf numFmtId="0" fontId="0" fillId="0" borderId="2" xfId="0" applyBorder="1" applyAlignment="1">
      <alignment horizontal="left" vertical="center"/>
    </xf>
    <xf numFmtId="16" fontId="2" fillId="0" borderId="2" xfId="0" applyNumberFormat="1" applyFont="1" applyBorder="1" applyAlignment="1">
      <alignment horizontal="center" vertical="center"/>
    </xf>
    <xf numFmtId="16" fontId="2" fillId="0" borderId="2" xfId="0" applyNumberFormat="1" applyFont="1" applyBorder="1" applyAlignment="1">
      <alignment horizontal="center" vertical="center" wrapText="1"/>
    </xf>
    <xf numFmtId="2" fontId="2" fillId="0" borderId="51" xfId="0" applyNumberFormat="1" applyFont="1" applyBorder="1" applyAlignment="1">
      <alignment horizontal="center" vertical="center" wrapText="1"/>
    </xf>
    <xf numFmtId="2" fontId="2" fillId="0" borderId="45" xfId="0" applyNumberFormat="1" applyFont="1" applyBorder="1" applyAlignment="1">
      <alignment horizontal="center" vertical="center"/>
    </xf>
    <xf numFmtId="0" fontId="25" fillId="0" borderId="4" xfId="0" applyFont="1" applyBorder="1" applyAlignment="1">
      <alignment horizontal="center" vertical="center" wrapText="1"/>
    </xf>
    <xf numFmtId="0" fontId="7" fillId="0" borderId="3" xfId="0" applyFont="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horizontal="center" vertical="center" wrapText="1"/>
    </xf>
    <xf numFmtId="0" fontId="2" fillId="0" borderId="50" xfId="0" applyFont="1" applyBorder="1" applyAlignment="1">
      <alignment horizontal="center" vertical="center" wrapText="1"/>
    </xf>
    <xf numFmtId="0" fontId="0" fillId="0" borderId="2" xfId="0" applyBorder="1" applyAlignment="1">
      <alignment vertical="center"/>
    </xf>
    <xf numFmtId="2" fontId="2" fillId="0" borderId="52" xfId="0" applyNumberFormat="1" applyFont="1" applyBorder="1" applyAlignment="1">
      <alignment horizontal="center" vertical="center"/>
    </xf>
    <xf numFmtId="0" fontId="7" fillId="0" borderId="2" xfId="0" applyFont="1" applyBorder="1" applyAlignment="1">
      <alignment horizontal="center" vertical="center"/>
    </xf>
    <xf numFmtId="2" fontId="7" fillId="0" borderId="53" xfId="0" applyNumberFormat="1" applyFont="1" applyBorder="1" applyAlignment="1">
      <alignment horizontal="center" vertical="center" wrapText="1"/>
    </xf>
    <xf numFmtId="2" fontId="2" fillId="0" borderId="54" xfId="0" applyNumberFormat="1" applyFont="1" applyBorder="1" applyAlignment="1">
      <alignment horizontal="center" vertical="center"/>
    </xf>
    <xf numFmtId="0" fontId="2" fillId="0" borderId="23" xfId="0" applyFont="1" applyBorder="1" applyAlignment="1">
      <alignment vertical="center"/>
    </xf>
    <xf numFmtId="0" fontId="2" fillId="0" borderId="32" xfId="0" applyFont="1" applyBorder="1" applyAlignment="1">
      <alignment horizontal="center" vertical="center"/>
    </xf>
    <xf numFmtId="0" fontId="1" fillId="0" borderId="23" xfId="0" applyFont="1" applyBorder="1" applyAlignment="1">
      <alignment horizontal="left" vertical="center" wrapText="1"/>
    </xf>
    <xf numFmtId="0" fontId="1" fillId="0" borderId="23" xfId="0" applyFont="1" applyBorder="1" applyAlignment="1">
      <alignment horizontal="center" vertical="center"/>
    </xf>
    <xf numFmtId="0" fontId="1" fillId="0" borderId="32" xfId="0" applyFont="1" applyBorder="1" applyAlignment="1">
      <alignment horizontal="center" vertical="center"/>
    </xf>
    <xf numFmtId="0" fontId="0" fillId="0" borderId="0" xfId="0" applyAlignment="1">
      <alignment horizontal="left" vertical="center" wrapText="1"/>
    </xf>
    <xf numFmtId="0" fontId="13" fillId="0" borderId="0" xfId="0" applyFont="1" applyAlignment="1">
      <alignment horizontal="left" vertical="center" wrapText="1"/>
    </xf>
    <xf numFmtId="49" fontId="13" fillId="0" borderId="6" xfId="0" applyNumberFormat="1" applyFont="1" applyBorder="1" applyAlignment="1">
      <alignment horizontal="center" vertical="center" wrapText="1"/>
    </xf>
    <xf numFmtId="2" fontId="2" fillId="0" borderId="37" xfId="0" applyNumberFormat="1" applyFont="1" applyBorder="1" applyAlignment="1">
      <alignment horizontal="center" vertical="center"/>
    </xf>
    <xf numFmtId="2" fontId="2" fillId="0" borderId="55" xfId="0" applyNumberFormat="1" applyFont="1" applyBorder="1" applyAlignment="1">
      <alignment horizontal="center" vertical="center"/>
    </xf>
    <xf numFmtId="0" fontId="2" fillId="0" borderId="39" xfId="0" applyFont="1" applyBorder="1" applyAlignment="1">
      <alignment horizontal="center" vertical="center" wrapText="1"/>
    </xf>
    <xf numFmtId="0" fontId="5" fillId="0" borderId="56" xfId="0" applyFont="1" applyBorder="1"/>
    <xf numFmtId="165" fontId="5" fillId="0" borderId="57" xfId="0" applyNumberFormat="1" applyFont="1" applyBorder="1" applyAlignment="1">
      <alignment horizontal="center"/>
    </xf>
    <xf numFmtId="49" fontId="2" fillId="0" borderId="6" xfId="0" applyNumberFormat="1" applyFont="1" applyBorder="1" applyAlignment="1">
      <alignment horizontal="center" vertical="center" wrapText="1"/>
    </xf>
    <xf numFmtId="0" fontId="0" fillId="0" borderId="6" xfId="0" applyBorder="1" applyAlignment="1">
      <alignment vertical="center" wrapText="1"/>
    </xf>
    <xf numFmtId="2" fontId="2" fillId="0" borderId="58" xfId="0" applyNumberFormat="1" applyFont="1" applyBorder="1" applyAlignment="1">
      <alignment horizontal="center" vertical="center"/>
    </xf>
    <xf numFmtId="0" fontId="7" fillId="0" borderId="8" xfId="0" applyFont="1" applyBorder="1" applyAlignment="1">
      <alignment horizontal="center"/>
    </xf>
    <xf numFmtId="0" fontId="7" fillId="0" borderId="24" xfId="0" applyFont="1" applyBorder="1" applyAlignment="1">
      <alignment horizontal="center"/>
    </xf>
    <xf numFmtId="0" fontId="7" fillId="0" borderId="2" xfId="0" applyFont="1" applyBorder="1" applyAlignment="1">
      <alignment horizontal="center"/>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7" xfId="0" applyFont="1" applyBorder="1" applyAlignment="1">
      <alignment horizontal="center" vertical="top" wrapText="1"/>
    </xf>
    <xf numFmtId="0" fontId="0" fillId="0" borderId="47" xfId="0" applyBorder="1" applyAlignment="1">
      <alignment horizontal="center" vertical="top" wrapText="1"/>
    </xf>
    <xf numFmtId="0" fontId="22" fillId="0" borderId="0" xfId="0" applyFont="1" applyAlignment="1">
      <alignment horizontal="center" vertical="center"/>
    </xf>
    <xf numFmtId="0" fontId="0" fillId="0" borderId="0" xfId="0" applyAlignment="1">
      <alignment horizontal="left" wrapText="1"/>
    </xf>
    <xf numFmtId="0" fontId="1" fillId="0" borderId="0" xfId="0" applyFont="1"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wrapText="1"/>
    </xf>
    <xf numFmtId="0" fontId="3" fillId="0" borderId="0" xfId="0" applyFont="1" applyAlignment="1" applyProtection="1">
      <alignment horizontal="left" vertical="center"/>
      <protection hidden="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argument.uauim.ro/en/issues/7/173/"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N3" sqref="N3"/>
    </sheetView>
  </sheetViews>
  <sheetFormatPr defaultRowHeight="15" x14ac:dyDescent="0.25"/>
  <sheetData>
    <row r="1" spans="2:12" ht="15.75" x14ac:dyDescent="0.25">
      <c r="B1" s="340" t="s">
        <v>260</v>
      </c>
      <c r="C1" s="345"/>
      <c r="D1" s="345"/>
      <c r="E1" s="345"/>
      <c r="F1" s="345"/>
      <c r="G1" s="345"/>
      <c r="H1" s="345"/>
      <c r="I1" s="345"/>
      <c r="J1" s="345"/>
      <c r="K1" s="345"/>
    </row>
    <row r="2" spans="2:12" ht="15.75" x14ac:dyDescent="0.25">
      <c r="B2" s="345"/>
      <c r="C2" s="345"/>
      <c r="D2" s="345"/>
      <c r="E2" s="345"/>
      <c r="F2" s="345"/>
      <c r="G2" s="345"/>
      <c r="H2" s="345"/>
      <c r="I2" s="345"/>
      <c r="J2" s="345"/>
      <c r="K2" s="345"/>
    </row>
    <row r="3" spans="2:12" ht="90" customHeight="1" x14ac:dyDescent="0.25">
      <c r="B3" s="419" t="s">
        <v>265</v>
      </c>
      <c r="C3" s="419"/>
      <c r="D3" s="419"/>
      <c r="E3" s="419"/>
      <c r="F3" s="419"/>
      <c r="G3" s="419"/>
      <c r="H3" s="419"/>
      <c r="I3" s="419"/>
      <c r="J3" s="419"/>
      <c r="K3" s="419"/>
      <c r="L3" s="419"/>
    </row>
    <row r="4" spans="2:12" ht="135" customHeight="1" x14ac:dyDescent="0.25">
      <c r="B4" s="420" t="s">
        <v>259</v>
      </c>
      <c r="C4" s="420"/>
      <c r="D4" s="420"/>
      <c r="E4" s="420"/>
      <c r="F4" s="420"/>
      <c r="G4" s="420"/>
      <c r="H4" s="420"/>
      <c r="I4" s="420"/>
      <c r="J4" s="420"/>
      <c r="K4" s="420"/>
      <c r="L4" s="420"/>
    </row>
    <row r="5" spans="2:12" ht="60" customHeight="1" x14ac:dyDescent="0.25">
      <c r="B5" s="421" t="s">
        <v>261</v>
      </c>
      <c r="C5" s="421"/>
      <c r="D5" s="421"/>
      <c r="E5" s="421"/>
      <c r="F5" s="421"/>
      <c r="G5" s="421"/>
      <c r="H5" s="421"/>
      <c r="I5" s="421"/>
      <c r="J5" s="421"/>
      <c r="K5" s="421"/>
      <c r="L5" s="421"/>
    </row>
    <row r="6" spans="2:12" ht="60" customHeight="1" x14ac:dyDescent="0.25">
      <c r="B6" s="421" t="s">
        <v>262</v>
      </c>
      <c r="C6" s="421"/>
      <c r="D6" s="421"/>
      <c r="E6" s="421"/>
      <c r="F6" s="421"/>
      <c r="G6" s="421"/>
      <c r="H6" s="421"/>
      <c r="I6" s="421"/>
      <c r="J6" s="421"/>
      <c r="K6" s="421"/>
      <c r="L6" s="421"/>
    </row>
    <row r="7" spans="2:12" ht="60" customHeight="1" x14ac:dyDescent="0.25">
      <c r="B7" s="418" t="s">
        <v>266</v>
      </c>
      <c r="C7" s="418"/>
      <c r="D7" s="418"/>
      <c r="E7" s="418"/>
      <c r="F7" s="418"/>
      <c r="G7" s="418"/>
      <c r="H7" s="418"/>
      <c r="I7" s="418"/>
      <c r="J7" s="418"/>
      <c r="K7" s="418"/>
      <c r="L7" s="418"/>
    </row>
    <row r="8" spans="2:12" ht="15.75" x14ac:dyDescent="0.25">
      <c r="B8" s="345"/>
      <c r="C8" s="345"/>
      <c r="D8" s="345"/>
      <c r="E8" s="345"/>
      <c r="F8" s="345"/>
      <c r="G8" s="345"/>
      <c r="H8" s="345"/>
      <c r="I8" s="345"/>
      <c r="J8" s="345"/>
      <c r="K8" s="345"/>
    </row>
    <row r="9" spans="2:12" ht="15.75" x14ac:dyDescent="0.25">
      <c r="B9" s="345"/>
      <c r="C9" s="345"/>
      <c r="D9" s="345"/>
      <c r="E9" s="345"/>
      <c r="F9" s="345"/>
      <c r="G9" s="345"/>
      <c r="H9" s="345"/>
      <c r="I9" s="345"/>
      <c r="J9" s="345"/>
      <c r="K9" s="345"/>
    </row>
    <row r="10" spans="2:12" ht="15.75" x14ac:dyDescent="0.25">
      <c r="B10" s="345"/>
      <c r="C10" s="345"/>
      <c r="D10" s="345"/>
      <c r="E10" s="345"/>
      <c r="F10" s="345"/>
      <c r="G10" s="345"/>
      <c r="H10" s="345"/>
      <c r="I10" s="345"/>
      <c r="J10" s="345"/>
      <c r="K10" s="345"/>
    </row>
    <row r="11" spans="2:12" ht="15.75" x14ac:dyDescent="0.25">
      <c r="B11" s="345"/>
      <c r="C11" s="345"/>
      <c r="D11" s="345"/>
      <c r="E11" s="345"/>
      <c r="F11" s="345"/>
      <c r="G11" s="345"/>
      <c r="H11" s="345"/>
      <c r="I11" s="345"/>
      <c r="J11" s="345"/>
      <c r="K11" s="345"/>
    </row>
    <row r="12" spans="2:12" ht="15.75" x14ac:dyDescent="0.25">
      <c r="B12" s="345"/>
      <c r="C12" s="345"/>
      <c r="D12" s="345"/>
      <c r="E12" s="345"/>
      <c r="F12" s="345"/>
      <c r="G12" s="345"/>
      <c r="H12" s="345"/>
      <c r="I12" s="345"/>
      <c r="J12" s="345"/>
      <c r="K12" s="34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row>
    <row r="7" spans="1:11" ht="35.25" customHeight="1" x14ac:dyDescent="0.25">
      <c r="A7" s="433"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33"/>
      <c r="C7" s="433"/>
      <c r="D7" s="433"/>
      <c r="E7" s="433"/>
      <c r="F7" s="433"/>
      <c r="G7" s="433"/>
      <c r="H7" s="433"/>
      <c r="I7" s="433"/>
    </row>
    <row r="8" spans="1:11" ht="15.75" thickBot="1" x14ac:dyDescent="0.3">
      <c r="A8" s="58"/>
      <c r="B8" s="58"/>
      <c r="C8" s="58"/>
      <c r="D8" s="58"/>
      <c r="E8" s="58"/>
      <c r="F8" s="58"/>
      <c r="G8" s="58"/>
      <c r="H8" s="58"/>
      <c r="I8" s="58"/>
    </row>
    <row r="9" spans="1:11" ht="30.75" thickBot="1" x14ac:dyDescent="0.3">
      <c r="A9" s="153" t="s">
        <v>80</v>
      </c>
      <c r="B9" s="154" t="s">
        <v>115</v>
      </c>
      <c r="C9" s="154" t="s">
        <v>78</v>
      </c>
      <c r="D9" s="154" t="s">
        <v>82</v>
      </c>
      <c r="E9" s="154" t="s">
        <v>110</v>
      </c>
      <c r="F9" s="155" t="s">
        <v>119</v>
      </c>
      <c r="G9" s="154" t="s">
        <v>83</v>
      </c>
      <c r="H9" s="154" t="s">
        <v>160</v>
      </c>
      <c r="I9" s="156" t="s">
        <v>122</v>
      </c>
      <c r="K9" s="245" t="s">
        <v>157</v>
      </c>
    </row>
    <row r="10" spans="1:11" x14ac:dyDescent="0.25">
      <c r="A10" s="159">
        <v>1</v>
      </c>
      <c r="B10" s="144"/>
      <c r="C10" s="144"/>
      <c r="D10" s="144"/>
      <c r="E10" s="144"/>
      <c r="F10" s="143"/>
      <c r="G10" s="144"/>
      <c r="H10" s="144"/>
      <c r="I10" s="167"/>
      <c r="K10" s="246">
        <v>10</v>
      </c>
    </row>
    <row r="11" spans="1:11" x14ac:dyDescent="0.25">
      <c r="A11" s="160">
        <f>A10+1</f>
        <v>2</v>
      </c>
      <c r="B11" s="109"/>
      <c r="C11" s="36"/>
      <c r="D11" s="110"/>
      <c r="E11" s="36"/>
      <c r="F11" s="111"/>
      <c r="G11" s="111"/>
      <c r="H11" s="111"/>
      <c r="I11" s="291"/>
    </row>
    <row r="12" spans="1:11" x14ac:dyDescent="0.25">
      <c r="A12" s="161">
        <f t="shared" ref="A12:A19" si="0">A11+1</f>
        <v>3</v>
      </c>
      <c r="B12" s="162"/>
      <c r="C12" s="163"/>
      <c r="D12" s="110"/>
      <c r="E12" s="163"/>
      <c r="F12" s="152"/>
      <c r="G12" s="163"/>
      <c r="H12" s="152"/>
      <c r="I12" s="291"/>
    </row>
    <row r="13" spans="1:11" x14ac:dyDescent="0.25">
      <c r="A13" s="164">
        <f t="shared" si="0"/>
        <v>4</v>
      </c>
      <c r="B13" s="109"/>
      <c r="C13" s="110"/>
      <c r="D13" s="110"/>
      <c r="E13" s="110"/>
      <c r="F13" s="111"/>
      <c r="G13" s="111"/>
      <c r="H13" s="111"/>
      <c r="I13" s="291"/>
    </row>
    <row r="14" spans="1:11" x14ac:dyDescent="0.25">
      <c r="A14" s="160">
        <f t="shared" si="0"/>
        <v>5</v>
      </c>
      <c r="B14" s="109"/>
      <c r="C14" s="36"/>
      <c r="D14" s="110"/>
      <c r="E14" s="36"/>
      <c r="F14" s="111"/>
      <c r="G14" s="111"/>
      <c r="H14" s="111"/>
      <c r="I14" s="291"/>
    </row>
    <row r="15" spans="1:11" x14ac:dyDescent="0.25">
      <c r="A15" s="164">
        <f t="shared" si="0"/>
        <v>6</v>
      </c>
      <c r="B15" s="109"/>
      <c r="C15" s="110"/>
      <c r="D15" s="110"/>
      <c r="E15" s="110"/>
      <c r="F15" s="111"/>
      <c r="G15" s="111"/>
      <c r="H15" s="111"/>
      <c r="I15" s="291"/>
    </row>
    <row r="16" spans="1:11" x14ac:dyDescent="0.25">
      <c r="A16" s="160">
        <f t="shared" si="0"/>
        <v>7</v>
      </c>
      <c r="B16" s="109"/>
      <c r="C16" s="36"/>
      <c r="D16" s="110"/>
      <c r="E16" s="36"/>
      <c r="F16" s="111"/>
      <c r="G16" s="111"/>
      <c r="H16" s="111"/>
      <c r="I16" s="291"/>
    </row>
    <row r="17" spans="1:9" x14ac:dyDescent="0.25">
      <c r="A17" s="161">
        <f t="shared" si="0"/>
        <v>8</v>
      </c>
      <c r="B17" s="162"/>
      <c r="C17" s="163"/>
      <c r="D17" s="110"/>
      <c r="E17" s="163"/>
      <c r="F17" s="152"/>
      <c r="G17" s="163"/>
      <c r="H17" s="152"/>
      <c r="I17" s="291"/>
    </row>
    <row r="18" spans="1:9" x14ac:dyDescent="0.25">
      <c r="A18" s="164">
        <f t="shared" si="0"/>
        <v>9</v>
      </c>
      <c r="B18" s="109"/>
      <c r="C18" s="110"/>
      <c r="D18" s="110"/>
      <c r="E18" s="110"/>
      <c r="F18" s="111"/>
      <c r="G18" s="111"/>
      <c r="H18" s="111"/>
      <c r="I18" s="291"/>
    </row>
    <row r="19" spans="1:9" ht="15.75" thickBot="1" x14ac:dyDescent="0.3">
      <c r="A19" s="120">
        <f t="shared" si="0"/>
        <v>10</v>
      </c>
      <c r="B19" s="114"/>
      <c r="C19" s="115"/>
      <c r="D19" s="150"/>
      <c r="E19" s="165"/>
      <c r="F19" s="165"/>
      <c r="G19" s="166"/>
      <c r="H19" s="166"/>
      <c r="I19" s="299"/>
    </row>
    <row r="20" spans="1:9" ht="16.5" thickBot="1" x14ac:dyDescent="0.3">
      <c r="A20" s="335"/>
      <c r="H20" s="121" t="str">
        <f>"Total "&amp;LEFT(A7,2)</f>
        <v>Total I5</v>
      </c>
      <c r="I20" s="158">
        <f>SUM(I10:I19)</f>
        <v>0</v>
      </c>
    </row>
    <row r="21" spans="1:9" ht="15.75" x14ac:dyDescent="0.25">
      <c r="A21" s="44"/>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row>
    <row r="7" spans="1:11" ht="15.75" x14ac:dyDescent="0.25">
      <c r="A7" s="433" t="str">
        <f>'Descriere indicatori'!A9&amp;". "&amp;'Descriere indicatori'!B9</f>
        <v xml:space="preserve">I6. Articole in extenso în reviste ştiinţifice indexate ERIH şi clasificate în categoria NAT </v>
      </c>
      <c r="B7" s="433"/>
      <c r="C7" s="433"/>
      <c r="D7" s="433"/>
      <c r="E7" s="433"/>
      <c r="F7" s="433"/>
      <c r="G7" s="433"/>
      <c r="H7" s="433"/>
      <c r="I7" s="433"/>
    </row>
    <row r="8" spans="1:11" ht="15.75" thickBot="1" x14ac:dyDescent="0.3">
      <c r="A8" s="62"/>
      <c r="B8" s="62"/>
      <c r="C8" s="62"/>
      <c r="D8" s="62"/>
      <c r="E8" s="62"/>
      <c r="F8" s="62"/>
      <c r="G8" s="62"/>
      <c r="H8" s="62"/>
      <c r="I8" s="62"/>
    </row>
    <row r="9" spans="1:11" ht="30.75" thickBot="1" x14ac:dyDescent="0.3">
      <c r="A9" s="153" t="s">
        <v>80</v>
      </c>
      <c r="B9" s="154" t="s">
        <v>115</v>
      </c>
      <c r="C9" s="154" t="s">
        <v>78</v>
      </c>
      <c r="D9" s="154" t="s">
        <v>82</v>
      </c>
      <c r="E9" s="154" t="s">
        <v>110</v>
      </c>
      <c r="F9" s="155" t="s">
        <v>119</v>
      </c>
      <c r="G9" s="154" t="s">
        <v>83</v>
      </c>
      <c r="H9" s="154" t="s">
        <v>160</v>
      </c>
      <c r="I9" s="156" t="s">
        <v>122</v>
      </c>
      <c r="K9" s="245" t="s">
        <v>157</v>
      </c>
    </row>
    <row r="10" spans="1:11" x14ac:dyDescent="0.25">
      <c r="A10" s="170">
        <v>1</v>
      </c>
      <c r="B10" s="104"/>
      <c r="C10" s="104"/>
      <c r="D10" s="104"/>
      <c r="E10" s="105"/>
      <c r="F10" s="106"/>
      <c r="G10" s="106"/>
      <c r="H10" s="106"/>
      <c r="I10" s="295"/>
      <c r="K10" s="246">
        <v>5</v>
      </c>
    </row>
    <row r="11" spans="1:11" x14ac:dyDescent="0.25">
      <c r="A11" s="171">
        <f>A10+1</f>
        <v>2</v>
      </c>
      <c r="B11" s="108"/>
      <c r="C11" s="109"/>
      <c r="D11" s="108"/>
      <c r="E11" s="110"/>
      <c r="F11" s="111"/>
      <c r="G11" s="112"/>
      <c r="H11" s="112"/>
      <c r="I11" s="291"/>
    </row>
    <row r="12" spans="1:11" x14ac:dyDescent="0.25">
      <c r="A12" s="171">
        <f t="shared" ref="A12:A19" si="0">A11+1</f>
        <v>3</v>
      </c>
      <c r="B12" s="109"/>
      <c r="C12" s="109"/>
      <c r="D12" s="109"/>
      <c r="E12" s="110"/>
      <c r="F12" s="111"/>
      <c r="G12" s="112"/>
      <c r="H12" s="112"/>
      <c r="I12" s="291"/>
    </row>
    <row r="13" spans="1:11" x14ac:dyDescent="0.25">
      <c r="A13" s="171">
        <f t="shared" si="0"/>
        <v>4</v>
      </c>
      <c r="B13" s="109"/>
      <c r="C13" s="109"/>
      <c r="D13" s="109"/>
      <c r="E13" s="110"/>
      <c r="F13" s="111"/>
      <c r="G13" s="111"/>
      <c r="H13" s="111"/>
      <c r="I13" s="291"/>
    </row>
    <row r="14" spans="1:11" x14ac:dyDescent="0.25">
      <c r="A14" s="171">
        <f t="shared" si="0"/>
        <v>5</v>
      </c>
      <c r="B14" s="109"/>
      <c r="C14" s="109"/>
      <c r="D14" s="109"/>
      <c r="E14" s="110"/>
      <c r="F14" s="111"/>
      <c r="G14" s="111"/>
      <c r="H14" s="111"/>
      <c r="I14" s="291"/>
    </row>
    <row r="15" spans="1:11" x14ac:dyDescent="0.25">
      <c r="A15" s="171">
        <f t="shared" si="0"/>
        <v>6</v>
      </c>
      <c r="B15" s="109"/>
      <c r="C15" s="109"/>
      <c r="D15" s="109"/>
      <c r="E15" s="110"/>
      <c r="F15" s="111"/>
      <c r="G15" s="111"/>
      <c r="H15" s="111"/>
      <c r="I15" s="291"/>
    </row>
    <row r="16" spans="1:11" x14ac:dyDescent="0.25">
      <c r="A16" s="171">
        <f t="shared" si="0"/>
        <v>7</v>
      </c>
      <c r="B16" s="109"/>
      <c r="C16" s="109"/>
      <c r="D16" s="109"/>
      <c r="E16" s="110"/>
      <c r="F16" s="111"/>
      <c r="G16" s="111"/>
      <c r="H16" s="111"/>
      <c r="I16" s="291"/>
    </row>
    <row r="17" spans="1:9" x14ac:dyDescent="0.25">
      <c r="A17" s="171">
        <f t="shared" si="0"/>
        <v>8</v>
      </c>
      <c r="B17" s="109"/>
      <c r="C17" s="109"/>
      <c r="D17" s="109"/>
      <c r="E17" s="110"/>
      <c r="F17" s="111"/>
      <c r="G17" s="111"/>
      <c r="H17" s="111"/>
      <c r="I17" s="291"/>
    </row>
    <row r="18" spans="1:9" x14ac:dyDescent="0.25">
      <c r="A18" s="171">
        <f t="shared" si="0"/>
        <v>9</v>
      </c>
      <c r="B18" s="109"/>
      <c r="C18" s="109"/>
      <c r="D18" s="109"/>
      <c r="E18" s="110"/>
      <c r="F18" s="111"/>
      <c r="G18" s="111"/>
      <c r="H18" s="111"/>
      <c r="I18" s="291"/>
    </row>
    <row r="19" spans="1:9" ht="15.75" thickBot="1" x14ac:dyDescent="0.3">
      <c r="A19" s="172">
        <f t="shared" si="0"/>
        <v>10</v>
      </c>
      <c r="B19" s="114"/>
      <c r="C19" s="114"/>
      <c r="D19" s="114"/>
      <c r="E19" s="115"/>
      <c r="F19" s="116"/>
      <c r="G19" s="116"/>
      <c r="H19" s="116"/>
      <c r="I19" s="292"/>
    </row>
    <row r="20" spans="1:9" ht="15.75" thickBot="1" x14ac:dyDescent="0.3">
      <c r="A20" s="334"/>
      <c r="B20" s="118"/>
      <c r="C20" s="118"/>
      <c r="D20" s="118"/>
      <c r="E20" s="118"/>
      <c r="F20" s="118"/>
      <c r="G20" s="118"/>
      <c r="H20" s="121" t="str">
        <f>"Total "&amp;LEFT(A7,2)</f>
        <v>Total I6</v>
      </c>
      <c r="I20" s="122">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workbookViewId="0">
      <selection activeCell="M28" sqref="M28"/>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42" t="str">
        <f>'Date initiale'!C3</f>
        <v>Universitatea de Arhitectură și Urbanism "Ion Mincu" București</v>
      </c>
      <c r="B1" s="242"/>
      <c r="C1" s="242"/>
      <c r="D1" s="6"/>
      <c r="E1" s="6"/>
      <c r="F1" s="6"/>
      <c r="G1" s="6"/>
      <c r="H1" s="6"/>
      <c r="I1" s="6"/>
      <c r="J1" s="6"/>
    </row>
    <row r="2" spans="1:11" ht="15.75" x14ac:dyDescent="0.25">
      <c r="A2" s="242" t="str">
        <f>'Date initiale'!B4&amp;" "&amp;'Date initiale'!C4</f>
        <v>Facultatea ARHITECTURA</v>
      </c>
      <c r="B2" s="242"/>
      <c r="C2" s="242"/>
      <c r="D2" s="6"/>
      <c r="E2" s="6"/>
      <c r="F2" s="6"/>
      <c r="G2" s="6"/>
      <c r="H2" s="6"/>
      <c r="I2" s="6"/>
      <c r="J2" s="6"/>
    </row>
    <row r="3" spans="1:11" ht="15.75" x14ac:dyDescent="0.25">
      <c r="A3" s="242" t="str">
        <f>'Date initiale'!B5&amp;" "&amp;'Date initiale'!C5</f>
        <v>Departamentul Sinteza Proiectării</v>
      </c>
      <c r="B3" s="242"/>
      <c r="C3" s="242"/>
      <c r="D3" s="6"/>
      <c r="E3" s="6"/>
      <c r="F3" s="6"/>
      <c r="G3" s="6"/>
      <c r="H3" s="6"/>
      <c r="I3" s="6"/>
      <c r="J3" s="6"/>
    </row>
    <row r="4" spans="1:11" ht="15.75" x14ac:dyDescent="0.25">
      <c r="A4" s="244" t="str">
        <f>'Date initiale'!C6&amp;", "&amp;'Date initiale'!C7</f>
        <v>Lakatoş Andrei Eugen, 24</v>
      </c>
      <c r="B4" s="244"/>
      <c r="C4" s="244"/>
      <c r="D4" s="6"/>
      <c r="E4" s="6"/>
      <c r="F4" s="6"/>
      <c r="G4" s="6"/>
      <c r="H4" s="6"/>
      <c r="I4" s="6"/>
      <c r="J4" s="6"/>
    </row>
    <row r="5" spans="1:11" ht="15.75" x14ac:dyDescent="0.25">
      <c r="A5" s="244"/>
      <c r="B5" s="244"/>
      <c r="C5" s="244"/>
      <c r="D5" s="6"/>
      <c r="E5" s="6"/>
      <c r="F5" s="6"/>
      <c r="G5" s="6"/>
      <c r="H5" s="6"/>
      <c r="I5" s="6"/>
      <c r="J5" s="6"/>
    </row>
    <row r="6" spans="1:11" ht="15.75" x14ac:dyDescent="0.25">
      <c r="A6" s="434" t="s">
        <v>159</v>
      </c>
      <c r="B6" s="434"/>
      <c r="C6" s="434"/>
      <c r="D6" s="434"/>
      <c r="E6" s="434"/>
      <c r="F6" s="434"/>
      <c r="G6" s="434"/>
      <c r="H6" s="434"/>
      <c r="I6" s="434"/>
      <c r="J6" s="6"/>
    </row>
    <row r="7" spans="1:11" ht="15.75" x14ac:dyDescent="0.25">
      <c r="A7" s="433" t="str">
        <f>'Descriere indicatori'!A10&amp;". "&amp;'Descriere indicatori'!B10</f>
        <v xml:space="preserve">I7. Articole in extenso în reviste ştiinţifice recunoscute în domeniu* </v>
      </c>
      <c r="B7" s="433"/>
      <c r="C7" s="433"/>
      <c r="D7" s="433"/>
      <c r="E7" s="433"/>
      <c r="F7" s="433"/>
      <c r="G7" s="433"/>
      <c r="H7" s="433"/>
      <c r="I7" s="433"/>
      <c r="J7" s="6"/>
    </row>
    <row r="8" spans="1:11" ht="16.5" thickBot="1" x14ac:dyDescent="0.3">
      <c r="A8" s="169"/>
      <c r="B8" s="169"/>
      <c r="C8" s="169"/>
      <c r="D8" s="169"/>
      <c r="E8" s="169"/>
      <c r="F8" s="169"/>
      <c r="G8" s="169"/>
      <c r="H8" s="169"/>
      <c r="I8" s="169"/>
      <c r="J8" s="6"/>
    </row>
    <row r="9" spans="1:11" ht="30.75" thickBot="1" x14ac:dyDescent="0.3">
      <c r="A9" s="153" t="s">
        <v>80</v>
      </c>
      <c r="B9" s="154" t="s">
        <v>115</v>
      </c>
      <c r="C9" s="154" t="s">
        <v>78</v>
      </c>
      <c r="D9" s="154" t="s">
        <v>82</v>
      </c>
      <c r="E9" s="154" t="s">
        <v>110</v>
      </c>
      <c r="F9" s="155" t="s">
        <v>119</v>
      </c>
      <c r="G9" s="154" t="s">
        <v>83</v>
      </c>
      <c r="H9" s="154" t="s">
        <v>160</v>
      </c>
      <c r="I9" s="156" t="s">
        <v>122</v>
      </c>
      <c r="J9" s="6"/>
      <c r="K9" s="245" t="s">
        <v>157</v>
      </c>
    </row>
    <row r="10" spans="1:11" ht="45" x14ac:dyDescent="0.25">
      <c r="A10" s="174">
        <v>1</v>
      </c>
      <c r="B10" s="348" t="s">
        <v>271</v>
      </c>
      <c r="C10" s="349" t="s">
        <v>338</v>
      </c>
      <c r="D10" s="349" t="s">
        <v>339</v>
      </c>
      <c r="E10" s="358" t="s">
        <v>340</v>
      </c>
      <c r="F10" s="359">
        <v>2017</v>
      </c>
      <c r="G10" s="372" t="s">
        <v>341</v>
      </c>
      <c r="H10" s="373" t="s">
        <v>342</v>
      </c>
      <c r="I10" s="361">
        <v>5</v>
      </c>
      <c r="J10" s="6"/>
      <c r="K10" s="246">
        <v>5</v>
      </c>
    </row>
    <row r="11" spans="1:11" ht="15.75" x14ac:dyDescent="0.25">
      <c r="A11" s="146">
        <f>A10+1</f>
        <v>2</v>
      </c>
      <c r="B11" s="137"/>
      <c r="C11" s="137"/>
      <c r="D11" s="137"/>
      <c r="E11" s="36"/>
      <c r="F11" s="112"/>
      <c r="G11" s="112"/>
      <c r="H11" s="112"/>
      <c r="I11" s="291"/>
      <c r="J11" s="42"/>
    </row>
    <row r="12" spans="1:11" ht="15.75" x14ac:dyDescent="0.25">
      <c r="A12" s="146">
        <f t="shared" ref="A12:A19" si="0">A11+1</f>
        <v>3</v>
      </c>
      <c r="B12" s="137"/>
      <c r="C12" s="110"/>
      <c r="D12" s="137"/>
      <c r="E12" s="175"/>
      <c r="F12" s="111"/>
      <c r="G12" s="112"/>
      <c r="H12" s="112"/>
      <c r="I12" s="291"/>
      <c r="J12" s="42"/>
    </row>
    <row r="13" spans="1:11" ht="15.75" x14ac:dyDescent="0.25">
      <c r="A13" s="146">
        <f t="shared" si="0"/>
        <v>4</v>
      </c>
      <c r="B13" s="110"/>
      <c r="C13" s="110"/>
      <c r="D13" s="110"/>
      <c r="E13" s="175"/>
      <c r="F13" s="111"/>
      <c r="G13" s="112"/>
      <c r="H13" s="112"/>
      <c r="I13" s="291"/>
      <c r="J13" s="6"/>
    </row>
    <row r="14" spans="1:11" ht="15.75" x14ac:dyDescent="0.25">
      <c r="A14" s="146">
        <f t="shared" si="0"/>
        <v>5</v>
      </c>
      <c r="B14" s="110"/>
      <c r="C14" s="110"/>
      <c r="D14" s="110"/>
      <c r="E14" s="175"/>
      <c r="F14" s="111"/>
      <c r="G14" s="111"/>
      <c r="H14" s="111"/>
      <c r="I14" s="291"/>
      <c r="J14" s="6"/>
    </row>
    <row r="15" spans="1:11" ht="15.75" x14ac:dyDescent="0.25">
      <c r="A15" s="146">
        <f t="shared" si="0"/>
        <v>6</v>
      </c>
      <c r="B15" s="110"/>
      <c r="C15" s="110"/>
      <c r="D15" s="110"/>
      <c r="E15" s="175"/>
      <c r="F15" s="111"/>
      <c r="G15" s="111"/>
      <c r="H15" s="111"/>
      <c r="I15" s="291"/>
      <c r="J15" s="6"/>
    </row>
    <row r="16" spans="1:11" ht="15.75" x14ac:dyDescent="0.25">
      <c r="A16" s="146">
        <f t="shared" si="0"/>
        <v>7</v>
      </c>
      <c r="B16" s="110"/>
      <c r="C16" s="110"/>
      <c r="D16" s="110"/>
      <c r="E16" s="36"/>
      <c r="F16" s="111"/>
      <c r="G16" s="111"/>
      <c r="H16" s="111"/>
      <c r="I16" s="291"/>
      <c r="J16" s="6"/>
    </row>
    <row r="17" spans="1:10" ht="15.75" x14ac:dyDescent="0.25">
      <c r="A17" s="146">
        <f t="shared" si="0"/>
        <v>8</v>
      </c>
      <c r="B17" s="110"/>
      <c r="C17" s="110"/>
      <c r="D17" s="110"/>
      <c r="E17" s="175"/>
      <c r="F17" s="111"/>
      <c r="G17" s="111"/>
      <c r="H17" s="111"/>
      <c r="I17" s="291"/>
      <c r="J17" s="6"/>
    </row>
    <row r="18" spans="1:10" ht="15.75" x14ac:dyDescent="0.25">
      <c r="A18" s="146">
        <f t="shared" si="0"/>
        <v>9</v>
      </c>
      <c r="B18" s="36"/>
      <c r="C18" s="176"/>
      <c r="D18" s="110"/>
      <c r="E18" s="175"/>
      <c r="F18" s="175"/>
      <c r="G18" s="175"/>
      <c r="H18" s="175"/>
      <c r="I18" s="300"/>
      <c r="J18" s="6"/>
    </row>
    <row r="19" spans="1:10" ht="16.5" thickBot="1" x14ac:dyDescent="0.3">
      <c r="A19" s="173">
        <f t="shared" si="0"/>
        <v>10</v>
      </c>
      <c r="B19" s="115"/>
      <c r="C19" s="115"/>
      <c r="D19" s="115"/>
      <c r="E19" s="177"/>
      <c r="F19" s="116"/>
      <c r="G19" s="116"/>
      <c r="H19" s="116"/>
      <c r="I19" s="292"/>
      <c r="J19" s="6"/>
    </row>
    <row r="20" spans="1:10" ht="16.5" thickBot="1" x14ac:dyDescent="0.3">
      <c r="A20" s="333"/>
      <c r="B20" s="118"/>
      <c r="C20" s="118"/>
      <c r="D20" s="118"/>
      <c r="E20" s="118"/>
      <c r="F20" s="118"/>
      <c r="G20" s="118"/>
      <c r="H20" s="121" t="str">
        <f>"Total "&amp;LEFT(A7,2)</f>
        <v>Total I7</v>
      </c>
      <c r="I20" s="122">
        <f>SUM(I10:I19)</f>
        <v>5</v>
      </c>
      <c r="J20" s="6"/>
    </row>
    <row r="21" spans="1:10" x14ac:dyDescent="0.25">
      <c r="A21" s="38"/>
      <c r="B21" s="38"/>
      <c r="C21" s="38"/>
      <c r="D21" s="38"/>
      <c r="E21" s="38"/>
      <c r="F21" s="38"/>
      <c r="G21" s="38"/>
      <c r="H21" s="38"/>
      <c r="I21" s="39"/>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row r="23" spans="1:10" x14ac:dyDescent="0.25">
      <c r="A23" s="38"/>
    </row>
    <row r="24" spans="1:10" x14ac:dyDescent="0.25">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row>
    <row r="7" spans="1:11" ht="15.75" x14ac:dyDescent="0.25">
      <c r="A7" s="433" t="str">
        <f>'Descriere indicatori'!A11&amp;". "&amp;'Descriere indicatori'!B11</f>
        <v xml:space="preserve">I8. Studii in extenso apărute în volume colective publicate la edituri de prestigiu internaţional* </v>
      </c>
      <c r="B7" s="433"/>
      <c r="C7" s="433"/>
      <c r="D7" s="433"/>
      <c r="E7" s="433"/>
      <c r="F7" s="433"/>
      <c r="G7" s="433"/>
      <c r="H7" s="433"/>
      <c r="I7" s="433"/>
    </row>
    <row r="8" spans="1:11" ht="15.75" thickBot="1" x14ac:dyDescent="0.3">
      <c r="A8" s="62"/>
      <c r="B8" s="62"/>
      <c r="C8" s="62"/>
      <c r="D8" s="62"/>
      <c r="E8" s="62"/>
      <c r="F8" s="62"/>
      <c r="G8" s="62"/>
      <c r="H8" s="62"/>
      <c r="I8" s="62"/>
    </row>
    <row r="9" spans="1:11" ht="30.75" thickBot="1" x14ac:dyDescent="0.3">
      <c r="A9" s="153" t="s">
        <v>80</v>
      </c>
      <c r="B9" s="154" t="s">
        <v>115</v>
      </c>
      <c r="C9" s="154" t="s">
        <v>78</v>
      </c>
      <c r="D9" s="154" t="s">
        <v>82</v>
      </c>
      <c r="E9" s="154" t="s">
        <v>110</v>
      </c>
      <c r="F9" s="155" t="s">
        <v>119</v>
      </c>
      <c r="G9" s="154" t="s">
        <v>83</v>
      </c>
      <c r="H9" s="154" t="s">
        <v>160</v>
      </c>
      <c r="I9" s="156" t="s">
        <v>122</v>
      </c>
      <c r="K9" s="245" t="s">
        <v>157</v>
      </c>
    </row>
    <row r="10" spans="1:11" x14ac:dyDescent="0.25">
      <c r="A10" s="103">
        <v>1</v>
      </c>
      <c r="B10" s="104"/>
      <c r="C10" s="104"/>
      <c r="D10" s="104"/>
      <c r="E10" s="105"/>
      <c r="F10" s="106"/>
      <c r="G10" s="106"/>
      <c r="H10" s="106"/>
      <c r="I10" s="295"/>
      <c r="K10" s="246">
        <v>10</v>
      </c>
    </row>
    <row r="11" spans="1:11" x14ac:dyDescent="0.25">
      <c r="A11" s="164">
        <f>A10+1</f>
        <v>2</v>
      </c>
      <c r="B11" s="162"/>
      <c r="C11" s="109"/>
      <c r="D11" s="162"/>
      <c r="E11" s="110"/>
      <c r="F11" s="111"/>
      <c r="G11" s="111"/>
      <c r="H11" s="111"/>
      <c r="I11" s="291"/>
    </row>
    <row r="12" spans="1:11" x14ac:dyDescent="0.25">
      <c r="A12" s="164">
        <f t="shared" ref="A12:A18" si="0">A11+1</f>
        <v>3</v>
      </c>
      <c r="B12" s="109"/>
      <c r="C12" s="109"/>
      <c r="D12" s="109"/>
      <c r="E12" s="110"/>
      <c r="F12" s="111"/>
      <c r="G12" s="111"/>
      <c r="H12" s="111"/>
      <c r="I12" s="291"/>
    </row>
    <row r="13" spans="1:11" x14ac:dyDescent="0.25">
      <c r="A13" s="164">
        <f t="shared" si="0"/>
        <v>4</v>
      </c>
      <c r="B13" s="109"/>
      <c r="C13" s="109"/>
      <c r="D13" s="109"/>
      <c r="E13" s="110"/>
      <c r="F13" s="111"/>
      <c r="G13" s="111"/>
      <c r="H13" s="111"/>
      <c r="I13" s="291"/>
    </row>
    <row r="14" spans="1:11" x14ac:dyDescent="0.25">
      <c r="A14" s="164">
        <f t="shared" si="0"/>
        <v>5</v>
      </c>
      <c r="B14" s="109"/>
      <c r="C14" s="109"/>
      <c r="D14" s="109"/>
      <c r="E14" s="110"/>
      <c r="F14" s="111"/>
      <c r="G14" s="111"/>
      <c r="H14" s="111"/>
      <c r="I14" s="291"/>
    </row>
    <row r="15" spans="1:11" x14ac:dyDescent="0.25">
      <c r="A15" s="164">
        <f t="shared" si="0"/>
        <v>6</v>
      </c>
      <c r="B15" s="109"/>
      <c r="C15" s="109"/>
      <c r="D15" s="109"/>
      <c r="E15" s="110"/>
      <c r="F15" s="111"/>
      <c r="G15" s="111"/>
      <c r="H15" s="111"/>
      <c r="I15" s="291"/>
    </row>
    <row r="16" spans="1:11" x14ac:dyDescent="0.25">
      <c r="A16" s="164">
        <f t="shared" si="0"/>
        <v>7</v>
      </c>
      <c r="B16" s="109"/>
      <c r="C16" s="109"/>
      <c r="D16" s="109"/>
      <c r="E16" s="110"/>
      <c r="F16" s="111"/>
      <c r="G16" s="111"/>
      <c r="H16" s="111"/>
      <c r="I16" s="291"/>
    </row>
    <row r="17" spans="1:10" x14ac:dyDescent="0.25">
      <c r="A17" s="164">
        <f t="shared" si="0"/>
        <v>8</v>
      </c>
      <c r="B17" s="109"/>
      <c r="C17" s="109"/>
      <c r="D17" s="109"/>
      <c r="E17" s="110"/>
      <c r="F17" s="111"/>
      <c r="G17" s="111"/>
      <c r="H17" s="111"/>
      <c r="I17" s="291"/>
    </row>
    <row r="18" spans="1:10" x14ac:dyDescent="0.25">
      <c r="A18" s="164">
        <f t="shared" si="0"/>
        <v>9</v>
      </c>
      <c r="B18" s="109"/>
      <c r="C18" s="109"/>
      <c r="D18" s="109"/>
      <c r="E18" s="110"/>
      <c r="F18" s="111"/>
      <c r="G18" s="111"/>
      <c r="H18" s="111"/>
      <c r="I18" s="291"/>
    </row>
    <row r="19" spans="1:10" ht="15.75" thickBot="1" x14ac:dyDescent="0.3">
      <c r="A19" s="120">
        <f>A18+1</f>
        <v>10</v>
      </c>
      <c r="B19" s="114"/>
      <c r="C19" s="114"/>
      <c r="D19" s="114"/>
      <c r="E19" s="115"/>
      <c r="F19" s="116"/>
      <c r="G19" s="116"/>
      <c r="H19" s="116"/>
      <c r="I19" s="292"/>
    </row>
    <row r="20" spans="1:10" ht="16.5" thickBot="1" x14ac:dyDescent="0.3">
      <c r="A20" s="333"/>
      <c r="B20" s="118"/>
      <c r="C20" s="118"/>
      <c r="D20" s="118"/>
      <c r="E20" s="118"/>
      <c r="F20" s="118"/>
      <c r="G20" s="118"/>
      <c r="H20" s="121" t="str">
        <f>"Total "&amp;LEFT(A7,2)</f>
        <v>Total I8</v>
      </c>
      <c r="I20" s="122">
        <f>SUM(I10:I19)</f>
        <v>0</v>
      </c>
      <c r="J20" s="6"/>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K18" sqref="K18"/>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row>
    <row r="7" spans="1:11" ht="15.75" customHeight="1" x14ac:dyDescent="0.25">
      <c r="A7" s="433" t="str">
        <f>'Descriere indicatori'!A12&amp;". "&amp;'Descriere indicatori'!B12</f>
        <v xml:space="preserve">I9. Studii in extenso apărute în volume colective publicate la edituri de prestigiu naţional* </v>
      </c>
      <c r="B7" s="433"/>
      <c r="C7" s="433"/>
      <c r="D7" s="433"/>
      <c r="E7" s="433"/>
      <c r="F7" s="433"/>
      <c r="G7" s="433"/>
      <c r="H7" s="433"/>
      <c r="I7" s="433"/>
      <c r="J7" s="179"/>
    </row>
    <row r="8" spans="1:11" ht="16.5" thickBot="1" x14ac:dyDescent="0.3">
      <c r="A8" s="50"/>
      <c r="B8" s="50"/>
      <c r="C8" s="50"/>
      <c r="D8" s="50"/>
      <c r="E8" s="50"/>
      <c r="F8" s="50"/>
      <c r="G8" s="62"/>
      <c r="H8" s="50"/>
      <c r="I8" s="50"/>
      <c r="J8" s="50"/>
    </row>
    <row r="9" spans="1:11" ht="30.75" thickBot="1" x14ac:dyDescent="0.3">
      <c r="A9" s="153" t="s">
        <v>80</v>
      </c>
      <c r="B9" s="154" t="s">
        <v>115</v>
      </c>
      <c r="C9" s="154" t="s">
        <v>81</v>
      </c>
      <c r="D9" s="154" t="s">
        <v>82</v>
      </c>
      <c r="E9" s="154" t="s">
        <v>110</v>
      </c>
      <c r="F9" s="155" t="s">
        <v>119</v>
      </c>
      <c r="G9" s="154" t="s">
        <v>83</v>
      </c>
      <c r="H9" s="154" t="s">
        <v>160</v>
      </c>
      <c r="I9" s="156" t="s">
        <v>122</v>
      </c>
      <c r="K9" s="245" t="s">
        <v>157</v>
      </c>
    </row>
    <row r="10" spans="1:11" ht="60.75" thickBot="1" x14ac:dyDescent="0.3">
      <c r="A10" s="159">
        <v>1</v>
      </c>
      <c r="B10" s="348" t="s">
        <v>271</v>
      </c>
      <c r="C10" s="349" t="s">
        <v>343</v>
      </c>
      <c r="D10" s="362" t="s">
        <v>344</v>
      </c>
      <c r="E10" s="38" t="s">
        <v>345</v>
      </c>
      <c r="F10" s="374">
        <v>2023</v>
      </c>
      <c r="I10" s="361">
        <v>7</v>
      </c>
      <c r="K10" s="246">
        <v>7</v>
      </c>
    </row>
    <row r="11" spans="1:11" ht="60.75" thickBot="1" x14ac:dyDescent="0.3">
      <c r="A11" s="180">
        <f>A10+1</f>
        <v>2</v>
      </c>
      <c r="B11" s="348" t="s">
        <v>271</v>
      </c>
      <c r="C11" s="362" t="s">
        <v>346</v>
      </c>
      <c r="D11" s="362" t="s">
        <v>344</v>
      </c>
      <c r="E11" s="375" t="s">
        <v>347</v>
      </c>
      <c r="F11" s="374">
        <v>2015</v>
      </c>
      <c r="G11" s="364" t="s">
        <v>348</v>
      </c>
      <c r="H11" s="359" t="s">
        <v>349</v>
      </c>
      <c r="I11" s="361">
        <v>7</v>
      </c>
    </row>
    <row r="12" spans="1:11" ht="45.75" thickBot="1" x14ac:dyDescent="0.3">
      <c r="A12" s="180">
        <f t="shared" ref="A12:A19" si="0">A11+1</f>
        <v>3</v>
      </c>
      <c r="B12" s="348" t="s">
        <v>271</v>
      </c>
      <c r="C12" s="362" t="s">
        <v>350</v>
      </c>
      <c r="D12" s="362" t="s">
        <v>351</v>
      </c>
      <c r="E12" s="376" t="s">
        <v>352</v>
      </c>
      <c r="F12" s="111">
        <v>2011</v>
      </c>
      <c r="G12" s="111"/>
      <c r="H12" s="111" t="s">
        <v>353</v>
      </c>
      <c r="I12" s="291">
        <v>7</v>
      </c>
    </row>
    <row r="13" spans="1:11" ht="30" x14ac:dyDescent="0.25">
      <c r="A13" s="180">
        <f t="shared" si="0"/>
        <v>4</v>
      </c>
      <c r="B13" s="348" t="s">
        <v>271</v>
      </c>
      <c r="C13" s="362" t="s">
        <v>354</v>
      </c>
      <c r="D13" s="362" t="s">
        <v>355</v>
      </c>
      <c r="E13" s="36" t="s">
        <v>356</v>
      </c>
      <c r="F13" s="111">
        <v>2010</v>
      </c>
      <c r="G13" s="377" t="s">
        <v>357</v>
      </c>
      <c r="H13" s="111" t="s">
        <v>358</v>
      </c>
      <c r="I13" s="291">
        <v>7</v>
      </c>
    </row>
    <row r="14" spans="1:11" x14ac:dyDescent="0.25">
      <c r="A14" s="180">
        <f t="shared" si="0"/>
        <v>5</v>
      </c>
      <c r="B14" s="181"/>
      <c r="C14" s="181"/>
      <c r="D14" s="181"/>
      <c r="E14" s="181"/>
      <c r="F14" s="181"/>
      <c r="G14" s="111"/>
      <c r="H14" s="181"/>
      <c r="I14" s="301"/>
    </row>
    <row r="15" spans="1:11" x14ac:dyDescent="0.25">
      <c r="A15" s="180">
        <f t="shared" si="0"/>
        <v>6</v>
      </c>
      <c r="B15" s="181"/>
      <c r="C15" s="181"/>
      <c r="D15" s="181"/>
      <c r="E15" s="181"/>
      <c r="F15" s="181"/>
      <c r="G15" s="111"/>
      <c r="H15" s="181"/>
      <c r="I15" s="301"/>
    </row>
    <row r="16" spans="1:11" x14ac:dyDescent="0.25">
      <c r="A16" s="180">
        <f t="shared" si="0"/>
        <v>7</v>
      </c>
      <c r="B16" s="181"/>
      <c r="C16" s="181"/>
      <c r="D16" s="181"/>
      <c r="E16" s="181"/>
      <c r="F16" s="181"/>
      <c r="G16" s="111"/>
      <c r="H16" s="181"/>
      <c r="I16" s="301"/>
    </row>
    <row r="17" spans="1:10" x14ac:dyDescent="0.25">
      <c r="A17" s="180">
        <f t="shared" si="0"/>
        <v>8</v>
      </c>
      <c r="B17" s="181"/>
      <c r="C17" s="181"/>
      <c r="D17" s="181"/>
      <c r="E17" s="181"/>
      <c r="F17" s="181"/>
      <c r="G17" s="111"/>
      <c r="H17" s="181"/>
      <c r="I17" s="301"/>
    </row>
    <row r="18" spans="1:10" x14ac:dyDescent="0.25">
      <c r="A18" s="180">
        <f t="shared" si="0"/>
        <v>9</v>
      </c>
      <c r="B18" s="181"/>
      <c r="C18" s="181"/>
      <c r="D18" s="181"/>
      <c r="E18" s="181"/>
      <c r="F18" s="181"/>
      <c r="G18" s="111"/>
      <c r="H18" s="181"/>
      <c r="I18" s="301"/>
    </row>
    <row r="19" spans="1:10" ht="15.75" thickBot="1" x14ac:dyDescent="0.3">
      <c r="A19" s="148">
        <f t="shared" si="0"/>
        <v>10</v>
      </c>
      <c r="B19" s="182"/>
      <c r="C19" s="182"/>
      <c r="D19" s="182"/>
      <c r="E19" s="182"/>
      <c r="F19" s="182"/>
      <c r="G19" s="116"/>
      <c r="H19" s="182"/>
      <c r="I19" s="302"/>
    </row>
    <row r="20" spans="1:10" ht="16.5" thickBot="1" x14ac:dyDescent="0.3">
      <c r="A20" s="333"/>
      <c r="B20" s="118"/>
      <c r="C20" s="118"/>
      <c r="D20" s="118"/>
      <c r="E20" s="118"/>
      <c r="F20" s="118"/>
      <c r="G20" s="118"/>
      <c r="H20" s="121" t="str">
        <f>"Total "&amp;LEFT(A7,2)</f>
        <v>Total I9</v>
      </c>
      <c r="I20" s="122">
        <f>SUM(I10:I19)</f>
        <v>28</v>
      </c>
      <c r="J20" s="6"/>
    </row>
    <row r="22" spans="1:10"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topLeftCell="A7" workbookViewId="0">
      <selection activeCell="L24" sqref="L2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row>
    <row r="7" spans="1:11" ht="39" customHeight="1" x14ac:dyDescent="0.25">
      <c r="A7" s="433" t="str">
        <f>'Descriere indicatori'!A13&amp;". "&amp;'Descriere indicatori'!B13</f>
        <v xml:space="preserve">I10. Studii in extenso apărute în volume colective publicate la edituri recunoscute în domeniu*, precum şi studiile aferente proiectelor* </v>
      </c>
      <c r="B7" s="433"/>
      <c r="C7" s="433"/>
      <c r="D7" s="433"/>
      <c r="E7" s="433"/>
      <c r="F7" s="433"/>
      <c r="G7" s="433"/>
      <c r="H7" s="433"/>
      <c r="I7" s="433"/>
    </row>
    <row r="8" spans="1:11" ht="17.25" customHeight="1" thickBot="1" x14ac:dyDescent="0.3">
      <c r="A8" s="33"/>
      <c r="B8" s="50"/>
      <c r="C8" s="50"/>
      <c r="D8" s="50"/>
      <c r="E8" s="50"/>
      <c r="F8" s="50"/>
      <c r="G8" s="50"/>
      <c r="H8" s="50"/>
      <c r="I8" s="50"/>
    </row>
    <row r="9" spans="1:11" ht="30.75" thickBot="1" x14ac:dyDescent="0.3">
      <c r="A9" s="153" t="s">
        <v>80</v>
      </c>
      <c r="B9" s="154" t="s">
        <v>115</v>
      </c>
      <c r="C9" s="154" t="s">
        <v>81</v>
      </c>
      <c r="D9" s="154" t="s">
        <v>82</v>
      </c>
      <c r="E9" s="154" t="s">
        <v>110</v>
      </c>
      <c r="F9" s="155" t="s">
        <v>119</v>
      </c>
      <c r="G9" s="154" t="s">
        <v>83</v>
      </c>
      <c r="H9" s="154" t="s">
        <v>160</v>
      </c>
      <c r="I9" s="156" t="s">
        <v>122</v>
      </c>
      <c r="K9" s="245" t="s">
        <v>157</v>
      </c>
    </row>
    <row r="10" spans="1:11" ht="60.75" thickBot="1" x14ac:dyDescent="0.3">
      <c r="A10" s="159">
        <v>1</v>
      </c>
      <c r="B10" s="348" t="s">
        <v>271</v>
      </c>
      <c r="C10" s="349" t="s">
        <v>359</v>
      </c>
      <c r="D10" s="349" t="s">
        <v>360</v>
      </c>
      <c r="E10" s="378" t="s">
        <v>361</v>
      </c>
      <c r="F10" s="142" t="s">
        <v>362</v>
      </c>
      <c r="H10" s="142" t="s">
        <v>363</v>
      </c>
      <c r="I10" s="303">
        <v>7</v>
      </c>
      <c r="J10" s="191"/>
      <c r="K10" s="246" t="s">
        <v>211</v>
      </c>
    </row>
    <row r="11" spans="1:11" ht="60.75" thickBot="1" x14ac:dyDescent="0.3">
      <c r="A11" s="160">
        <f>A10+1</f>
        <v>2</v>
      </c>
      <c r="B11" s="348" t="s">
        <v>364</v>
      </c>
      <c r="C11" s="369" t="s">
        <v>365</v>
      </c>
      <c r="D11" s="364" t="s">
        <v>366</v>
      </c>
      <c r="E11" s="376" t="s">
        <v>367</v>
      </c>
      <c r="F11" s="142" t="s">
        <v>368</v>
      </c>
      <c r="G11" s="142"/>
      <c r="H11" s="142" t="s">
        <v>369</v>
      </c>
      <c r="I11" s="303">
        <v>7</v>
      </c>
      <c r="J11" s="191"/>
    </row>
    <row r="12" spans="1:11" ht="75" x14ac:dyDescent="0.25">
      <c r="A12" s="160">
        <f t="shared" ref="A12:A19" si="0">A11+1</f>
        <v>3</v>
      </c>
      <c r="B12" s="348" t="s">
        <v>271</v>
      </c>
      <c r="C12" s="369" t="s">
        <v>370</v>
      </c>
      <c r="D12" s="364" t="s">
        <v>371</v>
      </c>
      <c r="E12" s="364" t="s">
        <v>372</v>
      </c>
      <c r="F12" s="163" t="s">
        <v>373</v>
      </c>
      <c r="G12" s="163"/>
      <c r="H12" s="163" t="s">
        <v>374</v>
      </c>
      <c r="I12" s="296">
        <v>7</v>
      </c>
    </row>
    <row r="13" spans="1:11" x14ac:dyDescent="0.25">
      <c r="A13" s="160">
        <f t="shared" si="0"/>
        <v>4</v>
      </c>
      <c r="B13" s="110"/>
      <c r="C13" s="110"/>
      <c r="D13" s="139"/>
      <c r="E13" s="36"/>
      <c r="F13" s="111"/>
      <c r="G13" s="111"/>
      <c r="H13" s="111"/>
      <c r="I13" s="291"/>
    </row>
    <row r="14" spans="1:11" x14ac:dyDescent="0.25">
      <c r="A14" s="160">
        <f t="shared" si="0"/>
        <v>5</v>
      </c>
      <c r="B14" s="139"/>
      <c r="C14" s="110"/>
      <c r="D14" s="110"/>
      <c r="E14" s="175"/>
      <c r="F14" s="111"/>
      <c r="G14" s="111"/>
      <c r="H14" s="111"/>
      <c r="I14" s="291"/>
    </row>
    <row r="15" spans="1:11" x14ac:dyDescent="0.25">
      <c r="A15" s="160">
        <f t="shared" si="0"/>
        <v>6</v>
      </c>
      <c r="B15" s="162"/>
      <c r="C15" s="162"/>
      <c r="D15" s="162"/>
      <c r="E15" s="175"/>
      <c r="F15" s="111"/>
      <c r="G15" s="111"/>
      <c r="H15" s="111"/>
      <c r="I15" s="291"/>
    </row>
    <row r="16" spans="1:11" x14ac:dyDescent="0.25">
      <c r="A16" s="160">
        <f t="shared" si="0"/>
        <v>7</v>
      </c>
      <c r="B16" s="162"/>
      <c r="C16" s="109"/>
      <c r="D16" s="162"/>
      <c r="E16" s="175"/>
      <c r="F16" s="111"/>
      <c r="G16" s="111"/>
      <c r="H16" s="111"/>
      <c r="I16" s="291"/>
    </row>
    <row r="17" spans="1:9" x14ac:dyDescent="0.25">
      <c r="A17" s="160">
        <f t="shared" si="0"/>
        <v>8</v>
      </c>
      <c r="B17" s="162"/>
      <c r="C17" s="109"/>
      <c r="D17" s="162"/>
      <c r="E17" s="175"/>
      <c r="F17" s="111"/>
      <c r="G17" s="111"/>
      <c r="H17" s="111"/>
      <c r="I17" s="291"/>
    </row>
    <row r="18" spans="1:9" x14ac:dyDescent="0.25">
      <c r="A18" s="160">
        <f t="shared" si="0"/>
        <v>9</v>
      </c>
      <c r="B18" s="175"/>
      <c r="C18" s="36"/>
      <c r="D18" s="36"/>
      <c r="E18" s="36"/>
      <c r="F18" s="111"/>
      <c r="G18" s="111"/>
      <c r="H18" s="111"/>
      <c r="I18" s="291"/>
    </row>
    <row r="19" spans="1:9" ht="15.75" thickBot="1" x14ac:dyDescent="0.3">
      <c r="A19" s="226">
        <f t="shared" si="0"/>
        <v>10</v>
      </c>
      <c r="B19" s="149"/>
      <c r="C19" s="115"/>
      <c r="D19" s="115"/>
      <c r="E19" s="177"/>
      <c r="F19" s="116"/>
      <c r="G19" s="116"/>
      <c r="H19" s="116"/>
      <c r="I19" s="292"/>
    </row>
    <row r="20" spans="1:9" ht="15.75" thickBot="1" x14ac:dyDescent="0.3">
      <c r="A20" s="333"/>
      <c r="B20" s="147"/>
      <c r="C20" s="147"/>
      <c r="D20" s="178"/>
      <c r="E20" s="178"/>
      <c r="F20" s="178"/>
      <c r="G20" s="178"/>
      <c r="H20" s="121" t="str">
        <f>"Total "&amp;LEFT(A7,3)</f>
        <v>Total I10</v>
      </c>
      <c r="I20" s="227">
        <f>SUM(I10:I19)</f>
        <v>21</v>
      </c>
    </row>
    <row r="21" spans="1:9" x14ac:dyDescent="0.25">
      <c r="B21" s="15"/>
      <c r="C21" s="17"/>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row r="23" spans="1:9" x14ac:dyDescent="0.25">
      <c r="B23" s="17"/>
      <c r="C23" s="17"/>
    </row>
    <row r="24" spans="1:9" x14ac:dyDescent="0.25">
      <c r="B24" s="17"/>
      <c r="C24" s="17"/>
    </row>
    <row r="25" spans="1:9" x14ac:dyDescent="0.25">
      <c r="B25" s="17"/>
      <c r="C25" s="1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K26"/>
  <sheetViews>
    <sheetView topLeftCell="A10" workbookViewId="0">
      <selection activeCell="O13" sqref="O13"/>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c r="J6" s="34"/>
    </row>
    <row r="7" spans="1:11" ht="39" customHeight="1" x14ac:dyDescent="0.25">
      <c r="A7" s="433"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33"/>
      <c r="C7" s="433"/>
      <c r="D7" s="433"/>
      <c r="E7" s="433"/>
      <c r="F7" s="433"/>
      <c r="G7" s="433"/>
      <c r="H7" s="433"/>
      <c r="I7" s="433"/>
      <c r="J7" s="33"/>
    </row>
    <row r="8" spans="1:11" ht="19.5" customHeight="1" thickBot="1" x14ac:dyDescent="0.3">
      <c r="A8" s="50"/>
      <c r="B8" s="50"/>
      <c r="C8" s="50"/>
      <c r="D8" s="50"/>
      <c r="E8" s="50"/>
      <c r="F8" s="50"/>
      <c r="G8" s="50"/>
      <c r="H8" s="50"/>
      <c r="I8" s="50"/>
      <c r="J8" s="33"/>
    </row>
    <row r="9" spans="1:11" ht="63" customHeight="1" thickBot="1" x14ac:dyDescent="0.3">
      <c r="A9" s="219" t="s">
        <v>80</v>
      </c>
      <c r="B9" s="220" t="s">
        <v>115</v>
      </c>
      <c r="C9" s="221" t="s">
        <v>78</v>
      </c>
      <c r="D9" s="221" t="s">
        <v>183</v>
      </c>
      <c r="E9" s="220" t="s">
        <v>119</v>
      </c>
      <c r="F9" s="221" t="s">
        <v>79</v>
      </c>
      <c r="G9" s="221" t="s">
        <v>109</v>
      </c>
      <c r="H9" s="221" t="s">
        <v>267</v>
      </c>
      <c r="I9" s="212" t="s">
        <v>196</v>
      </c>
      <c r="J9" s="2"/>
      <c r="K9" s="245" t="s">
        <v>157</v>
      </c>
    </row>
    <row r="10" spans="1:11" ht="90.75" thickBot="1" x14ac:dyDescent="0.3">
      <c r="A10" s="53">
        <v>1</v>
      </c>
      <c r="B10" s="348" t="s">
        <v>271</v>
      </c>
      <c r="C10" s="379" t="s">
        <v>375</v>
      </c>
      <c r="D10" s="380" t="s">
        <v>376</v>
      </c>
      <c r="E10" s="51">
        <v>2017</v>
      </c>
      <c r="F10" s="52"/>
      <c r="G10" s="20" t="s">
        <v>377</v>
      </c>
      <c r="H10" s="27" t="s">
        <v>378</v>
      </c>
      <c r="I10" s="304">
        <v>10</v>
      </c>
      <c r="K10" s="246" t="s">
        <v>212</v>
      </c>
    </row>
    <row r="11" spans="1:11" ht="32.25" thickBot="1" x14ac:dyDescent="0.3">
      <c r="A11" s="54">
        <f>A10+1</f>
        <v>2</v>
      </c>
      <c r="B11" s="348" t="s">
        <v>271</v>
      </c>
      <c r="C11" s="381" t="s">
        <v>379</v>
      </c>
      <c r="D11" s="362" t="s">
        <v>380</v>
      </c>
      <c r="E11" s="19">
        <v>2016</v>
      </c>
      <c r="F11" s="20"/>
      <c r="G11" s="20" t="s">
        <v>381</v>
      </c>
      <c r="H11" s="20" t="s">
        <v>382</v>
      </c>
      <c r="I11" s="305">
        <v>15</v>
      </c>
    </row>
    <row r="12" spans="1:11" ht="75.75" thickBot="1" x14ac:dyDescent="0.3">
      <c r="A12" s="54">
        <f t="shared" ref="A12:A19" si="0">A11+1</f>
        <v>3</v>
      </c>
      <c r="B12" s="348" t="s">
        <v>271</v>
      </c>
      <c r="C12" s="369" t="s">
        <v>383</v>
      </c>
      <c r="D12" s="362" t="s">
        <v>384</v>
      </c>
      <c r="E12" s="19">
        <v>2015</v>
      </c>
      <c r="F12" s="22"/>
      <c r="G12" s="20" t="s">
        <v>377</v>
      </c>
      <c r="H12" s="19" t="s">
        <v>385</v>
      </c>
      <c r="I12" s="305">
        <v>10</v>
      </c>
    </row>
    <row r="13" spans="1:11" ht="105.75" thickBot="1" x14ac:dyDescent="0.3">
      <c r="A13" s="54">
        <f t="shared" si="0"/>
        <v>4</v>
      </c>
      <c r="B13" s="348" t="s">
        <v>271</v>
      </c>
      <c r="C13" s="369" t="s">
        <v>386</v>
      </c>
      <c r="D13" s="362" t="s">
        <v>387</v>
      </c>
      <c r="E13" s="20">
        <v>2013</v>
      </c>
      <c r="F13" s="22"/>
      <c r="G13" s="20" t="s">
        <v>377</v>
      </c>
      <c r="H13" s="20" t="s">
        <v>388</v>
      </c>
      <c r="I13" s="305">
        <v>10</v>
      </c>
    </row>
    <row r="14" spans="1:11" ht="105" x14ac:dyDescent="0.25">
      <c r="A14" s="54">
        <f t="shared" si="0"/>
        <v>5</v>
      </c>
      <c r="B14" s="348" t="s">
        <v>332</v>
      </c>
      <c r="C14" s="369" t="s">
        <v>333</v>
      </c>
      <c r="D14" s="362" t="s">
        <v>389</v>
      </c>
      <c r="E14" s="20">
        <v>2009</v>
      </c>
      <c r="F14" s="20"/>
      <c r="G14" s="20" t="s">
        <v>377</v>
      </c>
      <c r="H14" s="20" t="s">
        <v>390</v>
      </c>
      <c r="I14" s="305">
        <v>10</v>
      </c>
    </row>
    <row r="15" spans="1:11" ht="15.75" x14ac:dyDescent="0.25">
      <c r="A15" s="54">
        <f t="shared" si="0"/>
        <v>6</v>
      </c>
      <c r="B15" s="19"/>
      <c r="C15" s="20"/>
      <c r="D15" s="20"/>
      <c r="E15" s="19"/>
      <c r="F15" s="19"/>
      <c r="G15" s="19"/>
      <c r="H15" s="19"/>
      <c r="I15" s="305"/>
    </row>
    <row r="16" spans="1:11" ht="15.75" x14ac:dyDescent="0.25">
      <c r="A16" s="54">
        <f t="shared" si="0"/>
        <v>7</v>
      </c>
      <c r="B16" s="19"/>
      <c r="C16" s="19"/>
      <c r="D16" s="20"/>
      <c r="E16" s="19"/>
      <c r="F16" s="19"/>
      <c r="G16" s="20"/>
      <c r="H16" s="19"/>
      <c r="I16" s="305"/>
    </row>
    <row r="17" spans="1:10" ht="15.75" x14ac:dyDescent="0.25">
      <c r="A17" s="54">
        <f t="shared" si="0"/>
        <v>8</v>
      </c>
      <c r="B17" s="20"/>
      <c r="C17" s="20"/>
      <c r="D17" s="20"/>
      <c r="E17" s="19"/>
      <c r="F17" s="19"/>
      <c r="G17" s="20"/>
      <c r="H17" s="19"/>
      <c r="I17" s="305"/>
    </row>
    <row r="18" spans="1:10" ht="15.75" x14ac:dyDescent="0.25">
      <c r="A18" s="54">
        <f t="shared" si="0"/>
        <v>9</v>
      </c>
      <c r="B18" s="20"/>
      <c r="C18" s="20"/>
      <c r="D18" s="20"/>
      <c r="E18" s="20"/>
      <c r="F18" s="26"/>
      <c r="G18" s="21"/>
      <c r="H18" s="20"/>
      <c r="I18" s="306"/>
      <c r="J18" s="23"/>
    </row>
    <row r="19" spans="1:10" ht="16.5" thickBot="1" x14ac:dyDescent="0.3">
      <c r="A19" s="55">
        <f t="shared" si="0"/>
        <v>10</v>
      </c>
      <c r="B19" s="43"/>
      <c r="C19" s="56"/>
      <c r="D19" s="43"/>
      <c r="E19" s="43"/>
      <c r="F19" s="56"/>
      <c r="G19" s="56"/>
      <c r="H19" s="56"/>
      <c r="I19" s="307"/>
    </row>
    <row r="20" spans="1:10" ht="16.5" thickBot="1" x14ac:dyDescent="0.3">
      <c r="A20" s="332"/>
      <c r="D20" s="24"/>
      <c r="E20" s="17"/>
      <c r="H20" s="121" t="str">
        <f>"Total "&amp;LEFT(A7,4)</f>
        <v>Total I11a</v>
      </c>
      <c r="I20" s="168">
        <f>SUM(I10:I19)</f>
        <v>55</v>
      </c>
    </row>
    <row r="21" spans="1:10" ht="15.75" x14ac:dyDescent="0.25">
      <c r="A21" s="46"/>
      <c r="D21" s="25"/>
      <c r="E21" s="17"/>
    </row>
    <row r="22" spans="1:10" x14ac:dyDescent="0.25">
      <c r="D22" s="25"/>
      <c r="E22" s="17"/>
    </row>
    <row r="23" spans="1:10" x14ac:dyDescent="0.25">
      <c r="D23" s="24"/>
      <c r="E23" s="17"/>
    </row>
    <row r="24" spans="1:10" x14ac:dyDescent="0.25">
      <c r="D24" s="24"/>
      <c r="E24" s="17"/>
    </row>
    <row r="25" spans="1:10" x14ac:dyDescent="0.25">
      <c r="D25" s="24"/>
      <c r="E25" s="17"/>
    </row>
    <row r="26" spans="1:10" x14ac:dyDescent="0.25">
      <c r="D26" s="15"/>
      <c r="E26" s="17"/>
    </row>
  </sheetData>
  <mergeCells count="2">
    <mergeCell ref="A7:I7"/>
    <mergeCell ref="A6:I6"/>
  </mergeCells>
  <phoneticPr fontId="0" type="noConversion"/>
  <hyperlinks>
    <hyperlink ref="C10" r:id="rId1" display="http://argument.uauim.ro/en/issues/7/173/" xr:uid="{5D3A2ADE-0B7D-4A0B-9F5F-DD12DB77BA8A}"/>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workbookViewId="0">
      <selection activeCell="A6" sqref="A6:H6"/>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0" ht="15.75" x14ac:dyDescent="0.25">
      <c r="A1" s="242" t="str">
        <f>'Date initiale'!C3</f>
        <v>Universitatea de Arhitectură și Urbanism "Ion Mincu" București</v>
      </c>
      <c r="B1" s="242"/>
      <c r="C1" s="242"/>
      <c r="D1" s="16"/>
    </row>
    <row r="2" spans="1:10" ht="15.75" x14ac:dyDescent="0.25">
      <c r="A2" s="242" t="str">
        <f>'Date initiale'!B4&amp;" "&amp;'Date initiale'!C4</f>
        <v>Facultatea ARHITECTURA</v>
      </c>
      <c r="B2" s="242"/>
      <c r="C2" s="242"/>
      <c r="D2" s="16"/>
    </row>
    <row r="3" spans="1:10" ht="15.75" x14ac:dyDescent="0.25">
      <c r="A3" s="242" t="str">
        <f>'Date initiale'!B5&amp;" "&amp;'Date initiale'!C5</f>
        <v>Departamentul Sinteza Proiectării</v>
      </c>
      <c r="B3" s="242"/>
      <c r="C3" s="242"/>
      <c r="D3" s="16"/>
    </row>
    <row r="4" spans="1:10" x14ac:dyDescent="0.25">
      <c r="A4" s="118" t="str">
        <f>'Date initiale'!C6&amp;", "&amp;'Date initiale'!C7</f>
        <v>Lakatoş Andrei Eugen, 24</v>
      </c>
      <c r="B4" s="118"/>
      <c r="C4" s="118"/>
    </row>
    <row r="5" spans="1:10" x14ac:dyDescent="0.25">
      <c r="A5" s="118"/>
      <c r="B5" s="118"/>
      <c r="C5" s="118"/>
    </row>
    <row r="6" spans="1:10" ht="15.75" x14ac:dyDescent="0.25">
      <c r="A6" s="430" t="s">
        <v>159</v>
      </c>
      <c r="B6" s="430"/>
      <c r="C6" s="430"/>
      <c r="D6" s="430"/>
      <c r="E6" s="430"/>
      <c r="F6" s="430"/>
      <c r="G6" s="430"/>
      <c r="H6" s="430"/>
      <c r="I6" s="34"/>
      <c r="J6" s="34"/>
    </row>
    <row r="7" spans="1:10" ht="39" customHeight="1" x14ac:dyDescent="0.25">
      <c r="A7" s="433"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33"/>
      <c r="C7" s="433"/>
      <c r="D7" s="433"/>
      <c r="E7" s="433"/>
      <c r="F7" s="433"/>
      <c r="G7" s="433"/>
      <c r="H7" s="433"/>
      <c r="I7" s="179"/>
      <c r="J7" s="179"/>
    </row>
    <row r="8" spans="1:10" ht="21.75" customHeight="1" thickBot="1" x14ac:dyDescent="0.3">
      <c r="A8" s="48"/>
      <c r="B8" s="48"/>
      <c r="C8" s="48"/>
      <c r="D8" s="48"/>
      <c r="E8" s="48"/>
      <c r="F8" s="48"/>
      <c r="G8" s="48"/>
      <c r="H8" s="48"/>
    </row>
    <row r="9" spans="1:10" ht="30.75" thickBot="1" x14ac:dyDescent="0.3">
      <c r="A9" s="153" t="s">
        <v>80</v>
      </c>
      <c r="B9" s="211" t="s">
        <v>115</v>
      </c>
      <c r="C9" s="211" t="s">
        <v>185</v>
      </c>
      <c r="D9" s="211" t="s">
        <v>186</v>
      </c>
      <c r="E9" s="211" t="s">
        <v>105</v>
      </c>
      <c r="F9" s="211" t="s">
        <v>106</v>
      </c>
      <c r="G9" s="222" t="s">
        <v>184</v>
      </c>
      <c r="H9" s="212" t="s">
        <v>196</v>
      </c>
      <c r="J9" s="245" t="s">
        <v>157</v>
      </c>
    </row>
    <row r="10" spans="1:10" x14ac:dyDescent="0.25">
      <c r="A10" s="192">
        <v>1</v>
      </c>
      <c r="B10" s="124"/>
      <c r="C10" s="193"/>
      <c r="D10" s="194"/>
      <c r="E10" s="195"/>
      <c r="F10" s="196"/>
      <c r="G10" s="197"/>
      <c r="H10" s="308"/>
      <c r="J10" s="246" t="s">
        <v>213</v>
      </c>
    </row>
    <row r="11" spans="1:10" x14ac:dyDescent="0.25">
      <c r="A11" s="198">
        <f>A10+1</f>
        <v>2</v>
      </c>
      <c r="B11" s="127"/>
      <c r="C11" s="127"/>
      <c r="D11" s="127"/>
      <c r="E11" s="127"/>
      <c r="F11" s="199"/>
      <c r="G11" s="200"/>
      <c r="H11" s="296"/>
    </row>
    <row r="12" spans="1:10" ht="15.75" x14ac:dyDescent="0.25">
      <c r="A12" s="198">
        <f t="shared" ref="A12:A19" si="0">A11+1</f>
        <v>3</v>
      </c>
      <c r="B12" s="202"/>
      <c r="C12" s="202"/>
      <c r="D12" s="202"/>
      <c r="E12" s="202"/>
      <c r="F12" s="203"/>
      <c r="G12" s="204"/>
      <c r="H12" s="309"/>
      <c r="I12" s="23"/>
    </row>
    <row r="13" spans="1:10" ht="15.75" x14ac:dyDescent="0.25">
      <c r="A13" s="198">
        <f t="shared" si="0"/>
        <v>4</v>
      </c>
      <c r="B13" s="127"/>
      <c r="C13" s="127"/>
      <c r="D13" s="127"/>
      <c r="E13" s="127"/>
      <c r="F13" s="199"/>
      <c r="G13" s="200"/>
      <c r="H13" s="296"/>
      <c r="I13" s="23"/>
    </row>
    <row r="14" spans="1:10" x14ac:dyDescent="0.25">
      <c r="A14" s="198">
        <f t="shared" si="0"/>
        <v>5</v>
      </c>
      <c r="B14" s="127"/>
      <c r="C14" s="127"/>
      <c r="D14" s="127"/>
      <c r="E14" s="127"/>
      <c r="F14" s="199"/>
      <c r="G14" s="200"/>
      <c r="H14" s="296"/>
    </row>
    <row r="15" spans="1:10" ht="15.75" x14ac:dyDescent="0.25">
      <c r="A15" s="198">
        <f t="shared" si="0"/>
        <v>6</v>
      </c>
      <c r="B15" s="127"/>
      <c r="C15" s="127"/>
      <c r="D15" s="127"/>
      <c r="E15" s="127"/>
      <c r="F15" s="199"/>
      <c r="G15" s="200"/>
      <c r="H15" s="296"/>
      <c r="I15" s="23"/>
    </row>
    <row r="16" spans="1:10" x14ac:dyDescent="0.25">
      <c r="A16" s="198">
        <f t="shared" si="0"/>
        <v>7</v>
      </c>
      <c r="B16" s="127"/>
      <c r="C16" s="127"/>
      <c r="D16" s="127"/>
      <c r="E16" s="127"/>
      <c r="F16" s="199"/>
      <c r="G16" s="200"/>
      <c r="H16" s="296"/>
    </row>
    <row r="17" spans="1:9" ht="15.75" x14ac:dyDescent="0.25">
      <c r="A17" s="198">
        <f t="shared" si="0"/>
        <v>8</v>
      </c>
      <c r="B17" s="202"/>
      <c r="C17" s="202"/>
      <c r="D17" s="202"/>
      <c r="E17" s="202"/>
      <c r="F17" s="203"/>
      <c r="G17" s="204"/>
      <c r="H17" s="309"/>
      <c r="I17" s="23"/>
    </row>
    <row r="18" spans="1:9" ht="15.75" x14ac:dyDescent="0.25">
      <c r="A18" s="198">
        <f t="shared" si="0"/>
        <v>9</v>
      </c>
      <c r="B18" s="127"/>
      <c r="C18" s="127"/>
      <c r="D18" s="127"/>
      <c r="E18" s="127"/>
      <c r="F18" s="199"/>
      <c r="G18" s="200"/>
      <c r="H18" s="296"/>
      <c r="I18" s="23"/>
    </row>
    <row r="19" spans="1:9" ht="15.75" thickBot="1" x14ac:dyDescent="0.3">
      <c r="A19" s="205">
        <f t="shared" si="0"/>
        <v>10</v>
      </c>
      <c r="B19" s="133"/>
      <c r="C19" s="133"/>
      <c r="D19" s="133"/>
      <c r="E19" s="133"/>
      <c r="F19" s="206"/>
      <c r="G19" s="207"/>
      <c r="H19" s="310"/>
    </row>
    <row r="20" spans="1:9" ht="15.75" thickBot="1" x14ac:dyDescent="0.3">
      <c r="A20" s="331"/>
      <c r="B20" s="209"/>
      <c r="C20" s="209"/>
      <c r="D20" s="209"/>
      <c r="E20" s="209"/>
      <c r="G20" s="157" t="str">
        <f>"Total "&amp;LEFT(A7,4)</f>
        <v>Total I11b</v>
      </c>
      <c r="H20" s="254">
        <f>SUM(H10:H19)</f>
        <v>0</v>
      </c>
    </row>
    <row r="21" spans="1:9" ht="15.75" x14ac:dyDescent="0.2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28"/>
  <sheetViews>
    <sheetView topLeftCell="A10" workbookViewId="0">
      <selection activeCell="N19" sqref="N19"/>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9" x14ac:dyDescent="0.25">
      <c r="A1" s="242" t="str">
        <f>'Date initiale'!C3</f>
        <v>Universitatea de Arhitectură și Urbanism "Ion Mincu" București</v>
      </c>
      <c r="B1" s="242"/>
      <c r="C1" s="242"/>
    </row>
    <row r="2" spans="1:9" x14ac:dyDescent="0.25">
      <c r="A2" s="242" t="str">
        <f>'Date initiale'!B4&amp;" "&amp;'Date initiale'!C4</f>
        <v>Facultatea ARHITECTURA</v>
      </c>
      <c r="B2" s="242"/>
      <c r="C2" s="242"/>
    </row>
    <row r="3" spans="1:9" x14ac:dyDescent="0.25">
      <c r="A3" s="242" t="str">
        <f>'Date initiale'!B5&amp;" "&amp;'Date initiale'!C5</f>
        <v>Departamentul Sinteza Proiectării</v>
      </c>
      <c r="B3" s="242"/>
      <c r="C3" s="242"/>
    </row>
    <row r="4" spans="1:9" x14ac:dyDescent="0.25">
      <c r="A4" s="118" t="str">
        <f>'Date initiale'!C6&amp;", "&amp;'Date initiale'!C7</f>
        <v>Lakatoş Andrei Eugen, 24</v>
      </c>
      <c r="B4" s="118"/>
      <c r="C4" s="118"/>
    </row>
    <row r="5" spans="1:9" x14ac:dyDescent="0.25">
      <c r="A5" s="118"/>
      <c r="B5" s="118"/>
      <c r="C5" s="118"/>
    </row>
    <row r="6" spans="1:9" ht="15.75" x14ac:dyDescent="0.25">
      <c r="A6" s="435" t="s">
        <v>159</v>
      </c>
      <c r="B6" s="435"/>
      <c r="C6" s="435"/>
      <c r="D6" s="435"/>
      <c r="E6" s="435"/>
      <c r="F6" s="435"/>
      <c r="G6" s="435"/>
    </row>
    <row r="7" spans="1:9" ht="15.75" x14ac:dyDescent="0.25">
      <c r="A7" s="433" t="str">
        <f>'Descriere indicatori'!A14&amp;"c. "&amp;'Descriere indicatori'!B16</f>
        <v xml:space="preserve">I11c. Susţinere comunicare publică în cadrul conferinţelor, colocviilor, seminarelor internaţionale/naţionale </v>
      </c>
      <c r="B7" s="433"/>
      <c r="C7" s="433"/>
      <c r="D7" s="433"/>
      <c r="E7" s="433"/>
      <c r="F7" s="433"/>
      <c r="G7" s="433"/>
      <c r="H7" s="179"/>
    </row>
    <row r="8" spans="1:9" ht="16.5" thickBot="1" x14ac:dyDescent="0.3">
      <c r="A8" s="50"/>
      <c r="B8" s="50"/>
      <c r="C8" s="50"/>
      <c r="D8" s="50"/>
      <c r="E8" s="50"/>
      <c r="F8" s="50"/>
      <c r="G8" s="50"/>
      <c r="H8" s="50"/>
    </row>
    <row r="9" spans="1:9" ht="30.75" thickBot="1" x14ac:dyDescent="0.3">
      <c r="A9" s="153" t="s">
        <v>80</v>
      </c>
      <c r="B9" s="211" t="s">
        <v>115</v>
      </c>
      <c r="C9" s="211" t="s">
        <v>103</v>
      </c>
      <c r="D9" s="211" t="s">
        <v>104</v>
      </c>
      <c r="E9" s="211" t="s">
        <v>105</v>
      </c>
      <c r="F9" s="211" t="s">
        <v>106</v>
      </c>
      <c r="G9" s="212" t="s">
        <v>196</v>
      </c>
      <c r="I9" s="245" t="s">
        <v>157</v>
      </c>
    </row>
    <row r="10" spans="1:9" ht="45.75" thickBot="1" x14ac:dyDescent="0.3">
      <c r="A10" s="213">
        <v>1</v>
      </c>
      <c r="B10" s="348" t="s">
        <v>271</v>
      </c>
      <c r="C10" s="382" t="s">
        <v>343</v>
      </c>
      <c r="D10" s="383" t="s">
        <v>391</v>
      </c>
      <c r="E10" s="383">
        <v>2022</v>
      </c>
      <c r="F10" s="383" t="s">
        <v>392</v>
      </c>
      <c r="G10" s="300">
        <v>5</v>
      </c>
      <c r="I10" s="246" t="s">
        <v>214</v>
      </c>
    </row>
    <row r="11" spans="1:9" ht="32.25" thickBot="1" x14ac:dyDescent="0.3">
      <c r="A11" s="214">
        <f>A10+1</f>
        <v>2</v>
      </c>
      <c r="B11" s="348" t="s">
        <v>271</v>
      </c>
      <c r="C11" s="228" t="s">
        <v>393</v>
      </c>
      <c r="D11" s="228" t="s">
        <v>394</v>
      </c>
      <c r="E11" s="383">
        <v>2018</v>
      </c>
      <c r="F11" s="20" t="s">
        <v>395</v>
      </c>
      <c r="G11" s="300">
        <v>3</v>
      </c>
    </row>
    <row r="12" spans="1:9" ht="48" thickBot="1" x14ac:dyDescent="0.3">
      <c r="A12" s="214">
        <f t="shared" ref="A12:A18" si="0">A11+1</f>
        <v>3</v>
      </c>
      <c r="B12" s="348" t="s">
        <v>271</v>
      </c>
      <c r="C12" s="384" t="s">
        <v>379</v>
      </c>
      <c r="D12" s="369" t="s">
        <v>396</v>
      </c>
      <c r="E12" s="193">
        <v>2016</v>
      </c>
      <c r="F12" s="20" t="s">
        <v>397</v>
      </c>
      <c r="G12" s="308">
        <v>5</v>
      </c>
    </row>
    <row r="13" spans="1:9" ht="30.75" thickBot="1" x14ac:dyDescent="0.3">
      <c r="A13" s="214">
        <f t="shared" si="0"/>
        <v>4</v>
      </c>
      <c r="B13" s="348" t="s">
        <v>271</v>
      </c>
      <c r="C13" s="369" t="s">
        <v>398</v>
      </c>
      <c r="D13" s="369" t="s">
        <v>399</v>
      </c>
      <c r="E13" s="130">
        <v>2016</v>
      </c>
      <c r="F13" s="385" t="s">
        <v>400</v>
      </c>
      <c r="G13" s="311">
        <v>3</v>
      </c>
    </row>
    <row r="14" spans="1:9" ht="30.75" thickBot="1" x14ac:dyDescent="0.3">
      <c r="A14" s="214">
        <f t="shared" si="0"/>
        <v>5</v>
      </c>
      <c r="B14" s="348" t="s">
        <v>271</v>
      </c>
      <c r="C14" s="369" t="s">
        <v>346</v>
      </c>
      <c r="D14" s="369" t="s">
        <v>401</v>
      </c>
      <c r="E14" s="130">
        <v>2015</v>
      </c>
      <c r="F14" s="385" t="s">
        <v>402</v>
      </c>
      <c r="G14" s="300">
        <v>5</v>
      </c>
    </row>
    <row r="15" spans="1:9" ht="45.75" thickBot="1" x14ac:dyDescent="0.3">
      <c r="A15" s="214">
        <f t="shared" si="0"/>
        <v>6</v>
      </c>
      <c r="B15" s="348" t="s">
        <v>271</v>
      </c>
      <c r="C15" s="369" t="s">
        <v>383</v>
      </c>
      <c r="D15" s="369" t="s">
        <v>403</v>
      </c>
      <c r="E15" s="127">
        <v>2014</v>
      </c>
      <c r="F15" s="127" t="s">
        <v>404</v>
      </c>
      <c r="G15" s="296">
        <v>3</v>
      </c>
    </row>
    <row r="16" spans="1:9" ht="30.75" thickBot="1" x14ac:dyDescent="0.3">
      <c r="A16" s="214">
        <f t="shared" si="0"/>
        <v>7</v>
      </c>
      <c r="B16" s="348" t="s">
        <v>271</v>
      </c>
      <c r="C16" s="369" t="s">
        <v>405</v>
      </c>
      <c r="D16" s="369" t="s">
        <v>406</v>
      </c>
      <c r="E16" s="127">
        <v>2012</v>
      </c>
      <c r="F16" s="127" t="s">
        <v>407</v>
      </c>
      <c r="G16" s="296">
        <v>5</v>
      </c>
    </row>
    <row r="17" spans="1:7" ht="30.75" thickBot="1" x14ac:dyDescent="0.3">
      <c r="A17" s="214">
        <f t="shared" si="0"/>
        <v>8</v>
      </c>
      <c r="B17" s="348" t="s">
        <v>271</v>
      </c>
      <c r="C17" s="369" t="s">
        <v>386</v>
      </c>
      <c r="D17" s="369" t="s">
        <v>408</v>
      </c>
      <c r="E17" s="127">
        <v>2012</v>
      </c>
      <c r="F17" s="386" t="s">
        <v>409</v>
      </c>
      <c r="G17" s="296">
        <v>3</v>
      </c>
    </row>
    <row r="18" spans="1:7" ht="45.75" thickBot="1" x14ac:dyDescent="0.3">
      <c r="A18" s="214">
        <f t="shared" si="0"/>
        <v>9</v>
      </c>
      <c r="B18" s="348" t="s">
        <v>271</v>
      </c>
      <c r="C18" s="369" t="s">
        <v>350</v>
      </c>
      <c r="D18" s="369" t="s">
        <v>351</v>
      </c>
      <c r="E18" s="127">
        <v>2011</v>
      </c>
      <c r="F18" s="127" t="s">
        <v>410</v>
      </c>
      <c r="G18" s="296">
        <v>3</v>
      </c>
    </row>
    <row r="19" spans="1:7" ht="30.75" thickBot="1" x14ac:dyDescent="0.3">
      <c r="A19" s="216">
        <f>A18+1</f>
        <v>10</v>
      </c>
      <c r="B19" s="348" t="s">
        <v>271</v>
      </c>
      <c r="C19" s="369" t="s">
        <v>354</v>
      </c>
      <c r="D19" s="369" t="s">
        <v>411</v>
      </c>
      <c r="E19" s="127">
        <v>2010</v>
      </c>
      <c r="F19" s="127" t="s">
        <v>412</v>
      </c>
      <c r="G19" s="296">
        <v>3</v>
      </c>
    </row>
    <row r="20" spans="1:7" ht="45.75" thickBot="1" x14ac:dyDescent="0.3">
      <c r="A20" s="216">
        <f>A19+1</f>
        <v>11</v>
      </c>
      <c r="B20" s="348" t="s">
        <v>271</v>
      </c>
      <c r="C20" s="369" t="s">
        <v>413</v>
      </c>
      <c r="D20" s="369" t="s">
        <v>414</v>
      </c>
      <c r="E20" s="127">
        <v>2010</v>
      </c>
      <c r="F20" s="127" t="s">
        <v>415</v>
      </c>
      <c r="G20" s="296">
        <v>3</v>
      </c>
    </row>
    <row r="21" spans="1:7" ht="45.75" thickBot="1" x14ac:dyDescent="0.3">
      <c r="A21" s="216">
        <f>A20+1</f>
        <v>12</v>
      </c>
      <c r="B21" s="348" t="s">
        <v>271</v>
      </c>
      <c r="C21" s="369" t="s">
        <v>416</v>
      </c>
      <c r="D21" s="369" t="s">
        <v>417</v>
      </c>
      <c r="E21" s="383">
        <v>2009</v>
      </c>
      <c r="F21" s="378" t="s">
        <v>418</v>
      </c>
      <c r="G21" s="387">
        <v>3</v>
      </c>
    </row>
    <row r="22" spans="1:7" ht="45.75" thickBot="1" x14ac:dyDescent="0.3">
      <c r="A22" s="216">
        <f>A21+1</f>
        <v>13</v>
      </c>
      <c r="B22" s="348" t="s">
        <v>271</v>
      </c>
      <c r="C22" s="369" t="s">
        <v>419</v>
      </c>
      <c r="D22" s="369" t="s">
        <v>420</v>
      </c>
      <c r="E22" s="383">
        <v>2009</v>
      </c>
      <c r="F22" s="20" t="s">
        <v>415</v>
      </c>
      <c r="G22" s="387">
        <v>3</v>
      </c>
    </row>
    <row r="23" spans="1:7" ht="15.75" thickBot="1" x14ac:dyDescent="0.3">
      <c r="A23" s="327"/>
      <c r="D23" s="17"/>
      <c r="F23" s="157" t="str">
        <f>"Total "&amp;LEFT(A7,4)</f>
        <v>Total I11c</v>
      </c>
      <c r="G23" s="158">
        <f>SUM(G10:G22)</f>
        <v>47</v>
      </c>
    </row>
    <row r="24" spans="1:7" x14ac:dyDescent="0.25">
      <c r="D24" s="17"/>
    </row>
    <row r="25" spans="1:7" x14ac:dyDescent="0.25">
      <c r="D25" s="17"/>
    </row>
    <row r="26" spans="1:7" x14ac:dyDescent="0.25">
      <c r="B26" s="17"/>
      <c r="D26" s="17"/>
    </row>
    <row r="27" spans="1:7" x14ac:dyDescent="0.25">
      <c r="B27" s="17"/>
      <c r="D27" s="17"/>
    </row>
    <row r="28" spans="1:7" x14ac:dyDescent="0.25">
      <c r="B28" s="17"/>
      <c r="D28"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L18" sqref="L18"/>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x14ac:dyDescent="0.25">
      <c r="A1" s="242" t="str">
        <f>'Date initiale'!C3</f>
        <v>Universitatea de Arhitectură și Urbanism "Ion Mincu" București</v>
      </c>
      <c r="B1" s="242"/>
      <c r="C1" s="242"/>
      <c r="D1" s="16"/>
      <c r="E1" s="16"/>
      <c r="F1" s="16"/>
    </row>
    <row r="2" spans="1:11" ht="15.75" x14ac:dyDescent="0.25">
      <c r="A2" s="242" t="str">
        <f>'Date initiale'!B4&amp;" "&amp;'Date initiale'!C4</f>
        <v>Facultatea ARHITECTURA</v>
      </c>
      <c r="B2" s="242"/>
      <c r="C2" s="242"/>
      <c r="D2" s="16"/>
      <c r="E2" s="16"/>
      <c r="F2" s="16"/>
    </row>
    <row r="3" spans="1:11" ht="15.75" x14ac:dyDescent="0.25">
      <c r="A3" s="242" t="str">
        <f>'Date initiale'!B5&amp;" "&amp;'Date initiale'!C5</f>
        <v>Departamentul Sinteza Proiectării</v>
      </c>
      <c r="B3" s="242"/>
      <c r="C3" s="242"/>
      <c r="D3" s="16"/>
      <c r="E3" s="16"/>
      <c r="F3" s="16"/>
    </row>
    <row r="4" spans="1:11" ht="15.75" x14ac:dyDescent="0.25">
      <c r="A4" s="243" t="str">
        <f>'Date initiale'!C6&amp;", "&amp;'Date initiale'!C7</f>
        <v>Lakatoş Andrei Eugen, 24</v>
      </c>
      <c r="B4" s="243"/>
      <c r="C4" s="243"/>
      <c r="D4" s="16"/>
      <c r="E4" s="16"/>
      <c r="F4" s="16"/>
    </row>
    <row r="5" spans="1:11" ht="15.75" x14ac:dyDescent="0.25">
      <c r="A5" s="243"/>
      <c r="B5" s="243"/>
      <c r="C5" s="243"/>
      <c r="D5" s="16"/>
      <c r="E5" s="16"/>
      <c r="F5" s="16"/>
    </row>
    <row r="6" spans="1:11" ht="15.75" x14ac:dyDescent="0.25">
      <c r="A6" s="430" t="s">
        <v>159</v>
      </c>
      <c r="B6" s="430"/>
      <c r="C6" s="430"/>
      <c r="D6" s="430"/>
      <c r="E6" s="430"/>
      <c r="F6" s="430"/>
      <c r="G6" s="430"/>
      <c r="H6" s="430"/>
    </row>
    <row r="7" spans="1:11" ht="39" customHeight="1" x14ac:dyDescent="0.25">
      <c r="A7" s="433" t="str">
        <f>'Descriere indicatori'!A17&amp;". "&amp;'Descriere indicatori'!B17</f>
        <v xml:space="preserve">I12. Proiect de arhitectură, restaurare, cu un program de mare complexitate, de importanţă naţională sau regională, edificat/autorizat** </v>
      </c>
      <c r="B7" s="433"/>
      <c r="C7" s="433"/>
      <c r="D7" s="433"/>
      <c r="E7" s="433"/>
      <c r="F7" s="433"/>
      <c r="G7" s="433"/>
      <c r="H7" s="433"/>
      <c r="I7" s="29"/>
      <c r="K7" s="29"/>
    </row>
    <row r="8" spans="1:11" ht="16.5" thickBot="1" x14ac:dyDescent="0.3">
      <c r="A8" s="45"/>
      <c r="B8" s="45"/>
      <c r="C8" s="45"/>
      <c r="D8" s="45"/>
      <c r="E8" s="45"/>
      <c r="F8" s="45"/>
      <c r="G8" s="45"/>
      <c r="H8" s="45"/>
    </row>
    <row r="9" spans="1:11" ht="46.5" customHeight="1" thickBot="1" x14ac:dyDescent="0.3">
      <c r="A9" s="183" t="s">
        <v>80</v>
      </c>
      <c r="B9" s="211" t="s">
        <v>102</v>
      </c>
      <c r="C9" s="225" t="s">
        <v>100</v>
      </c>
      <c r="D9" s="225" t="s">
        <v>101</v>
      </c>
      <c r="E9" s="211" t="s">
        <v>188</v>
      </c>
      <c r="F9" s="211" t="s">
        <v>187</v>
      </c>
      <c r="G9" s="225" t="s">
        <v>119</v>
      </c>
      <c r="H9" s="212" t="s">
        <v>196</v>
      </c>
      <c r="J9" s="245" t="s">
        <v>157</v>
      </c>
    </row>
    <row r="10" spans="1:11" ht="75" x14ac:dyDescent="0.25">
      <c r="A10" s="192">
        <v>1</v>
      </c>
      <c r="B10" s="127" t="s">
        <v>426</v>
      </c>
      <c r="C10" s="228" t="s">
        <v>427</v>
      </c>
      <c r="D10" s="127" t="s">
        <v>428</v>
      </c>
      <c r="E10" s="374" t="s">
        <v>423</v>
      </c>
      <c r="F10" s="127" t="s">
        <v>424</v>
      </c>
      <c r="G10" s="127" t="s">
        <v>425</v>
      </c>
      <c r="H10" s="296">
        <v>20</v>
      </c>
      <c r="J10" s="246" t="s">
        <v>215</v>
      </c>
    </row>
    <row r="11" spans="1:11" ht="30" x14ac:dyDescent="0.25">
      <c r="A11" s="223">
        <f>A10+1</f>
        <v>2</v>
      </c>
      <c r="B11" s="124" t="s">
        <v>421</v>
      </c>
      <c r="C11" s="362" t="s">
        <v>422</v>
      </c>
      <c r="D11" s="364" t="s">
        <v>564</v>
      </c>
      <c r="E11" s="374" t="s">
        <v>423</v>
      </c>
      <c r="F11" s="364" t="s">
        <v>424</v>
      </c>
      <c r="G11" s="364" t="s">
        <v>425</v>
      </c>
      <c r="H11" s="388">
        <v>20</v>
      </c>
    </row>
    <row r="12" spans="1:11" ht="30" x14ac:dyDescent="0.25">
      <c r="A12" s="223">
        <f t="shared" ref="A12:A19" si="0">A11+1</f>
        <v>3</v>
      </c>
      <c r="B12" s="124" t="s">
        <v>429</v>
      </c>
      <c r="C12" s="349" t="s">
        <v>430</v>
      </c>
      <c r="D12" s="389" t="s">
        <v>431</v>
      </c>
      <c r="E12" s="124" t="s">
        <v>432</v>
      </c>
      <c r="F12" s="124" t="s">
        <v>433</v>
      </c>
      <c r="G12" s="124" t="s">
        <v>434</v>
      </c>
      <c r="H12" s="312">
        <v>5</v>
      </c>
    </row>
    <row r="13" spans="1:11" x14ac:dyDescent="0.25">
      <c r="A13" s="223">
        <f t="shared" si="0"/>
        <v>4</v>
      </c>
    </row>
    <row r="14" spans="1:11" x14ac:dyDescent="0.25">
      <c r="A14" s="223">
        <f t="shared" si="0"/>
        <v>5</v>
      </c>
      <c r="B14" s="199"/>
      <c r="C14" s="127"/>
      <c r="D14" s="127"/>
      <c r="E14" s="127"/>
      <c r="F14" s="127"/>
      <c r="G14" s="127"/>
      <c r="H14" s="296"/>
    </row>
    <row r="15" spans="1:11" x14ac:dyDescent="0.25">
      <c r="A15" s="223">
        <f t="shared" si="0"/>
        <v>6</v>
      </c>
      <c r="B15" s="127"/>
      <c r="C15" s="127"/>
      <c r="D15" s="127"/>
      <c r="E15" s="127"/>
      <c r="F15" s="127"/>
      <c r="G15" s="127"/>
      <c r="H15" s="296"/>
    </row>
    <row r="16" spans="1:11" x14ac:dyDescent="0.25">
      <c r="A16" s="223">
        <f t="shared" si="0"/>
        <v>7</v>
      </c>
      <c r="B16" s="199"/>
      <c r="C16" s="127"/>
      <c r="D16" s="127"/>
      <c r="E16" s="127"/>
      <c r="F16" s="127"/>
      <c r="G16" s="127"/>
      <c r="H16" s="296"/>
    </row>
    <row r="17" spans="1:8" x14ac:dyDescent="0.25">
      <c r="A17" s="223">
        <f t="shared" si="0"/>
        <v>8</v>
      </c>
      <c r="B17" s="127"/>
      <c r="C17" s="127"/>
      <c r="D17" s="127"/>
      <c r="E17" s="127"/>
      <c r="F17" s="127"/>
      <c r="G17" s="127"/>
      <c r="H17" s="296"/>
    </row>
    <row r="18" spans="1:8" x14ac:dyDescent="0.25">
      <c r="A18" s="224">
        <f t="shared" si="0"/>
        <v>9</v>
      </c>
      <c r="B18" s="199"/>
      <c r="C18" s="127"/>
      <c r="D18" s="127"/>
      <c r="E18" s="127"/>
      <c r="F18" s="127"/>
      <c r="G18" s="127"/>
      <c r="H18" s="300"/>
    </row>
    <row r="19" spans="1:8" ht="15.75" thickBot="1" x14ac:dyDescent="0.3">
      <c r="A19" s="216">
        <f t="shared" si="0"/>
        <v>10</v>
      </c>
      <c r="B19" s="218"/>
      <c r="C19" s="217"/>
      <c r="D19" s="133"/>
      <c r="E19" s="133"/>
      <c r="F19" s="133"/>
      <c r="G19" s="133"/>
      <c r="H19" s="310"/>
    </row>
    <row r="20" spans="1:8" ht="15.75" thickBot="1" x14ac:dyDescent="0.3">
      <c r="A20" s="327"/>
      <c r="G20" s="157" t="str">
        <f>"Total "&amp;LEFT(A7,3)</f>
        <v>Total I12</v>
      </c>
      <c r="H20" s="158">
        <f>SUM(H10:H19)</f>
        <v>45</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17" sqref="C17"/>
    </sheetView>
  </sheetViews>
  <sheetFormatPr defaultRowHeight="15" x14ac:dyDescent="0.25"/>
  <cols>
    <col min="2" max="2" width="28.5703125" customWidth="1"/>
    <col min="3" max="3" width="39" customWidth="1"/>
  </cols>
  <sheetData>
    <row r="1" spans="2:3" x14ac:dyDescent="0.25">
      <c r="B1" s="76" t="s">
        <v>147</v>
      </c>
    </row>
    <row r="3" spans="2:3" ht="31.5" x14ac:dyDescent="0.25">
      <c r="B3" s="337" t="s">
        <v>123</v>
      </c>
      <c r="C3" s="59" t="s">
        <v>148</v>
      </c>
    </row>
    <row r="4" spans="2:3" ht="15.75" x14ac:dyDescent="0.25">
      <c r="B4" s="337" t="s">
        <v>124</v>
      </c>
      <c r="C4" s="342" t="s">
        <v>77</v>
      </c>
    </row>
    <row r="5" spans="2:3" ht="15.75" x14ac:dyDescent="0.25">
      <c r="B5" s="337" t="s">
        <v>125</v>
      </c>
      <c r="C5" s="342" t="s">
        <v>268</v>
      </c>
    </row>
    <row r="6" spans="2:3" ht="15.75" x14ac:dyDescent="0.25">
      <c r="B6" s="338" t="s">
        <v>128</v>
      </c>
      <c r="C6" s="342" t="s">
        <v>269</v>
      </c>
    </row>
    <row r="7" spans="2:3" ht="15.75" x14ac:dyDescent="0.25">
      <c r="B7" s="337" t="s">
        <v>228</v>
      </c>
      <c r="C7" s="342">
        <v>24</v>
      </c>
    </row>
    <row r="8" spans="2:3" ht="15.75" x14ac:dyDescent="0.25">
      <c r="B8" s="337" t="s">
        <v>154</v>
      </c>
      <c r="C8" s="342" t="s">
        <v>192</v>
      </c>
    </row>
    <row r="9" spans="2:3" ht="15.75" x14ac:dyDescent="0.25">
      <c r="B9" s="339" t="s">
        <v>127</v>
      </c>
      <c r="C9" s="343" t="s">
        <v>270</v>
      </c>
    </row>
    <row r="10" spans="2:3" ht="15" customHeight="1" x14ac:dyDescent="0.25">
      <c r="B10" s="339" t="s">
        <v>126</v>
      </c>
      <c r="C10" s="344"/>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38"/>
  <sheetViews>
    <sheetView topLeftCell="A22" workbookViewId="0">
      <selection activeCell="H36" sqref="H36"/>
    </sheetView>
  </sheetViews>
  <sheetFormatPr defaultRowHeight="15" x14ac:dyDescent="0.25"/>
  <cols>
    <col min="1" max="1" width="5.140625" customWidth="1"/>
    <col min="2" max="2" width="10.5703125" customWidth="1"/>
    <col min="3" max="3" width="43.140625" customWidth="1"/>
    <col min="4" max="4" width="29.28515625" customWidth="1"/>
    <col min="5" max="5" width="14.28515625" customWidth="1"/>
    <col min="6" max="6" width="11.85546875" customWidth="1"/>
    <col min="7" max="7" width="10" customWidth="1"/>
    <col min="8" max="8" width="9.7109375" customWidth="1"/>
  </cols>
  <sheetData>
    <row r="1" spans="1:10" ht="15.75" x14ac:dyDescent="0.25">
      <c r="A1" s="242" t="str">
        <f>'Date initiale'!C3</f>
        <v>Universitatea de Arhitectură și Urbanism "Ion Mincu" București</v>
      </c>
      <c r="B1" s="242"/>
      <c r="C1" s="242"/>
      <c r="D1" s="16"/>
    </row>
    <row r="2" spans="1:10" ht="15.75" x14ac:dyDescent="0.25">
      <c r="A2" s="242" t="str">
        <f>'Date initiale'!B4&amp;" "&amp;'Date initiale'!C4</f>
        <v>Facultatea ARHITECTURA</v>
      </c>
      <c r="B2" s="242"/>
      <c r="C2" s="242"/>
      <c r="D2" s="16"/>
    </row>
    <row r="3" spans="1:10" ht="15.75" x14ac:dyDescent="0.25">
      <c r="A3" s="242" t="str">
        <f>'Date initiale'!B5&amp;" "&amp;'Date initiale'!C5</f>
        <v>Departamentul Sinteza Proiectării</v>
      </c>
      <c r="B3" s="242"/>
      <c r="C3" s="242"/>
      <c r="D3" s="16"/>
    </row>
    <row r="4" spans="1:10" x14ac:dyDescent="0.25">
      <c r="A4" s="118" t="str">
        <f>'Date initiale'!C6&amp;", "&amp;'Date initiale'!C7</f>
        <v>Lakatoş Andrei Eugen, 24</v>
      </c>
      <c r="B4" s="118"/>
      <c r="C4" s="118"/>
    </row>
    <row r="5" spans="1:10" x14ac:dyDescent="0.25">
      <c r="A5" s="118"/>
      <c r="B5" s="118"/>
      <c r="C5" s="118"/>
    </row>
    <row r="6" spans="1:10" ht="15.75" x14ac:dyDescent="0.25">
      <c r="A6" s="436" t="s">
        <v>159</v>
      </c>
      <c r="B6" s="436"/>
      <c r="C6" s="436"/>
      <c r="D6" s="436"/>
      <c r="E6" s="436"/>
      <c r="F6" s="436"/>
      <c r="G6" s="436"/>
      <c r="H6" s="436"/>
    </row>
    <row r="7" spans="1:10" ht="15.75" x14ac:dyDescent="0.25">
      <c r="A7" s="433" t="str">
        <f>'Descriere indicatori'!A18&amp;". "&amp;'Descriere indicatori'!B18</f>
        <v xml:space="preserve">I13. Proiect de arhitectură, restaurare, design, de specialitate, de mare complexitate, la nivel zonal sau local, edificat/autorizat** </v>
      </c>
      <c r="B7" s="433"/>
      <c r="C7" s="433"/>
      <c r="D7" s="433"/>
      <c r="E7" s="433"/>
      <c r="F7" s="433"/>
      <c r="G7" s="433"/>
      <c r="H7" s="433"/>
    </row>
    <row r="8" spans="1:10" ht="16.5" thickBot="1" x14ac:dyDescent="0.3">
      <c r="A8" s="45"/>
      <c r="B8" s="45"/>
      <c r="C8" s="45"/>
      <c r="D8" s="45"/>
      <c r="E8" s="45"/>
      <c r="F8" s="45"/>
      <c r="G8" s="45"/>
      <c r="H8" s="45"/>
    </row>
    <row r="9" spans="1:10" ht="54" customHeight="1" thickBot="1" x14ac:dyDescent="0.3">
      <c r="A9" s="183" t="s">
        <v>80</v>
      </c>
      <c r="B9" s="211" t="s">
        <v>102</v>
      </c>
      <c r="C9" s="225" t="s">
        <v>100</v>
      </c>
      <c r="D9" s="225" t="s">
        <v>101</v>
      </c>
      <c r="E9" s="211" t="s">
        <v>188</v>
      </c>
      <c r="F9" s="211" t="s">
        <v>187</v>
      </c>
      <c r="G9" s="225" t="s">
        <v>119</v>
      </c>
      <c r="H9" s="212" t="s">
        <v>196</v>
      </c>
      <c r="J9" s="245" t="s">
        <v>157</v>
      </c>
    </row>
    <row r="10" spans="1:10" ht="30" x14ac:dyDescent="0.25">
      <c r="A10" s="229">
        <v>1</v>
      </c>
      <c r="B10" s="230" t="s">
        <v>469</v>
      </c>
      <c r="C10" s="394" t="s">
        <v>466</v>
      </c>
      <c r="D10" s="127" t="s">
        <v>449</v>
      </c>
      <c r="E10" s="391" t="s">
        <v>423</v>
      </c>
      <c r="F10" s="392" t="s">
        <v>424</v>
      </c>
      <c r="G10" s="393" t="s">
        <v>467</v>
      </c>
      <c r="H10" s="407">
        <v>10</v>
      </c>
      <c r="J10" s="246" t="s">
        <v>213</v>
      </c>
    </row>
    <row r="11" spans="1:10" ht="30" x14ac:dyDescent="0.25">
      <c r="A11" s="224">
        <f>A10+1</f>
        <v>2</v>
      </c>
      <c r="B11" s="124" t="s">
        <v>435</v>
      </c>
      <c r="C11" s="228" t="s">
        <v>436</v>
      </c>
      <c r="D11" s="130" t="s">
        <v>437</v>
      </c>
      <c r="E11" s="391" t="s">
        <v>432</v>
      </c>
      <c r="F11" s="392" t="s">
        <v>424</v>
      </c>
      <c r="G11" s="409" t="s">
        <v>438</v>
      </c>
      <c r="H11" s="300">
        <v>15</v>
      </c>
    </row>
    <row r="12" spans="1:10" ht="30" x14ac:dyDescent="0.25">
      <c r="A12" s="224">
        <f t="shared" ref="A12:A14" si="0">A11+1</f>
        <v>3</v>
      </c>
      <c r="B12" s="124" t="s">
        <v>439</v>
      </c>
      <c r="C12" s="394" t="s">
        <v>440</v>
      </c>
      <c r="D12" s="364" t="s">
        <v>441</v>
      </c>
      <c r="E12" s="391" t="s">
        <v>432</v>
      </c>
      <c r="F12" s="392" t="s">
        <v>424</v>
      </c>
      <c r="G12" s="392" t="s">
        <v>442</v>
      </c>
      <c r="H12" s="408">
        <v>15</v>
      </c>
    </row>
    <row r="13" spans="1:10" ht="30" x14ac:dyDescent="0.25">
      <c r="A13" s="224">
        <f t="shared" si="0"/>
        <v>4</v>
      </c>
      <c r="B13" s="127" t="s">
        <v>443</v>
      </c>
      <c r="C13" s="394" t="s">
        <v>444</v>
      </c>
      <c r="D13" s="127" t="s">
        <v>445</v>
      </c>
      <c r="E13" s="127" t="s">
        <v>432</v>
      </c>
      <c r="F13" s="364" t="s">
        <v>424</v>
      </c>
      <c r="G13" s="127" t="s">
        <v>446</v>
      </c>
      <c r="H13" s="395">
        <v>15</v>
      </c>
    </row>
    <row r="14" spans="1:10" ht="30" x14ac:dyDescent="0.25">
      <c r="A14" s="224">
        <f t="shared" si="0"/>
        <v>5</v>
      </c>
      <c r="B14" s="127" t="s">
        <v>447</v>
      </c>
      <c r="C14" s="394" t="s">
        <v>448</v>
      </c>
      <c r="D14" s="127" t="s">
        <v>449</v>
      </c>
      <c r="E14" s="127" t="s">
        <v>432</v>
      </c>
      <c r="F14" s="364" t="s">
        <v>424</v>
      </c>
      <c r="G14" s="127" t="s">
        <v>450</v>
      </c>
      <c r="H14" s="395">
        <v>15</v>
      </c>
    </row>
    <row r="15" spans="1:10" ht="30" x14ac:dyDescent="0.25">
      <c r="A15" s="224">
        <f>A14+1</f>
        <v>6</v>
      </c>
      <c r="B15" s="127" t="s">
        <v>568</v>
      </c>
      <c r="C15" s="394" t="s">
        <v>567</v>
      </c>
      <c r="D15" s="127" t="s">
        <v>569</v>
      </c>
      <c r="E15" s="391" t="s">
        <v>423</v>
      </c>
      <c r="F15" s="364" t="s">
        <v>424</v>
      </c>
      <c r="G15" s="374">
        <v>2010</v>
      </c>
      <c r="H15" s="395">
        <v>10</v>
      </c>
    </row>
    <row r="16" spans="1:10" ht="30" x14ac:dyDescent="0.25">
      <c r="A16" s="224">
        <f>A15+1</f>
        <v>7</v>
      </c>
      <c r="B16" s="126" t="s">
        <v>451</v>
      </c>
      <c r="C16" s="362" t="s">
        <v>452</v>
      </c>
      <c r="D16" s="127" t="s">
        <v>453</v>
      </c>
      <c r="E16" s="127" t="s">
        <v>432</v>
      </c>
      <c r="F16" s="364" t="s">
        <v>424</v>
      </c>
      <c r="G16" s="127">
        <v>2009</v>
      </c>
      <c r="H16" s="395">
        <v>15</v>
      </c>
    </row>
    <row r="17" spans="1:8" ht="30" x14ac:dyDescent="0.25">
      <c r="A17" s="224">
        <f>A16+1</f>
        <v>8</v>
      </c>
      <c r="B17" s="126" t="s">
        <v>454</v>
      </c>
      <c r="C17" s="394" t="s">
        <v>455</v>
      </c>
      <c r="D17" s="127" t="s">
        <v>564</v>
      </c>
      <c r="E17" s="127" t="s">
        <v>432</v>
      </c>
      <c r="F17" s="364" t="s">
        <v>424</v>
      </c>
      <c r="G17" s="127" t="s">
        <v>456</v>
      </c>
      <c r="H17" s="395">
        <v>15</v>
      </c>
    </row>
    <row r="18" spans="1:8" ht="30" x14ac:dyDescent="0.25">
      <c r="A18" s="224">
        <f t="shared" ref="A18:A19" si="1">A17+1</f>
        <v>9</v>
      </c>
      <c r="B18" s="126" t="s">
        <v>457</v>
      </c>
      <c r="C18" s="362" t="s">
        <v>458</v>
      </c>
      <c r="D18" s="374" t="s">
        <v>459</v>
      </c>
      <c r="E18" s="127" t="s">
        <v>432</v>
      </c>
      <c r="F18" s="364" t="s">
        <v>424</v>
      </c>
      <c r="G18" s="127" t="s">
        <v>460</v>
      </c>
      <c r="H18" s="395">
        <v>15</v>
      </c>
    </row>
    <row r="19" spans="1:8" ht="30" x14ac:dyDescent="0.25">
      <c r="A19" s="415">
        <f t="shared" si="1"/>
        <v>10</v>
      </c>
      <c r="B19" s="126" t="s">
        <v>474</v>
      </c>
      <c r="C19" s="362" t="s">
        <v>473</v>
      </c>
      <c r="D19" s="374" t="s">
        <v>461</v>
      </c>
      <c r="E19" s="374" t="s">
        <v>432</v>
      </c>
      <c r="F19" s="364" t="s">
        <v>424</v>
      </c>
      <c r="G19" s="374">
        <v>2009</v>
      </c>
      <c r="H19" s="395">
        <v>15</v>
      </c>
    </row>
    <row r="20" spans="1:8" ht="30" x14ac:dyDescent="0.25">
      <c r="A20" s="415">
        <f t="shared" ref="A20:A35" si="2">A19+1</f>
        <v>11</v>
      </c>
      <c r="B20" s="126" t="s">
        <v>471</v>
      </c>
      <c r="C20" s="362" t="s">
        <v>472</v>
      </c>
      <c r="D20" s="374" t="s">
        <v>461</v>
      </c>
      <c r="E20" s="374" t="s">
        <v>432</v>
      </c>
      <c r="F20" s="364" t="s">
        <v>424</v>
      </c>
      <c r="G20" s="127">
        <v>2008</v>
      </c>
      <c r="H20" s="395">
        <v>15</v>
      </c>
    </row>
    <row r="21" spans="1:8" ht="30" x14ac:dyDescent="0.25">
      <c r="A21" s="415">
        <f t="shared" si="2"/>
        <v>12</v>
      </c>
      <c r="B21" s="126" t="s">
        <v>558</v>
      </c>
      <c r="C21" s="362" t="s">
        <v>559</v>
      </c>
      <c r="D21" s="127" t="s">
        <v>560</v>
      </c>
      <c r="E21" s="127" t="s">
        <v>432</v>
      </c>
      <c r="F21" s="364" t="s">
        <v>424</v>
      </c>
      <c r="G21" s="127">
        <v>2007</v>
      </c>
      <c r="H21" s="395">
        <v>15</v>
      </c>
    </row>
    <row r="22" spans="1:8" ht="30" x14ac:dyDescent="0.25">
      <c r="A22" s="415">
        <f t="shared" si="2"/>
        <v>13</v>
      </c>
      <c r="B22" s="126" t="s">
        <v>556</v>
      </c>
      <c r="C22" s="362" t="s">
        <v>557</v>
      </c>
      <c r="D22" s="127" t="s">
        <v>563</v>
      </c>
      <c r="E22" s="127" t="s">
        <v>432</v>
      </c>
      <c r="F22" s="127" t="s">
        <v>462</v>
      </c>
      <c r="G22" s="127">
        <v>2007</v>
      </c>
      <c r="H22" s="395">
        <v>5</v>
      </c>
    </row>
    <row r="23" spans="1:8" ht="30" x14ac:dyDescent="0.25">
      <c r="A23" s="415">
        <f t="shared" si="2"/>
        <v>14</v>
      </c>
      <c r="B23" s="126" t="s">
        <v>483</v>
      </c>
      <c r="C23" s="362" t="s">
        <v>551</v>
      </c>
      <c r="D23" s="127" t="s">
        <v>463</v>
      </c>
      <c r="E23" s="127" t="s">
        <v>432</v>
      </c>
      <c r="F23" s="127" t="s">
        <v>462</v>
      </c>
      <c r="G23" s="127">
        <v>2007</v>
      </c>
      <c r="H23" s="395">
        <v>7.5</v>
      </c>
    </row>
    <row r="24" spans="1:8" ht="30" x14ac:dyDescent="0.25">
      <c r="A24" s="415">
        <f t="shared" si="2"/>
        <v>15</v>
      </c>
      <c r="B24" s="126" t="s">
        <v>484</v>
      </c>
      <c r="C24" s="362" t="s">
        <v>478</v>
      </c>
      <c r="D24" s="374" t="s">
        <v>562</v>
      </c>
      <c r="E24" s="127" t="s">
        <v>432</v>
      </c>
      <c r="F24" s="364" t="s">
        <v>424</v>
      </c>
      <c r="G24" s="374">
        <v>2007</v>
      </c>
      <c r="H24" s="395">
        <v>15</v>
      </c>
    </row>
    <row r="25" spans="1:8" ht="30" x14ac:dyDescent="0.25">
      <c r="A25" s="415">
        <f t="shared" si="2"/>
        <v>16</v>
      </c>
      <c r="B25" s="126" t="s">
        <v>547</v>
      </c>
      <c r="C25" s="362" t="s">
        <v>548</v>
      </c>
      <c r="D25" s="127" t="s">
        <v>463</v>
      </c>
      <c r="E25" s="127" t="s">
        <v>432</v>
      </c>
      <c r="F25" s="127" t="s">
        <v>462</v>
      </c>
      <c r="G25" s="127">
        <v>2007</v>
      </c>
      <c r="H25" s="395">
        <v>7.5</v>
      </c>
    </row>
    <row r="26" spans="1:8" ht="30" x14ac:dyDescent="0.25">
      <c r="A26" s="415">
        <f t="shared" si="2"/>
        <v>17</v>
      </c>
      <c r="B26" s="126" t="s">
        <v>482</v>
      </c>
      <c r="C26" s="362" t="s">
        <v>549</v>
      </c>
      <c r="D26" s="127" t="s">
        <v>463</v>
      </c>
      <c r="E26" s="127" t="s">
        <v>432</v>
      </c>
      <c r="F26" s="127" t="s">
        <v>462</v>
      </c>
      <c r="G26" s="127">
        <v>2007</v>
      </c>
      <c r="H26" s="395">
        <v>7.5</v>
      </c>
    </row>
    <row r="27" spans="1:8" ht="30" x14ac:dyDescent="0.25">
      <c r="A27" s="415">
        <f t="shared" si="2"/>
        <v>18</v>
      </c>
      <c r="B27" s="126" t="s">
        <v>481</v>
      </c>
      <c r="C27" s="362" t="s">
        <v>550</v>
      </c>
      <c r="D27" s="127" t="s">
        <v>463</v>
      </c>
      <c r="E27" s="127" t="s">
        <v>432</v>
      </c>
      <c r="F27" s="127" t="s">
        <v>462</v>
      </c>
      <c r="G27" s="127">
        <v>2007</v>
      </c>
      <c r="H27" s="395">
        <v>7.5</v>
      </c>
    </row>
    <row r="28" spans="1:8" x14ac:dyDescent="0.25">
      <c r="A28" s="415">
        <f t="shared" si="2"/>
        <v>19</v>
      </c>
      <c r="B28" s="396" t="s">
        <v>488</v>
      </c>
      <c r="C28" t="s">
        <v>470</v>
      </c>
      <c r="D28" s="18" t="s">
        <v>479</v>
      </c>
      <c r="E28" s="391" t="s">
        <v>423</v>
      </c>
      <c r="F28" s="127" t="s">
        <v>462</v>
      </c>
      <c r="G28" s="62">
        <v>2007</v>
      </c>
      <c r="H28" s="398">
        <v>5</v>
      </c>
    </row>
    <row r="29" spans="1:8" ht="30" x14ac:dyDescent="0.25">
      <c r="A29" s="415">
        <f t="shared" si="2"/>
        <v>20</v>
      </c>
      <c r="B29" s="126" t="s">
        <v>485</v>
      </c>
      <c r="C29" s="362" t="s">
        <v>475</v>
      </c>
      <c r="D29" s="127" t="s">
        <v>561</v>
      </c>
      <c r="E29" s="127" t="s">
        <v>432</v>
      </c>
      <c r="F29" s="127" t="s">
        <v>462</v>
      </c>
      <c r="G29" s="374">
        <v>2007</v>
      </c>
      <c r="H29" s="395">
        <v>7.5</v>
      </c>
    </row>
    <row r="30" spans="1:8" ht="30" x14ac:dyDescent="0.25">
      <c r="A30" s="415">
        <f t="shared" si="2"/>
        <v>21</v>
      </c>
      <c r="B30" s="126" t="s">
        <v>486</v>
      </c>
      <c r="C30" s="362" t="s">
        <v>476</v>
      </c>
      <c r="D30" s="127" t="s">
        <v>561</v>
      </c>
      <c r="E30" s="127" t="s">
        <v>432</v>
      </c>
      <c r="F30" s="127" t="s">
        <v>462</v>
      </c>
      <c r="G30" s="127">
        <v>2007</v>
      </c>
      <c r="H30" s="395">
        <v>7.5</v>
      </c>
    </row>
    <row r="31" spans="1:8" ht="30" x14ac:dyDescent="0.25">
      <c r="A31" s="415">
        <f t="shared" si="2"/>
        <v>22</v>
      </c>
      <c r="B31" s="126" t="s">
        <v>565</v>
      </c>
      <c r="C31" s="362" t="s">
        <v>566</v>
      </c>
      <c r="D31" s="127" t="s">
        <v>463</v>
      </c>
      <c r="E31" s="127" t="s">
        <v>432</v>
      </c>
      <c r="F31" s="127" t="s">
        <v>462</v>
      </c>
      <c r="G31" s="127">
        <v>2006</v>
      </c>
      <c r="H31" s="395">
        <v>7.5</v>
      </c>
    </row>
    <row r="32" spans="1:8" ht="30" x14ac:dyDescent="0.25">
      <c r="A32" s="417">
        <f t="shared" si="2"/>
        <v>23</v>
      </c>
      <c r="B32" s="126" t="s">
        <v>487</v>
      </c>
      <c r="C32" s="362" t="s">
        <v>477</v>
      </c>
      <c r="D32" s="127" t="s">
        <v>561</v>
      </c>
      <c r="E32" s="127" t="s">
        <v>432</v>
      </c>
      <c r="F32" s="127" t="s">
        <v>462</v>
      </c>
      <c r="G32" s="127">
        <v>2006</v>
      </c>
      <c r="H32" s="395">
        <v>7.5</v>
      </c>
    </row>
    <row r="33" spans="1:8" ht="30" x14ac:dyDescent="0.25">
      <c r="A33" s="417">
        <f t="shared" si="2"/>
        <v>24</v>
      </c>
      <c r="B33" s="396" t="s">
        <v>468</v>
      </c>
      <c r="C33" s="362" t="s">
        <v>464</v>
      </c>
      <c r="D33" s="202" t="s">
        <v>465</v>
      </c>
      <c r="E33" s="127" t="s">
        <v>432</v>
      </c>
      <c r="F33" s="127" t="s">
        <v>462</v>
      </c>
      <c r="G33" s="390">
        <v>2006</v>
      </c>
      <c r="H33" s="397">
        <v>7.5</v>
      </c>
    </row>
    <row r="34" spans="1:8" ht="30" x14ac:dyDescent="0.25">
      <c r="A34" s="417">
        <f t="shared" si="2"/>
        <v>25</v>
      </c>
      <c r="B34" s="126" t="s">
        <v>480</v>
      </c>
      <c r="C34" s="362" t="s">
        <v>552</v>
      </c>
      <c r="D34" s="127" t="s">
        <v>463</v>
      </c>
      <c r="E34" s="127" t="s">
        <v>432</v>
      </c>
      <c r="F34" s="127" t="s">
        <v>462</v>
      </c>
      <c r="G34" s="127">
        <v>2006</v>
      </c>
      <c r="H34" s="395">
        <v>7.5</v>
      </c>
    </row>
    <row r="35" spans="1:8" s="49" customFormat="1" ht="15.75" thickBot="1" x14ac:dyDescent="0.3">
      <c r="A35" s="416">
        <f t="shared" si="2"/>
        <v>26</v>
      </c>
      <c r="B35" s="412" t="s">
        <v>553</v>
      </c>
      <c r="C35" s="413" t="s">
        <v>554</v>
      </c>
      <c r="D35" s="133" t="s">
        <v>555</v>
      </c>
      <c r="E35" s="133" t="s">
        <v>432</v>
      </c>
      <c r="F35" s="133" t="s">
        <v>462</v>
      </c>
      <c r="G35" s="133">
        <v>2006</v>
      </c>
      <c r="H35" s="414">
        <v>7.5</v>
      </c>
    </row>
    <row r="36" spans="1:8" ht="15.75" thickBot="1" x14ac:dyDescent="0.3">
      <c r="A36" s="30"/>
      <c r="G36" s="410" t="str">
        <f>"Total "&amp;LEFT(A7,3)</f>
        <v>Total I13</v>
      </c>
      <c r="H36" s="411">
        <f>SUM(H10:H35)</f>
        <v>277.5</v>
      </c>
    </row>
    <row r="38" spans="1:8" ht="53.25" customHeight="1" x14ac:dyDescent="0.25">
      <c r="A38"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8" s="432"/>
      <c r="C38" s="432"/>
      <c r="D38" s="432"/>
      <c r="E38" s="432"/>
      <c r="F38" s="432"/>
      <c r="G38" s="432"/>
      <c r="H38" s="432"/>
    </row>
  </sheetData>
  <mergeCells count="3">
    <mergeCell ref="A7:H7"/>
    <mergeCell ref="A6:H6"/>
    <mergeCell ref="A38:H3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0" ht="15.75" x14ac:dyDescent="0.25">
      <c r="A1" s="242" t="str">
        <f>'Date initiale'!C3</f>
        <v>Universitatea de Arhitectură și Urbanism "Ion Mincu" București</v>
      </c>
      <c r="B1" s="242"/>
      <c r="C1" s="242"/>
      <c r="D1" s="16"/>
      <c r="E1" s="16"/>
      <c r="F1" s="16"/>
    </row>
    <row r="2" spans="1:10" ht="15.75" x14ac:dyDescent="0.25">
      <c r="A2" s="242" t="str">
        <f>'Date initiale'!B4&amp;" "&amp;'Date initiale'!C4</f>
        <v>Facultatea ARHITECTURA</v>
      </c>
      <c r="B2" s="242"/>
      <c r="C2" s="242"/>
      <c r="D2" s="16"/>
      <c r="E2" s="16"/>
      <c r="F2" s="16"/>
    </row>
    <row r="3" spans="1:10" ht="15.75" x14ac:dyDescent="0.25">
      <c r="A3" s="242" t="str">
        <f>'Date initiale'!B5&amp;" "&amp;'Date initiale'!C5</f>
        <v>Departamentul Sinteza Proiectării</v>
      </c>
      <c r="B3" s="242"/>
      <c r="C3" s="242"/>
      <c r="D3" s="16"/>
      <c r="E3" s="16"/>
      <c r="F3" s="16"/>
    </row>
    <row r="4" spans="1:10" ht="15.75" x14ac:dyDescent="0.25">
      <c r="A4" s="243" t="str">
        <f>'Date initiale'!C6&amp;", "&amp;'Date initiale'!C7</f>
        <v>Lakatoş Andrei Eugen, 24</v>
      </c>
      <c r="B4" s="243"/>
      <c r="C4" s="243"/>
      <c r="D4" s="16"/>
      <c r="E4" s="16"/>
      <c r="F4" s="16"/>
    </row>
    <row r="5" spans="1:10" ht="15.75" x14ac:dyDescent="0.25">
      <c r="A5" s="243"/>
      <c r="B5" s="243"/>
      <c r="C5" s="243"/>
      <c r="D5" s="16"/>
      <c r="E5" s="16"/>
      <c r="F5" s="16"/>
    </row>
    <row r="6" spans="1:10" ht="15.75" x14ac:dyDescent="0.25">
      <c r="A6" s="430" t="s">
        <v>159</v>
      </c>
      <c r="B6" s="430"/>
      <c r="C6" s="430"/>
      <c r="D6" s="430"/>
      <c r="E6" s="430"/>
      <c r="F6" s="430"/>
      <c r="G6" s="430"/>
      <c r="H6" s="430"/>
    </row>
    <row r="7" spans="1:10" ht="52.5" customHeight="1" x14ac:dyDescent="0.25">
      <c r="A7" s="433"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33"/>
      <c r="C7" s="433"/>
      <c r="D7" s="433"/>
      <c r="E7" s="433"/>
      <c r="F7" s="433"/>
      <c r="G7" s="433"/>
      <c r="H7" s="433"/>
    </row>
    <row r="8" spans="1:10" ht="16.5" thickBot="1" x14ac:dyDescent="0.3">
      <c r="A8" s="45"/>
      <c r="B8" s="45"/>
      <c r="C8" s="45"/>
      <c r="D8" s="45"/>
      <c r="E8" s="45"/>
      <c r="F8" s="60"/>
      <c r="G8" s="60"/>
      <c r="H8" s="60"/>
    </row>
    <row r="9" spans="1:10" ht="60.75" thickBot="1" x14ac:dyDescent="0.3">
      <c r="A9" s="183" t="s">
        <v>80</v>
      </c>
      <c r="B9" s="211" t="s">
        <v>102</v>
      </c>
      <c r="C9" s="225" t="s">
        <v>100</v>
      </c>
      <c r="D9" s="225" t="s">
        <v>101</v>
      </c>
      <c r="E9" s="211" t="s">
        <v>189</v>
      </c>
      <c r="F9" s="211" t="s">
        <v>187</v>
      </c>
      <c r="G9" s="225" t="s">
        <v>119</v>
      </c>
      <c r="H9" s="212" t="s">
        <v>196</v>
      </c>
      <c r="J9" s="245" t="s">
        <v>157</v>
      </c>
    </row>
    <row r="10" spans="1:10" x14ac:dyDescent="0.25">
      <c r="A10" s="233">
        <v>1</v>
      </c>
      <c r="B10" s="234"/>
      <c r="C10" s="234"/>
      <c r="D10" s="234"/>
      <c r="E10" s="234"/>
      <c r="F10" s="234"/>
      <c r="G10" s="234"/>
      <c r="H10" s="235"/>
      <c r="J10" s="246" t="s">
        <v>216</v>
      </c>
    </row>
    <row r="11" spans="1:10" x14ac:dyDescent="0.25">
      <c r="A11" s="223">
        <f>A10+1</f>
        <v>2</v>
      </c>
      <c r="B11" s="231"/>
      <c r="C11" s="215"/>
      <c r="D11" s="215"/>
      <c r="E11" s="232"/>
      <c r="F11" s="232"/>
      <c r="G11" s="215"/>
      <c r="H11" s="201"/>
    </row>
    <row r="12" spans="1:10" x14ac:dyDescent="0.25">
      <c r="A12" s="223">
        <f t="shared" ref="A12:A19" si="0">A11+1</f>
        <v>3</v>
      </c>
      <c r="B12" s="199"/>
      <c r="C12" s="127"/>
      <c r="D12" s="127"/>
      <c r="E12" s="127"/>
      <c r="F12" s="127"/>
      <c r="G12" s="127"/>
      <c r="H12" s="201"/>
    </row>
    <row r="13" spans="1:10" x14ac:dyDescent="0.25">
      <c r="A13" s="223">
        <f t="shared" si="0"/>
        <v>4</v>
      </c>
      <c r="B13" s="127"/>
      <c r="C13" s="127"/>
      <c r="D13" s="127"/>
      <c r="E13" s="127"/>
      <c r="F13" s="127"/>
      <c r="G13" s="127"/>
      <c r="H13" s="201"/>
    </row>
    <row r="14" spans="1:10" x14ac:dyDescent="0.25">
      <c r="A14" s="223">
        <f t="shared" si="0"/>
        <v>5</v>
      </c>
      <c r="B14" s="199"/>
      <c r="C14" s="127"/>
      <c r="D14" s="127"/>
      <c r="E14" s="127"/>
      <c r="F14" s="127"/>
      <c r="G14" s="127"/>
      <c r="H14" s="201"/>
    </row>
    <row r="15" spans="1:10" x14ac:dyDescent="0.25">
      <c r="A15" s="223">
        <f t="shared" si="0"/>
        <v>6</v>
      </c>
      <c r="B15" s="127"/>
      <c r="C15" s="127"/>
      <c r="D15" s="127"/>
      <c r="E15" s="127"/>
      <c r="F15" s="127"/>
      <c r="G15" s="127"/>
      <c r="H15" s="201"/>
    </row>
    <row r="16" spans="1:10" x14ac:dyDescent="0.25">
      <c r="A16" s="223">
        <f t="shared" si="0"/>
        <v>7</v>
      </c>
      <c r="B16" s="199"/>
      <c r="C16" s="127"/>
      <c r="D16" s="127"/>
      <c r="E16" s="127"/>
      <c r="F16" s="127"/>
      <c r="G16" s="127"/>
      <c r="H16" s="201"/>
    </row>
    <row r="17" spans="1:8" x14ac:dyDescent="0.25">
      <c r="A17" s="223">
        <f t="shared" si="0"/>
        <v>8</v>
      </c>
      <c r="B17" s="127"/>
      <c r="C17" s="127"/>
      <c r="D17" s="127"/>
      <c r="E17" s="127"/>
      <c r="F17" s="127"/>
      <c r="G17" s="127"/>
      <c r="H17" s="201"/>
    </row>
    <row r="18" spans="1:8" x14ac:dyDescent="0.25">
      <c r="A18" s="223">
        <f t="shared" si="0"/>
        <v>9</v>
      </c>
      <c r="B18" s="199"/>
      <c r="C18" s="127"/>
      <c r="D18" s="127"/>
      <c r="E18" s="127"/>
      <c r="F18" s="127"/>
      <c r="G18" s="127"/>
      <c r="H18" s="201"/>
    </row>
    <row r="19" spans="1:8" ht="15.75" thickBot="1" x14ac:dyDescent="0.3">
      <c r="A19" s="236">
        <f t="shared" si="0"/>
        <v>10</v>
      </c>
      <c r="B19" s="133"/>
      <c r="C19" s="133"/>
      <c r="D19" s="133"/>
      <c r="E19" s="133"/>
      <c r="F19" s="133"/>
      <c r="G19" s="133"/>
      <c r="H19" s="208"/>
    </row>
    <row r="20" spans="1:8" ht="15.75" thickBot="1" x14ac:dyDescent="0.3">
      <c r="A20" s="330"/>
      <c r="G20" s="157" t="str">
        <f>"Total "&amp;LEFT(A7,4)</f>
        <v>Total I14a</v>
      </c>
      <c r="H20" s="158">
        <f>SUM(H10:H19)</f>
        <v>0</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row r="40" spans="1:9" ht="15.75" thickBot="1" x14ac:dyDescent="0.3"/>
    <row r="41" spans="1:9" ht="54" customHeight="1" thickBot="1" x14ac:dyDescent="0.3">
      <c r="A41" s="210" t="s">
        <v>99</v>
      </c>
      <c r="B41" s="211" t="s">
        <v>102</v>
      </c>
      <c r="C41" s="225" t="s">
        <v>100</v>
      </c>
      <c r="D41" s="225" t="s">
        <v>101</v>
      </c>
      <c r="E41" s="211" t="s">
        <v>188</v>
      </c>
      <c r="F41" s="211" t="s">
        <v>188</v>
      </c>
      <c r="G41" s="211" t="s">
        <v>187</v>
      </c>
      <c r="H41" s="225" t="s">
        <v>119</v>
      </c>
      <c r="I41" s="212"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B10" sqref="B10"/>
    </sheetView>
  </sheetViews>
  <sheetFormatPr defaultRowHeight="15" x14ac:dyDescent="0.25"/>
  <cols>
    <col min="1" max="1" width="5.140625" customWidth="1"/>
    <col min="2" max="2" width="10.5703125" customWidth="1"/>
    <col min="3" max="3" width="43.140625" customWidth="1"/>
    <col min="4" max="4" width="30.42578125" customWidth="1"/>
    <col min="5" max="5" width="14.28515625" customWidth="1"/>
    <col min="6" max="6" width="11.85546875" customWidth="1"/>
    <col min="7" max="7" width="10" customWidth="1"/>
    <col min="8" max="8" width="9.7109375" customWidth="1"/>
  </cols>
  <sheetData>
    <row r="1" spans="1:10" ht="15.75" x14ac:dyDescent="0.25">
      <c r="A1" s="244" t="str">
        <f>'Date initiale'!C3</f>
        <v>Universitatea de Arhitectură și Urbanism "Ion Mincu" București</v>
      </c>
      <c r="B1" s="244"/>
      <c r="C1" s="244"/>
      <c r="D1" s="29"/>
      <c r="E1" s="29"/>
      <c r="F1" s="29"/>
      <c r="G1" s="29"/>
      <c r="H1" s="29"/>
    </row>
    <row r="2" spans="1:10" ht="15.75" x14ac:dyDescent="0.25">
      <c r="A2" s="244" t="str">
        <f>'Date initiale'!B4&amp;" "&amp;'Date initiale'!C4</f>
        <v>Facultatea ARHITECTURA</v>
      </c>
      <c r="B2" s="244"/>
      <c r="C2" s="244"/>
      <c r="D2" s="29"/>
      <c r="E2" s="29"/>
      <c r="F2" s="29"/>
      <c r="G2" s="29"/>
      <c r="H2" s="29"/>
    </row>
    <row r="3" spans="1:10" ht="15.75" x14ac:dyDescent="0.25">
      <c r="A3" s="244" t="str">
        <f>'Date initiale'!B5&amp;" "&amp;'Date initiale'!C5</f>
        <v>Departamentul Sinteza Proiectării</v>
      </c>
      <c r="B3" s="244"/>
      <c r="C3" s="244"/>
      <c r="D3" s="29"/>
      <c r="E3" s="29"/>
      <c r="F3" s="29"/>
      <c r="G3" s="29"/>
      <c r="H3" s="29"/>
    </row>
    <row r="4" spans="1:10" ht="15.75" x14ac:dyDescent="0.25">
      <c r="A4" s="244" t="str">
        <f>'Date initiale'!C6&amp;", "&amp;'Date initiale'!C7</f>
        <v>Lakatoş Andrei Eugen, 24</v>
      </c>
      <c r="B4" s="244"/>
      <c r="C4" s="244"/>
      <c r="D4" s="29"/>
      <c r="E4" s="29"/>
      <c r="F4" s="29"/>
      <c r="G4" s="29"/>
      <c r="H4" s="29"/>
    </row>
    <row r="5" spans="1:10" ht="15.75" x14ac:dyDescent="0.25">
      <c r="A5" s="244"/>
      <c r="B5" s="244"/>
      <c r="C5" s="244"/>
      <c r="D5" s="29"/>
      <c r="E5" s="29"/>
      <c r="F5" s="29"/>
      <c r="G5" s="29"/>
      <c r="H5" s="29"/>
    </row>
    <row r="6" spans="1:10" ht="15.75" x14ac:dyDescent="0.25">
      <c r="A6" s="437" t="s">
        <v>159</v>
      </c>
      <c r="B6" s="437"/>
      <c r="C6" s="437"/>
      <c r="D6" s="437"/>
      <c r="E6" s="437"/>
      <c r="F6" s="437"/>
      <c r="G6" s="437"/>
      <c r="H6" s="437"/>
    </row>
    <row r="7" spans="1:10" ht="36.75" customHeight="1" x14ac:dyDescent="0.25">
      <c r="A7" s="433" t="str">
        <f>'Descriere indicatori'!A19&amp;"b. "&amp;'Descriere indicatori'!B20</f>
        <v xml:space="preserve">I14b. Proiect urbanistic şi peisagistic la nivelul planurilor generale/zonale ale localităţilor (inclusiv studii de fundamentare, de inserţie, de oportunitate) avizate** </v>
      </c>
      <c r="B7" s="433"/>
      <c r="C7" s="433"/>
      <c r="D7" s="433"/>
      <c r="E7" s="433"/>
      <c r="F7" s="433"/>
      <c r="G7" s="433"/>
      <c r="H7" s="433"/>
    </row>
    <row r="8" spans="1:10" ht="19.5" customHeight="1" thickBot="1" x14ac:dyDescent="0.3">
      <c r="A8" s="47"/>
      <c r="B8" s="47"/>
      <c r="C8" s="47"/>
      <c r="D8" s="47"/>
      <c r="E8" s="47"/>
      <c r="F8" s="47"/>
      <c r="G8" s="47"/>
      <c r="H8" s="47"/>
    </row>
    <row r="9" spans="1:10" ht="60.75" thickBot="1" x14ac:dyDescent="0.3">
      <c r="A9" s="153" t="s">
        <v>80</v>
      </c>
      <c r="B9" s="211" t="s">
        <v>102</v>
      </c>
      <c r="C9" s="225" t="s">
        <v>100</v>
      </c>
      <c r="D9" s="225" t="s">
        <v>101</v>
      </c>
      <c r="E9" s="211" t="s">
        <v>189</v>
      </c>
      <c r="F9" s="211" t="s">
        <v>187</v>
      </c>
      <c r="G9" s="225" t="s">
        <v>119</v>
      </c>
      <c r="H9" s="212" t="s">
        <v>196</v>
      </c>
      <c r="J9" s="245" t="s">
        <v>157</v>
      </c>
    </row>
    <row r="10" spans="1:10" x14ac:dyDescent="0.25">
      <c r="A10" s="237">
        <v>1</v>
      </c>
      <c r="B10" s="238" t="s">
        <v>492</v>
      </c>
      <c r="C10" s="38" t="s">
        <v>489</v>
      </c>
      <c r="D10" t="s">
        <v>491</v>
      </c>
      <c r="E10" s="193" t="s">
        <v>490</v>
      </c>
      <c r="F10" s="127" t="s">
        <v>462</v>
      </c>
      <c r="G10" s="195">
        <v>2007</v>
      </c>
      <c r="H10" s="312">
        <v>3</v>
      </c>
      <c r="J10" s="246" t="s">
        <v>217</v>
      </c>
    </row>
    <row r="11" spans="1:10" x14ac:dyDescent="0.25">
      <c r="A11" s="198">
        <f>A10+1</f>
        <v>2</v>
      </c>
      <c r="B11" s="199"/>
      <c r="C11" s="228"/>
      <c r="D11" s="127"/>
      <c r="E11" s="127"/>
      <c r="F11" s="127"/>
      <c r="G11" s="209"/>
      <c r="H11" s="296"/>
    </row>
    <row r="12" spans="1:10" x14ac:dyDescent="0.25">
      <c r="A12" s="198">
        <f t="shared" ref="A12:A19" si="0">A11+1</f>
        <v>3</v>
      </c>
      <c r="B12" s="199"/>
      <c r="C12" s="239"/>
      <c r="D12" s="127"/>
      <c r="E12" s="240"/>
      <c r="F12" s="240"/>
      <c r="G12" s="240"/>
      <c r="H12" s="296"/>
    </row>
    <row r="13" spans="1:10" x14ac:dyDescent="0.25">
      <c r="A13" s="198">
        <f t="shared" si="0"/>
        <v>4</v>
      </c>
      <c r="B13" s="199"/>
      <c r="C13" s="228"/>
      <c r="D13" s="127"/>
      <c r="E13" s="127"/>
      <c r="F13" s="127"/>
      <c r="G13" s="209"/>
      <c r="H13" s="296"/>
    </row>
    <row r="14" spans="1:10" x14ac:dyDescent="0.25">
      <c r="A14" s="198">
        <f t="shared" si="0"/>
        <v>5</v>
      </c>
      <c r="B14" s="199"/>
      <c r="C14" s="239"/>
      <c r="D14" s="127"/>
      <c r="E14" s="240"/>
      <c r="F14" s="240"/>
      <c r="G14" s="240"/>
      <c r="H14" s="296"/>
    </row>
    <row r="15" spans="1:10" x14ac:dyDescent="0.25">
      <c r="A15" s="198">
        <f t="shared" si="0"/>
        <v>6</v>
      </c>
      <c r="B15" s="199"/>
      <c r="C15" s="239"/>
      <c r="D15" s="127"/>
      <c r="E15" s="240"/>
      <c r="F15" s="240"/>
      <c r="G15" s="240"/>
      <c r="H15" s="296"/>
    </row>
    <row r="16" spans="1:10" x14ac:dyDescent="0.25">
      <c r="A16" s="198">
        <f t="shared" si="0"/>
        <v>7</v>
      </c>
      <c r="B16" s="199"/>
      <c r="C16" s="228"/>
      <c r="D16" s="127"/>
      <c r="E16" s="127"/>
      <c r="F16" s="127"/>
      <c r="G16" s="209"/>
      <c r="H16" s="296"/>
    </row>
    <row r="17" spans="1:8" x14ac:dyDescent="0.25">
      <c r="A17" s="198">
        <f t="shared" si="0"/>
        <v>8</v>
      </c>
      <c r="B17" s="199"/>
      <c r="C17" s="239"/>
      <c r="D17" s="127"/>
      <c r="E17" s="240"/>
      <c r="F17" s="240"/>
      <c r="G17" s="240"/>
      <c r="H17" s="296"/>
    </row>
    <row r="18" spans="1:8" x14ac:dyDescent="0.25">
      <c r="A18" s="198">
        <f t="shared" si="0"/>
        <v>9</v>
      </c>
      <c r="B18" s="199"/>
      <c r="C18" s="239"/>
      <c r="D18" s="127"/>
      <c r="E18" s="240"/>
      <c r="F18" s="240"/>
      <c r="G18" s="240"/>
      <c r="H18" s="296"/>
    </row>
    <row r="19" spans="1:8" ht="15.75" thickBot="1" x14ac:dyDescent="0.3">
      <c r="A19" s="205">
        <f t="shared" si="0"/>
        <v>10</v>
      </c>
      <c r="B19" s="133"/>
      <c r="C19" s="241"/>
      <c r="D19" s="133"/>
      <c r="E19" s="133"/>
      <c r="F19" s="133"/>
      <c r="G19" s="133"/>
      <c r="H19" s="310"/>
    </row>
    <row r="20" spans="1:8" ht="16.5" thickBot="1" x14ac:dyDescent="0.3">
      <c r="A20" s="327"/>
      <c r="G20" s="157" t="str">
        <f>"Total "&amp;LEFT(A7,4)</f>
        <v>Total I14b</v>
      </c>
      <c r="H20" s="256">
        <f>SUM(H10:H19)</f>
        <v>3</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topLeftCell="A11" workbookViewId="0">
      <selection activeCell="H20" sqref="H20"/>
    </sheetView>
  </sheetViews>
  <sheetFormatPr defaultColWidth="9.140625" defaultRowHeight="15" x14ac:dyDescent="0.25"/>
  <cols>
    <col min="1" max="1" width="5.140625" customWidth="1"/>
    <col min="2" max="2" width="13.1406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0" ht="15.75" x14ac:dyDescent="0.25">
      <c r="A1" s="242" t="str">
        <f>'Date initiale'!C3</f>
        <v>Universitatea de Arhitectură și Urbanism "Ion Mincu" București</v>
      </c>
      <c r="B1" s="242"/>
      <c r="C1" s="242"/>
      <c r="D1" s="16"/>
      <c r="E1" s="16"/>
      <c r="F1" s="16"/>
    </row>
    <row r="2" spans="1:10" ht="15.75" x14ac:dyDescent="0.25">
      <c r="A2" s="242" t="str">
        <f>'Date initiale'!B4&amp;" "&amp;'Date initiale'!C4</f>
        <v>Facultatea ARHITECTURA</v>
      </c>
      <c r="B2" s="242"/>
      <c r="C2" s="242"/>
      <c r="D2" s="16"/>
      <c r="E2" s="16"/>
      <c r="F2" s="16"/>
    </row>
    <row r="3" spans="1:10" ht="15.75" x14ac:dyDescent="0.25">
      <c r="A3" s="242" t="str">
        <f>'Date initiale'!B5&amp;" "&amp;'Date initiale'!C5</f>
        <v>Departamentul Sinteza Proiectării</v>
      </c>
      <c r="B3" s="242"/>
      <c r="C3" s="242"/>
      <c r="D3" s="16"/>
      <c r="E3" s="16"/>
      <c r="F3" s="16"/>
    </row>
    <row r="4" spans="1:10" ht="15.75" x14ac:dyDescent="0.25">
      <c r="A4" s="243" t="str">
        <f>'Date initiale'!C6&amp;", "&amp;'Date initiale'!C7</f>
        <v>Lakatoş Andrei Eugen, 24</v>
      </c>
      <c r="B4" s="243"/>
      <c r="C4" s="243"/>
      <c r="D4" s="16"/>
      <c r="E4" s="16"/>
      <c r="F4" s="16"/>
    </row>
    <row r="5" spans="1:10" ht="15.75" x14ac:dyDescent="0.25">
      <c r="A5" s="243"/>
      <c r="B5" s="243"/>
      <c r="C5" s="243"/>
      <c r="D5" s="16"/>
      <c r="E5" s="16"/>
      <c r="F5" s="16"/>
    </row>
    <row r="6" spans="1:10" ht="15.75" x14ac:dyDescent="0.25">
      <c r="A6" s="430" t="s">
        <v>159</v>
      </c>
      <c r="B6" s="430"/>
      <c r="C6" s="430"/>
      <c r="D6" s="430"/>
      <c r="E6" s="430"/>
      <c r="F6" s="430"/>
      <c r="G6" s="430"/>
      <c r="H6" s="430"/>
    </row>
    <row r="7" spans="1:10" ht="52.5" customHeight="1" x14ac:dyDescent="0.25">
      <c r="A7" s="433"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33"/>
      <c r="C7" s="433"/>
      <c r="D7" s="433"/>
      <c r="E7" s="433"/>
      <c r="F7" s="433"/>
      <c r="G7" s="433"/>
      <c r="H7" s="433"/>
    </row>
    <row r="8" spans="1:10" ht="16.5" thickBot="1" x14ac:dyDescent="0.3">
      <c r="A8" s="45"/>
      <c r="B8" s="45"/>
      <c r="C8" s="45"/>
      <c r="D8" s="45"/>
      <c r="E8" s="45"/>
      <c r="F8" s="60"/>
      <c r="G8" s="60"/>
      <c r="H8" s="60"/>
    </row>
    <row r="9" spans="1:10" ht="60.75" thickBot="1" x14ac:dyDescent="0.3">
      <c r="A9" s="183" t="s">
        <v>80</v>
      </c>
      <c r="B9" s="211" t="s">
        <v>102</v>
      </c>
      <c r="C9" s="225" t="s">
        <v>190</v>
      </c>
      <c r="D9" s="225" t="s">
        <v>101</v>
      </c>
      <c r="E9" s="211" t="s">
        <v>189</v>
      </c>
      <c r="F9" s="211" t="s">
        <v>187</v>
      </c>
      <c r="G9" s="225" t="s">
        <v>119</v>
      </c>
      <c r="H9" s="212" t="s">
        <v>196</v>
      </c>
      <c r="J9" s="245" t="s">
        <v>157</v>
      </c>
    </row>
    <row r="10" spans="1:10" ht="165" x14ac:dyDescent="0.25">
      <c r="A10" s="233">
        <v>1</v>
      </c>
      <c r="B10" s="347" t="s">
        <v>493</v>
      </c>
      <c r="C10" s="248" t="s">
        <v>494</v>
      </c>
      <c r="D10" s="360" t="s">
        <v>495</v>
      </c>
      <c r="E10" s="230" t="s">
        <v>496</v>
      </c>
      <c r="F10" s="30" t="s">
        <v>507</v>
      </c>
      <c r="G10" s="399" t="s">
        <v>497</v>
      </c>
      <c r="H10" s="400">
        <v>4</v>
      </c>
      <c r="J10" s="246" t="s">
        <v>218</v>
      </c>
    </row>
    <row r="11" spans="1:10" ht="150" x14ac:dyDescent="0.25">
      <c r="A11" s="223">
        <f>A10+1</f>
        <v>2</v>
      </c>
      <c r="B11" s="92" t="s">
        <v>498</v>
      </c>
      <c r="C11" s="248" t="s">
        <v>499</v>
      </c>
      <c r="D11" s="376" t="s">
        <v>500</v>
      </c>
      <c r="E11" s="127" t="s">
        <v>496</v>
      </c>
      <c r="F11" s="127" t="s">
        <v>501</v>
      </c>
      <c r="G11" s="130">
        <v>2010</v>
      </c>
      <c r="H11" s="296">
        <v>20</v>
      </c>
    </row>
    <row r="12" spans="1:10" ht="120" x14ac:dyDescent="0.25">
      <c r="A12" s="223">
        <f t="shared" ref="A12:A19" si="0">A11+1</f>
        <v>3</v>
      </c>
      <c r="B12" s="347" t="s">
        <v>502</v>
      </c>
      <c r="C12" s="248" t="s">
        <v>503</v>
      </c>
      <c r="D12" s="30" t="s">
        <v>504</v>
      </c>
      <c r="E12" s="376" t="s">
        <v>496</v>
      </c>
      <c r="F12" s="30" t="s">
        <v>505</v>
      </c>
      <c r="G12" s="127" t="s">
        <v>506</v>
      </c>
      <c r="H12" s="296">
        <v>7.5</v>
      </c>
    </row>
    <row r="13" spans="1:10" x14ac:dyDescent="0.25">
      <c r="A13" s="223">
        <f t="shared" si="0"/>
        <v>4</v>
      </c>
      <c r="B13" s="127"/>
      <c r="C13" s="127"/>
      <c r="D13" s="127"/>
      <c r="E13" s="127"/>
      <c r="F13" s="127"/>
      <c r="G13" s="127"/>
      <c r="H13" s="296"/>
    </row>
    <row r="14" spans="1:10" x14ac:dyDescent="0.25">
      <c r="A14" s="223">
        <f t="shared" si="0"/>
        <v>5</v>
      </c>
      <c r="B14" s="199"/>
      <c r="C14" s="127"/>
      <c r="D14" s="127"/>
      <c r="E14" s="127"/>
      <c r="F14" s="127"/>
      <c r="G14" s="127"/>
      <c r="H14" s="296"/>
    </row>
    <row r="15" spans="1:10" x14ac:dyDescent="0.25">
      <c r="A15" s="223">
        <f t="shared" si="0"/>
        <v>6</v>
      </c>
      <c r="B15" s="127"/>
      <c r="C15" s="127"/>
      <c r="D15" s="127"/>
      <c r="E15" s="127"/>
      <c r="F15" s="127"/>
      <c r="G15" s="127"/>
      <c r="H15" s="296"/>
    </row>
    <row r="16" spans="1:10" x14ac:dyDescent="0.25">
      <c r="A16" s="223">
        <f t="shared" si="0"/>
        <v>7</v>
      </c>
      <c r="B16" s="199"/>
      <c r="C16" s="127"/>
      <c r="D16" s="127"/>
      <c r="E16" s="127"/>
      <c r="F16" s="127"/>
      <c r="G16" s="127"/>
      <c r="H16" s="296"/>
    </row>
    <row r="17" spans="1:8" x14ac:dyDescent="0.25">
      <c r="A17" s="223">
        <f t="shared" si="0"/>
        <v>8</v>
      </c>
      <c r="B17" s="127"/>
      <c r="C17" s="127"/>
      <c r="D17" s="127"/>
      <c r="E17" s="127"/>
      <c r="F17" s="127"/>
      <c r="G17" s="127"/>
      <c r="H17" s="296"/>
    </row>
    <row r="18" spans="1:8" x14ac:dyDescent="0.25">
      <c r="A18" s="223">
        <f t="shared" si="0"/>
        <v>9</v>
      </c>
      <c r="B18" s="199"/>
      <c r="C18" s="127"/>
      <c r="D18" s="127"/>
      <c r="E18" s="127"/>
      <c r="F18" s="127"/>
      <c r="G18" s="127"/>
      <c r="H18" s="296"/>
    </row>
    <row r="19" spans="1:8" ht="15.75" thickBot="1" x14ac:dyDescent="0.3">
      <c r="A19" s="236">
        <f t="shared" si="0"/>
        <v>10</v>
      </c>
      <c r="B19" s="133"/>
      <c r="C19" s="133"/>
      <c r="D19" s="133"/>
      <c r="E19" s="133"/>
      <c r="F19" s="133"/>
      <c r="G19" s="133"/>
      <c r="H19" s="310"/>
    </row>
    <row r="20" spans="1:8" ht="15.75" thickBot="1" x14ac:dyDescent="0.3">
      <c r="A20" s="330"/>
      <c r="G20" s="157" t="str">
        <f>"Total "&amp;LEFT(A7,4)</f>
        <v>Total I14c</v>
      </c>
      <c r="H20" s="158">
        <f>SUM(H10:H19)</f>
        <v>31.5</v>
      </c>
    </row>
    <row r="22" spans="1:8" ht="53.25" customHeight="1" x14ac:dyDescent="0.25">
      <c r="A22" s="43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32"/>
      <c r="C22" s="432"/>
      <c r="D22" s="432"/>
      <c r="E22" s="432"/>
      <c r="F22" s="432"/>
      <c r="G22" s="432"/>
      <c r="H22" s="432"/>
    </row>
    <row r="40" spans="1:9" ht="15.75" thickBot="1" x14ac:dyDescent="0.3"/>
    <row r="41" spans="1:9" ht="54" customHeight="1" thickBot="1" x14ac:dyDescent="0.3">
      <c r="A41" s="210" t="s">
        <v>99</v>
      </c>
      <c r="B41" s="211" t="s">
        <v>102</v>
      </c>
      <c r="C41" s="225" t="s">
        <v>100</v>
      </c>
      <c r="D41" s="225" t="s">
        <v>101</v>
      </c>
      <c r="E41" s="211" t="s">
        <v>188</v>
      </c>
      <c r="F41" s="211" t="s">
        <v>188</v>
      </c>
      <c r="G41" s="211" t="s">
        <v>187</v>
      </c>
      <c r="H41" s="225" t="s">
        <v>119</v>
      </c>
      <c r="I41" s="212"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27"/>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42" t="str">
        <f>'Date initiale'!C3</f>
        <v>Universitatea de Arhitectură și Urbanism "Ion Mincu" București</v>
      </c>
      <c r="B1" s="242"/>
      <c r="C1" s="242"/>
      <c r="D1" s="16"/>
      <c r="E1" s="37"/>
    </row>
    <row r="2" spans="1:8" ht="15.75" x14ac:dyDescent="0.25">
      <c r="A2" s="242" t="str">
        <f>'Date initiale'!B4&amp;" "&amp;'Date initiale'!C4</f>
        <v>Facultatea ARHITECTURA</v>
      </c>
      <c r="B2" s="242"/>
      <c r="C2" s="242"/>
      <c r="D2" s="2"/>
      <c r="E2" s="37"/>
    </row>
    <row r="3" spans="1:8" ht="15.75" x14ac:dyDescent="0.25">
      <c r="A3" s="242" t="str">
        <f>'Date initiale'!B5&amp;" "&amp;'Date initiale'!C5</f>
        <v>Departamentul Sinteza Proiectării</v>
      </c>
      <c r="B3" s="242"/>
      <c r="C3" s="242"/>
      <c r="D3" s="16"/>
      <c r="E3" s="37"/>
    </row>
    <row r="4" spans="1:8" x14ac:dyDescent="0.25">
      <c r="A4" s="118" t="str">
        <f>'Date initiale'!C6&amp;", "&amp;'Date initiale'!C7</f>
        <v>Lakatoş Andrei Eugen, 24</v>
      </c>
      <c r="B4" s="118"/>
      <c r="C4" s="118"/>
    </row>
    <row r="5" spans="1:8" x14ac:dyDescent="0.25">
      <c r="A5" s="118"/>
      <c r="B5" s="118"/>
      <c r="C5" s="118"/>
    </row>
    <row r="6" spans="1:8" ht="15.75" x14ac:dyDescent="0.25">
      <c r="A6" s="435" t="s">
        <v>159</v>
      </c>
      <c r="B6" s="435"/>
      <c r="C6" s="435"/>
      <c r="D6" s="435"/>
    </row>
    <row r="7" spans="1:8" ht="15.75" customHeight="1" x14ac:dyDescent="0.25">
      <c r="A7" s="433"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33"/>
      <c r="C7" s="433"/>
      <c r="D7" s="433"/>
      <c r="E7" s="179"/>
      <c r="F7" s="179"/>
      <c r="G7" s="179"/>
      <c r="H7" s="179"/>
    </row>
    <row r="8" spans="1:8" ht="18.75" customHeight="1" thickBot="1" x14ac:dyDescent="0.3">
      <c r="A8" s="58"/>
      <c r="B8" s="58"/>
      <c r="C8" s="58"/>
      <c r="D8" s="58"/>
    </row>
    <row r="9" spans="1:8" ht="45.75" customHeight="1" thickBot="1" x14ac:dyDescent="0.3">
      <c r="A9" s="183" t="s">
        <v>80</v>
      </c>
      <c r="B9" s="211" t="s">
        <v>107</v>
      </c>
      <c r="C9" s="211" t="s">
        <v>119</v>
      </c>
      <c r="D9" s="212" t="s">
        <v>196</v>
      </c>
      <c r="E9" s="30"/>
      <c r="F9" s="245" t="s">
        <v>157</v>
      </c>
    </row>
    <row r="10" spans="1:8" x14ac:dyDescent="0.25">
      <c r="A10" s="233">
        <v>1</v>
      </c>
      <c r="B10" s="251"/>
      <c r="C10" s="252"/>
      <c r="D10" s="314"/>
      <c r="F10" s="246" t="s">
        <v>219</v>
      </c>
    </row>
    <row r="11" spans="1:8" x14ac:dyDescent="0.25">
      <c r="A11" s="223">
        <f>A10+1</f>
        <v>2</v>
      </c>
      <c r="B11" s="249"/>
      <c r="C11" s="215"/>
      <c r="D11" s="311"/>
    </row>
    <row r="12" spans="1:8" x14ac:dyDescent="0.25">
      <c r="A12" s="223">
        <f t="shared" ref="A12:A19" si="0">A11+1</f>
        <v>3</v>
      </c>
      <c r="B12" s="228"/>
      <c r="C12" s="127"/>
      <c r="D12" s="296"/>
    </row>
    <row r="13" spans="1:8" x14ac:dyDescent="0.25">
      <c r="A13" s="223">
        <f t="shared" si="0"/>
        <v>4</v>
      </c>
      <c r="B13" s="250"/>
      <c r="C13" s="127"/>
      <c r="D13" s="296"/>
    </row>
    <row r="14" spans="1:8" x14ac:dyDescent="0.25">
      <c r="A14" s="223">
        <f t="shared" si="0"/>
        <v>5</v>
      </c>
      <c r="B14" s="250"/>
      <c r="C14" s="127"/>
      <c r="D14" s="296"/>
    </row>
    <row r="15" spans="1:8" x14ac:dyDescent="0.25">
      <c r="A15" s="223">
        <f t="shared" si="0"/>
        <v>6</v>
      </c>
      <c r="B15" s="228"/>
      <c r="C15" s="127"/>
      <c r="D15" s="296"/>
    </row>
    <row r="16" spans="1:8" x14ac:dyDescent="0.25">
      <c r="A16" s="223">
        <f t="shared" si="0"/>
        <v>7</v>
      </c>
      <c r="B16" s="250"/>
      <c r="C16" s="127"/>
      <c r="D16" s="296"/>
    </row>
    <row r="17" spans="1:4" x14ac:dyDescent="0.25">
      <c r="A17" s="223">
        <f t="shared" si="0"/>
        <v>8</v>
      </c>
      <c r="B17" s="250"/>
      <c r="C17" s="127"/>
      <c r="D17" s="296"/>
    </row>
    <row r="18" spans="1:4" x14ac:dyDescent="0.25">
      <c r="A18" s="223">
        <f t="shared" si="0"/>
        <v>9</v>
      </c>
      <c r="B18" s="250"/>
      <c r="C18" s="127"/>
      <c r="D18" s="296"/>
    </row>
    <row r="19" spans="1:4" ht="15.75" thickBot="1" x14ac:dyDescent="0.3">
      <c r="A19" s="236">
        <f t="shared" si="0"/>
        <v>10</v>
      </c>
      <c r="B19" s="253"/>
      <c r="C19" s="133"/>
      <c r="D19" s="310"/>
    </row>
    <row r="20" spans="1:4" ht="15.75" thickBot="1" x14ac:dyDescent="0.3">
      <c r="A20" s="329"/>
      <c r="B20" s="209"/>
      <c r="C20" s="157" t="str">
        <f>"Total "&amp;LEFT(A7,3)</f>
        <v>Total I15</v>
      </c>
      <c r="D20" s="254">
        <f>SUM(D10:D19)</f>
        <v>0</v>
      </c>
    </row>
    <row r="21" spans="1:4" ht="15.75" x14ac:dyDescent="0.25">
      <c r="A21" s="29"/>
      <c r="B21" s="23"/>
      <c r="C21" s="23"/>
      <c r="D21" s="23"/>
    </row>
    <row r="26" spans="1:4" x14ac:dyDescent="0.25">
      <c r="B26" s="17"/>
    </row>
    <row r="27" spans="1:4" x14ac:dyDescent="0.25">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F20"/>
  <sheetViews>
    <sheetView workbookViewId="0">
      <selection activeCell="A6" sqref="A6:D6"/>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6" ht="15.75" x14ac:dyDescent="0.25">
      <c r="A1" s="242" t="str">
        <f>'Date initiale'!C3</f>
        <v>Universitatea de Arhitectură și Urbanism "Ion Mincu" București</v>
      </c>
      <c r="B1" s="242"/>
      <c r="C1" s="242"/>
      <c r="D1" s="16"/>
    </row>
    <row r="2" spans="1:6" ht="15.75" x14ac:dyDescent="0.25">
      <c r="A2" s="242" t="str">
        <f>'Date initiale'!B4&amp;" "&amp;'Date initiale'!C4</f>
        <v>Facultatea ARHITECTURA</v>
      </c>
      <c r="B2" s="242"/>
      <c r="C2" s="242"/>
      <c r="D2" s="2"/>
    </row>
    <row r="3" spans="1:6" ht="15.75" x14ac:dyDescent="0.25">
      <c r="A3" s="242" t="str">
        <f>'Date initiale'!B5&amp;" "&amp;'Date initiale'!C5</f>
        <v>Departamentul Sinteza Proiectării</v>
      </c>
      <c r="B3" s="242"/>
      <c r="C3" s="242"/>
      <c r="D3" s="16"/>
    </row>
    <row r="4" spans="1:6" x14ac:dyDescent="0.25">
      <c r="A4" s="118" t="str">
        <f>'Date initiale'!C6&amp;", "&amp;'Date initiale'!C7</f>
        <v>Lakatoş Andrei Eugen, 24</v>
      </c>
      <c r="B4" s="118"/>
      <c r="C4" s="118"/>
    </row>
    <row r="5" spans="1:6" x14ac:dyDescent="0.25">
      <c r="A5" s="118"/>
      <c r="B5" s="118"/>
      <c r="C5" s="118"/>
    </row>
    <row r="6" spans="1:6" x14ac:dyDescent="0.25">
      <c r="A6" s="438" t="s">
        <v>159</v>
      </c>
      <c r="B6" s="438"/>
      <c r="C6" s="438"/>
      <c r="D6" s="438"/>
    </row>
    <row r="7" spans="1:6" ht="40.5" customHeight="1" x14ac:dyDescent="0.25">
      <c r="A7" s="433"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33"/>
      <c r="C7" s="433"/>
      <c r="D7" s="433"/>
    </row>
    <row r="8" spans="1:6" ht="15.75" thickBot="1" x14ac:dyDescent="0.3"/>
    <row r="9" spans="1:6" ht="48.75" customHeight="1" thickBot="1" x14ac:dyDescent="0.3">
      <c r="A9" s="183" t="s">
        <v>80</v>
      </c>
      <c r="B9" s="154" t="s">
        <v>107</v>
      </c>
      <c r="C9" s="154" t="s">
        <v>119</v>
      </c>
      <c r="D9" s="263" t="s">
        <v>196</v>
      </c>
      <c r="F9" s="245" t="s">
        <v>157</v>
      </c>
    </row>
    <row r="10" spans="1:6" x14ac:dyDescent="0.25">
      <c r="A10" s="285">
        <v>1</v>
      </c>
      <c r="B10" s="279"/>
      <c r="C10" s="144"/>
      <c r="D10" s="315"/>
      <c r="F10" s="246" t="s">
        <v>220</v>
      </c>
    </row>
    <row r="11" spans="1:6" x14ac:dyDescent="0.25">
      <c r="A11" s="286">
        <f>A10+1</f>
        <v>2</v>
      </c>
      <c r="B11" s="271"/>
      <c r="C11" s="36"/>
      <c r="D11" s="309"/>
    </row>
    <row r="12" spans="1:6" x14ac:dyDescent="0.25">
      <c r="A12" s="286">
        <f t="shared" ref="A12:A19" si="0">A11+1</f>
        <v>3</v>
      </c>
      <c r="B12" s="271"/>
      <c r="C12" s="36"/>
      <c r="D12" s="309"/>
    </row>
    <row r="13" spans="1:6" x14ac:dyDescent="0.25">
      <c r="A13" s="286">
        <f t="shared" si="0"/>
        <v>4</v>
      </c>
      <c r="B13" s="271"/>
      <c r="C13" s="36"/>
      <c r="D13" s="309"/>
    </row>
    <row r="14" spans="1:6" x14ac:dyDescent="0.25">
      <c r="A14" s="286">
        <f t="shared" si="0"/>
        <v>5</v>
      </c>
      <c r="B14" s="271"/>
      <c r="C14" s="36"/>
      <c r="D14" s="309"/>
    </row>
    <row r="15" spans="1:6" x14ac:dyDescent="0.25">
      <c r="A15" s="286">
        <f t="shared" si="0"/>
        <v>6</v>
      </c>
      <c r="B15" s="271"/>
      <c r="C15" s="36"/>
      <c r="D15" s="309"/>
    </row>
    <row r="16" spans="1:6" x14ac:dyDescent="0.25">
      <c r="A16" s="286">
        <f t="shared" si="0"/>
        <v>7</v>
      </c>
      <c r="B16" s="271"/>
      <c r="C16" s="36"/>
      <c r="D16" s="309"/>
    </row>
    <row r="17" spans="1:4" x14ac:dyDescent="0.25">
      <c r="A17" s="286">
        <f t="shared" si="0"/>
        <v>8</v>
      </c>
      <c r="B17" s="271"/>
      <c r="C17" s="36"/>
      <c r="D17" s="309"/>
    </row>
    <row r="18" spans="1:4" x14ac:dyDescent="0.25">
      <c r="A18" s="286">
        <f t="shared" si="0"/>
        <v>9</v>
      </c>
      <c r="B18" s="271"/>
      <c r="C18" s="36"/>
      <c r="D18" s="309"/>
    </row>
    <row r="19" spans="1:4" ht="15.75" thickBot="1" x14ac:dyDescent="0.3">
      <c r="A19" s="287">
        <f t="shared" si="0"/>
        <v>10</v>
      </c>
      <c r="B19" s="274"/>
      <c r="C19" s="150"/>
      <c r="D19" s="313"/>
    </row>
    <row r="20" spans="1:4" ht="15.75" thickBot="1" x14ac:dyDescent="0.3">
      <c r="A20" s="325"/>
      <c r="B20" s="118"/>
      <c r="C20" s="121" t="str">
        <f>"Total "&amp;LEFT(A7,3)</f>
        <v>Total I16</v>
      </c>
      <c r="D20" s="122">
        <f>SUM(D10:D19)</f>
        <v>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H31"/>
  <sheetViews>
    <sheetView workbookViewId="0">
      <selection activeCell="F14" sqref="F14"/>
    </sheetView>
  </sheetViews>
  <sheetFormatPr defaultRowHeight="15" x14ac:dyDescent="0.25"/>
  <cols>
    <col min="1" max="1" width="5.140625" customWidth="1"/>
    <col min="2" max="2" width="103.140625" customWidth="1"/>
    <col min="3" max="3" width="10.5703125" customWidth="1"/>
    <col min="4" max="4" width="9.7109375" customWidth="1"/>
  </cols>
  <sheetData>
    <row r="1" spans="1:6" ht="15.75" x14ac:dyDescent="0.25">
      <c r="A1" s="242" t="str">
        <f>'Date initiale'!C3</f>
        <v>Universitatea de Arhitectură și Urbanism "Ion Mincu" București</v>
      </c>
      <c r="B1" s="242"/>
      <c r="C1" s="242"/>
      <c r="D1" s="16"/>
      <c r="E1" s="37"/>
    </row>
    <row r="2" spans="1:6" ht="15.75" x14ac:dyDescent="0.25">
      <c r="A2" s="242" t="str">
        <f>'Date initiale'!B4&amp;" "&amp;'Date initiale'!C4</f>
        <v>Facultatea ARHITECTURA</v>
      </c>
      <c r="B2" s="242"/>
      <c r="C2" s="242"/>
      <c r="D2" s="37"/>
      <c r="E2" s="37"/>
    </row>
    <row r="3" spans="1:6" ht="15.75" x14ac:dyDescent="0.25">
      <c r="A3" s="242" t="str">
        <f>'Date initiale'!B5&amp;" "&amp;'Date initiale'!C5</f>
        <v>Departamentul Sinteza Proiectării</v>
      </c>
      <c r="B3" s="242"/>
      <c r="C3" s="242"/>
      <c r="D3" s="16"/>
      <c r="E3" s="37"/>
    </row>
    <row r="4" spans="1:6" x14ac:dyDescent="0.25">
      <c r="A4" s="118" t="str">
        <f>'Date initiale'!C6&amp;", "&amp;'Date initiale'!C7</f>
        <v>Lakatoş Andrei Eugen, 24</v>
      </c>
      <c r="B4" s="118"/>
      <c r="C4" s="118"/>
    </row>
    <row r="5" spans="1:6" x14ac:dyDescent="0.25">
      <c r="A5" s="118"/>
      <c r="B5" s="118"/>
      <c r="C5" s="118"/>
    </row>
    <row r="6" spans="1:6" ht="34.5" customHeight="1" x14ac:dyDescent="0.25">
      <c r="A6" s="435" t="s">
        <v>159</v>
      </c>
      <c r="B6" s="435"/>
      <c r="C6" s="435"/>
      <c r="D6" s="435"/>
    </row>
    <row r="7" spans="1:6" ht="34.5" customHeight="1" x14ac:dyDescent="0.25">
      <c r="A7" s="433"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33"/>
      <c r="C7" s="433"/>
      <c r="D7" s="433"/>
    </row>
    <row r="8" spans="1:6" ht="16.5" customHeight="1" thickBot="1" x14ac:dyDescent="0.3">
      <c r="A8" s="47"/>
      <c r="B8" s="47"/>
      <c r="C8" s="47"/>
      <c r="D8" s="47"/>
    </row>
    <row r="9" spans="1:6" ht="42.75" customHeight="1" thickBot="1" x14ac:dyDescent="0.3">
      <c r="A9" s="183" t="s">
        <v>80</v>
      </c>
      <c r="B9" s="154" t="s">
        <v>107</v>
      </c>
      <c r="C9" s="154" t="s">
        <v>119</v>
      </c>
      <c r="D9" s="263" t="s">
        <v>108</v>
      </c>
      <c r="E9" s="30"/>
      <c r="F9" s="245" t="s">
        <v>157</v>
      </c>
    </row>
    <row r="10" spans="1:6" ht="30" x14ac:dyDescent="0.25">
      <c r="A10" s="159">
        <v>1</v>
      </c>
      <c r="B10" s="17" t="s">
        <v>508</v>
      </c>
      <c r="C10" s="144">
        <v>2018</v>
      </c>
      <c r="D10" s="303">
        <v>5</v>
      </c>
      <c r="E10" s="30"/>
      <c r="F10" s="246" t="s">
        <v>221</v>
      </c>
    </row>
    <row r="11" spans="1:6" ht="45" x14ac:dyDescent="0.25">
      <c r="A11" s="160">
        <f>A10+1</f>
        <v>2</v>
      </c>
      <c r="B11" s="17" t="s">
        <v>509</v>
      </c>
      <c r="C11" s="36">
        <v>2018</v>
      </c>
      <c r="D11" s="296">
        <v>10</v>
      </c>
    </row>
    <row r="12" spans="1:6" x14ac:dyDescent="0.25">
      <c r="A12" s="160">
        <f t="shared" ref="A12:A19" si="0">A11+1</f>
        <v>3</v>
      </c>
      <c r="B12" s="271"/>
      <c r="C12" s="36"/>
      <c r="D12" s="296"/>
    </row>
    <row r="13" spans="1:6" x14ac:dyDescent="0.25">
      <c r="A13" s="160">
        <f t="shared" si="0"/>
        <v>4</v>
      </c>
      <c r="B13" s="271"/>
      <c r="C13" s="36"/>
      <c r="D13" s="296"/>
    </row>
    <row r="14" spans="1:6" x14ac:dyDescent="0.25">
      <c r="A14" s="160">
        <f t="shared" si="0"/>
        <v>5</v>
      </c>
      <c r="B14" s="271"/>
      <c r="C14" s="36"/>
      <c r="D14" s="296"/>
    </row>
    <row r="15" spans="1:6" x14ac:dyDescent="0.25">
      <c r="A15" s="160">
        <f t="shared" si="0"/>
        <v>6</v>
      </c>
      <c r="B15" s="271"/>
      <c r="C15" s="36"/>
      <c r="D15" s="296"/>
    </row>
    <row r="16" spans="1:6" x14ac:dyDescent="0.25">
      <c r="A16" s="160">
        <f t="shared" si="0"/>
        <v>7</v>
      </c>
      <c r="B16" s="271"/>
      <c r="C16" s="36"/>
      <c r="D16" s="296"/>
    </row>
    <row r="17" spans="1:8" s="32" customFormat="1" x14ac:dyDescent="0.25">
      <c r="A17" s="160">
        <f t="shared" si="0"/>
        <v>8</v>
      </c>
      <c r="B17" s="271"/>
      <c r="C17" s="36"/>
      <c r="D17" s="296"/>
    </row>
    <row r="18" spans="1:8" x14ac:dyDescent="0.25">
      <c r="A18" s="160">
        <f t="shared" si="0"/>
        <v>9</v>
      </c>
      <c r="B18" s="271"/>
      <c r="C18" s="36"/>
      <c r="D18" s="296"/>
    </row>
    <row r="19" spans="1:8" ht="15.75" thickBot="1" x14ac:dyDescent="0.3">
      <c r="A19" s="226">
        <f t="shared" si="0"/>
        <v>10</v>
      </c>
      <c r="B19" s="274"/>
      <c r="C19" s="150"/>
      <c r="D19" s="310"/>
    </row>
    <row r="20" spans="1:8" ht="15.75" thickBot="1" x14ac:dyDescent="0.3">
      <c r="A20" s="328"/>
      <c r="B20" s="288"/>
      <c r="C20" s="121" t="str">
        <f>"Total "&amp;LEFT(A7,3)</f>
        <v>Total I17</v>
      </c>
      <c r="D20" s="289">
        <f>SUM(D10:D19)</f>
        <v>15</v>
      </c>
    </row>
    <row r="21" spans="1:8" x14ac:dyDescent="0.25">
      <c r="B21" s="17"/>
    </row>
    <row r="22" spans="1:8" ht="53.25" customHeight="1" x14ac:dyDescent="0.25">
      <c r="A22" s="432"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32"/>
      <c r="C22" s="432"/>
      <c r="D22" s="432"/>
      <c r="E22" s="248"/>
      <c r="F22" s="248"/>
      <c r="G22" s="248"/>
      <c r="H22" s="248"/>
    </row>
    <row r="23" spans="1:8" x14ac:dyDescent="0.25">
      <c r="B23" s="17"/>
    </row>
    <row r="24" spans="1:8" x14ac:dyDescent="0.25">
      <c r="B24" s="17"/>
    </row>
    <row r="25" spans="1:8" x14ac:dyDescent="0.25">
      <c r="B25" s="17"/>
    </row>
    <row r="26" spans="1:8" x14ac:dyDescent="0.25">
      <c r="B26" s="17"/>
    </row>
    <row r="27" spans="1:8" x14ac:dyDescent="0.25">
      <c r="B27" s="17"/>
    </row>
    <row r="28" spans="1:8" x14ac:dyDescent="0.25">
      <c r="B28" s="17"/>
    </row>
    <row r="29" spans="1:8" x14ac:dyDescent="0.25">
      <c r="B29" s="17"/>
    </row>
    <row r="30" spans="1:8" x14ac:dyDescent="0.25">
      <c r="B30" s="17"/>
    </row>
    <row r="31" spans="1:8" x14ac:dyDescent="0.25">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I20"/>
  <sheetViews>
    <sheetView topLeftCell="A4" workbookViewId="0">
      <selection activeCell="H13" sqref="H13"/>
    </sheetView>
  </sheetViews>
  <sheetFormatPr defaultRowHeight="15" x14ac:dyDescent="0.2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x14ac:dyDescent="0.25">
      <c r="A1" s="118" t="str">
        <f>'Date initiale'!C3</f>
        <v>Universitatea de Arhitectură și Urbanism "Ion Mincu" București</v>
      </c>
      <c r="B1" s="118"/>
      <c r="D1" s="118"/>
    </row>
    <row r="2" spans="1:9" ht="15.75" x14ac:dyDescent="0.25">
      <c r="A2" s="242" t="str">
        <f>'Date initiale'!B4&amp;" "&amp;'Date initiale'!C4</f>
        <v>Facultatea ARHITECTURA</v>
      </c>
      <c r="B2" s="242"/>
      <c r="C2" s="16"/>
      <c r="D2" s="242"/>
      <c r="E2" s="16"/>
    </row>
    <row r="3" spans="1:9" ht="15.75" x14ac:dyDescent="0.25">
      <c r="A3" s="242" t="str">
        <f>'Date initiale'!B5&amp;" "&amp;'Date initiale'!C5</f>
        <v>Departamentul Sinteza Proiectării</v>
      </c>
      <c r="B3" s="242"/>
      <c r="C3" s="16"/>
      <c r="D3" s="242"/>
      <c r="E3" s="16"/>
    </row>
    <row r="4" spans="1:9" ht="15.75" x14ac:dyDescent="0.25">
      <c r="A4" s="431" t="str">
        <f>'Date initiale'!C6&amp;", "&amp;'Date initiale'!C7</f>
        <v>Lakatoş Andrei Eugen, 24</v>
      </c>
      <c r="B4" s="431"/>
      <c r="C4" s="439"/>
      <c r="D4" s="439"/>
      <c r="E4" s="439"/>
    </row>
    <row r="5" spans="1:9" ht="15.75" x14ac:dyDescent="0.25">
      <c r="A5" s="243"/>
      <c r="B5" s="243"/>
      <c r="C5" s="16"/>
      <c r="D5" s="243"/>
      <c r="E5" s="16"/>
    </row>
    <row r="6" spans="1:9" ht="15.75" x14ac:dyDescent="0.25">
      <c r="A6" s="436" t="s">
        <v>159</v>
      </c>
      <c r="B6" s="436"/>
      <c r="C6" s="436"/>
      <c r="D6" s="436"/>
      <c r="E6" s="436"/>
    </row>
    <row r="7" spans="1:9" ht="67.5" customHeight="1" x14ac:dyDescent="0.25">
      <c r="A7" s="433"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33"/>
      <c r="C7" s="433"/>
      <c r="D7" s="433"/>
      <c r="E7" s="433"/>
      <c r="F7" s="35"/>
      <c r="G7" s="35"/>
      <c r="H7" s="35"/>
      <c r="I7" s="35"/>
    </row>
    <row r="8" spans="1:9" ht="20.25" customHeight="1" thickBot="1" x14ac:dyDescent="0.3">
      <c r="A8" s="47"/>
      <c r="B8" s="47"/>
      <c r="C8" s="47"/>
      <c r="D8" s="47"/>
      <c r="E8" s="47"/>
      <c r="F8" s="35"/>
      <c r="G8" s="35"/>
      <c r="H8" s="35"/>
      <c r="I8" s="35"/>
    </row>
    <row r="9" spans="1:9" ht="30.75" thickBot="1" x14ac:dyDescent="0.3">
      <c r="A9" s="153" t="s">
        <v>80</v>
      </c>
      <c r="B9" s="211" t="s">
        <v>199</v>
      </c>
      <c r="C9" s="211" t="s">
        <v>112</v>
      </c>
      <c r="D9" s="211" t="s">
        <v>111</v>
      </c>
      <c r="E9" s="212" t="s">
        <v>196</v>
      </c>
      <c r="G9" s="245" t="s">
        <v>157</v>
      </c>
    </row>
    <row r="10" spans="1:9" ht="45" x14ac:dyDescent="0.25">
      <c r="A10" s="259">
        <v>1</v>
      </c>
      <c r="B10" s="349" t="s">
        <v>510</v>
      </c>
      <c r="C10" s="378" t="s">
        <v>511</v>
      </c>
      <c r="D10" s="230" t="s">
        <v>512</v>
      </c>
      <c r="E10" s="303">
        <v>5</v>
      </c>
      <c r="G10" s="246" t="s">
        <v>222</v>
      </c>
    </row>
    <row r="11" spans="1:9" ht="60" x14ac:dyDescent="0.25">
      <c r="A11" s="198">
        <f>A10+1</f>
        <v>2</v>
      </c>
      <c r="B11" s="381" t="s">
        <v>513</v>
      </c>
      <c r="C11" s="349" t="s">
        <v>514</v>
      </c>
      <c r="D11" s="127" t="s">
        <v>515</v>
      </c>
      <c r="E11" s="296">
        <v>5</v>
      </c>
    </row>
    <row r="12" spans="1:9" ht="60" x14ac:dyDescent="0.25">
      <c r="A12" s="198">
        <f t="shared" ref="A12:A19" si="0">A11+1</f>
        <v>3</v>
      </c>
      <c r="B12" s="381" t="s">
        <v>513</v>
      </c>
      <c r="C12" s="378" t="s">
        <v>511</v>
      </c>
      <c r="D12" s="127" t="s">
        <v>516</v>
      </c>
      <c r="E12" s="296">
        <v>5</v>
      </c>
    </row>
    <row r="13" spans="1:9" ht="60" x14ac:dyDescent="0.25">
      <c r="A13" s="198">
        <f t="shared" si="0"/>
        <v>4</v>
      </c>
      <c r="B13" s="349" t="s">
        <v>517</v>
      </c>
      <c r="C13" s="378" t="s">
        <v>518</v>
      </c>
      <c r="D13" s="127" t="s">
        <v>519</v>
      </c>
      <c r="E13" s="296">
        <v>5</v>
      </c>
    </row>
    <row r="14" spans="1:9" ht="45" x14ac:dyDescent="0.25">
      <c r="A14" s="198">
        <f t="shared" si="0"/>
        <v>5</v>
      </c>
      <c r="B14" s="349" t="s">
        <v>520</v>
      </c>
      <c r="C14" s="378" t="s">
        <v>511</v>
      </c>
      <c r="D14" s="127" t="s">
        <v>521</v>
      </c>
      <c r="E14" s="296">
        <v>5</v>
      </c>
    </row>
    <row r="15" spans="1:9" x14ac:dyDescent="0.25">
      <c r="A15" s="198">
        <f t="shared" si="0"/>
        <v>6</v>
      </c>
      <c r="B15" s="228"/>
      <c r="C15" s="249"/>
      <c r="D15" s="127"/>
      <c r="E15" s="296"/>
    </row>
    <row r="16" spans="1:9" x14ac:dyDescent="0.25">
      <c r="A16" s="198">
        <f t="shared" si="0"/>
        <v>7</v>
      </c>
      <c r="B16" s="228"/>
      <c r="C16" s="249"/>
      <c r="D16" s="127"/>
      <c r="E16" s="296"/>
    </row>
    <row r="17" spans="1:5" x14ac:dyDescent="0.25">
      <c r="A17" s="198">
        <f t="shared" si="0"/>
        <v>8</v>
      </c>
      <c r="B17" s="228"/>
      <c r="C17" s="249"/>
      <c r="D17" s="127"/>
      <c r="E17" s="296"/>
    </row>
    <row r="18" spans="1:5" x14ac:dyDescent="0.25">
      <c r="A18" s="198">
        <f t="shared" si="0"/>
        <v>9</v>
      </c>
      <c r="B18" s="228"/>
      <c r="C18" s="249"/>
      <c r="D18" s="127"/>
      <c r="E18" s="296"/>
    </row>
    <row r="19" spans="1:5" ht="15.75" thickBot="1" x14ac:dyDescent="0.3">
      <c r="A19" s="205">
        <f t="shared" si="0"/>
        <v>10</v>
      </c>
      <c r="B19" s="260"/>
      <c r="C19" s="261"/>
      <c r="D19" s="133"/>
      <c r="E19" s="310"/>
    </row>
    <row r="20" spans="1:5" ht="15.75" thickBot="1" x14ac:dyDescent="0.3">
      <c r="A20" s="327"/>
      <c r="C20" s="258"/>
      <c r="D20" s="157" t="str">
        <f>"Total "&amp;LEFT(A7,3)</f>
        <v>Total I18</v>
      </c>
      <c r="E20" s="158">
        <f>SUM(E10:E19)</f>
        <v>25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25"/>
  <sheetViews>
    <sheetView workbookViewId="0">
      <selection activeCell="A6" sqref="A6:E6"/>
    </sheetView>
  </sheetViews>
  <sheetFormatPr defaultRowHeight="15" x14ac:dyDescent="0.2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7" ht="15.75" x14ac:dyDescent="0.25">
      <c r="A1" s="242" t="str">
        <f>'Date initiale'!C3</f>
        <v>Universitatea de Arhitectură și Urbanism "Ion Mincu" București</v>
      </c>
      <c r="B1" s="242"/>
      <c r="C1" s="242"/>
      <c r="D1" s="242"/>
      <c r="E1" s="16"/>
    </row>
    <row r="2" spans="1:7" ht="15.75" x14ac:dyDescent="0.25">
      <c r="A2" s="242" t="str">
        <f>'Date initiale'!B4&amp;" "&amp;'Date initiale'!C4</f>
        <v>Facultatea ARHITECTURA</v>
      </c>
      <c r="B2" s="242"/>
      <c r="C2" s="242"/>
      <c r="D2" s="242"/>
      <c r="E2" s="16"/>
    </row>
    <row r="3" spans="1:7" ht="15.75" x14ac:dyDescent="0.25">
      <c r="A3" s="242" t="str">
        <f>'Date initiale'!B5&amp;" "&amp;'Date initiale'!C5</f>
        <v>Departamentul Sinteza Proiectării</v>
      </c>
      <c r="B3" s="242"/>
      <c r="C3" s="242"/>
      <c r="D3" s="242"/>
      <c r="E3" s="16"/>
    </row>
    <row r="4" spans="1:7" x14ac:dyDescent="0.25">
      <c r="A4" s="118" t="str">
        <f>'Date initiale'!C6&amp;", "&amp;'Date initiale'!C7</f>
        <v>Lakatoş Andrei Eugen, 24</v>
      </c>
      <c r="B4" s="118"/>
      <c r="C4" s="118"/>
      <c r="D4" s="118"/>
    </row>
    <row r="5" spans="1:7" x14ac:dyDescent="0.25">
      <c r="A5" s="118"/>
      <c r="B5" s="118"/>
      <c r="C5" s="118"/>
      <c r="D5" s="118"/>
    </row>
    <row r="6" spans="1:7" ht="15.75" x14ac:dyDescent="0.25">
      <c r="A6" s="440" t="s">
        <v>159</v>
      </c>
      <c r="B6" s="441"/>
      <c r="C6" s="441"/>
      <c r="D6" s="441"/>
      <c r="E6" s="442"/>
    </row>
    <row r="7" spans="1:7" ht="15.75" x14ac:dyDescent="0.25">
      <c r="A7" s="433" t="str">
        <f>'Descriere indicatori'!A26&amp;". "&amp;'Descriere indicatori'!B26</f>
        <v xml:space="preserve">I19. Expoziţii organizate la nivel internaţional/naţional sau local în calitate de autor, coautor, curator </v>
      </c>
      <c r="B7" s="433"/>
      <c r="C7" s="433"/>
      <c r="D7" s="433"/>
      <c r="E7" s="433"/>
      <c r="F7" s="179"/>
    </row>
    <row r="8" spans="1:7" ht="32.25" customHeight="1" thickBot="1" x14ac:dyDescent="0.3">
      <c r="A8" s="45"/>
      <c r="B8" s="45"/>
      <c r="C8" s="45"/>
      <c r="D8" s="45"/>
      <c r="E8" s="45"/>
    </row>
    <row r="9" spans="1:7" ht="30.75" thickBot="1" x14ac:dyDescent="0.3">
      <c r="A9" s="153" t="s">
        <v>80</v>
      </c>
      <c r="B9" s="262" t="s">
        <v>201</v>
      </c>
      <c r="C9" s="154" t="s">
        <v>200</v>
      </c>
      <c r="D9" s="154" t="s">
        <v>119</v>
      </c>
      <c r="E9" s="263" t="s">
        <v>196</v>
      </c>
      <c r="G9" s="245" t="s">
        <v>157</v>
      </c>
    </row>
    <row r="10" spans="1:7" x14ac:dyDescent="0.25">
      <c r="A10" s="267">
        <v>1</v>
      </c>
      <c r="B10" s="268"/>
      <c r="C10" s="268"/>
      <c r="D10" s="268"/>
      <c r="E10" s="316"/>
      <c r="G10" s="246" t="s">
        <v>221</v>
      </c>
    </row>
    <row r="11" spans="1:7" x14ac:dyDescent="0.25">
      <c r="A11" s="269">
        <f>A10+1</f>
        <v>2</v>
      </c>
      <c r="B11" s="264"/>
      <c r="C11" s="36"/>
      <c r="D11" s="36"/>
      <c r="E11" s="317"/>
      <c r="G11" s="246" t="s">
        <v>223</v>
      </c>
    </row>
    <row r="12" spans="1:7" x14ac:dyDescent="0.25">
      <c r="A12" s="269">
        <f t="shared" ref="A12:A19" si="0">A11+1</f>
        <v>3</v>
      </c>
      <c r="B12" s="264"/>
      <c r="C12" s="36"/>
      <c r="D12" s="36"/>
      <c r="E12" s="317"/>
      <c r="G12" s="246" t="s">
        <v>224</v>
      </c>
    </row>
    <row r="13" spans="1:7" x14ac:dyDescent="0.25">
      <c r="A13" s="269">
        <f t="shared" si="0"/>
        <v>4</v>
      </c>
      <c r="B13" s="264"/>
      <c r="C13" s="36"/>
      <c r="D13" s="36"/>
      <c r="E13" s="317"/>
    </row>
    <row r="14" spans="1:7" x14ac:dyDescent="0.25">
      <c r="A14" s="269">
        <f t="shared" si="0"/>
        <v>5</v>
      </c>
      <c r="B14" s="271"/>
      <c r="C14" s="36"/>
      <c r="D14" s="36"/>
      <c r="E14" s="318"/>
    </row>
    <row r="15" spans="1:7" x14ac:dyDescent="0.25">
      <c r="A15" s="269">
        <f t="shared" si="0"/>
        <v>6</v>
      </c>
      <c r="B15" s="271"/>
      <c r="C15" s="36"/>
      <c r="D15" s="36"/>
      <c r="E15" s="318"/>
    </row>
    <row r="16" spans="1:7" x14ac:dyDescent="0.25">
      <c r="A16" s="269">
        <f t="shared" si="0"/>
        <v>7</v>
      </c>
      <c r="B16" s="271"/>
      <c r="C16" s="36"/>
      <c r="D16" s="36"/>
      <c r="E16" s="318"/>
    </row>
    <row r="17" spans="1:5" x14ac:dyDescent="0.25">
      <c r="A17" s="269">
        <f t="shared" si="0"/>
        <v>8</v>
      </c>
      <c r="B17" s="271"/>
      <c r="C17" s="36"/>
      <c r="D17" s="36"/>
      <c r="E17" s="296"/>
    </row>
    <row r="18" spans="1:5" x14ac:dyDescent="0.25">
      <c r="A18" s="269">
        <f t="shared" si="0"/>
        <v>9</v>
      </c>
      <c r="B18" s="271"/>
      <c r="C18" s="36"/>
      <c r="D18" s="36"/>
      <c r="E18" s="318"/>
    </row>
    <row r="19" spans="1:5" ht="15.75" thickBot="1" x14ac:dyDescent="0.3">
      <c r="A19" s="273">
        <f t="shared" si="0"/>
        <v>10</v>
      </c>
      <c r="B19" s="274"/>
      <c r="C19" s="150"/>
      <c r="D19" s="150"/>
      <c r="E19" s="319"/>
    </row>
    <row r="20" spans="1:5" ht="15.75" thickBot="1" x14ac:dyDescent="0.3">
      <c r="A20" s="326"/>
      <c r="B20" s="265"/>
      <c r="C20" s="266"/>
      <c r="D20" s="157" t="str">
        <f>"Total "&amp;LEFT(A7,3)</f>
        <v>Total I19</v>
      </c>
      <c r="E20" s="122">
        <f>SUM(E10:E19)</f>
        <v>0</v>
      </c>
    </row>
    <row r="21" spans="1:5" x14ac:dyDescent="0.25">
      <c r="B21" s="17"/>
    </row>
    <row r="25" spans="1:5" x14ac:dyDescent="0.2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0"/>
  <sheetViews>
    <sheetView workbookViewId="0">
      <selection activeCell="F19" sqref="F19"/>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118" t="str">
        <f>'Date initiale'!C3</f>
        <v>Universitatea de Arhitectură și Urbanism "Ion Mincu" București</v>
      </c>
      <c r="B1" s="118"/>
    </row>
    <row r="2" spans="1:10" x14ac:dyDescent="0.25">
      <c r="A2" s="118" t="str">
        <f>'Date initiale'!B4&amp;" "&amp;'Date initiale'!C4</f>
        <v>Facultatea ARHITECTURA</v>
      </c>
      <c r="B2" s="118"/>
    </row>
    <row r="3" spans="1:10" x14ac:dyDescent="0.25">
      <c r="A3" s="118" t="str">
        <f>'Date initiale'!B5&amp;" "&amp;'Date initiale'!C5</f>
        <v>Departamentul Sinteza Proiectării</v>
      </c>
      <c r="B3" s="118"/>
    </row>
    <row r="4" spans="1:10" x14ac:dyDescent="0.25">
      <c r="A4" s="118" t="str">
        <f>'Date initiale'!C6&amp;", "&amp;'Date initiale'!C7</f>
        <v>Lakatoş Andrei Eugen, 24</v>
      </c>
      <c r="B4" s="118"/>
    </row>
    <row r="5" spans="1:10" x14ac:dyDescent="0.25">
      <c r="A5" s="118"/>
      <c r="B5" s="118"/>
    </row>
    <row r="6" spans="1:10" ht="15.75" x14ac:dyDescent="0.25">
      <c r="A6" s="436" t="s">
        <v>159</v>
      </c>
      <c r="B6" s="436"/>
      <c r="C6" s="436"/>
      <c r="D6" s="436"/>
    </row>
    <row r="7" spans="1:10" ht="24" customHeight="1" x14ac:dyDescent="0.25">
      <c r="A7" s="433" t="str">
        <f>'Descriere indicatori'!A27&amp;". "&amp;'Descriere indicatori'!B27</f>
        <v xml:space="preserve">I20. Organizator expoziţii la nivel internaţional/naţional </v>
      </c>
      <c r="B7" s="433"/>
      <c r="C7" s="433"/>
      <c r="D7" s="433"/>
    </row>
    <row r="8" spans="1:10" ht="15.75" thickBot="1" x14ac:dyDescent="0.3"/>
    <row r="9" spans="1:10" ht="30.75" thickBot="1" x14ac:dyDescent="0.3">
      <c r="A9" s="153" t="s">
        <v>80</v>
      </c>
      <c r="B9" s="262" t="s">
        <v>201</v>
      </c>
      <c r="C9" s="154" t="s">
        <v>119</v>
      </c>
      <c r="D9" s="263" t="s">
        <v>196</v>
      </c>
      <c r="F9" s="245" t="s">
        <v>157</v>
      </c>
      <c r="J9" s="13"/>
    </row>
    <row r="10" spans="1:10" ht="60" x14ac:dyDescent="0.25">
      <c r="A10" s="267">
        <v>1</v>
      </c>
      <c r="B10" s="401" t="s">
        <v>522</v>
      </c>
      <c r="C10" s="402">
        <v>2017</v>
      </c>
      <c r="D10" s="403">
        <v>10</v>
      </c>
      <c r="F10" s="246" t="s">
        <v>221</v>
      </c>
      <c r="J10" s="247"/>
    </row>
    <row r="11" spans="1:10" x14ac:dyDescent="0.25">
      <c r="A11" s="269">
        <f>A10+1</f>
        <v>2</v>
      </c>
      <c r="B11" s="264"/>
      <c r="C11" s="36"/>
      <c r="D11" s="270"/>
    </row>
    <row r="12" spans="1:10" x14ac:dyDescent="0.25">
      <c r="A12" s="269">
        <f t="shared" ref="A12:A19" si="0">A11+1</f>
        <v>3</v>
      </c>
      <c r="B12" s="264"/>
      <c r="C12" s="36"/>
      <c r="D12" s="270"/>
    </row>
    <row r="13" spans="1:10" x14ac:dyDescent="0.25">
      <c r="A13" s="269">
        <f t="shared" si="0"/>
        <v>4</v>
      </c>
      <c r="B13" s="264"/>
      <c r="C13" s="36"/>
      <c r="D13" s="270"/>
    </row>
    <row r="14" spans="1:10" x14ac:dyDescent="0.25">
      <c r="A14" s="269">
        <f t="shared" si="0"/>
        <v>5</v>
      </c>
      <c r="B14" s="271"/>
      <c r="C14" s="36"/>
      <c r="D14" s="272"/>
    </row>
    <row r="15" spans="1:10" x14ac:dyDescent="0.25">
      <c r="A15" s="269">
        <f t="shared" si="0"/>
        <v>6</v>
      </c>
      <c r="B15" s="271"/>
      <c r="C15" s="36"/>
      <c r="D15" s="272"/>
    </row>
    <row r="16" spans="1:10" x14ac:dyDescent="0.25">
      <c r="A16" s="269">
        <f t="shared" si="0"/>
        <v>7</v>
      </c>
      <c r="B16" s="271"/>
      <c r="C16" s="36"/>
      <c r="D16" s="272"/>
    </row>
    <row r="17" spans="1:4" x14ac:dyDescent="0.25">
      <c r="A17" s="269">
        <f t="shared" si="0"/>
        <v>8</v>
      </c>
      <c r="B17" s="271"/>
      <c r="C17" s="36"/>
      <c r="D17" s="145"/>
    </row>
    <row r="18" spans="1:4" x14ac:dyDescent="0.25">
      <c r="A18" s="269">
        <f t="shared" si="0"/>
        <v>9</v>
      </c>
      <c r="B18" s="271"/>
      <c r="C18" s="36"/>
      <c r="D18" s="272"/>
    </row>
    <row r="19" spans="1:4" ht="15.75" thickBot="1" x14ac:dyDescent="0.3">
      <c r="A19" s="273">
        <f t="shared" si="0"/>
        <v>10</v>
      </c>
      <c r="B19" s="274"/>
      <c r="C19" s="150"/>
      <c r="D19" s="275"/>
    </row>
    <row r="20" spans="1:4" ht="15.75" thickBot="1" x14ac:dyDescent="0.3">
      <c r="A20" s="326"/>
      <c r="B20" s="265"/>
      <c r="C20" s="157" t="str">
        <f>"Total "&amp;LEFT(A7,3)</f>
        <v>Total I20</v>
      </c>
      <c r="D20" s="122">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tabSelected="1" zoomScale="130" zoomScaleNormal="130" workbookViewId="0">
      <selection activeCell="B5" sqref="B5"/>
    </sheetView>
  </sheetViews>
  <sheetFormatPr defaultRowHeight="15" x14ac:dyDescent="0.25"/>
  <cols>
    <col min="1" max="1" width="8.7109375" customWidth="1"/>
    <col min="2" max="2" width="72" customWidth="1"/>
    <col min="3" max="3" width="7.7109375" customWidth="1"/>
  </cols>
  <sheetData>
    <row r="1" spans="1:3" x14ac:dyDescent="0.25">
      <c r="A1" s="422" t="s">
        <v>148</v>
      </c>
      <c r="B1" s="422"/>
      <c r="C1" s="422"/>
    </row>
    <row r="2" spans="1:3" x14ac:dyDescent="0.25">
      <c r="A2" s="341" t="str">
        <f>"Facultatea de "&amp;'Date initiale'!C4</f>
        <v>Facultatea de ARHITECTURA</v>
      </c>
      <c r="B2" s="341"/>
      <c r="C2" s="341"/>
    </row>
    <row r="3" spans="1:3" x14ac:dyDescent="0.25">
      <c r="A3" s="422" t="str">
        <f>"Departamentul "&amp;'Date initiale'!C5</f>
        <v>Departamentul Sinteza Proiectării</v>
      </c>
      <c r="B3" s="422"/>
      <c r="C3" s="422"/>
    </row>
    <row r="4" spans="1:3" x14ac:dyDescent="0.25">
      <c r="A4" s="341" t="str">
        <f>"Nume și prenume: "&amp;'Date initiale'!C6</f>
        <v>Nume și prenume: Lakatoş Andrei Eugen</v>
      </c>
      <c r="B4" s="341"/>
      <c r="C4" s="341"/>
    </row>
    <row r="5" spans="1:3" x14ac:dyDescent="0.25">
      <c r="A5" s="341" t="str">
        <f>"Post: "&amp;'Date initiale'!C7</f>
        <v>Post: 24</v>
      </c>
      <c r="B5" s="341"/>
      <c r="C5" s="341"/>
    </row>
    <row r="6" spans="1:3" x14ac:dyDescent="0.25">
      <c r="A6" s="341" t="str">
        <f>"Standard de referință: "&amp;'Date initiale'!C8</f>
        <v>Standard de referință: conferențiar universitar</v>
      </c>
      <c r="B6" s="341"/>
      <c r="C6" s="341"/>
    </row>
    <row r="8" spans="1:3" ht="15.75" x14ac:dyDescent="0.25">
      <c r="A8" s="425" t="s">
        <v>257</v>
      </c>
      <c r="B8" s="425"/>
      <c r="C8" s="425"/>
    </row>
    <row r="9" spans="1:3" ht="65.25" customHeight="1" x14ac:dyDescent="0.25">
      <c r="A9" s="423" t="s">
        <v>256</v>
      </c>
      <c r="B9" s="424"/>
      <c r="C9" s="424"/>
    </row>
    <row r="10" spans="1:3" ht="30" x14ac:dyDescent="0.25">
      <c r="A10" s="80" t="s">
        <v>91</v>
      </c>
      <c r="B10" s="80" t="s">
        <v>229</v>
      </c>
      <c r="C10" s="80" t="s">
        <v>196</v>
      </c>
    </row>
    <row r="11" spans="1:3" x14ac:dyDescent="0.25">
      <c r="A11" s="81" t="s">
        <v>21</v>
      </c>
      <c r="B11" s="87" t="s">
        <v>230</v>
      </c>
      <c r="C11" s="97">
        <f>'I1'!I20</f>
        <v>0</v>
      </c>
    </row>
    <row r="12" spans="1:3" ht="15" customHeight="1" x14ac:dyDescent="0.25">
      <c r="A12" s="82" t="s">
        <v>23</v>
      </c>
      <c r="B12" s="88" t="s">
        <v>231</v>
      </c>
      <c r="C12" s="98">
        <f>'I2'!I20</f>
        <v>30</v>
      </c>
    </row>
    <row r="13" spans="1:3" x14ac:dyDescent="0.25">
      <c r="A13" s="82" t="s">
        <v>26</v>
      </c>
      <c r="B13" s="89" t="s">
        <v>232</v>
      </c>
      <c r="C13" s="98">
        <f>'I3'!I20</f>
        <v>15</v>
      </c>
    </row>
    <row r="14" spans="1:3" x14ac:dyDescent="0.25">
      <c r="A14" s="82" t="s">
        <v>30</v>
      </c>
      <c r="B14" s="88" t="s">
        <v>241</v>
      </c>
      <c r="C14" s="98">
        <f>'I4'!I27</f>
        <v>170</v>
      </c>
    </row>
    <row r="15" spans="1:3" ht="45" x14ac:dyDescent="0.25">
      <c r="A15" s="82" t="s">
        <v>34</v>
      </c>
      <c r="B15" s="88" t="s">
        <v>242</v>
      </c>
      <c r="C15" s="98">
        <f>'I5'!I20</f>
        <v>0</v>
      </c>
    </row>
    <row r="16" spans="1:3" ht="15" customHeight="1" x14ac:dyDescent="0.25">
      <c r="A16" s="82" t="s">
        <v>36</v>
      </c>
      <c r="B16" s="88" t="s">
        <v>243</v>
      </c>
      <c r="C16" s="98">
        <f>'I6'!I20</f>
        <v>0</v>
      </c>
    </row>
    <row r="17" spans="1:3" x14ac:dyDescent="0.25">
      <c r="A17" s="82" t="s">
        <v>39</v>
      </c>
      <c r="B17" s="88" t="s">
        <v>244</v>
      </c>
      <c r="C17" s="98">
        <f>'I7'!I20</f>
        <v>5</v>
      </c>
    </row>
    <row r="18" spans="1:3" ht="30" x14ac:dyDescent="0.25">
      <c r="A18" s="82" t="s">
        <v>41</v>
      </c>
      <c r="B18" s="88" t="s">
        <v>233</v>
      </c>
      <c r="C18" s="98">
        <f>'I8'!I20</f>
        <v>0</v>
      </c>
    </row>
    <row r="19" spans="1:3" ht="30" x14ac:dyDescent="0.25">
      <c r="A19" s="82" t="s">
        <v>44</v>
      </c>
      <c r="B19" s="88" t="s">
        <v>234</v>
      </c>
      <c r="C19" s="98">
        <f>'I9'!I20</f>
        <v>28</v>
      </c>
    </row>
    <row r="20" spans="1:3" ht="30" x14ac:dyDescent="0.25">
      <c r="A20" s="82" t="s">
        <v>47</v>
      </c>
      <c r="B20" s="88" t="s">
        <v>245</v>
      </c>
      <c r="C20" s="98">
        <f>'I10'!I20</f>
        <v>21</v>
      </c>
    </row>
    <row r="21" spans="1:3" ht="45" x14ac:dyDescent="0.25">
      <c r="A21" s="83" t="s">
        <v>50</v>
      </c>
      <c r="B21" s="88" t="s">
        <v>246</v>
      </c>
      <c r="C21" s="98">
        <f>I11a!I20</f>
        <v>55</v>
      </c>
    </row>
    <row r="22" spans="1:3" ht="45" x14ac:dyDescent="0.25">
      <c r="A22" s="84"/>
      <c r="B22" s="88" t="s">
        <v>247</v>
      </c>
      <c r="C22" s="98">
        <f>I11b!H20</f>
        <v>0</v>
      </c>
    </row>
    <row r="23" spans="1:3" ht="30" x14ac:dyDescent="0.25">
      <c r="A23" s="81"/>
      <c r="B23" s="90" t="s">
        <v>235</v>
      </c>
      <c r="C23" s="98">
        <f>I11c!G23</f>
        <v>47</v>
      </c>
    </row>
    <row r="24" spans="1:3" ht="30" x14ac:dyDescent="0.25">
      <c r="A24" s="82" t="s">
        <v>57</v>
      </c>
      <c r="B24" s="88" t="s">
        <v>236</v>
      </c>
      <c r="C24" s="98">
        <f>'I12'!H20</f>
        <v>45</v>
      </c>
    </row>
    <row r="25" spans="1:3" ht="30" x14ac:dyDescent="0.25">
      <c r="A25" s="82" t="s">
        <v>85</v>
      </c>
      <c r="B25" s="88" t="s">
        <v>151</v>
      </c>
      <c r="C25" s="98">
        <f>'I13'!H36</f>
        <v>277.5</v>
      </c>
    </row>
    <row r="26" spans="1:3" ht="60" x14ac:dyDescent="0.25">
      <c r="A26" s="83" t="s">
        <v>87</v>
      </c>
      <c r="B26" s="88" t="s">
        <v>248</v>
      </c>
      <c r="C26" s="98">
        <f>I14a!H20</f>
        <v>0</v>
      </c>
    </row>
    <row r="27" spans="1:3" ht="30" customHeight="1" x14ac:dyDescent="0.25">
      <c r="A27" s="84"/>
      <c r="B27" s="88" t="s">
        <v>249</v>
      </c>
      <c r="C27" s="98">
        <f>I14b!H20</f>
        <v>3</v>
      </c>
    </row>
    <row r="28" spans="1:3" ht="45" x14ac:dyDescent="0.25">
      <c r="A28" s="81"/>
      <c r="B28" s="88" t="s">
        <v>250</v>
      </c>
      <c r="C28" s="98">
        <f>I14c!H20</f>
        <v>31.5</v>
      </c>
    </row>
    <row r="29" spans="1:3" ht="105" x14ac:dyDescent="0.25">
      <c r="A29" s="346" t="s">
        <v>0</v>
      </c>
      <c r="B29" s="91" t="s">
        <v>251</v>
      </c>
      <c r="C29" s="99">
        <f>'I15'!D20</f>
        <v>0</v>
      </c>
    </row>
    <row r="30" spans="1:3" ht="45" x14ac:dyDescent="0.25">
      <c r="A30" s="85" t="s">
        <v>92</v>
      </c>
      <c r="B30" s="92" t="s">
        <v>252</v>
      </c>
      <c r="C30" s="98">
        <f>'I16'!D20</f>
        <v>0</v>
      </c>
    </row>
    <row r="31" spans="1:3" ht="45" customHeight="1" x14ac:dyDescent="0.25">
      <c r="A31" s="81" t="s">
        <v>95</v>
      </c>
      <c r="B31" s="87" t="s">
        <v>253</v>
      </c>
      <c r="C31" s="97">
        <f>'I17'!D20</f>
        <v>15</v>
      </c>
    </row>
    <row r="32" spans="1:3" ht="75" customHeight="1" x14ac:dyDescent="0.25">
      <c r="A32" s="82" t="s">
        <v>98</v>
      </c>
      <c r="B32" s="93" t="s">
        <v>237</v>
      </c>
      <c r="C32" s="98">
        <f>'I18'!E20</f>
        <v>25</v>
      </c>
    </row>
    <row r="33" spans="1:3" ht="30" x14ac:dyDescent="0.25">
      <c r="A33" s="86" t="s">
        <v>61</v>
      </c>
      <c r="B33" s="92" t="s">
        <v>238</v>
      </c>
      <c r="C33" s="98">
        <f>'I19'!E20</f>
        <v>0</v>
      </c>
    </row>
    <row r="34" spans="1:3" x14ac:dyDescent="0.25">
      <c r="A34" s="82" t="s">
        <v>64</v>
      </c>
      <c r="B34" s="87" t="s">
        <v>239</v>
      </c>
      <c r="C34" s="98">
        <f>'I20'!D20</f>
        <v>10</v>
      </c>
    </row>
    <row r="35" spans="1:3" ht="90" x14ac:dyDescent="0.25">
      <c r="A35" s="82" t="s">
        <v>66</v>
      </c>
      <c r="B35" s="90" t="s">
        <v>254</v>
      </c>
      <c r="C35" s="98">
        <f>'I21'!D20</f>
        <v>5</v>
      </c>
    </row>
    <row r="36" spans="1:3" ht="45" x14ac:dyDescent="0.25">
      <c r="A36" s="82" t="s">
        <v>69</v>
      </c>
      <c r="B36" s="88" t="s">
        <v>255</v>
      </c>
      <c r="C36" s="98">
        <f>'I22'!D21</f>
        <v>29</v>
      </c>
    </row>
    <row r="37" spans="1:3" x14ac:dyDescent="0.25">
      <c r="A37" s="82" t="s">
        <v>71</v>
      </c>
      <c r="B37" s="88" t="s">
        <v>240</v>
      </c>
      <c r="C37" s="98">
        <f>'I23'!F20</f>
        <v>0</v>
      </c>
    </row>
    <row r="39" spans="1:3" x14ac:dyDescent="0.25">
      <c r="A39" s="255" t="s">
        <v>2</v>
      </c>
      <c r="B39" s="1" t="s">
        <v>152</v>
      </c>
    </row>
    <row r="40" spans="1:3" x14ac:dyDescent="0.25">
      <c r="A40" s="18" t="s">
        <v>5</v>
      </c>
      <c r="B40" s="12" t="s">
        <v>153</v>
      </c>
      <c r="C40" s="100">
        <f>SUM(C11:C20)+SUM(C32:C37)</f>
        <v>338</v>
      </c>
    </row>
    <row r="41" spans="1:3" x14ac:dyDescent="0.25">
      <c r="A41" s="18" t="s">
        <v>6</v>
      </c>
      <c r="B41" s="12" t="s">
        <v>9</v>
      </c>
      <c r="C41" s="100">
        <f>SUM(C24:C31)</f>
        <v>372</v>
      </c>
    </row>
    <row r="42" spans="1:3" ht="15.75" thickBot="1" x14ac:dyDescent="0.3">
      <c r="A42" s="94" t="s">
        <v>7</v>
      </c>
      <c r="B42" s="13" t="s">
        <v>10</v>
      </c>
      <c r="C42" s="101">
        <f>SUM(C21:C23)</f>
        <v>102</v>
      </c>
    </row>
    <row r="43" spans="1:3" ht="16.5" thickTop="1" thickBot="1" x14ac:dyDescent="0.3">
      <c r="A43" s="95" t="s">
        <v>8</v>
      </c>
      <c r="B43" s="96" t="s">
        <v>11</v>
      </c>
      <c r="C43" s="102">
        <f>C40+C41+C42</f>
        <v>812</v>
      </c>
    </row>
    <row r="44" spans="1:3" ht="15.75" thickTop="1" x14ac:dyDescent="0.25"/>
    <row r="45" spans="1:3" x14ac:dyDescent="0.25">
      <c r="A45" s="62" t="s">
        <v>197</v>
      </c>
      <c r="B45" t="s">
        <v>198</v>
      </c>
    </row>
    <row r="46" spans="1:3" x14ac:dyDescent="0.25">
      <c r="A46" s="283" t="str">
        <f>'Date initiale'!C9</f>
        <v>Iunie/2024</v>
      </c>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5"/>
  <sheetViews>
    <sheetView workbookViewId="0">
      <selection activeCell="H16" sqref="H16"/>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42" t="str">
        <f>'Date initiale'!C3</f>
        <v>Universitatea de Arhitectură și Urbanism "Ion Mincu" București</v>
      </c>
      <c r="B1" s="242"/>
      <c r="C1" s="242"/>
      <c r="D1" s="16"/>
    </row>
    <row r="2" spans="1:6" ht="15.75" x14ac:dyDescent="0.25">
      <c r="A2" s="242" t="str">
        <f>'Date initiale'!B4&amp;" "&amp;'Date initiale'!C4</f>
        <v>Facultatea ARHITECTURA</v>
      </c>
      <c r="B2" s="242"/>
      <c r="C2" s="242"/>
      <c r="D2" s="16"/>
    </row>
    <row r="3" spans="1:6" ht="15.75" x14ac:dyDescent="0.25">
      <c r="A3" s="242" t="str">
        <f>'Date initiale'!B5&amp;" "&amp;'Date initiale'!C5</f>
        <v>Departamentul Sinteza Proiectării</v>
      </c>
      <c r="B3" s="242"/>
      <c r="C3" s="242"/>
      <c r="D3" s="16"/>
    </row>
    <row r="4" spans="1:6" x14ac:dyDescent="0.25">
      <c r="A4" s="118" t="str">
        <f>'Date initiale'!C6&amp;", "&amp;'Date initiale'!C7</f>
        <v>Lakatoş Andrei Eugen, 24</v>
      </c>
      <c r="B4" s="118"/>
      <c r="C4" s="118"/>
    </row>
    <row r="5" spans="1:6" x14ac:dyDescent="0.25">
      <c r="A5" s="118"/>
      <c r="B5" s="118"/>
      <c r="C5" s="118"/>
    </row>
    <row r="6" spans="1:6" ht="15.75" x14ac:dyDescent="0.25">
      <c r="A6" s="435" t="s">
        <v>159</v>
      </c>
      <c r="B6" s="435"/>
      <c r="C6" s="435"/>
      <c r="D6" s="435"/>
    </row>
    <row r="7" spans="1:6" ht="57.75" customHeight="1" x14ac:dyDescent="0.25">
      <c r="A7" s="433"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33"/>
      <c r="C7" s="433"/>
      <c r="D7" s="433"/>
    </row>
    <row r="8" spans="1:6" ht="16.5" thickBot="1" x14ac:dyDescent="0.3">
      <c r="A8" s="47"/>
      <c r="B8" s="47"/>
      <c r="C8" s="47"/>
      <c r="D8" s="47"/>
    </row>
    <row r="9" spans="1:6" ht="30.75" thickBot="1" x14ac:dyDescent="0.3">
      <c r="A9" s="153" t="s">
        <v>80</v>
      </c>
      <c r="B9" s="277" t="s">
        <v>207</v>
      </c>
      <c r="C9" s="277" t="s">
        <v>111</v>
      </c>
      <c r="D9" s="278" t="s">
        <v>196</v>
      </c>
      <c r="F9" s="245" t="s">
        <v>157</v>
      </c>
    </row>
    <row r="10" spans="1:6" ht="45" x14ac:dyDescent="0.25">
      <c r="A10" s="159">
        <v>1</v>
      </c>
      <c r="B10" s="404" t="s">
        <v>523</v>
      </c>
      <c r="C10" s="280" t="s">
        <v>524</v>
      </c>
      <c r="D10" s="303">
        <v>5</v>
      </c>
      <c r="E10" s="29"/>
      <c r="F10" s="246" t="s">
        <v>225</v>
      </c>
    </row>
    <row r="11" spans="1:6" ht="15.75" x14ac:dyDescent="0.25">
      <c r="A11" s="160">
        <f>A10+1</f>
        <v>2</v>
      </c>
      <c r="B11" s="265"/>
      <c r="C11" s="36"/>
      <c r="D11" s="296"/>
      <c r="E11" s="29"/>
      <c r="F11" s="246" t="s">
        <v>221</v>
      </c>
    </row>
    <row r="12" spans="1:6" ht="15.75" x14ac:dyDescent="0.25">
      <c r="A12" s="160">
        <f t="shared" ref="A12:A19" si="0">A11+1</f>
        <v>3</v>
      </c>
      <c r="B12" s="271"/>
      <c r="C12" s="276"/>
      <c r="D12" s="320"/>
      <c r="E12" s="29"/>
      <c r="F12" s="246" t="s">
        <v>221</v>
      </c>
    </row>
    <row r="13" spans="1:6" ht="15.75" x14ac:dyDescent="0.25">
      <c r="A13" s="160">
        <f t="shared" si="0"/>
        <v>4</v>
      </c>
      <c r="B13" s="271"/>
      <c r="C13" s="36"/>
      <c r="D13" s="320"/>
      <c r="E13" s="29"/>
      <c r="F13" s="246">
        <v>20</v>
      </c>
    </row>
    <row r="14" spans="1:6" ht="15.75" x14ac:dyDescent="0.25">
      <c r="A14" s="160">
        <f t="shared" si="0"/>
        <v>5</v>
      </c>
      <c r="B14" s="271"/>
      <c r="C14" s="36"/>
      <c r="D14" s="320"/>
      <c r="E14" s="29"/>
    </row>
    <row r="15" spans="1:6" ht="15.75" x14ac:dyDescent="0.25">
      <c r="A15" s="160">
        <f t="shared" si="0"/>
        <v>6</v>
      </c>
      <c r="B15" s="271"/>
      <c r="C15" s="36"/>
      <c r="D15" s="320"/>
      <c r="E15" s="29"/>
    </row>
    <row r="16" spans="1:6" ht="15.75" x14ac:dyDescent="0.25">
      <c r="A16" s="160">
        <f t="shared" si="0"/>
        <v>7</v>
      </c>
      <c r="B16" s="271"/>
      <c r="C16" s="36"/>
      <c r="D16" s="320"/>
      <c r="E16" s="29"/>
    </row>
    <row r="17" spans="1:5" ht="15.75" x14ac:dyDescent="0.25">
      <c r="A17" s="160">
        <f t="shared" si="0"/>
        <v>8</v>
      </c>
      <c r="B17" s="271"/>
      <c r="C17" s="36"/>
      <c r="D17" s="320"/>
      <c r="E17" s="29"/>
    </row>
    <row r="18" spans="1:5" ht="15.75" x14ac:dyDescent="0.25">
      <c r="A18" s="160">
        <f t="shared" si="0"/>
        <v>9</v>
      </c>
      <c r="B18" s="271"/>
      <c r="C18" s="36"/>
      <c r="D18" s="320"/>
      <c r="E18" s="29"/>
    </row>
    <row r="19" spans="1:5" ht="16.5" thickBot="1" x14ac:dyDescent="0.3">
      <c r="A19" s="226">
        <f t="shared" si="0"/>
        <v>10</v>
      </c>
      <c r="B19" s="274"/>
      <c r="C19" s="150"/>
      <c r="D19" s="321"/>
      <c r="E19" s="29"/>
    </row>
    <row r="20" spans="1:5" ht="16.5" thickBot="1" x14ac:dyDescent="0.3">
      <c r="A20" s="326"/>
      <c r="B20" s="265"/>
      <c r="C20" s="121" t="str">
        <f>"Total "&amp;LEFT(A7,3)</f>
        <v>Total I21</v>
      </c>
      <c r="D20" s="281">
        <f>SUM(D10:D19)</f>
        <v>5</v>
      </c>
      <c r="E20" s="29"/>
    </row>
    <row r="21" spans="1:5" ht="15.75" x14ac:dyDescent="0.25">
      <c r="A21" s="29"/>
      <c r="B21" s="40"/>
      <c r="C21" s="29"/>
      <c r="D21" s="29"/>
      <c r="E21" s="29"/>
    </row>
    <row r="22" spans="1:5" ht="15.75" x14ac:dyDescent="0.25">
      <c r="A22" s="29"/>
      <c r="B22" s="40"/>
      <c r="C22" s="29"/>
      <c r="D22" s="29"/>
      <c r="E22" s="29"/>
    </row>
    <row r="23" spans="1:5" ht="15.75" x14ac:dyDescent="0.25">
      <c r="A23" s="29"/>
      <c r="B23" s="40"/>
      <c r="C23" s="29"/>
      <c r="D23" s="29"/>
      <c r="E23" s="29"/>
    </row>
    <row r="24" spans="1:5" ht="15.75" x14ac:dyDescent="0.25">
      <c r="A24" s="29"/>
      <c r="B24" s="40"/>
      <c r="C24" s="29"/>
      <c r="D24" s="29"/>
      <c r="E24" s="29"/>
    </row>
    <row r="25" spans="1:5" ht="15.75" x14ac:dyDescent="0.25">
      <c r="A25" s="29"/>
      <c r="B25" s="40"/>
      <c r="C25" s="29"/>
      <c r="D25" s="29"/>
      <c r="E25" s="29"/>
    </row>
    <row r="26" spans="1:5" ht="15.75" x14ac:dyDescent="0.25">
      <c r="A26" s="29"/>
      <c r="B26" s="40"/>
      <c r="C26" s="29"/>
      <c r="D26" s="29"/>
      <c r="E26" s="29"/>
    </row>
    <row r="27" spans="1:5" ht="15.75" x14ac:dyDescent="0.25">
      <c r="A27" s="29"/>
      <c r="B27" s="41"/>
      <c r="C27" s="29"/>
      <c r="D27" s="29"/>
      <c r="E27" s="29"/>
    </row>
    <row r="28" spans="1:5" ht="15.75" x14ac:dyDescent="0.25">
      <c r="A28" s="29"/>
      <c r="B28" s="40"/>
      <c r="C28" s="29"/>
      <c r="D28" s="29"/>
      <c r="E28" s="29"/>
    </row>
    <row r="29" spans="1:5" ht="15.75" x14ac:dyDescent="0.25">
      <c r="A29" s="29"/>
      <c r="B29" s="40"/>
      <c r="C29" s="29"/>
      <c r="D29" s="29"/>
      <c r="E29" s="29"/>
    </row>
    <row r="30" spans="1:5" ht="15.75" x14ac:dyDescent="0.25">
      <c r="A30" s="29"/>
      <c r="B30" s="40"/>
      <c r="C30" s="29"/>
      <c r="D30" s="29"/>
      <c r="E30" s="29"/>
    </row>
    <row r="31" spans="1:5" ht="15.75" x14ac:dyDescent="0.25">
      <c r="A31" s="29"/>
      <c r="B31" s="29"/>
      <c r="C31" s="29"/>
      <c r="D31" s="29"/>
      <c r="E31" s="29"/>
    </row>
    <row r="32" spans="1:5" ht="15.75" x14ac:dyDescent="0.25">
      <c r="A32" s="29"/>
      <c r="B32" s="29"/>
      <c r="C32" s="29"/>
      <c r="D32" s="29"/>
      <c r="E32" s="29"/>
    </row>
    <row r="33" spans="1:5" ht="15.75" x14ac:dyDescent="0.25">
      <c r="A33" s="29"/>
      <c r="B33" s="29"/>
      <c r="C33" s="29"/>
      <c r="D33" s="29"/>
      <c r="E33" s="29"/>
    </row>
    <row r="34" spans="1:5" ht="15.75" x14ac:dyDescent="0.25">
      <c r="A34" s="29"/>
      <c r="B34" s="29"/>
      <c r="C34" s="29"/>
      <c r="D34" s="29"/>
      <c r="E34" s="29"/>
    </row>
    <row r="35" spans="1:5" ht="15.75" x14ac:dyDescent="0.25">
      <c r="A35" s="29"/>
      <c r="B35" s="29"/>
      <c r="C35" s="29"/>
      <c r="D35" s="29"/>
      <c r="E35" s="29"/>
    </row>
    <row r="36" spans="1:5" ht="15.75" x14ac:dyDescent="0.25">
      <c r="A36" s="29"/>
      <c r="B36" s="29"/>
      <c r="C36" s="29"/>
      <c r="D36" s="29"/>
      <c r="E36" s="29"/>
    </row>
    <row r="37" spans="1:5" ht="15.75" x14ac:dyDescent="0.25">
      <c r="A37" s="29"/>
      <c r="B37" s="29"/>
      <c r="C37" s="29"/>
      <c r="D37" s="29"/>
      <c r="E37" s="29"/>
    </row>
    <row r="38" spans="1:5" ht="15.75" x14ac:dyDescent="0.25">
      <c r="A38" s="29"/>
      <c r="B38" s="29"/>
      <c r="C38" s="29"/>
      <c r="D38" s="29"/>
      <c r="E38" s="29"/>
    </row>
    <row r="39" spans="1:5" ht="15.75" x14ac:dyDescent="0.25">
      <c r="A39" s="29"/>
      <c r="B39" s="29"/>
      <c r="C39" s="29"/>
      <c r="D39" s="29"/>
      <c r="E39" s="29"/>
    </row>
    <row r="40" spans="1:5" ht="15.75" x14ac:dyDescent="0.25">
      <c r="A40" s="29"/>
      <c r="B40" s="29"/>
      <c r="C40" s="29"/>
      <c r="D40" s="29"/>
      <c r="E40" s="29"/>
    </row>
    <row r="41" spans="1:5" ht="15.75" x14ac:dyDescent="0.25">
      <c r="A41" s="29"/>
      <c r="B41" s="29"/>
      <c r="C41" s="29"/>
      <c r="D41" s="29"/>
      <c r="E41" s="29"/>
    </row>
    <row r="42" spans="1:5" ht="15.75" x14ac:dyDescent="0.25">
      <c r="A42" s="29"/>
      <c r="B42" s="29"/>
      <c r="C42" s="29"/>
      <c r="D42" s="29"/>
      <c r="E42" s="29"/>
    </row>
    <row r="43" spans="1:5" ht="15.75" x14ac:dyDescent="0.25">
      <c r="A43" s="29"/>
      <c r="B43" s="29"/>
      <c r="C43" s="29"/>
      <c r="D43" s="29"/>
      <c r="E43" s="29"/>
    </row>
    <row r="44" spans="1:5" ht="15.75" x14ac:dyDescent="0.25">
      <c r="A44" s="29"/>
      <c r="B44" s="29"/>
      <c r="C44" s="29"/>
      <c r="D44" s="29"/>
      <c r="E44" s="29"/>
    </row>
    <row r="45" spans="1:5" ht="15.75" x14ac:dyDescent="0.25">
      <c r="A45" s="29"/>
      <c r="B45" s="29"/>
      <c r="C45" s="29"/>
      <c r="D45" s="29"/>
      <c r="E45" s="29"/>
    </row>
    <row r="46" spans="1:5" ht="15.75" x14ac:dyDescent="0.25">
      <c r="A46" s="29"/>
      <c r="B46" s="29"/>
      <c r="C46" s="29"/>
      <c r="D46" s="29"/>
      <c r="E46" s="29"/>
    </row>
    <row r="47" spans="1:5" ht="15.75" x14ac:dyDescent="0.25">
      <c r="A47" s="29"/>
      <c r="B47" s="29"/>
      <c r="C47" s="29"/>
      <c r="D47" s="29"/>
      <c r="E47" s="29"/>
    </row>
    <row r="48" spans="1:5" ht="15.75" x14ac:dyDescent="0.25">
      <c r="A48" s="29"/>
      <c r="B48" s="29"/>
      <c r="C48" s="29"/>
      <c r="D48" s="29"/>
      <c r="E48" s="29"/>
    </row>
    <row r="49" spans="1:5" ht="15.75" x14ac:dyDescent="0.25">
      <c r="A49" s="29"/>
      <c r="B49" s="29"/>
      <c r="C49" s="29"/>
      <c r="D49" s="29"/>
      <c r="E49" s="29"/>
    </row>
    <row r="50" spans="1:5" ht="15.75" x14ac:dyDescent="0.25">
      <c r="A50" s="29"/>
      <c r="B50" s="29"/>
      <c r="C50" s="29"/>
      <c r="D50" s="29"/>
      <c r="E50" s="29"/>
    </row>
    <row r="51" spans="1:5" ht="15.75" x14ac:dyDescent="0.25">
      <c r="A51" s="29"/>
      <c r="B51" s="29"/>
      <c r="C51" s="29"/>
      <c r="D51" s="29"/>
      <c r="E51" s="29"/>
    </row>
    <row r="52" spans="1:5" ht="15.75" x14ac:dyDescent="0.25">
      <c r="A52" s="29"/>
      <c r="B52" s="29"/>
      <c r="C52" s="29"/>
      <c r="D52" s="29"/>
      <c r="E52" s="29"/>
    </row>
    <row r="53" spans="1:5" ht="15.75" x14ac:dyDescent="0.25">
      <c r="A53" s="29"/>
      <c r="B53" s="29"/>
      <c r="C53" s="29"/>
      <c r="D53" s="29"/>
      <c r="E53" s="29"/>
    </row>
    <row r="54" spans="1:5" ht="15.75" x14ac:dyDescent="0.25">
      <c r="A54" s="29"/>
      <c r="B54" s="29"/>
      <c r="C54" s="29"/>
      <c r="D54" s="29"/>
      <c r="E54" s="29"/>
    </row>
    <row r="55" spans="1:5" ht="15.75" x14ac:dyDescent="0.25">
      <c r="A55" s="29"/>
      <c r="B55" s="29"/>
      <c r="C55" s="29"/>
      <c r="D55" s="29"/>
      <c r="E55" s="29"/>
    </row>
    <row r="56" spans="1:5" ht="15.75" x14ac:dyDescent="0.25">
      <c r="A56" s="29"/>
      <c r="B56" s="29"/>
      <c r="C56" s="29"/>
      <c r="D56" s="29"/>
      <c r="E56" s="29"/>
    </row>
    <row r="57" spans="1:5" ht="15.75" x14ac:dyDescent="0.25">
      <c r="A57" s="29"/>
      <c r="B57" s="29"/>
      <c r="C57" s="29"/>
      <c r="D57" s="29"/>
      <c r="E57" s="29"/>
    </row>
    <row r="58" spans="1:5" ht="15.75" x14ac:dyDescent="0.25">
      <c r="A58" s="29"/>
      <c r="B58" s="29"/>
      <c r="C58" s="29"/>
      <c r="D58" s="29"/>
      <c r="E58" s="29"/>
    </row>
    <row r="59" spans="1:5" ht="15.75" x14ac:dyDescent="0.25">
      <c r="A59" s="29"/>
      <c r="B59" s="29"/>
      <c r="C59" s="29"/>
      <c r="D59" s="29"/>
      <c r="E59" s="29"/>
    </row>
    <row r="60" spans="1:5" ht="15.75" x14ac:dyDescent="0.25">
      <c r="A60" s="29"/>
      <c r="B60" s="29"/>
      <c r="C60" s="29"/>
      <c r="D60" s="29"/>
      <c r="E60" s="29"/>
    </row>
    <row r="61" spans="1:5" ht="15.75" x14ac:dyDescent="0.25">
      <c r="A61" s="29"/>
      <c r="B61" s="29"/>
      <c r="C61" s="29"/>
      <c r="D61" s="29"/>
      <c r="E61" s="29"/>
    </row>
    <row r="62" spans="1:5" ht="15.75" x14ac:dyDescent="0.25">
      <c r="A62" s="29"/>
      <c r="B62" s="29"/>
      <c r="C62" s="29"/>
      <c r="D62" s="29"/>
      <c r="E62" s="29"/>
    </row>
    <row r="63" spans="1:5" ht="15.75" x14ac:dyDescent="0.25">
      <c r="A63" s="29"/>
      <c r="B63" s="29"/>
      <c r="C63" s="29"/>
      <c r="D63" s="29"/>
      <c r="E63" s="29"/>
    </row>
    <row r="64" spans="1:5" ht="15.75" x14ac:dyDescent="0.25">
      <c r="A64" s="29"/>
      <c r="B64" s="29"/>
      <c r="C64" s="29"/>
      <c r="D64" s="29"/>
      <c r="E64" s="29"/>
    </row>
    <row r="65" spans="1:5" ht="15.75" x14ac:dyDescent="0.25">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21"/>
  <sheetViews>
    <sheetView topLeftCell="A7" workbookViewId="0">
      <selection activeCell="G13" sqref="G13"/>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42" t="str">
        <f>'Date initiale'!C3</f>
        <v>Universitatea de Arhitectură și Urbanism "Ion Mincu" București</v>
      </c>
      <c r="B1" s="242"/>
      <c r="C1" s="242"/>
      <c r="D1" s="37"/>
    </row>
    <row r="2" spans="1:6" ht="15.75" x14ac:dyDescent="0.25">
      <c r="A2" s="242" t="str">
        <f>'Date initiale'!B4&amp;" "&amp;'Date initiale'!C4</f>
        <v>Facultatea ARHITECTURA</v>
      </c>
      <c r="B2" s="242"/>
      <c r="C2" s="242"/>
      <c r="D2" s="16"/>
    </row>
    <row r="3" spans="1:6" ht="15.75" x14ac:dyDescent="0.25">
      <c r="A3" s="242" t="str">
        <f>'Date initiale'!B5&amp;" "&amp;'Date initiale'!C5</f>
        <v>Departamentul Sinteza Proiectării</v>
      </c>
      <c r="B3" s="242"/>
      <c r="C3" s="242"/>
      <c r="D3" s="16"/>
    </row>
    <row r="4" spans="1:6" x14ac:dyDescent="0.25">
      <c r="A4" s="118" t="str">
        <f>'Date initiale'!C6&amp;", "&amp;'Date initiale'!C7</f>
        <v>Lakatoş Andrei Eugen, 24</v>
      </c>
      <c r="B4" s="118"/>
      <c r="C4" s="118"/>
    </row>
    <row r="5" spans="1:6" x14ac:dyDescent="0.25">
      <c r="A5" s="118"/>
      <c r="B5" s="118"/>
      <c r="C5" s="118"/>
    </row>
    <row r="6" spans="1:6" ht="15.75" x14ac:dyDescent="0.25">
      <c r="A6" s="436" t="s">
        <v>159</v>
      </c>
      <c r="B6" s="436"/>
      <c r="C6" s="436"/>
      <c r="D6" s="436"/>
    </row>
    <row r="7" spans="1:6" ht="45" customHeight="1" x14ac:dyDescent="0.25">
      <c r="A7" s="433"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33"/>
      <c r="C7" s="433"/>
      <c r="D7" s="433"/>
    </row>
    <row r="8" spans="1:6" ht="15.75" customHeight="1" thickBot="1" x14ac:dyDescent="0.3">
      <c r="A8" s="47"/>
      <c r="B8" s="47"/>
      <c r="C8" s="47"/>
      <c r="D8" s="47"/>
    </row>
    <row r="9" spans="1:6" ht="30.75" thickBot="1" x14ac:dyDescent="0.3">
      <c r="A9" s="153" t="s">
        <v>80</v>
      </c>
      <c r="B9" s="154" t="s">
        <v>208</v>
      </c>
      <c r="C9" s="154" t="s">
        <v>111</v>
      </c>
      <c r="D9" s="263" t="s">
        <v>196</v>
      </c>
      <c r="F9" s="245" t="s">
        <v>157</v>
      </c>
    </row>
    <row r="10" spans="1:6" ht="45.75" thickBot="1" x14ac:dyDescent="0.3">
      <c r="A10" s="159">
        <v>1</v>
      </c>
      <c r="B10" s="405" t="s">
        <v>525</v>
      </c>
      <c r="C10" s="184" t="s">
        <v>526</v>
      </c>
      <c r="D10" s="322">
        <v>1</v>
      </c>
      <c r="F10" s="246" t="s">
        <v>221</v>
      </c>
    </row>
    <row r="11" spans="1:6" ht="60" x14ac:dyDescent="0.25">
      <c r="A11" s="160">
        <f>A10+1</f>
        <v>2</v>
      </c>
      <c r="B11" s="17" t="s">
        <v>527</v>
      </c>
      <c r="C11" s="144" t="s">
        <v>528</v>
      </c>
      <c r="D11" s="322">
        <v>3</v>
      </c>
      <c r="F11" s="246" t="s">
        <v>223</v>
      </c>
    </row>
    <row r="12" spans="1:6" ht="45" x14ac:dyDescent="0.25">
      <c r="A12" s="160">
        <f t="shared" ref="A12:A18" si="0">A11+1</f>
        <v>3</v>
      </c>
      <c r="B12" s="17" t="s">
        <v>529</v>
      </c>
      <c r="C12" s="36" t="s">
        <v>530</v>
      </c>
      <c r="D12" s="323">
        <v>3</v>
      </c>
      <c r="F12" s="246" t="s">
        <v>224</v>
      </c>
    </row>
    <row r="13" spans="1:6" ht="30" x14ac:dyDescent="0.25">
      <c r="A13" s="160">
        <f t="shared" si="0"/>
        <v>4</v>
      </c>
      <c r="B13" s="17" t="s">
        <v>531</v>
      </c>
      <c r="C13" s="36" t="s">
        <v>532</v>
      </c>
      <c r="D13" s="323">
        <v>3</v>
      </c>
    </row>
    <row r="14" spans="1:6" ht="75" x14ac:dyDescent="0.25">
      <c r="A14" s="160">
        <f t="shared" si="0"/>
        <v>5</v>
      </c>
      <c r="B14" s="17" t="s">
        <v>533</v>
      </c>
      <c r="C14" s="36" t="s">
        <v>534</v>
      </c>
      <c r="D14" s="323">
        <v>3</v>
      </c>
    </row>
    <row r="15" spans="1:6" ht="45" x14ac:dyDescent="0.25">
      <c r="A15" s="160">
        <f t="shared" si="0"/>
        <v>6</v>
      </c>
      <c r="B15" s="17" t="s">
        <v>535</v>
      </c>
      <c r="C15" s="36" t="s">
        <v>536</v>
      </c>
      <c r="D15" s="323">
        <v>3</v>
      </c>
    </row>
    <row r="16" spans="1:6" ht="30" x14ac:dyDescent="0.25">
      <c r="A16" s="160">
        <f t="shared" si="0"/>
        <v>7</v>
      </c>
      <c r="B16" s="17" t="s">
        <v>537</v>
      </c>
      <c r="C16" s="36" t="s">
        <v>538</v>
      </c>
      <c r="D16" s="323">
        <v>3</v>
      </c>
    </row>
    <row r="17" spans="1:4" ht="75" x14ac:dyDescent="0.25">
      <c r="A17" s="160">
        <f t="shared" si="0"/>
        <v>8</v>
      </c>
      <c r="B17" s="17" t="s">
        <v>539</v>
      </c>
      <c r="C17" s="36" t="s">
        <v>540</v>
      </c>
      <c r="D17" s="323">
        <v>3</v>
      </c>
    </row>
    <row r="18" spans="1:4" ht="30" x14ac:dyDescent="0.25">
      <c r="A18" s="160">
        <f t="shared" si="0"/>
        <v>9</v>
      </c>
      <c r="B18" s="17" t="s">
        <v>541</v>
      </c>
      <c r="C18" s="36" t="s">
        <v>542</v>
      </c>
      <c r="D18" s="323">
        <v>3</v>
      </c>
    </row>
    <row r="19" spans="1:4" ht="45.75" thickBot="1" x14ac:dyDescent="0.3">
      <c r="A19" s="226">
        <f>A18+1</f>
        <v>10</v>
      </c>
      <c r="B19" s="17" t="s">
        <v>543</v>
      </c>
      <c r="C19" s="36" t="s">
        <v>544</v>
      </c>
      <c r="D19" s="323">
        <v>3</v>
      </c>
    </row>
    <row r="20" spans="1:4" ht="45.75" thickBot="1" x14ac:dyDescent="0.3">
      <c r="A20" s="226">
        <f>A19+1</f>
        <v>11</v>
      </c>
      <c r="B20" s="17" t="s">
        <v>545</v>
      </c>
      <c r="C20" s="406" t="s">
        <v>546</v>
      </c>
      <c r="D20" s="324">
        <v>1</v>
      </c>
    </row>
    <row r="21" spans="1:4" ht="15.75" thickBot="1" x14ac:dyDescent="0.3">
      <c r="A21" s="325"/>
      <c r="B21" s="118"/>
      <c r="C21" s="121" t="str">
        <f>"Total "&amp;LEFT(A7,3)</f>
        <v>Total I22</v>
      </c>
      <c r="D21" s="282">
        <f>SUM(D10:D20)</f>
        <v>29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B6" sqref="B6"/>
    </sheetView>
  </sheetViews>
  <sheetFormatPr defaultRowHeight="15" x14ac:dyDescent="0.25"/>
  <cols>
    <col min="1" max="1" width="5.140625" customWidth="1"/>
    <col min="2" max="2" width="27.5703125" customWidth="1"/>
    <col min="3" max="3" width="46.85546875" customWidth="1"/>
    <col min="4" max="4" width="30" customWidth="1"/>
    <col min="5" max="5" width="10.5703125" customWidth="1"/>
    <col min="6" max="6" width="9.7109375" customWidth="1"/>
  </cols>
  <sheetData>
    <row r="1" spans="1:8" x14ac:dyDescent="0.25">
      <c r="A1" s="118" t="str">
        <f>'Date initiale'!C3</f>
        <v>Universitatea de Arhitectură și Urbanism "Ion Mincu" București</v>
      </c>
      <c r="B1" s="118"/>
      <c r="C1" s="118"/>
      <c r="D1" s="118"/>
      <c r="E1" s="118"/>
    </row>
    <row r="2" spans="1:8" x14ac:dyDescent="0.25">
      <c r="A2" s="118" t="str">
        <f>'Date initiale'!B4&amp;" "&amp;'Date initiale'!C4</f>
        <v>Facultatea ARHITECTURA</v>
      </c>
      <c r="B2" s="118"/>
      <c r="C2" s="118"/>
      <c r="D2" s="118"/>
      <c r="E2" s="118"/>
    </row>
    <row r="3" spans="1:8" x14ac:dyDescent="0.25">
      <c r="A3" s="118" t="str">
        <f>'Date initiale'!B5&amp;" "&amp;'Date initiale'!C5</f>
        <v>Departamentul Sinteza Proiectării</v>
      </c>
      <c r="B3" s="118"/>
      <c r="C3" s="118"/>
      <c r="D3" s="118"/>
      <c r="E3" s="118"/>
    </row>
    <row r="4" spans="1:8" x14ac:dyDescent="0.25">
      <c r="A4" s="118" t="str">
        <f>'Date initiale'!C6&amp;", "&amp;'Date initiale'!C7</f>
        <v>Lakatoş Andrei Eugen, 24</v>
      </c>
      <c r="B4" s="118"/>
      <c r="C4" s="118"/>
      <c r="D4" s="118"/>
      <c r="E4" s="118"/>
    </row>
    <row r="5" spans="1:8" x14ac:dyDescent="0.25">
      <c r="A5" s="118"/>
      <c r="B5" s="118"/>
      <c r="C5" s="118"/>
      <c r="D5" s="118"/>
      <c r="E5" s="118"/>
    </row>
    <row r="6" spans="1:8" ht="15.75" x14ac:dyDescent="0.25">
      <c r="A6" s="257" t="s">
        <v>159</v>
      </c>
    </row>
    <row r="7" spans="1:8" ht="15.75" x14ac:dyDescent="0.25">
      <c r="A7" s="433" t="str">
        <f>'Descriere indicatori'!A30&amp;". "&amp;'Descriere indicatori'!B30</f>
        <v xml:space="preserve">I23. Îndrumare de doctorat sau în co-tutelă la nivel internaţional/naţional </v>
      </c>
      <c r="B7" s="433"/>
      <c r="C7" s="433"/>
      <c r="D7" s="433"/>
      <c r="E7" s="433"/>
      <c r="F7" s="433"/>
    </row>
    <row r="8" spans="1:8" ht="15.75" thickBot="1" x14ac:dyDescent="0.3"/>
    <row r="9" spans="1:8" ht="30.75" thickBot="1" x14ac:dyDescent="0.3">
      <c r="A9" s="153" t="s">
        <v>80</v>
      </c>
      <c r="B9" s="154" t="s">
        <v>202</v>
      </c>
      <c r="C9" s="154" t="s">
        <v>204</v>
      </c>
      <c r="D9" s="154" t="s">
        <v>203</v>
      </c>
      <c r="E9" s="154" t="s">
        <v>111</v>
      </c>
      <c r="F9" s="263" t="s">
        <v>196</v>
      </c>
      <c r="H9" s="245" t="s">
        <v>157</v>
      </c>
    </row>
    <row r="10" spans="1:8" x14ac:dyDescent="0.25">
      <c r="A10" s="159">
        <v>1</v>
      </c>
      <c r="B10" s="279"/>
      <c r="C10" s="279"/>
      <c r="D10" s="279"/>
      <c r="E10" s="144"/>
      <c r="F10" s="322"/>
      <c r="H10" s="246" t="s">
        <v>221</v>
      </c>
    </row>
    <row r="11" spans="1:8" x14ac:dyDescent="0.25">
      <c r="A11" s="160">
        <f>A10+1</f>
        <v>2</v>
      </c>
      <c r="B11" s="271"/>
      <c r="C11" s="271"/>
      <c r="D11" s="271"/>
      <c r="E11" s="36"/>
      <c r="F11" s="323"/>
      <c r="H11" s="246" t="s">
        <v>223</v>
      </c>
    </row>
    <row r="12" spans="1:8" x14ac:dyDescent="0.25">
      <c r="A12" s="160">
        <f t="shared" ref="A12:A19" si="0">A11+1</f>
        <v>3</v>
      </c>
      <c r="B12" s="271"/>
      <c r="C12" s="271"/>
      <c r="D12" s="271"/>
      <c r="E12" s="36"/>
      <c r="F12" s="323"/>
    </row>
    <row r="13" spans="1:8" x14ac:dyDescent="0.25">
      <c r="A13" s="160">
        <f t="shared" si="0"/>
        <v>4</v>
      </c>
      <c r="B13" s="271"/>
      <c r="C13" s="271"/>
      <c r="D13" s="271"/>
      <c r="E13" s="36"/>
      <c r="F13" s="323"/>
    </row>
    <row r="14" spans="1:8" x14ac:dyDescent="0.25">
      <c r="A14" s="160">
        <f t="shared" si="0"/>
        <v>5</v>
      </c>
      <c r="B14" s="271"/>
      <c r="C14" s="271"/>
      <c r="D14" s="271"/>
      <c r="E14" s="36"/>
      <c r="F14" s="323"/>
    </row>
    <row r="15" spans="1:8" x14ac:dyDescent="0.25">
      <c r="A15" s="160">
        <f t="shared" si="0"/>
        <v>6</v>
      </c>
      <c r="B15" s="271"/>
      <c r="C15" s="271"/>
      <c r="D15" s="271"/>
      <c r="E15" s="36"/>
      <c r="F15" s="323"/>
    </row>
    <row r="16" spans="1:8" x14ac:dyDescent="0.25">
      <c r="A16" s="160">
        <f t="shared" si="0"/>
        <v>7</v>
      </c>
      <c r="B16" s="271"/>
      <c r="C16" s="271"/>
      <c r="D16" s="271"/>
      <c r="E16" s="36"/>
      <c r="F16" s="323"/>
    </row>
    <row r="17" spans="1:6" x14ac:dyDescent="0.25">
      <c r="A17" s="160">
        <f t="shared" si="0"/>
        <v>8</v>
      </c>
      <c r="B17" s="271"/>
      <c r="C17" s="271"/>
      <c r="D17" s="271"/>
      <c r="E17" s="36"/>
      <c r="F17" s="323"/>
    </row>
    <row r="18" spans="1:6" x14ac:dyDescent="0.25">
      <c r="A18" s="160">
        <f t="shared" si="0"/>
        <v>9</v>
      </c>
      <c r="B18" s="271"/>
      <c r="C18" s="271"/>
      <c r="D18" s="271"/>
      <c r="E18" s="36"/>
      <c r="F18" s="323"/>
    </row>
    <row r="19" spans="1:6" ht="15.75" thickBot="1" x14ac:dyDescent="0.3">
      <c r="A19" s="226">
        <f t="shared" si="0"/>
        <v>10</v>
      </c>
      <c r="B19" s="274"/>
      <c r="C19" s="274"/>
      <c r="D19" s="274"/>
      <c r="E19" s="150"/>
      <c r="F19" s="324"/>
    </row>
    <row r="20" spans="1:6" ht="15.75" thickBot="1" x14ac:dyDescent="0.3">
      <c r="A20" s="325"/>
      <c r="B20" s="118"/>
      <c r="C20" s="118"/>
      <c r="D20" s="118"/>
      <c r="E20" s="121" t="str">
        <f>"Total "&amp;LEFT(A7,3)</f>
        <v>Total I23</v>
      </c>
      <c r="F20" s="28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5" x14ac:dyDescent="0.25"/>
  <sheetData>
    <row r="1" spans="1:28" x14ac:dyDescent="0.25">
      <c r="A1" t="s">
        <v>155</v>
      </c>
      <c r="AA1" s="284"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263</v>
      </c>
    </row>
    <row r="15" spans="1:28" x14ac:dyDescent="0.25">
      <c r="A15" t="s">
        <v>264</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topLeftCell="A31" zoomScale="115" zoomScaleNormal="115" workbookViewId="0">
      <selection activeCell="E43" sqref="E43"/>
    </sheetView>
  </sheetViews>
  <sheetFormatPr defaultRowHeight="15" x14ac:dyDescent="0.25"/>
  <cols>
    <col min="1" max="1" width="8.5703125" customWidth="1"/>
    <col min="2" max="2" width="55" customWidth="1"/>
    <col min="3" max="3" width="9.42578125" style="62" customWidth="1"/>
    <col min="4" max="4" width="14.28515625" customWidth="1"/>
  </cols>
  <sheetData>
    <row r="1" spans="1:4" x14ac:dyDescent="0.25">
      <c r="A1" s="76" t="s">
        <v>226</v>
      </c>
      <c r="C1"/>
    </row>
    <row r="2" spans="1:4" x14ac:dyDescent="0.25">
      <c r="A2" s="76"/>
      <c r="C2"/>
    </row>
    <row r="3" spans="1:4" ht="45" x14ac:dyDescent="0.25">
      <c r="A3" s="61" t="s">
        <v>91</v>
      </c>
      <c r="B3" s="11" t="s">
        <v>19</v>
      </c>
      <c r="C3" s="61" t="s">
        <v>20</v>
      </c>
      <c r="D3" s="11" t="s">
        <v>129</v>
      </c>
    </row>
    <row r="4" spans="1:4" ht="30" x14ac:dyDescent="0.25">
      <c r="A4" s="67" t="s">
        <v>161</v>
      </c>
      <c r="B4" s="10" t="s">
        <v>22</v>
      </c>
      <c r="C4" s="67" t="s">
        <v>132</v>
      </c>
      <c r="D4" s="64" t="s">
        <v>130</v>
      </c>
    </row>
    <row r="5" spans="1:4" x14ac:dyDescent="0.25">
      <c r="A5" s="67" t="s">
        <v>162</v>
      </c>
      <c r="B5" s="10" t="s">
        <v>24</v>
      </c>
      <c r="C5" s="67" t="s">
        <v>25</v>
      </c>
      <c r="D5" s="64" t="s">
        <v>18</v>
      </c>
    </row>
    <row r="6" spans="1:4" ht="30" x14ac:dyDescent="0.25">
      <c r="A6" s="67" t="s">
        <v>163</v>
      </c>
      <c r="B6" s="28" t="s">
        <v>27</v>
      </c>
      <c r="C6" s="67" t="s">
        <v>28</v>
      </c>
      <c r="D6" s="64" t="s">
        <v>29</v>
      </c>
    </row>
    <row r="7" spans="1:4" x14ac:dyDescent="0.25">
      <c r="A7" s="67" t="s">
        <v>164</v>
      </c>
      <c r="B7" s="10" t="s">
        <v>31</v>
      </c>
      <c r="C7" s="67" t="s">
        <v>32</v>
      </c>
      <c r="D7" s="64" t="s">
        <v>33</v>
      </c>
    </row>
    <row r="8" spans="1:4" s="17" customFormat="1" ht="60" x14ac:dyDescent="0.25">
      <c r="A8" s="67" t="s">
        <v>165</v>
      </c>
      <c r="B8" s="64" t="s">
        <v>35</v>
      </c>
      <c r="C8" s="67" t="s">
        <v>28</v>
      </c>
      <c r="D8" s="64" t="s">
        <v>33</v>
      </c>
    </row>
    <row r="9" spans="1:4" ht="30" x14ac:dyDescent="0.25">
      <c r="A9" s="67" t="s">
        <v>166</v>
      </c>
      <c r="B9" s="14" t="s">
        <v>37</v>
      </c>
      <c r="C9" s="67" t="s">
        <v>38</v>
      </c>
      <c r="D9" s="64" t="s">
        <v>33</v>
      </c>
    </row>
    <row r="10" spans="1:4" ht="26.25" customHeight="1" x14ac:dyDescent="0.25">
      <c r="A10" s="67" t="s">
        <v>167</v>
      </c>
      <c r="B10" s="14" t="s">
        <v>40</v>
      </c>
      <c r="C10" s="67" t="s">
        <v>38</v>
      </c>
      <c r="D10" s="64" t="s">
        <v>33</v>
      </c>
    </row>
    <row r="11" spans="1:4" ht="30" x14ac:dyDescent="0.25">
      <c r="A11" s="67" t="s">
        <v>168</v>
      </c>
      <c r="B11" s="14" t="s">
        <v>42</v>
      </c>
      <c r="C11" s="67" t="s">
        <v>28</v>
      </c>
      <c r="D11" s="64" t="s">
        <v>43</v>
      </c>
    </row>
    <row r="12" spans="1:4" ht="30" x14ac:dyDescent="0.25">
      <c r="A12" s="67" t="s">
        <v>169</v>
      </c>
      <c r="B12" s="10" t="s">
        <v>45</v>
      </c>
      <c r="C12" s="67" t="s">
        <v>46</v>
      </c>
      <c r="D12" s="64" t="s">
        <v>43</v>
      </c>
    </row>
    <row r="13" spans="1:4" ht="62.25" customHeight="1" x14ac:dyDescent="0.25">
      <c r="A13" s="67" t="s">
        <v>170</v>
      </c>
      <c r="B13" s="63" t="s">
        <v>48</v>
      </c>
      <c r="C13" s="67" t="s">
        <v>131</v>
      </c>
      <c r="D13" s="64" t="s">
        <v>49</v>
      </c>
    </row>
    <row r="14" spans="1:4" ht="60" x14ac:dyDescent="0.25">
      <c r="A14" s="68" t="s">
        <v>171</v>
      </c>
      <c r="B14" s="14" t="s">
        <v>51</v>
      </c>
      <c r="C14" s="67" t="s">
        <v>133</v>
      </c>
      <c r="D14" s="64" t="s">
        <v>52</v>
      </c>
    </row>
    <row r="15" spans="1:4" ht="46.5" customHeight="1" x14ac:dyDescent="0.25">
      <c r="A15" s="69"/>
      <c r="B15" s="14" t="s">
        <v>53</v>
      </c>
      <c r="C15" s="67" t="s">
        <v>134</v>
      </c>
      <c r="D15" s="64" t="s">
        <v>54</v>
      </c>
    </row>
    <row r="16" spans="1:4" ht="30" x14ac:dyDescent="0.25">
      <c r="A16" s="70"/>
      <c r="B16" s="31" t="s">
        <v>55</v>
      </c>
      <c r="C16" s="67" t="s">
        <v>135</v>
      </c>
      <c r="D16" s="64" t="s">
        <v>56</v>
      </c>
    </row>
    <row r="17" spans="1:4" ht="45" x14ac:dyDescent="0.25">
      <c r="A17" s="67" t="s">
        <v>172</v>
      </c>
      <c r="B17" s="14" t="s">
        <v>58</v>
      </c>
      <c r="C17" s="67" t="s">
        <v>136</v>
      </c>
      <c r="D17" s="64" t="s">
        <v>84</v>
      </c>
    </row>
    <row r="18" spans="1:4" ht="42" customHeight="1" x14ac:dyDescent="0.25">
      <c r="A18" s="67" t="s">
        <v>173</v>
      </c>
      <c r="B18" s="14" t="s">
        <v>86</v>
      </c>
      <c r="C18" s="67" t="s">
        <v>134</v>
      </c>
      <c r="D18" s="64" t="s">
        <v>84</v>
      </c>
    </row>
    <row r="19" spans="1:4" ht="70.5" customHeight="1" x14ac:dyDescent="0.25">
      <c r="A19" s="428" t="s">
        <v>174</v>
      </c>
      <c r="B19" s="10" t="s">
        <v>88</v>
      </c>
      <c r="C19" s="67" t="s">
        <v>137</v>
      </c>
      <c r="D19" s="64" t="s">
        <v>84</v>
      </c>
    </row>
    <row r="20" spans="1:4" ht="45" x14ac:dyDescent="0.25">
      <c r="A20" s="429"/>
      <c r="B20" s="10" t="s">
        <v>89</v>
      </c>
      <c r="C20" s="67" t="s">
        <v>138</v>
      </c>
      <c r="D20" s="64" t="s">
        <v>84</v>
      </c>
    </row>
    <row r="21" spans="1:4" ht="60" x14ac:dyDescent="0.25">
      <c r="A21" s="70" t="s">
        <v>174</v>
      </c>
      <c r="B21" s="10" t="s">
        <v>90</v>
      </c>
      <c r="C21" s="67" t="s">
        <v>139</v>
      </c>
      <c r="D21" s="64" t="s">
        <v>84</v>
      </c>
    </row>
    <row r="22" spans="1:4" ht="150" x14ac:dyDescent="0.25">
      <c r="A22" s="73" t="s">
        <v>0</v>
      </c>
      <c r="B22" s="71" t="s">
        <v>146</v>
      </c>
      <c r="C22" s="72" t="s">
        <v>114</v>
      </c>
      <c r="D22" s="71" t="s">
        <v>113</v>
      </c>
    </row>
    <row r="23" spans="1:4" ht="60" x14ac:dyDescent="0.25">
      <c r="A23" s="70" t="s">
        <v>175</v>
      </c>
      <c r="B23" s="57" t="s">
        <v>93</v>
      </c>
      <c r="C23" s="70" t="s">
        <v>140</v>
      </c>
      <c r="D23" s="66" t="s">
        <v>94</v>
      </c>
    </row>
    <row r="24" spans="1:4" ht="60" x14ac:dyDescent="0.25">
      <c r="A24" s="67" t="s">
        <v>176</v>
      </c>
      <c r="B24" s="14" t="s">
        <v>96</v>
      </c>
      <c r="C24" s="67" t="s">
        <v>141</v>
      </c>
      <c r="D24" s="64" t="s">
        <v>97</v>
      </c>
    </row>
    <row r="25" spans="1:4" ht="106.5" customHeight="1" x14ac:dyDescent="0.25">
      <c r="A25" s="67" t="s">
        <v>177</v>
      </c>
      <c r="B25" s="75" t="s">
        <v>59</v>
      </c>
      <c r="C25" s="67" t="s">
        <v>142</v>
      </c>
      <c r="D25" s="64" t="s">
        <v>60</v>
      </c>
    </row>
    <row r="26" spans="1:4" ht="45" x14ac:dyDescent="0.25">
      <c r="A26" s="67" t="s">
        <v>178</v>
      </c>
      <c r="B26" s="74" t="s">
        <v>62</v>
      </c>
      <c r="C26" s="67" t="s">
        <v>143</v>
      </c>
      <c r="D26" s="64" t="s">
        <v>63</v>
      </c>
    </row>
    <row r="27" spans="1:4" ht="30" x14ac:dyDescent="0.25">
      <c r="A27" s="67" t="s">
        <v>179</v>
      </c>
      <c r="B27" s="66" t="s">
        <v>65</v>
      </c>
      <c r="C27" s="67" t="s">
        <v>141</v>
      </c>
      <c r="D27" s="64" t="s">
        <v>63</v>
      </c>
    </row>
    <row r="28" spans="1:4" ht="105" x14ac:dyDescent="0.25">
      <c r="A28" s="67" t="s">
        <v>180</v>
      </c>
      <c r="B28" s="65" t="s">
        <v>67</v>
      </c>
      <c r="C28" s="67" t="s">
        <v>144</v>
      </c>
      <c r="D28" s="64" t="s">
        <v>68</v>
      </c>
    </row>
    <row r="29" spans="1:4" ht="75" x14ac:dyDescent="0.25">
      <c r="A29" s="67" t="s">
        <v>181</v>
      </c>
      <c r="B29" s="64" t="s">
        <v>70</v>
      </c>
      <c r="C29" s="67" t="s">
        <v>145</v>
      </c>
      <c r="D29" s="64" t="s">
        <v>60</v>
      </c>
    </row>
    <row r="30" spans="1:4" ht="30" x14ac:dyDescent="0.25">
      <c r="A30" s="67" t="s">
        <v>182</v>
      </c>
      <c r="B30" s="64" t="s">
        <v>72</v>
      </c>
      <c r="C30" s="67" t="s">
        <v>73</v>
      </c>
      <c r="D30" s="64" t="s">
        <v>60</v>
      </c>
    </row>
    <row r="32" spans="1:4" ht="48.75" customHeight="1" x14ac:dyDescent="0.25">
      <c r="A32" s="426" t="s">
        <v>74</v>
      </c>
      <c r="B32" s="426"/>
      <c r="C32" s="426"/>
      <c r="D32" s="426"/>
    </row>
    <row r="33" spans="1:4" ht="64.5" customHeight="1" x14ac:dyDescent="0.25">
      <c r="A33" s="426" t="s">
        <v>75</v>
      </c>
      <c r="B33" s="426"/>
      <c r="C33" s="426"/>
      <c r="D33" s="426"/>
    </row>
    <row r="34" spans="1:4" ht="59.25" customHeight="1" x14ac:dyDescent="0.25">
      <c r="A34" s="426" t="s">
        <v>76</v>
      </c>
      <c r="B34" s="426"/>
      <c r="C34" s="426"/>
      <c r="D34" s="426"/>
    </row>
    <row r="36" spans="1:4" x14ac:dyDescent="0.25">
      <c r="A36" s="427" t="s">
        <v>258</v>
      </c>
      <c r="B36" s="426"/>
      <c r="C36" s="426"/>
      <c r="D36" s="426"/>
    </row>
    <row r="37" spans="1:4" x14ac:dyDescent="0.25">
      <c r="A37" s="426"/>
      <c r="B37" s="426"/>
      <c r="C37" s="426"/>
      <c r="D37" s="426"/>
    </row>
    <row r="38" spans="1:4" x14ac:dyDescent="0.25">
      <c r="A38" s="426"/>
      <c r="B38" s="426"/>
      <c r="C38" s="426"/>
      <c r="D38" s="426"/>
    </row>
    <row r="39" spans="1:4" x14ac:dyDescent="0.25">
      <c r="A39" s="426"/>
      <c r="B39" s="426"/>
      <c r="C39" s="426"/>
      <c r="D39" s="426"/>
    </row>
    <row r="40" spans="1:4" x14ac:dyDescent="0.25">
      <c r="A40" s="426"/>
      <c r="B40" s="426"/>
      <c r="C40" s="426"/>
      <c r="D40" s="426"/>
    </row>
    <row r="41" spans="1:4" x14ac:dyDescent="0.25">
      <c r="A41" s="426"/>
      <c r="B41" s="426"/>
      <c r="C41" s="426"/>
      <c r="D41" s="426"/>
    </row>
    <row r="42" spans="1:4" x14ac:dyDescent="0.25">
      <c r="A42" s="426"/>
      <c r="B42" s="426"/>
      <c r="C42" s="426"/>
      <c r="D42" s="426"/>
    </row>
    <row r="43" spans="1:4" ht="114" customHeight="1" x14ac:dyDescent="0.25">
      <c r="A43" s="426"/>
      <c r="B43" s="426"/>
      <c r="C43" s="426"/>
      <c r="D43" s="426"/>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76" t="s">
        <v>149</v>
      </c>
    </row>
    <row r="3" spans="1:8" ht="64.5" customHeight="1" x14ac:dyDescent="0.25">
      <c r="A3" s="78" t="s">
        <v>2</v>
      </c>
      <c r="B3" s="77" t="s">
        <v>1</v>
      </c>
      <c r="C3" s="79" t="s">
        <v>3</v>
      </c>
      <c r="D3" s="79" t="s">
        <v>4</v>
      </c>
      <c r="E3" s="1"/>
      <c r="F3" s="1"/>
      <c r="G3" s="1"/>
      <c r="H3" s="1"/>
    </row>
    <row r="4" spans="1:8" x14ac:dyDescent="0.25">
      <c r="A4" s="18" t="s">
        <v>5</v>
      </c>
      <c r="B4" s="12" t="s">
        <v>150</v>
      </c>
      <c r="C4" s="18" t="s">
        <v>12</v>
      </c>
      <c r="D4" s="18" t="s">
        <v>15</v>
      </c>
    </row>
    <row r="5" spans="1:8" x14ac:dyDescent="0.25">
      <c r="A5" s="18" t="s">
        <v>6</v>
      </c>
      <c r="B5" s="12" t="s">
        <v>9</v>
      </c>
      <c r="C5" s="18" t="s">
        <v>12</v>
      </c>
      <c r="D5" s="18" t="s">
        <v>15</v>
      </c>
    </row>
    <row r="6" spans="1:8" x14ac:dyDescent="0.25">
      <c r="A6" s="18" t="s">
        <v>7</v>
      </c>
      <c r="B6" s="12" t="s">
        <v>10</v>
      </c>
      <c r="C6" s="18" t="s">
        <v>13</v>
      </c>
      <c r="D6" s="18" t="s">
        <v>16</v>
      </c>
    </row>
    <row r="7" spans="1:8" x14ac:dyDescent="0.25">
      <c r="A7" s="18" t="s">
        <v>8</v>
      </c>
      <c r="B7" s="12" t="s">
        <v>11</v>
      </c>
      <c r="C7" s="18" t="s">
        <v>14</v>
      </c>
      <c r="D7" s="18"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B10" sqref="B10:I11"/>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42" t="str">
        <f>'Date initiale'!C3</f>
        <v>Universitatea de Arhitectură și Urbanism "Ion Mincu" București</v>
      </c>
      <c r="B1" s="242"/>
      <c r="C1" s="242"/>
      <c r="D1" s="2"/>
      <c r="E1" s="2"/>
      <c r="F1" s="3"/>
      <c r="G1" s="3"/>
      <c r="H1" s="3"/>
      <c r="I1" s="3"/>
    </row>
    <row r="2" spans="1:31" ht="15.75" x14ac:dyDescent="0.25">
      <c r="A2" s="242" t="str">
        <f>'Date initiale'!B4&amp;" "&amp;'Date initiale'!C4</f>
        <v>Facultatea ARHITECTURA</v>
      </c>
      <c r="B2" s="242"/>
      <c r="C2" s="242"/>
      <c r="D2" s="2"/>
      <c r="E2" s="2"/>
      <c r="F2" s="3"/>
      <c r="G2" s="3"/>
      <c r="H2" s="3"/>
      <c r="I2" s="3"/>
    </row>
    <row r="3" spans="1:31" ht="15.75" x14ac:dyDescent="0.25">
      <c r="A3" s="242" t="str">
        <f>'Date initiale'!B5&amp;" "&amp;'Date initiale'!C5</f>
        <v>Departamentul Sinteza Proiectării</v>
      </c>
      <c r="B3" s="242"/>
      <c r="C3" s="242"/>
      <c r="D3" s="2"/>
      <c r="E3" s="2"/>
      <c r="F3" s="2"/>
      <c r="G3" s="2"/>
      <c r="H3" s="2"/>
      <c r="I3" s="2"/>
    </row>
    <row r="4" spans="1:31" ht="15.75" x14ac:dyDescent="0.25">
      <c r="A4" s="431" t="str">
        <f>'Date initiale'!C6&amp;", "&amp;'Date initiale'!C7</f>
        <v>Lakatoş Andrei Eugen, 24</v>
      </c>
      <c r="B4" s="431"/>
      <c r="C4" s="431"/>
      <c r="D4" s="2"/>
      <c r="E4" s="2"/>
      <c r="F4" s="3"/>
      <c r="G4" s="3"/>
      <c r="H4" s="3"/>
      <c r="I4" s="3"/>
    </row>
    <row r="5" spans="1:31" ht="15.75" x14ac:dyDescent="0.25">
      <c r="A5" s="243"/>
      <c r="B5" s="243"/>
      <c r="C5" s="243"/>
      <c r="D5" s="2"/>
      <c r="E5" s="2"/>
      <c r="F5" s="3"/>
      <c r="G5" s="3"/>
      <c r="H5" s="3"/>
      <c r="I5" s="3"/>
    </row>
    <row r="6" spans="1:31" ht="15.75" x14ac:dyDescent="0.25">
      <c r="A6" s="430" t="s">
        <v>159</v>
      </c>
      <c r="B6" s="430"/>
      <c r="C6" s="430"/>
      <c r="D6" s="430"/>
      <c r="E6" s="430"/>
      <c r="F6" s="430"/>
      <c r="G6" s="430"/>
      <c r="H6" s="430"/>
      <c r="I6" s="430"/>
    </row>
    <row r="7" spans="1:31" ht="15.75" x14ac:dyDescent="0.25">
      <c r="A7" s="430" t="str">
        <f>'Descriere indicatori'!A4&amp;". "&amp;'Descriere indicatori'!B4</f>
        <v xml:space="preserve">I1. Cărţi de autor/capitole publicate la edituri cu prestigiu internaţional* </v>
      </c>
      <c r="B7" s="430"/>
      <c r="C7" s="430"/>
      <c r="D7" s="430"/>
      <c r="E7" s="430"/>
      <c r="F7" s="430"/>
      <c r="G7" s="430"/>
      <c r="H7" s="430"/>
      <c r="I7" s="430"/>
    </row>
    <row r="8" spans="1:31" ht="16.5" thickBot="1" x14ac:dyDescent="0.3">
      <c r="A8" s="33"/>
      <c r="B8" s="33"/>
      <c r="C8" s="33"/>
      <c r="D8" s="33"/>
      <c r="E8" s="33"/>
      <c r="F8" s="33"/>
      <c r="G8" s="33"/>
      <c r="H8" s="33"/>
      <c r="I8" s="33"/>
    </row>
    <row r="9" spans="1:31" s="6" customFormat="1" ht="60.75" thickBot="1" x14ac:dyDescent="0.3">
      <c r="A9" s="183" t="s">
        <v>80</v>
      </c>
      <c r="B9" s="184" t="s">
        <v>115</v>
      </c>
      <c r="C9" s="184" t="s">
        <v>227</v>
      </c>
      <c r="D9" s="184" t="s">
        <v>117</v>
      </c>
      <c r="E9" s="184" t="s">
        <v>118</v>
      </c>
      <c r="F9" s="185" t="s">
        <v>119</v>
      </c>
      <c r="G9" s="184" t="s">
        <v>120</v>
      </c>
      <c r="H9" s="184" t="s">
        <v>121</v>
      </c>
      <c r="I9" s="186" t="s">
        <v>122</v>
      </c>
      <c r="J9" s="4"/>
      <c r="K9" s="245" t="s">
        <v>157</v>
      </c>
      <c r="L9" s="5"/>
      <c r="M9" s="5"/>
      <c r="N9" s="5"/>
      <c r="O9" s="5"/>
      <c r="P9" s="5"/>
      <c r="Q9" s="5"/>
      <c r="R9" s="5"/>
      <c r="S9" s="5"/>
      <c r="T9" s="5"/>
      <c r="U9" s="5"/>
      <c r="V9" s="5"/>
      <c r="W9" s="5"/>
      <c r="X9" s="5"/>
      <c r="Y9" s="5"/>
      <c r="Z9" s="5"/>
      <c r="AA9" s="5"/>
      <c r="AB9" s="5"/>
      <c r="AC9" s="5"/>
      <c r="AD9" s="5"/>
      <c r="AE9" s="5"/>
    </row>
    <row r="10" spans="1:31" s="6" customFormat="1" ht="15.75" x14ac:dyDescent="0.25">
      <c r="A10" s="103">
        <v>1</v>
      </c>
      <c r="B10" s="104"/>
      <c r="C10" s="104"/>
      <c r="D10" s="104"/>
      <c r="E10" s="105"/>
      <c r="F10" s="106"/>
      <c r="G10" s="106"/>
      <c r="H10" s="106"/>
      <c r="I10" s="290"/>
      <c r="J10" s="8"/>
      <c r="K10" s="246" t="s">
        <v>158</v>
      </c>
      <c r="L10" s="9"/>
      <c r="M10" s="9"/>
      <c r="N10" s="9"/>
      <c r="O10" s="9"/>
      <c r="P10" s="9"/>
      <c r="Q10" s="9"/>
      <c r="R10" s="9"/>
      <c r="S10" s="9"/>
      <c r="T10" s="9"/>
      <c r="U10" s="5"/>
      <c r="V10" s="5"/>
      <c r="W10" s="5"/>
      <c r="X10" s="5"/>
      <c r="Y10" s="5"/>
      <c r="Z10" s="5"/>
      <c r="AA10" s="5"/>
      <c r="AB10" s="5"/>
      <c r="AC10" s="5"/>
      <c r="AD10" s="5"/>
      <c r="AE10" s="5"/>
    </row>
    <row r="11" spans="1:31" s="6" customFormat="1" ht="15.75" x14ac:dyDescent="0.25">
      <c r="A11" s="107">
        <f>A10+1</f>
        <v>2</v>
      </c>
      <c r="B11" s="108"/>
      <c r="C11" s="109"/>
      <c r="D11" s="108"/>
      <c r="E11" s="110"/>
      <c r="F11" s="111"/>
      <c r="G11" s="112"/>
      <c r="H11" s="112"/>
      <c r="I11" s="291"/>
      <c r="J11" s="8"/>
      <c r="K11" s="62"/>
      <c r="L11" s="9"/>
      <c r="M11" s="9"/>
      <c r="N11" s="9"/>
      <c r="O11" s="9"/>
      <c r="P11" s="9"/>
      <c r="Q11" s="9"/>
      <c r="R11" s="9"/>
      <c r="S11" s="9"/>
      <c r="T11" s="9"/>
      <c r="U11" s="5"/>
      <c r="V11" s="5"/>
      <c r="W11" s="5"/>
      <c r="X11" s="5"/>
      <c r="Y11" s="5"/>
      <c r="Z11" s="5"/>
      <c r="AA11" s="5"/>
      <c r="AB11" s="5"/>
      <c r="AC11" s="5"/>
      <c r="AD11" s="5"/>
      <c r="AE11" s="5"/>
    </row>
    <row r="12" spans="1:31" s="6" customFormat="1" ht="15.75" x14ac:dyDescent="0.25">
      <c r="A12" s="107">
        <f t="shared" ref="A12:A19" si="0">A11+1</f>
        <v>3</v>
      </c>
      <c r="B12" s="109"/>
      <c r="C12" s="109"/>
      <c r="D12" s="109"/>
      <c r="E12" s="110"/>
      <c r="F12" s="111"/>
      <c r="G12" s="112"/>
      <c r="H12" s="112"/>
      <c r="I12" s="291"/>
      <c r="J12" s="8"/>
      <c r="K12" s="9"/>
      <c r="L12" s="9"/>
      <c r="M12" s="9"/>
      <c r="N12" s="9"/>
      <c r="O12" s="9"/>
      <c r="P12" s="9"/>
      <c r="Q12" s="9"/>
      <c r="R12" s="9"/>
      <c r="S12" s="9"/>
      <c r="T12" s="9"/>
      <c r="U12" s="5"/>
      <c r="V12" s="5"/>
      <c r="W12" s="5"/>
      <c r="X12" s="5"/>
      <c r="Y12" s="5"/>
      <c r="Z12" s="5"/>
      <c r="AA12" s="5"/>
      <c r="AB12" s="5"/>
      <c r="AC12" s="5"/>
      <c r="AD12" s="5"/>
      <c r="AE12" s="5"/>
    </row>
    <row r="13" spans="1:31" s="6" customFormat="1" ht="15.75" x14ac:dyDescent="0.25">
      <c r="A13" s="107">
        <f t="shared" si="0"/>
        <v>4</v>
      </c>
      <c r="B13" s="108"/>
      <c r="C13" s="109"/>
      <c r="D13" s="108"/>
      <c r="E13" s="110"/>
      <c r="F13" s="111"/>
      <c r="G13" s="112"/>
      <c r="H13" s="112"/>
      <c r="I13" s="291"/>
      <c r="J13" s="8"/>
      <c r="K13" s="9"/>
      <c r="L13" s="9"/>
      <c r="M13" s="9"/>
      <c r="N13" s="9"/>
      <c r="O13" s="9"/>
      <c r="P13" s="9"/>
      <c r="Q13" s="9"/>
      <c r="R13" s="9"/>
      <c r="S13" s="9"/>
      <c r="T13" s="9"/>
      <c r="U13" s="5"/>
      <c r="V13" s="5"/>
      <c r="W13" s="5"/>
      <c r="X13" s="5"/>
      <c r="Y13" s="5"/>
      <c r="Z13" s="5"/>
      <c r="AA13" s="5"/>
      <c r="AB13" s="5"/>
      <c r="AC13" s="5"/>
      <c r="AD13" s="5"/>
      <c r="AE13" s="5"/>
    </row>
    <row r="14" spans="1:31" s="6" customFormat="1" ht="15.75" x14ac:dyDescent="0.25">
      <c r="A14" s="107">
        <f t="shared" si="0"/>
        <v>5</v>
      </c>
      <c r="B14" s="109"/>
      <c r="C14" s="109"/>
      <c r="D14" s="109"/>
      <c r="E14" s="110"/>
      <c r="F14" s="111"/>
      <c r="G14" s="112"/>
      <c r="H14" s="112"/>
      <c r="I14" s="291"/>
      <c r="J14" s="8"/>
      <c r="K14" s="9"/>
      <c r="L14" s="9"/>
      <c r="M14" s="9"/>
      <c r="N14" s="9"/>
      <c r="O14" s="9"/>
      <c r="P14" s="9"/>
      <c r="Q14" s="9"/>
      <c r="R14" s="9"/>
      <c r="S14" s="9"/>
      <c r="T14" s="9"/>
      <c r="U14" s="5"/>
      <c r="V14" s="5"/>
      <c r="W14" s="5"/>
      <c r="X14" s="5"/>
      <c r="Y14" s="5"/>
      <c r="Z14" s="5"/>
      <c r="AA14" s="5"/>
      <c r="AB14" s="5"/>
      <c r="AC14" s="5"/>
      <c r="AD14" s="5"/>
      <c r="AE14" s="5"/>
    </row>
    <row r="15" spans="1:31" s="6" customFormat="1" ht="15.75" x14ac:dyDescent="0.25">
      <c r="A15" s="107">
        <f t="shared" si="0"/>
        <v>6</v>
      </c>
      <c r="B15" s="109"/>
      <c r="C15" s="109"/>
      <c r="D15" s="109"/>
      <c r="E15" s="110"/>
      <c r="F15" s="111"/>
      <c r="G15" s="112"/>
      <c r="H15" s="112"/>
      <c r="I15" s="291"/>
      <c r="J15" s="8"/>
      <c r="K15" s="9"/>
      <c r="L15" s="9"/>
      <c r="M15" s="9"/>
      <c r="N15" s="9"/>
      <c r="O15" s="9"/>
      <c r="P15" s="9"/>
      <c r="Q15" s="9"/>
      <c r="R15" s="9"/>
      <c r="S15" s="9"/>
      <c r="T15" s="9"/>
      <c r="U15" s="5"/>
      <c r="V15" s="5"/>
      <c r="W15" s="5"/>
      <c r="X15" s="5"/>
      <c r="Y15" s="5"/>
      <c r="Z15" s="5"/>
      <c r="AA15" s="5"/>
      <c r="AB15" s="5"/>
      <c r="AC15" s="5"/>
      <c r="AD15" s="5"/>
      <c r="AE15" s="5"/>
    </row>
    <row r="16" spans="1:31" s="6" customFormat="1" ht="15.75" x14ac:dyDescent="0.25">
      <c r="A16" s="107">
        <f t="shared" si="0"/>
        <v>7</v>
      </c>
      <c r="B16" s="108"/>
      <c r="C16" s="109"/>
      <c r="D16" s="108"/>
      <c r="E16" s="110"/>
      <c r="F16" s="111"/>
      <c r="G16" s="112"/>
      <c r="H16" s="112"/>
      <c r="I16" s="291"/>
      <c r="J16" s="8"/>
      <c r="K16" s="9"/>
      <c r="L16" s="9"/>
      <c r="M16" s="9"/>
      <c r="N16" s="9"/>
      <c r="O16" s="9"/>
      <c r="P16" s="9"/>
      <c r="Q16" s="9"/>
      <c r="R16" s="9"/>
      <c r="S16" s="9"/>
      <c r="T16" s="9"/>
      <c r="U16" s="5"/>
      <c r="V16" s="5"/>
      <c r="W16" s="5"/>
      <c r="X16" s="5"/>
      <c r="Y16" s="5"/>
      <c r="Z16" s="5"/>
      <c r="AA16" s="5"/>
      <c r="AB16" s="5"/>
      <c r="AC16" s="5"/>
      <c r="AD16" s="5"/>
      <c r="AE16" s="5"/>
    </row>
    <row r="17" spans="1:31" s="6" customFormat="1" ht="15.75" x14ac:dyDescent="0.25">
      <c r="A17" s="107">
        <f t="shared" si="0"/>
        <v>8</v>
      </c>
      <c r="B17" s="109"/>
      <c r="C17" s="109"/>
      <c r="D17" s="109"/>
      <c r="E17" s="110"/>
      <c r="F17" s="111"/>
      <c r="G17" s="112"/>
      <c r="H17" s="112"/>
      <c r="I17" s="291"/>
      <c r="J17" s="8"/>
      <c r="K17" s="9"/>
      <c r="L17" s="9"/>
      <c r="M17" s="9"/>
      <c r="N17" s="9"/>
      <c r="O17" s="9"/>
      <c r="P17" s="9"/>
      <c r="Q17" s="9"/>
      <c r="R17" s="9"/>
      <c r="S17" s="9"/>
      <c r="T17" s="9"/>
      <c r="U17" s="5"/>
      <c r="V17" s="5"/>
      <c r="W17" s="5"/>
      <c r="X17" s="5"/>
      <c r="Y17" s="5"/>
      <c r="Z17" s="5"/>
      <c r="AA17" s="5"/>
      <c r="AB17" s="5"/>
      <c r="AC17" s="5"/>
      <c r="AD17" s="5"/>
      <c r="AE17" s="5"/>
    </row>
    <row r="18" spans="1:31" s="6" customFormat="1" ht="15.75" x14ac:dyDescent="0.25">
      <c r="A18" s="107">
        <f t="shared" si="0"/>
        <v>9</v>
      </c>
      <c r="B18" s="108"/>
      <c r="C18" s="109"/>
      <c r="D18" s="108"/>
      <c r="E18" s="110"/>
      <c r="F18" s="111"/>
      <c r="G18" s="112"/>
      <c r="H18" s="112"/>
      <c r="I18" s="291"/>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x14ac:dyDescent="0.3">
      <c r="A19" s="120">
        <f t="shared" si="0"/>
        <v>10</v>
      </c>
      <c r="B19" s="114"/>
      <c r="C19" s="114"/>
      <c r="D19" s="114"/>
      <c r="E19" s="115"/>
      <c r="F19" s="116"/>
      <c r="G19" s="117"/>
      <c r="H19" s="117"/>
      <c r="I19" s="292"/>
      <c r="J19" s="8"/>
      <c r="K19" s="9"/>
      <c r="L19" s="9"/>
      <c r="M19" s="9"/>
      <c r="N19" s="9"/>
      <c r="O19" s="9"/>
      <c r="P19" s="9"/>
      <c r="Q19" s="9"/>
      <c r="R19" s="9"/>
      <c r="S19" s="9"/>
      <c r="T19" s="9"/>
      <c r="U19" s="5"/>
      <c r="V19" s="5"/>
      <c r="W19" s="5"/>
      <c r="X19" s="5"/>
      <c r="Y19" s="5"/>
      <c r="Z19" s="5"/>
      <c r="AA19" s="5"/>
      <c r="AB19" s="5"/>
      <c r="AC19" s="5"/>
      <c r="AD19" s="5"/>
      <c r="AE19" s="5"/>
    </row>
    <row r="20" spans="1:31" ht="15.75" thickBot="1" x14ac:dyDescent="0.3">
      <c r="A20" s="325"/>
      <c r="B20" s="118"/>
      <c r="C20" s="118"/>
      <c r="D20" s="118"/>
      <c r="E20" s="118"/>
      <c r="F20" s="118"/>
      <c r="G20" s="118"/>
      <c r="H20" s="121" t="str">
        <f>"Total "&amp;LEFT(A7,2)</f>
        <v>Total I1</v>
      </c>
      <c r="I20" s="122">
        <f>SUM(I10:I19)</f>
        <v>0</v>
      </c>
    </row>
    <row r="22" spans="1:31"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N18" sqref="N18"/>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42" t="str">
        <f>'Date initiale'!C3</f>
        <v>Universitatea de Arhitectură și Urbanism "Ion Mincu" București</v>
      </c>
      <c r="B1" s="242"/>
      <c r="C1" s="242"/>
      <c r="D1" s="2"/>
      <c r="E1" s="2"/>
      <c r="F1" s="3"/>
      <c r="G1" s="3"/>
      <c r="H1" s="3"/>
      <c r="I1" s="3"/>
    </row>
    <row r="2" spans="1:31" ht="15.75" x14ac:dyDescent="0.25">
      <c r="A2" s="242" t="str">
        <f>'Date initiale'!B4&amp;" "&amp;'Date initiale'!C4</f>
        <v>Facultatea ARHITECTURA</v>
      </c>
      <c r="B2" s="242"/>
      <c r="C2" s="242"/>
      <c r="D2" s="2"/>
      <c r="E2" s="2"/>
      <c r="F2" s="3"/>
      <c r="G2" s="3"/>
      <c r="H2" s="3"/>
      <c r="I2" s="3"/>
    </row>
    <row r="3" spans="1:31" ht="15.75" x14ac:dyDescent="0.25">
      <c r="A3" s="242" t="str">
        <f>'Date initiale'!B5&amp;" "&amp;'Date initiale'!C5</f>
        <v>Departamentul Sinteza Proiectării</v>
      </c>
      <c r="B3" s="242"/>
      <c r="C3" s="242"/>
      <c r="D3" s="2"/>
      <c r="E3" s="2"/>
      <c r="F3" s="2"/>
      <c r="G3" s="2"/>
      <c r="H3" s="2"/>
      <c r="I3" s="2"/>
    </row>
    <row r="4" spans="1:31" ht="15.75" x14ac:dyDescent="0.25">
      <c r="A4" s="431" t="str">
        <f>'Date initiale'!C6&amp;", "&amp;'Date initiale'!C7</f>
        <v>Lakatoş Andrei Eugen, 24</v>
      </c>
      <c r="B4" s="431"/>
      <c r="C4" s="431"/>
      <c r="D4" s="2"/>
      <c r="E4" s="2"/>
      <c r="F4" s="3"/>
      <c r="G4" s="3"/>
      <c r="H4" s="3"/>
      <c r="I4" s="3"/>
    </row>
    <row r="5" spans="1:31" ht="15.75" x14ac:dyDescent="0.25">
      <c r="A5" s="243"/>
      <c r="B5" s="243"/>
      <c r="C5" s="243"/>
      <c r="D5" s="2"/>
      <c r="E5" s="2"/>
      <c r="F5" s="3"/>
      <c r="G5" s="3"/>
      <c r="H5" s="3"/>
      <c r="I5" s="3"/>
    </row>
    <row r="6" spans="1:31" ht="15.75" x14ac:dyDescent="0.25">
      <c r="A6" s="430" t="s">
        <v>159</v>
      </c>
      <c r="B6" s="430"/>
      <c r="C6" s="430"/>
      <c r="D6" s="430"/>
      <c r="E6" s="430"/>
      <c r="F6" s="430"/>
      <c r="G6" s="430"/>
      <c r="H6" s="430"/>
      <c r="I6" s="430"/>
    </row>
    <row r="7" spans="1:31" ht="15.75" x14ac:dyDescent="0.25">
      <c r="A7" s="430" t="str">
        <f>'Descriere indicatori'!A5&amp;". "&amp;'Descriere indicatori'!B5</f>
        <v xml:space="preserve">I2. Cărţi de autor publicate la edituri cu prestigiu naţional* </v>
      </c>
      <c r="B7" s="430"/>
      <c r="C7" s="430"/>
      <c r="D7" s="430"/>
      <c r="E7" s="430"/>
      <c r="F7" s="430"/>
      <c r="G7" s="430"/>
      <c r="H7" s="430"/>
      <c r="I7" s="430"/>
    </row>
    <row r="8" spans="1:31" ht="16.5" thickBot="1" x14ac:dyDescent="0.3">
      <c r="A8" s="33"/>
      <c r="B8" s="33"/>
      <c r="C8" s="33"/>
      <c r="D8" s="33"/>
      <c r="E8" s="33"/>
      <c r="F8" s="33"/>
      <c r="G8" s="33"/>
      <c r="H8" s="33"/>
      <c r="I8" s="33"/>
    </row>
    <row r="9" spans="1:31" s="6" customFormat="1" ht="60.75" thickBot="1" x14ac:dyDescent="0.3">
      <c r="A9" s="187" t="s">
        <v>80</v>
      </c>
      <c r="B9" s="188" t="s">
        <v>115</v>
      </c>
      <c r="C9" s="188" t="s">
        <v>116</v>
      </c>
      <c r="D9" s="188" t="s">
        <v>117</v>
      </c>
      <c r="E9" s="188" t="s">
        <v>118</v>
      </c>
      <c r="F9" s="189" t="s">
        <v>119</v>
      </c>
      <c r="G9" s="188" t="s">
        <v>120</v>
      </c>
      <c r="H9" s="188" t="s">
        <v>121</v>
      </c>
      <c r="I9" s="190" t="s">
        <v>122</v>
      </c>
      <c r="J9" s="4"/>
      <c r="K9" s="245" t="s">
        <v>157</v>
      </c>
      <c r="L9" s="5"/>
      <c r="M9" s="5"/>
      <c r="N9" s="5"/>
      <c r="O9" s="5"/>
      <c r="P9" s="5"/>
      <c r="Q9" s="5"/>
      <c r="R9" s="5"/>
      <c r="S9" s="5"/>
      <c r="T9" s="5"/>
      <c r="U9" s="5"/>
      <c r="V9" s="5"/>
      <c r="W9" s="5"/>
      <c r="X9" s="5"/>
      <c r="Y9" s="5"/>
      <c r="Z9" s="5"/>
      <c r="AA9" s="5"/>
      <c r="AB9" s="5"/>
      <c r="AC9" s="5"/>
      <c r="AD9" s="5"/>
      <c r="AE9" s="5"/>
    </row>
    <row r="10" spans="1:31" s="6" customFormat="1" ht="45" x14ac:dyDescent="0.25">
      <c r="A10" s="123">
        <v>1</v>
      </c>
      <c r="B10" s="348" t="s">
        <v>271</v>
      </c>
      <c r="C10" s="349" t="s">
        <v>272</v>
      </c>
      <c r="D10" s="349" t="s">
        <v>273</v>
      </c>
      <c r="E10" s="350" t="s">
        <v>274</v>
      </c>
      <c r="F10" s="351">
        <v>2017</v>
      </c>
      <c r="G10" s="351">
        <v>175</v>
      </c>
      <c r="H10" s="351">
        <v>175</v>
      </c>
      <c r="I10" s="352">
        <v>15</v>
      </c>
      <c r="J10" s="7"/>
      <c r="K10" s="246">
        <v>15</v>
      </c>
      <c r="L10" s="7"/>
      <c r="M10" s="7"/>
      <c r="N10" s="7"/>
      <c r="O10" s="7"/>
      <c r="P10" s="7"/>
      <c r="Q10" s="7"/>
      <c r="R10" s="7"/>
      <c r="S10" s="7"/>
      <c r="T10" s="7"/>
      <c r="U10" s="7"/>
      <c r="V10" s="7"/>
      <c r="W10" s="7"/>
      <c r="X10" s="7"/>
      <c r="Y10" s="7"/>
      <c r="Z10" s="7"/>
      <c r="AA10" s="7"/>
      <c r="AB10" s="7"/>
      <c r="AC10" s="7"/>
      <c r="AD10" s="7"/>
      <c r="AE10" s="7"/>
    </row>
    <row r="11" spans="1:31" s="6" customFormat="1" ht="60" x14ac:dyDescent="0.25">
      <c r="A11" s="125">
        <f>A10+1</f>
        <v>2</v>
      </c>
      <c r="B11" s="353" t="s">
        <v>271</v>
      </c>
      <c r="C11" s="349" t="s">
        <v>275</v>
      </c>
      <c r="D11" s="349" t="s">
        <v>276</v>
      </c>
      <c r="E11" s="354" t="s">
        <v>277</v>
      </c>
      <c r="F11" s="355">
        <v>2013</v>
      </c>
      <c r="G11" s="356">
        <v>197</v>
      </c>
      <c r="H11" s="356">
        <v>197</v>
      </c>
      <c r="I11" s="357">
        <v>15</v>
      </c>
      <c r="J11" s="7"/>
      <c r="K11"/>
      <c r="L11" s="7"/>
      <c r="M11" s="7"/>
      <c r="N11" s="7"/>
      <c r="O11" s="7"/>
      <c r="P11" s="7"/>
      <c r="Q11" s="7"/>
      <c r="R11" s="7"/>
      <c r="S11" s="7"/>
      <c r="T11" s="7"/>
      <c r="U11" s="7"/>
      <c r="V11" s="7"/>
      <c r="W11" s="7"/>
      <c r="X11" s="7"/>
      <c r="Y11" s="7"/>
      <c r="Z11" s="7"/>
      <c r="AA11" s="7"/>
      <c r="AB11" s="7"/>
      <c r="AC11" s="7"/>
      <c r="AD11" s="7"/>
      <c r="AE11" s="7"/>
    </row>
    <row r="12" spans="1:31" s="6" customFormat="1" ht="15.75" x14ac:dyDescent="0.25">
      <c r="A12" s="125">
        <f t="shared" ref="A12:A19" si="0">A11+1</f>
        <v>3</v>
      </c>
      <c r="B12" s="127"/>
      <c r="C12" s="127"/>
      <c r="D12" s="126"/>
      <c r="E12" s="127"/>
      <c r="F12" s="128"/>
      <c r="G12" s="127"/>
      <c r="H12" s="126"/>
      <c r="I12" s="293"/>
      <c r="J12" s="7"/>
      <c r="K12" s="7"/>
      <c r="L12" s="7"/>
      <c r="M12" s="7"/>
      <c r="N12" s="7"/>
      <c r="O12" s="7"/>
      <c r="P12" s="7"/>
      <c r="Q12" s="7"/>
      <c r="R12" s="7"/>
      <c r="S12" s="7"/>
      <c r="T12" s="7"/>
      <c r="U12" s="7"/>
      <c r="V12" s="7"/>
      <c r="W12" s="7"/>
      <c r="X12" s="7"/>
      <c r="Y12" s="7"/>
      <c r="Z12" s="7"/>
      <c r="AA12" s="7"/>
      <c r="AB12" s="7"/>
      <c r="AC12" s="7"/>
      <c r="AD12" s="7"/>
      <c r="AE12" s="7"/>
    </row>
    <row r="13" spans="1:31" s="6" customFormat="1" ht="15.75" x14ac:dyDescent="0.25">
      <c r="A13" s="125">
        <f t="shared" si="0"/>
        <v>4</v>
      </c>
      <c r="B13" s="127"/>
      <c r="C13" s="127"/>
      <c r="D13" s="126"/>
      <c r="E13" s="127"/>
      <c r="F13" s="128"/>
      <c r="G13" s="127"/>
      <c r="H13" s="127"/>
      <c r="I13" s="293"/>
      <c r="J13" s="7"/>
      <c r="K13" s="7"/>
      <c r="L13" s="7"/>
      <c r="M13" s="7"/>
      <c r="N13" s="7"/>
      <c r="O13" s="7"/>
      <c r="P13" s="7"/>
      <c r="Q13" s="7"/>
      <c r="R13" s="7"/>
      <c r="S13" s="7"/>
      <c r="T13" s="7"/>
      <c r="U13" s="7"/>
      <c r="V13" s="7"/>
      <c r="W13" s="7"/>
      <c r="X13" s="7"/>
      <c r="Y13" s="7"/>
      <c r="Z13" s="7"/>
      <c r="AA13" s="7"/>
      <c r="AB13" s="7"/>
      <c r="AC13" s="7"/>
      <c r="AD13" s="7"/>
      <c r="AE13" s="7"/>
    </row>
    <row r="14" spans="1:31" s="6" customFormat="1" ht="15.75" x14ac:dyDescent="0.25">
      <c r="A14" s="125">
        <f t="shared" si="0"/>
        <v>5</v>
      </c>
      <c r="B14" s="126"/>
      <c r="C14" s="127"/>
      <c r="D14" s="126"/>
      <c r="E14" s="127"/>
      <c r="F14" s="128"/>
      <c r="G14" s="126"/>
      <c r="H14" s="126"/>
      <c r="I14" s="293"/>
      <c r="J14" s="7"/>
      <c r="K14" s="7"/>
      <c r="L14" s="7"/>
      <c r="M14" s="7"/>
      <c r="N14" s="7"/>
      <c r="O14" s="7"/>
      <c r="P14" s="7"/>
      <c r="Q14" s="7"/>
      <c r="R14" s="7"/>
      <c r="S14" s="7"/>
      <c r="T14" s="7"/>
      <c r="U14" s="7"/>
      <c r="V14" s="7"/>
      <c r="W14" s="7"/>
      <c r="X14" s="7"/>
      <c r="Y14" s="7"/>
      <c r="Z14" s="7"/>
      <c r="AA14" s="7"/>
      <c r="AB14" s="7"/>
      <c r="AC14" s="7"/>
      <c r="AD14" s="7"/>
      <c r="AE14" s="7"/>
    </row>
    <row r="15" spans="1:31" s="6" customFormat="1" ht="15.75" x14ac:dyDescent="0.25">
      <c r="A15" s="125">
        <f t="shared" si="0"/>
        <v>6</v>
      </c>
      <c r="B15" s="127"/>
      <c r="C15" s="127"/>
      <c r="D15" s="126"/>
      <c r="E15" s="127"/>
      <c r="F15" s="128"/>
      <c r="G15" s="127"/>
      <c r="H15" s="126"/>
      <c r="I15" s="293"/>
      <c r="J15" s="7"/>
      <c r="K15" s="7"/>
      <c r="L15" s="7"/>
      <c r="M15" s="7"/>
      <c r="N15" s="7"/>
      <c r="O15" s="7"/>
      <c r="P15" s="7"/>
      <c r="Q15" s="7"/>
      <c r="R15" s="7"/>
      <c r="S15" s="7"/>
      <c r="T15" s="7"/>
      <c r="U15" s="7"/>
      <c r="V15" s="7"/>
      <c r="W15" s="7"/>
      <c r="X15" s="7"/>
      <c r="Y15" s="7"/>
      <c r="Z15" s="7"/>
      <c r="AA15" s="7"/>
      <c r="AB15" s="7"/>
      <c r="AC15" s="7"/>
      <c r="AD15" s="7"/>
      <c r="AE15" s="7"/>
    </row>
    <row r="16" spans="1:31" s="6" customFormat="1" ht="15.75" x14ac:dyDescent="0.25">
      <c r="A16" s="125">
        <f t="shared" si="0"/>
        <v>7</v>
      </c>
      <c r="B16" s="127"/>
      <c r="C16" s="127"/>
      <c r="D16" s="126"/>
      <c r="E16" s="127"/>
      <c r="F16" s="128"/>
      <c r="G16" s="127"/>
      <c r="H16" s="127"/>
      <c r="I16" s="293"/>
      <c r="J16" s="7"/>
      <c r="K16" s="7"/>
      <c r="L16" s="7"/>
      <c r="M16" s="7"/>
      <c r="N16" s="7"/>
      <c r="O16" s="7"/>
      <c r="P16" s="7"/>
      <c r="Q16" s="7"/>
      <c r="R16" s="7"/>
      <c r="S16" s="7"/>
      <c r="T16" s="7"/>
      <c r="U16" s="7"/>
      <c r="V16" s="7"/>
      <c r="W16" s="7"/>
      <c r="X16" s="7"/>
      <c r="Y16" s="7"/>
      <c r="Z16" s="7"/>
      <c r="AA16" s="7"/>
      <c r="AB16" s="7"/>
      <c r="AC16" s="7"/>
      <c r="AD16" s="7"/>
      <c r="AE16" s="7"/>
    </row>
    <row r="17" spans="1:31" s="6" customFormat="1" ht="15.75" x14ac:dyDescent="0.25">
      <c r="A17" s="125">
        <f t="shared" si="0"/>
        <v>8</v>
      </c>
      <c r="B17" s="129"/>
      <c r="C17" s="127"/>
      <c r="D17" s="129"/>
      <c r="E17" s="130"/>
      <c r="F17" s="128"/>
      <c r="G17" s="127"/>
      <c r="H17" s="127"/>
      <c r="I17" s="293"/>
      <c r="J17" s="7"/>
      <c r="K17" s="7"/>
      <c r="L17" s="7"/>
      <c r="M17" s="7"/>
      <c r="N17" s="7"/>
      <c r="O17" s="7"/>
      <c r="P17" s="7"/>
      <c r="Q17" s="7"/>
      <c r="R17" s="7"/>
      <c r="S17" s="7"/>
      <c r="T17" s="7"/>
      <c r="U17" s="7"/>
      <c r="V17" s="7"/>
      <c r="W17" s="7"/>
      <c r="X17" s="7"/>
      <c r="Y17" s="7"/>
      <c r="Z17" s="7"/>
      <c r="AA17" s="7"/>
      <c r="AB17" s="7"/>
      <c r="AC17" s="7"/>
      <c r="AD17" s="7"/>
      <c r="AE17" s="7"/>
    </row>
    <row r="18" spans="1:31" s="6" customFormat="1" ht="15.75" x14ac:dyDescent="0.25">
      <c r="A18" s="125">
        <f t="shared" si="0"/>
        <v>9</v>
      </c>
      <c r="B18" s="129"/>
      <c r="C18" s="127"/>
      <c r="D18" s="129"/>
      <c r="E18" s="130"/>
      <c r="F18" s="128"/>
      <c r="G18" s="127"/>
      <c r="H18" s="127"/>
      <c r="I18" s="29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x14ac:dyDescent="0.3">
      <c r="A19" s="131">
        <f t="shared" si="0"/>
        <v>10</v>
      </c>
      <c r="B19" s="132"/>
      <c r="C19" s="133"/>
      <c r="D19" s="132"/>
      <c r="E19" s="133"/>
      <c r="F19" s="134"/>
      <c r="G19" s="134"/>
      <c r="H19" s="134"/>
      <c r="I19" s="294"/>
      <c r="J19" s="8"/>
      <c r="K19" s="9"/>
      <c r="L19" s="9"/>
      <c r="M19" s="9"/>
      <c r="N19" s="9"/>
      <c r="O19" s="9"/>
      <c r="P19" s="9"/>
      <c r="Q19" s="9"/>
      <c r="R19" s="9"/>
      <c r="S19" s="9"/>
      <c r="T19" s="9"/>
      <c r="U19" s="5"/>
      <c r="V19" s="5"/>
      <c r="W19" s="5"/>
      <c r="X19" s="5"/>
      <c r="Y19" s="5"/>
      <c r="Z19" s="5"/>
      <c r="AA19" s="5"/>
      <c r="AB19" s="5"/>
      <c r="AC19" s="5"/>
      <c r="AD19" s="5"/>
      <c r="AE19" s="5"/>
    </row>
    <row r="20" spans="1:31" s="6" customFormat="1" ht="16.5" thickBot="1" x14ac:dyDescent="0.3">
      <c r="A20" s="336"/>
      <c r="B20" s="135"/>
      <c r="C20" s="135"/>
      <c r="D20" s="135"/>
      <c r="E20" s="135"/>
      <c r="F20" s="135"/>
      <c r="G20" s="135"/>
      <c r="H20" s="121" t="str">
        <f>"Total "&amp;LEFT(A7,2)</f>
        <v>Total I2</v>
      </c>
      <c r="I20" s="140">
        <f>SUM(I10:I19)</f>
        <v>30</v>
      </c>
      <c r="J20" s="9"/>
      <c r="K20" s="9"/>
      <c r="L20" s="5"/>
      <c r="M20" s="5"/>
      <c r="N20" s="5"/>
      <c r="O20" s="5"/>
      <c r="P20" s="5"/>
      <c r="Q20" s="5"/>
      <c r="R20" s="5"/>
      <c r="S20" s="5"/>
      <c r="T20" s="5"/>
      <c r="U20" s="5"/>
      <c r="V20" s="5"/>
    </row>
    <row r="21" spans="1:31" s="6" customFormat="1" ht="15.75" x14ac:dyDescent="0.2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c r="J22" s="9"/>
      <c r="K22" s="9"/>
      <c r="L22" s="5"/>
      <c r="M22" s="5"/>
      <c r="N22" s="5"/>
      <c r="O22" s="5"/>
      <c r="P22" s="5"/>
      <c r="Q22" s="5"/>
      <c r="R22" s="5"/>
      <c r="S22" s="5"/>
      <c r="T22" s="5"/>
      <c r="U22" s="5"/>
      <c r="V22" s="5"/>
    </row>
    <row r="23" spans="1:31" s="6" customFormat="1" ht="15.75" x14ac:dyDescent="0.25">
      <c r="A23" s="8"/>
      <c r="B23" s="9"/>
      <c r="C23" s="9"/>
      <c r="D23" s="9"/>
      <c r="E23" s="9"/>
      <c r="F23" s="9"/>
      <c r="G23" s="9"/>
      <c r="H23" s="9"/>
      <c r="I23" s="9"/>
      <c r="J23" s="9"/>
      <c r="K23" s="9"/>
      <c r="L23" s="5"/>
      <c r="M23" s="5"/>
      <c r="N23" s="5"/>
      <c r="O23" s="5"/>
      <c r="P23" s="5"/>
      <c r="Q23" s="5"/>
      <c r="R23" s="5"/>
      <c r="S23" s="5"/>
      <c r="T23" s="5"/>
      <c r="U23" s="5"/>
      <c r="V23" s="5"/>
    </row>
    <row r="24" spans="1:31" s="6" customFormat="1" ht="15.75" x14ac:dyDescent="0.25">
      <c r="A24" s="8"/>
      <c r="B24" s="9"/>
      <c r="C24" s="9"/>
      <c r="D24" s="9"/>
      <c r="E24" s="9"/>
      <c r="F24" s="9"/>
      <c r="G24" s="9"/>
      <c r="H24" s="9"/>
      <c r="I24" s="9"/>
      <c r="J24" s="9"/>
      <c r="K24" s="9"/>
      <c r="L24" s="5"/>
      <c r="M24" s="5"/>
      <c r="N24" s="5"/>
      <c r="O24" s="5"/>
      <c r="P24" s="5"/>
      <c r="Q24" s="5"/>
      <c r="R24" s="5"/>
      <c r="S24" s="5"/>
      <c r="T24" s="5"/>
      <c r="U24" s="5"/>
      <c r="V24" s="5"/>
    </row>
    <row r="25" spans="1:31" s="6" customFormat="1" ht="15.75" x14ac:dyDescent="0.2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workbookViewId="0">
      <selection activeCell="P21" sqref="P21"/>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42" t="str">
        <f>'Date initiale'!C3</f>
        <v>Universitatea de Arhitectură și Urbanism "Ion Mincu" București</v>
      </c>
      <c r="B1" s="242"/>
      <c r="C1" s="242"/>
    </row>
    <row r="2" spans="1:11" x14ac:dyDescent="0.25">
      <c r="A2" s="242" t="str">
        <f>'Date initiale'!B4&amp;" "&amp;'Date initiale'!C4</f>
        <v>Facultatea ARHITECTURA</v>
      </c>
      <c r="B2" s="242"/>
      <c r="C2" s="242"/>
    </row>
    <row r="3" spans="1:11" x14ac:dyDescent="0.25">
      <c r="A3" s="242" t="str">
        <f>'Date initiale'!B5&amp;" "&amp;'Date initiale'!C5</f>
        <v>Departamentul Sinteza Proiectării</v>
      </c>
      <c r="B3" s="242"/>
      <c r="C3" s="242"/>
    </row>
    <row r="4" spans="1:11" x14ac:dyDescent="0.25">
      <c r="A4" s="118" t="str">
        <f>'Date initiale'!C6&amp;", "&amp;'Date initiale'!C7</f>
        <v>Lakatoş Andrei Eugen, 24</v>
      </c>
      <c r="B4" s="118"/>
      <c r="C4" s="118"/>
    </row>
    <row r="5" spans="1:11" x14ac:dyDescent="0.25">
      <c r="A5" s="118"/>
      <c r="B5" s="118"/>
      <c r="C5" s="118"/>
    </row>
    <row r="6" spans="1:11" ht="15.75" x14ac:dyDescent="0.25">
      <c r="A6" s="430" t="s">
        <v>159</v>
      </c>
      <c r="B6" s="430"/>
      <c r="C6" s="430"/>
      <c r="D6" s="430"/>
      <c r="E6" s="430"/>
      <c r="F6" s="430"/>
      <c r="G6" s="430"/>
      <c r="H6" s="430"/>
      <c r="I6" s="430"/>
    </row>
    <row r="7" spans="1:11" ht="15.75" x14ac:dyDescent="0.25">
      <c r="A7" s="430" t="str">
        <f>'Descriere indicatori'!A6&amp;". "&amp;'Descriere indicatori'!B6</f>
        <v xml:space="preserve">I3. Capitole de autor cuprinse în cărţi publicate la edituri cu prestigiu naţional* </v>
      </c>
      <c r="B7" s="430"/>
      <c r="C7" s="430"/>
      <c r="D7" s="430"/>
      <c r="E7" s="430"/>
      <c r="F7" s="430"/>
      <c r="G7" s="430"/>
      <c r="H7" s="430"/>
      <c r="I7" s="430"/>
    </row>
    <row r="8" spans="1:11" ht="16.5" thickBot="1" x14ac:dyDescent="0.3">
      <c r="A8" s="33"/>
      <c r="B8" s="33"/>
      <c r="C8" s="33"/>
      <c r="D8" s="33"/>
      <c r="E8" s="33"/>
      <c r="F8" s="33"/>
      <c r="G8" s="33"/>
      <c r="H8" s="33"/>
      <c r="I8" s="33"/>
    </row>
    <row r="9" spans="1:11" ht="60.75" thickBot="1" x14ac:dyDescent="0.3">
      <c r="A9" s="183" t="s">
        <v>80</v>
      </c>
      <c r="B9" s="184" t="s">
        <v>115</v>
      </c>
      <c r="C9" s="184" t="s">
        <v>227</v>
      </c>
      <c r="D9" s="184" t="s">
        <v>117</v>
      </c>
      <c r="E9" s="184" t="s">
        <v>118</v>
      </c>
      <c r="F9" s="185" t="s">
        <v>119</v>
      </c>
      <c r="G9" s="184" t="s">
        <v>120</v>
      </c>
      <c r="H9" s="184" t="s">
        <v>121</v>
      </c>
      <c r="I9" s="186" t="s">
        <v>122</v>
      </c>
      <c r="K9" s="245" t="s">
        <v>157</v>
      </c>
    </row>
    <row r="10" spans="1:11" ht="75" x14ac:dyDescent="0.25">
      <c r="A10" s="159">
        <v>1</v>
      </c>
      <c r="B10" s="358" t="s">
        <v>278</v>
      </c>
      <c r="C10" s="349" t="s">
        <v>280</v>
      </c>
      <c r="D10" s="349" t="s">
        <v>276</v>
      </c>
      <c r="E10" s="358" t="s">
        <v>279</v>
      </c>
      <c r="F10" s="359">
        <v>2010</v>
      </c>
      <c r="G10" s="360">
        <v>77</v>
      </c>
      <c r="H10" s="359">
        <v>20</v>
      </c>
      <c r="I10" s="361">
        <v>15</v>
      </c>
      <c r="K10" s="246">
        <v>10</v>
      </c>
    </row>
    <row r="11" spans="1:11" x14ac:dyDescent="0.25">
      <c r="A11" s="107">
        <f>A10+1</f>
        <v>2</v>
      </c>
      <c r="B11" s="36"/>
      <c r="C11" s="36"/>
      <c r="D11" s="136"/>
      <c r="E11" s="36"/>
      <c r="F11" s="36"/>
      <c r="G11" s="36"/>
      <c r="H11" s="36"/>
      <c r="I11" s="296"/>
    </row>
    <row r="12" spans="1:11" x14ac:dyDescent="0.25">
      <c r="A12" s="146">
        <f t="shared" ref="A12:A19" si="0">A11+1</f>
        <v>3</v>
      </c>
      <c r="B12" s="119"/>
      <c r="C12" s="138"/>
      <c r="D12" s="136"/>
      <c r="E12" s="147"/>
      <c r="F12" s="112"/>
      <c r="G12" s="112"/>
      <c r="H12" s="112"/>
      <c r="I12" s="297"/>
    </row>
    <row r="13" spans="1:11" x14ac:dyDescent="0.25">
      <c r="A13" s="146">
        <f t="shared" si="0"/>
        <v>4</v>
      </c>
      <c r="B13" s="139"/>
      <c r="C13" s="36"/>
      <c r="D13" s="36"/>
      <c r="E13" s="36"/>
      <c r="F13" s="111"/>
      <c r="G13" s="111"/>
      <c r="H13" s="111"/>
      <c r="I13" s="291"/>
    </row>
    <row r="14" spans="1:11" x14ac:dyDescent="0.25">
      <c r="A14" s="146">
        <f t="shared" si="0"/>
        <v>5</v>
      </c>
      <c r="B14" s="110"/>
      <c r="C14" s="36"/>
      <c r="D14" s="36"/>
      <c r="E14" s="36"/>
      <c r="F14" s="111"/>
      <c r="G14" s="111"/>
      <c r="H14" s="111"/>
      <c r="I14" s="298"/>
    </row>
    <row r="15" spans="1:11" x14ac:dyDescent="0.25">
      <c r="A15" s="146">
        <f t="shared" si="0"/>
        <v>6</v>
      </c>
      <c r="B15" s="139"/>
      <c r="C15" s="36"/>
      <c r="D15" s="36"/>
      <c r="E15" s="110"/>
      <c r="F15" s="111"/>
      <c r="G15" s="111"/>
      <c r="H15" s="111"/>
      <c r="I15" s="291"/>
    </row>
    <row r="16" spans="1:11" x14ac:dyDescent="0.25">
      <c r="A16" s="146">
        <f t="shared" si="0"/>
        <v>7</v>
      </c>
      <c r="B16" s="110"/>
      <c r="C16" s="36"/>
      <c r="D16" s="36"/>
      <c r="E16" s="36"/>
      <c r="F16" s="111"/>
      <c r="G16" s="111"/>
      <c r="H16" s="111"/>
      <c r="I16" s="298"/>
    </row>
    <row r="17" spans="1:9" x14ac:dyDescent="0.25">
      <c r="A17" s="146">
        <f t="shared" si="0"/>
        <v>8</v>
      </c>
      <c r="B17" s="139"/>
      <c r="C17" s="36"/>
      <c r="D17" s="36"/>
      <c r="E17" s="110"/>
      <c r="F17" s="111"/>
      <c r="G17" s="111"/>
      <c r="H17" s="111"/>
      <c r="I17" s="291"/>
    </row>
    <row r="18" spans="1:9" x14ac:dyDescent="0.25">
      <c r="A18" s="146">
        <f t="shared" si="0"/>
        <v>9</v>
      </c>
      <c r="B18" s="137"/>
      <c r="C18" s="147"/>
      <c r="D18" s="136"/>
      <c r="E18" s="141"/>
      <c r="F18" s="112"/>
      <c r="G18" s="112"/>
      <c r="H18" s="112"/>
      <c r="I18" s="291"/>
    </row>
    <row r="19" spans="1:9" ht="15.75" thickBot="1" x14ac:dyDescent="0.3">
      <c r="A19" s="148">
        <f t="shared" si="0"/>
        <v>10</v>
      </c>
      <c r="B19" s="149"/>
      <c r="C19" s="150"/>
      <c r="D19" s="150"/>
      <c r="E19" s="150"/>
      <c r="F19" s="116"/>
      <c r="G19" s="116"/>
      <c r="H19" s="116"/>
      <c r="I19" s="292"/>
    </row>
    <row r="20" spans="1:9" ht="15.75" thickBot="1" x14ac:dyDescent="0.3">
      <c r="A20" s="325"/>
      <c r="B20" s="118"/>
      <c r="C20" s="118"/>
      <c r="D20" s="118"/>
      <c r="E20" s="118"/>
      <c r="F20" s="118"/>
      <c r="G20" s="118"/>
      <c r="H20" s="121" t="str">
        <f>"Total "&amp;LEFT(A7,2)</f>
        <v>Total I3</v>
      </c>
      <c r="I20" s="122">
        <f>SUM(I10:I19)</f>
        <v>15</v>
      </c>
    </row>
    <row r="22" spans="1:9" ht="33.75" customHeight="1" x14ac:dyDescent="0.25">
      <c r="A22"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2"/>
      <c r="C22" s="432"/>
      <c r="D22" s="432"/>
      <c r="E22" s="432"/>
      <c r="F22" s="432"/>
      <c r="G22" s="432"/>
      <c r="H22" s="432"/>
      <c r="I22" s="4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9"/>
  <sheetViews>
    <sheetView workbookViewId="0">
      <selection activeCell="M15" sqref="M15"/>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42" t="str">
        <f>'Date initiale'!C3</f>
        <v>Universitatea de Arhitectură și Urbanism "Ion Mincu" București</v>
      </c>
      <c r="B1" s="242"/>
      <c r="C1" s="242"/>
    </row>
    <row r="2" spans="1:12" x14ac:dyDescent="0.25">
      <c r="A2" s="242" t="str">
        <f>'Date initiale'!B4&amp;" "&amp;'Date initiale'!C4</f>
        <v>Facultatea ARHITECTURA</v>
      </c>
      <c r="B2" s="242"/>
      <c r="C2" s="242"/>
    </row>
    <row r="3" spans="1:12" x14ac:dyDescent="0.25">
      <c r="A3" s="242" t="str">
        <f>'Date initiale'!B5&amp;" "&amp;'Date initiale'!C5</f>
        <v>Departamentul Sinteza Proiectării</v>
      </c>
      <c r="B3" s="242"/>
      <c r="C3" s="242"/>
    </row>
    <row r="4" spans="1:12" x14ac:dyDescent="0.25">
      <c r="A4" s="118" t="str">
        <f>'Date initiale'!C6&amp;", "&amp;'Date initiale'!C7</f>
        <v>Lakatoş Andrei Eugen, 24</v>
      </c>
      <c r="B4" s="118"/>
      <c r="C4" s="118"/>
    </row>
    <row r="5" spans="1:12" x14ac:dyDescent="0.25">
      <c r="A5" s="118"/>
      <c r="B5" s="118"/>
      <c r="C5" s="118"/>
    </row>
    <row r="6" spans="1:12" ht="15.75" x14ac:dyDescent="0.25">
      <c r="A6" s="430" t="s">
        <v>159</v>
      </c>
      <c r="B6" s="430"/>
      <c r="C6" s="430"/>
      <c r="D6" s="430"/>
      <c r="E6" s="430"/>
      <c r="F6" s="430"/>
      <c r="G6" s="430"/>
      <c r="H6" s="430"/>
      <c r="I6" s="430"/>
    </row>
    <row r="7" spans="1:12" ht="15.75" x14ac:dyDescent="0.25">
      <c r="A7" s="430" t="str">
        <f>'Descriere indicatori'!A7&amp;". "&amp;'Descriere indicatori'!B7</f>
        <v xml:space="preserve">I4. Articole in extenso în reviste ştiinţifice de specialitate* </v>
      </c>
      <c r="B7" s="430"/>
      <c r="C7" s="430"/>
      <c r="D7" s="430"/>
      <c r="E7" s="430"/>
      <c r="F7" s="430"/>
      <c r="G7" s="430"/>
      <c r="H7" s="430"/>
      <c r="I7" s="430"/>
    </row>
    <row r="8" spans="1:12" ht="15.75" thickBot="1" x14ac:dyDescent="0.3">
      <c r="A8" s="151"/>
      <c r="B8" s="151"/>
      <c r="C8" s="151"/>
      <c r="D8" s="151"/>
      <c r="E8" s="151"/>
      <c r="F8" s="151"/>
      <c r="G8" s="151"/>
      <c r="H8" s="151"/>
      <c r="I8" s="151"/>
    </row>
    <row r="9" spans="1:12" ht="30.75" thickBot="1" x14ac:dyDescent="0.3">
      <c r="A9" s="183" t="s">
        <v>80</v>
      </c>
      <c r="B9" s="154" t="s">
        <v>115</v>
      </c>
      <c r="C9" s="154" t="s">
        <v>81</v>
      </c>
      <c r="D9" s="154" t="s">
        <v>82</v>
      </c>
      <c r="E9" s="154" t="s">
        <v>110</v>
      </c>
      <c r="F9" s="155" t="s">
        <v>119</v>
      </c>
      <c r="G9" s="154" t="s">
        <v>83</v>
      </c>
      <c r="H9" s="154" t="s">
        <v>160</v>
      </c>
      <c r="I9" s="156" t="s">
        <v>122</v>
      </c>
      <c r="K9" s="245" t="s">
        <v>157</v>
      </c>
    </row>
    <row r="10" spans="1:12" ht="45" x14ac:dyDescent="0.25">
      <c r="A10" s="103">
        <v>1</v>
      </c>
      <c r="B10" s="348" t="s">
        <v>271</v>
      </c>
      <c r="C10" s="362" t="s">
        <v>281</v>
      </c>
      <c r="D10" s="362" t="s">
        <v>282</v>
      </c>
      <c r="E10" s="363" t="s">
        <v>283</v>
      </c>
      <c r="F10" s="355">
        <v>2018</v>
      </c>
      <c r="G10" s="364" t="s">
        <v>284</v>
      </c>
      <c r="H10" s="355" t="s">
        <v>285</v>
      </c>
      <c r="I10" s="365">
        <v>10</v>
      </c>
      <c r="K10" s="246" t="s">
        <v>209</v>
      </c>
      <c r="L10" t="s">
        <v>210</v>
      </c>
    </row>
    <row r="11" spans="1:12" ht="45" x14ac:dyDescent="0.25">
      <c r="A11" s="107">
        <f>A10+1</f>
        <v>2</v>
      </c>
      <c r="B11" s="353" t="s">
        <v>271</v>
      </c>
      <c r="C11" s="362" t="s">
        <v>286</v>
      </c>
      <c r="D11" s="366" t="s">
        <v>282</v>
      </c>
      <c r="E11" s="363" t="s">
        <v>283</v>
      </c>
      <c r="F11" s="355">
        <v>2017</v>
      </c>
      <c r="G11" s="367">
        <v>42830</v>
      </c>
      <c r="H11" s="355" t="s">
        <v>287</v>
      </c>
      <c r="I11" s="365">
        <v>10</v>
      </c>
    </row>
    <row r="12" spans="1:12" ht="45" x14ac:dyDescent="0.25">
      <c r="A12" s="107">
        <f t="shared" ref="A12:A17" si="0">A11+1</f>
        <v>3</v>
      </c>
      <c r="B12" s="368" t="s">
        <v>271</v>
      </c>
      <c r="C12" s="362" t="s">
        <v>288</v>
      </c>
      <c r="D12" s="362" t="s">
        <v>289</v>
      </c>
      <c r="E12" s="354" t="s">
        <v>290</v>
      </c>
      <c r="F12" s="355">
        <v>2017</v>
      </c>
      <c r="G12" s="364" t="s">
        <v>291</v>
      </c>
      <c r="H12" s="355" t="s">
        <v>292</v>
      </c>
      <c r="I12" s="365">
        <v>10</v>
      </c>
    </row>
    <row r="13" spans="1:12" ht="30" x14ac:dyDescent="0.25">
      <c r="A13" s="107">
        <f t="shared" si="0"/>
        <v>4</v>
      </c>
      <c r="B13" s="368" t="s">
        <v>271</v>
      </c>
      <c r="C13" s="362" t="s">
        <v>293</v>
      </c>
      <c r="D13" s="368" t="s">
        <v>282</v>
      </c>
      <c r="E13" s="363" t="s">
        <v>283</v>
      </c>
      <c r="F13" s="355">
        <v>2016</v>
      </c>
      <c r="G13" s="367">
        <v>42433</v>
      </c>
      <c r="H13" s="355" t="s">
        <v>294</v>
      </c>
      <c r="I13" s="365">
        <v>10</v>
      </c>
    </row>
    <row r="14" spans="1:12" ht="45" x14ac:dyDescent="0.25">
      <c r="A14" s="107">
        <f t="shared" si="0"/>
        <v>5</v>
      </c>
      <c r="B14" s="368" t="s">
        <v>271</v>
      </c>
      <c r="C14" s="362" t="s">
        <v>295</v>
      </c>
      <c r="D14" s="362" t="s">
        <v>296</v>
      </c>
      <c r="E14" s="354" t="s">
        <v>297</v>
      </c>
      <c r="F14" s="355">
        <v>2015</v>
      </c>
      <c r="G14" s="364" t="s">
        <v>298</v>
      </c>
      <c r="H14" s="355" t="s">
        <v>299</v>
      </c>
      <c r="I14" s="365">
        <v>10</v>
      </c>
    </row>
    <row r="15" spans="1:12" ht="45" x14ac:dyDescent="0.25">
      <c r="A15" s="107">
        <f t="shared" si="0"/>
        <v>6</v>
      </c>
      <c r="B15" s="368" t="s">
        <v>271</v>
      </c>
      <c r="C15" s="369" t="s">
        <v>300</v>
      </c>
      <c r="D15" s="369" t="s">
        <v>301</v>
      </c>
      <c r="E15" s="354" t="s">
        <v>302</v>
      </c>
      <c r="F15" s="355">
        <v>2012</v>
      </c>
      <c r="G15" s="370" t="s">
        <v>303</v>
      </c>
      <c r="H15" s="355" t="s">
        <v>304</v>
      </c>
      <c r="I15" s="365">
        <v>10</v>
      </c>
    </row>
    <row r="16" spans="1:12" ht="45" x14ac:dyDescent="0.25">
      <c r="A16" s="107">
        <f t="shared" si="0"/>
        <v>7</v>
      </c>
      <c r="B16" s="368" t="s">
        <v>271</v>
      </c>
      <c r="C16" s="369" t="s">
        <v>305</v>
      </c>
      <c r="D16" s="369" t="s">
        <v>301</v>
      </c>
      <c r="E16" s="354" t="s">
        <v>302</v>
      </c>
      <c r="F16" s="355">
        <v>2012</v>
      </c>
      <c r="G16" s="370" t="s">
        <v>306</v>
      </c>
      <c r="H16" s="355" t="s">
        <v>307</v>
      </c>
      <c r="I16" s="365">
        <v>10</v>
      </c>
    </row>
    <row r="17" spans="1:9" x14ac:dyDescent="0.25">
      <c r="A17" s="107">
        <f t="shared" si="0"/>
        <v>8</v>
      </c>
      <c r="B17" s="368" t="s">
        <v>271</v>
      </c>
      <c r="C17" s="369" t="s">
        <v>308</v>
      </c>
      <c r="D17" s="369" t="s">
        <v>301</v>
      </c>
      <c r="E17" s="354" t="s">
        <v>302</v>
      </c>
      <c r="F17" s="355">
        <v>2012</v>
      </c>
      <c r="G17" s="370" t="s">
        <v>309</v>
      </c>
      <c r="H17" s="355" t="s">
        <v>307</v>
      </c>
      <c r="I17" s="365">
        <v>10</v>
      </c>
    </row>
    <row r="18" spans="1:9" ht="30" x14ac:dyDescent="0.25">
      <c r="A18" s="107">
        <f t="shared" ref="A18:A26" si="1">A17+1</f>
        <v>9</v>
      </c>
      <c r="B18" s="368" t="s">
        <v>271</v>
      </c>
      <c r="C18" s="369" t="s">
        <v>310</v>
      </c>
      <c r="D18" s="369" t="s">
        <v>301</v>
      </c>
      <c r="E18" s="354" t="s">
        <v>302</v>
      </c>
      <c r="F18" s="355">
        <v>2012</v>
      </c>
      <c r="G18" s="370" t="s">
        <v>311</v>
      </c>
      <c r="H18" s="355" t="s">
        <v>312</v>
      </c>
      <c r="I18" s="365">
        <v>10</v>
      </c>
    </row>
    <row r="19" spans="1:9" ht="30.75" thickBot="1" x14ac:dyDescent="0.3">
      <c r="A19" s="113">
        <f t="shared" si="1"/>
        <v>10</v>
      </c>
      <c r="B19" s="368" t="s">
        <v>271</v>
      </c>
      <c r="C19" s="362" t="s">
        <v>313</v>
      </c>
      <c r="D19" s="368" t="s">
        <v>289</v>
      </c>
      <c r="E19" s="354" t="s">
        <v>290</v>
      </c>
      <c r="F19" s="355">
        <v>2011</v>
      </c>
      <c r="G19" s="370" t="s">
        <v>314</v>
      </c>
      <c r="H19" s="355" t="s">
        <v>315</v>
      </c>
      <c r="I19" s="365">
        <v>10</v>
      </c>
    </row>
    <row r="20" spans="1:9" ht="30.75" thickBot="1" x14ac:dyDescent="0.3">
      <c r="A20" s="113">
        <f t="shared" si="1"/>
        <v>11</v>
      </c>
      <c r="B20" s="368" t="s">
        <v>271</v>
      </c>
      <c r="C20" s="362" t="s">
        <v>316</v>
      </c>
      <c r="D20" s="368" t="s">
        <v>289</v>
      </c>
      <c r="E20" s="354" t="s">
        <v>290</v>
      </c>
      <c r="F20" s="355">
        <v>2011</v>
      </c>
      <c r="G20" s="370" t="s">
        <v>317</v>
      </c>
      <c r="H20" s="355" t="s">
        <v>318</v>
      </c>
      <c r="I20" s="365">
        <v>10</v>
      </c>
    </row>
    <row r="21" spans="1:9" ht="30.75" thickBot="1" x14ac:dyDescent="0.3">
      <c r="A21" s="113">
        <f t="shared" si="1"/>
        <v>12</v>
      </c>
      <c r="B21" s="368" t="s">
        <v>271</v>
      </c>
      <c r="C21" s="369" t="s">
        <v>319</v>
      </c>
      <c r="D21" s="369" t="s">
        <v>301</v>
      </c>
      <c r="E21" s="354" t="s">
        <v>302</v>
      </c>
      <c r="F21" s="355">
        <v>2010</v>
      </c>
      <c r="G21" s="370" t="s">
        <v>320</v>
      </c>
      <c r="H21" s="355" t="s">
        <v>321</v>
      </c>
      <c r="I21" s="365">
        <v>10</v>
      </c>
    </row>
    <row r="22" spans="1:9" ht="30.75" thickBot="1" x14ac:dyDescent="0.3">
      <c r="A22" s="113">
        <f t="shared" si="1"/>
        <v>13</v>
      </c>
      <c r="B22" s="368" t="s">
        <v>271</v>
      </c>
      <c r="C22" s="369" t="s">
        <v>322</v>
      </c>
      <c r="D22" s="369" t="s">
        <v>301</v>
      </c>
      <c r="E22" s="354" t="s">
        <v>302</v>
      </c>
      <c r="F22" s="355">
        <v>2010</v>
      </c>
      <c r="G22" s="370" t="s">
        <v>323</v>
      </c>
      <c r="H22" s="355" t="s">
        <v>321</v>
      </c>
      <c r="I22" s="365">
        <v>10</v>
      </c>
    </row>
    <row r="23" spans="1:9" ht="75.75" thickBot="1" x14ac:dyDescent="0.3">
      <c r="A23" s="113">
        <f t="shared" si="1"/>
        <v>14</v>
      </c>
      <c r="B23" s="368" t="s">
        <v>324</v>
      </c>
      <c r="C23" s="362" t="s">
        <v>325</v>
      </c>
      <c r="D23" s="368" t="s">
        <v>289</v>
      </c>
      <c r="E23" s="354" t="s">
        <v>290</v>
      </c>
      <c r="F23" s="355">
        <v>2010</v>
      </c>
      <c r="G23" s="370" t="s">
        <v>326</v>
      </c>
      <c r="H23" s="355" t="s">
        <v>327</v>
      </c>
      <c r="I23" s="365">
        <v>10</v>
      </c>
    </row>
    <row r="24" spans="1:9" ht="30.75" thickBot="1" x14ac:dyDescent="0.3">
      <c r="A24" s="113">
        <f t="shared" si="1"/>
        <v>15</v>
      </c>
      <c r="B24" s="368" t="s">
        <v>328</v>
      </c>
      <c r="C24" s="362" t="s">
        <v>329</v>
      </c>
      <c r="D24" s="368" t="s">
        <v>289</v>
      </c>
      <c r="E24" s="354" t="s">
        <v>290</v>
      </c>
      <c r="F24" s="355">
        <v>2009</v>
      </c>
      <c r="G24" s="370" t="s">
        <v>330</v>
      </c>
      <c r="H24" s="355" t="s">
        <v>331</v>
      </c>
      <c r="I24" s="365">
        <v>10</v>
      </c>
    </row>
    <row r="25" spans="1:9" ht="60.75" thickBot="1" x14ac:dyDescent="0.3">
      <c r="A25" s="113">
        <f t="shared" si="1"/>
        <v>16</v>
      </c>
      <c r="B25" s="371" t="s">
        <v>332</v>
      </c>
      <c r="C25" s="362" t="s">
        <v>333</v>
      </c>
      <c r="D25" s="368" t="s">
        <v>289</v>
      </c>
      <c r="E25" s="354" t="s">
        <v>290</v>
      </c>
      <c r="F25" s="355">
        <v>2008</v>
      </c>
      <c r="G25" s="370" t="s">
        <v>334</v>
      </c>
      <c r="H25" s="355" t="s">
        <v>335</v>
      </c>
      <c r="I25" s="365">
        <v>10</v>
      </c>
    </row>
    <row r="26" spans="1:9" ht="45.75" thickBot="1" x14ac:dyDescent="0.3">
      <c r="A26" s="113">
        <f t="shared" si="1"/>
        <v>17</v>
      </c>
      <c r="B26" s="368" t="s">
        <v>271</v>
      </c>
      <c r="C26" s="362" t="s">
        <v>336</v>
      </c>
      <c r="D26" s="368" t="s">
        <v>289</v>
      </c>
      <c r="E26" s="354" t="s">
        <v>290</v>
      </c>
      <c r="F26" s="355">
        <v>2007</v>
      </c>
      <c r="G26" s="367">
        <v>39335</v>
      </c>
      <c r="H26" s="355" t="s">
        <v>337</v>
      </c>
      <c r="I26" s="365">
        <v>10</v>
      </c>
    </row>
    <row r="27" spans="1:9" ht="15.75" thickBot="1" x14ac:dyDescent="0.3">
      <c r="A27" s="334"/>
      <c r="B27" s="118"/>
      <c r="C27" s="118"/>
      <c r="D27" s="118"/>
      <c r="E27" s="118"/>
      <c r="F27" s="118"/>
      <c r="G27" s="118"/>
      <c r="H27" s="121" t="str">
        <f>"Total "&amp;LEFT(A7,2)</f>
        <v>Total I4</v>
      </c>
      <c r="I27" s="158">
        <f>SUM(I10:I26)</f>
        <v>170</v>
      </c>
    </row>
    <row r="29" spans="1:9" ht="33.75" customHeight="1" x14ac:dyDescent="0.25">
      <c r="A29" s="43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432"/>
      <c r="C29" s="432"/>
      <c r="D29" s="432"/>
      <c r="E29" s="432"/>
      <c r="F29" s="432"/>
      <c r="G29" s="432"/>
      <c r="H29" s="432"/>
      <c r="I29" s="432"/>
    </row>
  </sheetData>
  <mergeCells count="3">
    <mergeCell ref="A7:I7"/>
    <mergeCell ref="A6:I6"/>
    <mergeCell ref="A29:I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Andrei Lakatos</cp:lastModifiedBy>
  <cp:lastPrinted>2016-05-30T14:55:25Z</cp:lastPrinted>
  <dcterms:created xsi:type="dcterms:W3CDTF">2013-01-10T17:13:12Z</dcterms:created>
  <dcterms:modified xsi:type="dcterms:W3CDTF">2024-07-01T09:18:04Z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