
<file path=[Content_Types].xml><?xml version="1.0" encoding="utf-8"?>
<Types xmlns="http://schemas.openxmlformats.org/package/2006/content-types">
  <Default Extension="xml" ContentType="application/xml"/>
  <Default Extension="vml" ContentType="application/vnd.openxmlformats-officedocument.vmlDrawing"/>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4" Type="http://schemas.openxmlformats.org/officeDocument/2006/relationships/custom-properties" Target="docProps/custom.xml"/><Relationship Id="rId1" Type="http://schemas.openxmlformats.org/officeDocument/2006/relationships/officeDocument" Target="xl/workbook.xml"/><Relationship Id="rId2" Type="http://schemas.openxmlformats.org/package/2006/relationships/metadata/core-properties" Target="docProps/core.xml"/></Relationships>
</file>

<file path=xl/workbook.xml><?xml version="1.0" encoding="utf-8"?>
<workbook xmlns="http://schemas.openxmlformats.org/spreadsheetml/2006/main" xmlns:r="http://schemas.openxmlformats.org/officeDocument/2006/relationships">
  <fileVersion appName="xl" lastEdited="5" lowestEdited="7" rupBuild="21405"/>
  <workbookPr autoCompressPictures="0"/>
  <bookViews>
    <workbookView xWindow="1980" yWindow="20" windowWidth="25600" windowHeight="16060" tabRatio="928" firstSheet="12" activeTab="23"/>
  </bookViews>
  <sheets>
    <sheet name="INSTRUCTIUNI" sheetId="35" r:id="rId1"/>
    <sheet name="Date initiale" sheetId="31" r:id="rId2"/>
    <sheet name="Fisa verificare" sheetId="36" r:id="rId3"/>
    <sheet name="Descriere indicatori" sheetId="1" r:id="rId4"/>
    <sheet name="Punctaj necesar" sheetId="3" r:id="rId5"/>
    <sheet name="I1" sheetId="4" r:id="rId6"/>
    <sheet name="I2" sheetId="5" r:id="rId7"/>
    <sheet name="I3" sheetId="6" r:id="rId8"/>
    <sheet name="I4" sheetId="7" r:id="rId9"/>
    <sheet name="I5" sheetId="8" r:id="rId10"/>
    <sheet name="I6" sheetId="9" r:id="rId11"/>
    <sheet name="I7" sheetId="10" r:id="rId12"/>
    <sheet name="I8" sheetId="11" r:id="rId13"/>
    <sheet name="I9" sheetId="12" r:id="rId14"/>
    <sheet name="I10" sheetId="13" r:id="rId15"/>
    <sheet name="I11a" sheetId="14" r:id="rId16"/>
    <sheet name="I11b" sheetId="29" r:id="rId17"/>
    <sheet name="I11c" sheetId="28" r:id="rId18"/>
    <sheet name="I12" sheetId="15" r:id="rId19"/>
    <sheet name="I13" sheetId="16" r:id="rId20"/>
    <sheet name="I14a" sheetId="17" r:id="rId21"/>
    <sheet name="I14b" sheetId="30" r:id="rId22"/>
    <sheet name="I14c" sheetId="34" r:id="rId23"/>
    <sheet name="I15" sheetId="18" r:id="rId24"/>
    <sheet name="I16" sheetId="19" r:id="rId25"/>
    <sheet name="I17" sheetId="20" r:id="rId26"/>
    <sheet name="I18" sheetId="21" r:id="rId27"/>
    <sheet name="I19" sheetId="22" r:id="rId28"/>
    <sheet name="I20" sheetId="23" r:id="rId29"/>
    <sheet name="I21" sheetId="24" r:id="rId30"/>
    <sheet name="I22" sheetId="25" r:id="rId31"/>
    <sheet name="I23" sheetId="26" r:id="rId32"/>
    <sheet name="liste" sheetId="33" state="hidden" r:id="rId33"/>
  </sheets>
  <externalReferences>
    <externalReference r:id="rId34"/>
    <externalReference r:id="rId35"/>
  </externalReferences>
  <definedNames>
    <definedName name="NUME">'[1]Date initiale'!$B$6</definedName>
    <definedName name="PER_EVAL">'[2]Date initiale'!$B$18</definedName>
    <definedName name="_xlnm.Print_Area" localSheetId="1">'Date initiale'!$B$1:$C$10</definedName>
    <definedName name="_xlnm.Print_Area" localSheetId="3">'Descriere indicatori'!$A$1:$D$43</definedName>
    <definedName name="_xlnm.Print_Area" localSheetId="2">'Fisa verificare'!$A$1:$C$47</definedName>
    <definedName name="_xlnm.Print_Area" localSheetId="5">'I1'!$A$1:$I$22</definedName>
    <definedName name="_xlnm.Print_Area" localSheetId="14">'I10'!$A$1:$I$22</definedName>
    <definedName name="_xlnm.Print_Area" localSheetId="15">I11a!$A$1:$I$20</definedName>
    <definedName name="_xlnm.Print_Area" localSheetId="16">I11b!$A$1:$H$20</definedName>
    <definedName name="_xlnm.Print_Area" localSheetId="17">I11c!$A$1:$G$27</definedName>
    <definedName name="_xlnm.Print_Area" localSheetId="18">'I12'!$A$1:$H$22</definedName>
    <definedName name="_xlnm.Print_Area" localSheetId="19">'I13'!$A$1:$H$23</definedName>
    <definedName name="_xlnm.Print_Area" localSheetId="20">I14a!$A$1:$H$22</definedName>
    <definedName name="_xlnm.Print_Area" localSheetId="21">I14b!$A$1:$H$25</definedName>
    <definedName name="_xlnm.Print_Area" localSheetId="22">I14c!$A$1:$H$22</definedName>
    <definedName name="_xlnm.Print_Area" localSheetId="23">'I15'!$A$1:$D$20</definedName>
    <definedName name="_xlnm.Print_Area" localSheetId="24">'I16'!$A$1:$D$20</definedName>
    <definedName name="_xlnm.Print_Area" localSheetId="25">'I17'!$A$1:$D$22</definedName>
    <definedName name="_xlnm.Print_Area" localSheetId="26">'I18'!$A$1:$E$20</definedName>
    <definedName name="_xlnm.Print_Area" localSheetId="27">'I19'!$A$1:$E$23</definedName>
    <definedName name="_xlnm.Print_Area" localSheetId="6">'I2'!$A$1:$I$22</definedName>
    <definedName name="_xlnm.Print_Area" localSheetId="28">'I20'!$A$1:$D$20</definedName>
    <definedName name="_xlnm.Print_Area" localSheetId="29">'I21'!$A$1:$D$20</definedName>
    <definedName name="_xlnm.Print_Area" localSheetId="30">'I22'!$A$1:$D$20</definedName>
    <definedName name="_xlnm.Print_Area" localSheetId="31">'I23'!$A$1:$F$20</definedName>
    <definedName name="_xlnm.Print_Area" localSheetId="7">'I3'!$A$1:$I$23</definedName>
    <definedName name="_xlnm.Print_Area" localSheetId="8">'I4'!$A$1:$I$22</definedName>
    <definedName name="_xlnm.Print_Area" localSheetId="9">'I5'!$A$1:$I$22</definedName>
    <definedName name="_xlnm.Print_Area" localSheetId="10">'I6'!$A$1:$I$20</definedName>
    <definedName name="_xlnm.Print_Area" localSheetId="11">'I7'!$A$1:$I$22</definedName>
    <definedName name="_xlnm.Print_Area" localSheetId="12">'I8'!$A$1:$I$22</definedName>
    <definedName name="_xlnm.Print_Area" localSheetId="13">'I9'!$A$1:$I$22</definedName>
    <definedName name="_xlnm.Print_Area" localSheetId="4">'Punctaj necesar'!$A$1:$D$7</definedName>
    <definedName name="_xlnm.Print_Titles" localSheetId="3">'Descriere indicatori'!$3:$3</definedName>
    <definedName name="_xlnm.Print_Titles" localSheetId="2">'Fisa verificare'!$10:$10</definedName>
  </definedNames>
  <calcPr calcId="140001" concurrentCalc="0"/>
  <extLst>
    <ext xmlns:mx="http://schemas.microsoft.com/office/mac/excel/2008/main" uri="{7523E5D3-25F3-A5E0-1632-64F254C22452}">
      <mx:ArchID Flags="2"/>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21" i="30" l="1"/>
  <c r="A12" i="16"/>
  <c r="A2" i="36"/>
  <c r="A4" i="36"/>
  <c r="A6" i="36"/>
  <c r="A5" i="36"/>
  <c r="A3" i="36"/>
  <c r="A46" i="36"/>
  <c r="D20" i="25"/>
  <c r="C36" i="36"/>
  <c r="E23" i="22"/>
  <c r="C33" i="36"/>
  <c r="F20" i="26"/>
  <c r="C37" i="36"/>
  <c r="A11" i="26"/>
  <c r="A12" i="26"/>
  <c r="A13" i="26"/>
  <c r="A14" i="26"/>
  <c r="A15" i="26"/>
  <c r="A16" i="26"/>
  <c r="A17" i="26"/>
  <c r="A18" i="26"/>
  <c r="A19" i="26"/>
  <c r="A7" i="26"/>
  <c r="E20" i="26"/>
  <c r="A11" i="25"/>
  <c r="A12" i="25"/>
  <c r="A13" i="25"/>
  <c r="A14" i="25"/>
  <c r="A15" i="25"/>
  <c r="A16" i="25"/>
  <c r="A17" i="25"/>
  <c r="A18" i="25"/>
  <c r="A19" i="25"/>
  <c r="A7" i="25"/>
  <c r="C20" i="25"/>
  <c r="D20" i="23"/>
  <c r="A11" i="24"/>
  <c r="A12" i="24"/>
  <c r="A13" i="24"/>
  <c r="A14" i="24"/>
  <c r="A15" i="24"/>
  <c r="A16" i="24"/>
  <c r="A17" i="24"/>
  <c r="A18" i="24"/>
  <c r="A19" i="24"/>
  <c r="A7" i="24"/>
  <c r="C20" i="24"/>
  <c r="A11" i="23"/>
  <c r="A12" i="23"/>
  <c r="A13" i="23"/>
  <c r="A14" i="23"/>
  <c r="A15" i="23"/>
  <c r="A16" i="23"/>
  <c r="A17" i="23"/>
  <c r="A18" i="23"/>
  <c r="A19" i="23"/>
  <c r="A7" i="23"/>
  <c r="C20" i="23"/>
  <c r="A11" i="22"/>
  <c r="A12" i="22"/>
  <c r="A13" i="22"/>
  <c r="A14" i="22"/>
  <c r="A15" i="22"/>
  <c r="A16" i="22"/>
  <c r="A17" i="22"/>
  <c r="A22" i="22"/>
  <c r="A7" i="22"/>
  <c r="D23" i="22"/>
  <c r="E20" i="21"/>
  <c r="C32" i="36"/>
  <c r="A11" i="21"/>
  <c r="A12" i="21"/>
  <c r="A13" i="21"/>
  <c r="A14" i="21"/>
  <c r="A15" i="21"/>
  <c r="A16" i="21"/>
  <c r="A17" i="21"/>
  <c r="A18" i="21"/>
  <c r="A19" i="21"/>
  <c r="A7" i="21"/>
  <c r="D20" i="21"/>
  <c r="A22" i="20"/>
  <c r="A11" i="20"/>
  <c r="A12" i="20"/>
  <c r="A13" i="20"/>
  <c r="A14" i="20"/>
  <c r="A15" i="20"/>
  <c r="A16" i="20"/>
  <c r="A17" i="20"/>
  <c r="A18" i="20"/>
  <c r="A19" i="20"/>
  <c r="A7" i="20"/>
  <c r="C20" i="20"/>
  <c r="A11" i="19"/>
  <c r="A12" i="19"/>
  <c r="A13" i="19"/>
  <c r="A14" i="19"/>
  <c r="A15" i="19"/>
  <c r="A16" i="19"/>
  <c r="A17" i="19"/>
  <c r="A18" i="19"/>
  <c r="A19" i="19"/>
  <c r="A7" i="19"/>
  <c r="C20" i="19"/>
  <c r="A11" i="18"/>
  <c r="A12" i="18"/>
  <c r="A13" i="18"/>
  <c r="A14" i="18"/>
  <c r="A15" i="18"/>
  <c r="A16" i="18"/>
  <c r="A17" i="18"/>
  <c r="A18" i="18"/>
  <c r="A19" i="18"/>
  <c r="I20" i="9"/>
  <c r="C16" i="36"/>
  <c r="I20" i="7"/>
  <c r="C14" i="36"/>
  <c r="I20" i="8"/>
  <c r="C15" i="36"/>
  <c r="A22" i="13"/>
  <c r="A22" i="12"/>
  <c r="A22" i="11"/>
  <c r="A22" i="10"/>
  <c r="A22" i="8"/>
  <c r="A22" i="7"/>
  <c r="A23" i="6"/>
  <c r="A22" i="5"/>
  <c r="A22" i="4"/>
  <c r="A4" i="5"/>
  <c r="A4" i="6"/>
  <c r="A4" i="7"/>
  <c r="A4" i="8"/>
  <c r="A4" i="9"/>
  <c r="A4" i="10"/>
  <c r="A4" i="11"/>
  <c r="A4" i="12"/>
  <c r="A4" i="13"/>
  <c r="A4" i="14"/>
  <c r="A4" i="29"/>
  <c r="A4" i="28"/>
  <c r="A4" i="15"/>
  <c r="A4" i="16"/>
  <c r="A4" i="17"/>
  <c r="A4" i="30"/>
  <c r="A4" i="34"/>
  <c r="A4" i="18"/>
  <c r="A4" i="19"/>
  <c r="A4" i="20"/>
  <c r="A4" i="21"/>
  <c r="A4" i="22"/>
  <c r="A4" i="23"/>
  <c r="A4" i="24"/>
  <c r="A4" i="25"/>
  <c r="A4" i="26"/>
  <c r="A4" i="4"/>
  <c r="A7" i="18"/>
  <c r="C20" i="18"/>
  <c r="A7" i="34"/>
  <c r="G20" i="34"/>
  <c r="A22" i="34"/>
  <c r="H20" i="34"/>
  <c r="C28" i="36"/>
  <c r="A11" i="34"/>
  <c r="A12" i="34"/>
  <c r="A13" i="34"/>
  <c r="A14" i="34"/>
  <c r="A15" i="34"/>
  <c r="A16" i="34"/>
  <c r="A17" i="34"/>
  <c r="A18" i="34"/>
  <c r="A19" i="34"/>
  <c r="A3" i="34"/>
  <c r="A2" i="34"/>
  <c r="A1" i="34"/>
  <c r="A25" i="30"/>
  <c r="A11" i="30"/>
  <c r="A12" i="30"/>
  <c r="A13" i="30"/>
  <c r="A14" i="30"/>
  <c r="A15" i="30"/>
  <c r="A16" i="30"/>
  <c r="A17" i="30"/>
  <c r="A22" i="30"/>
  <c r="A7" i="30"/>
  <c r="G23" i="30"/>
  <c r="A7" i="17"/>
  <c r="G20" i="17"/>
  <c r="A22" i="17"/>
  <c r="H20" i="17"/>
  <c r="C26" i="36"/>
  <c r="A11" i="17"/>
  <c r="A12" i="17"/>
  <c r="A13" i="17"/>
  <c r="A14" i="17"/>
  <c r="A15" i="17"/>
  <c r="A16" i="17"/>
  <c r="A17" i="17"/>
  <c r="A18" i="17"/>
  <c r="A19" i="17"/>
  <c r="A23" i="16"/>
  <c r="A7" i="16"/>
  <c r="G21" i="16"/>
  <c r="A13" i="16"/>
  <c r="A14" i="16"/>
  <c r="A15" i="16"/>
  <c r="A16" i="16"/>
  <c r="A17" i="16"/>
  <c r="A18" i="16"/>
  <c r="A19" i="16"/>
  <c r="A20" i="16"/>
  <c r="A22" i="15"/>
  <c r="A11" i="15"/>
  <c r="A12" i="15"/>
  <c r="A13" i="15"/>
  <c r="A14" i="15"/>
  <c r="A15" i="15"/>
  <c r="A16" i="15"/>
  <c r="A17" i="15"/>
  <c r="A18" i="15"/>
  <c r="A19" i="15"/>
  <c r="A7" i="15"/>
  <c r="G20" i="15"/>
  <c r="A11" i="28"/>
  <c r="A12" i="28"/>
  <c r="A13" i="28"/>
  <c r="A14" i="28"/>
  <c r="A15" i="28"/>
  <c r="A16" i="28"/>
  <c r="A17" i="28"/>
  <c r="A18" i="28"/>
  <c r="A7" i="28"/>
  <c r="F27" i="28"/>
  <c r="A11" i="29"/>
  <c r="A12" i="29"/>
  <c r="A13" i="29"/>
  <c r="A14" i="29"/>
  <c r="A15" i="29"/>
  <c r="A16" i="29"/>
  <c r="A17" i="29"/>
  <c r="A18" i="29"/>
  <c r="A19" i="29"/>
  <c r="A7" i="29"/>
  <c r="G20" i="29"/>
  <c r="A11" i="14"/>
  <c r="A12" i="14"/>
  <c r="A13" i="14"/>
  <c r="A14" i="14"/>
  <c r="A15" i="14"/>
  <c r="A16" i="14"/>
  <c r="A17" i="14"/>
  <c r="A18" i="14"/>
  <c r="A19" i="14"/>
  <c r="A7" i="14"/>
  <c r="H20" i="14"/>
  <c r="A11" i="13"/>
  <c r="A12" i="13"/>
  <c r="A13" i="13"/>
  <c r="A14" i="13"/>
  <c r="A15" i="13"/>
  <c r="A16" i="13"/>
  <c r="A17" i="13"/>
  <c r="A18" i="13"/>
  <c r="A19" i="13"/>
  <c r="A7" i="13"/>
  <c r="H20" i="13"/>
  <c r="A12" i="6"/>
  <c r="A13" i="6"/>
  <c r="A14" i="6"/>
  <c r="A15" i="6"/>
  <c r="A16" i="6"/>
  <c r="A17" i="6"/>
  <c r="A18" i="6"/>
  <c r="A19" i="6"/>
  <c r="A20" i="6"/>
  <c r="I20" i="12"/>
  <c r="C19" i="36"/>
  <c r="A11" i="12"/>
  <c r="A12" i="12"/>
  <c r="A13" i="12"/>
  <c r="A14" i="12"/>
  <c r="A15" i="12"/>
  <c r="A16" i="12"/>
  <c r="A17" i="12"/>
  <c r="A18" i="12"/>
  <c r="A19" i="12"/>
  <c r="A7" i="12"/>
  <c r="H20" i="12"/>
  <c r="A7" i="11"/>
  <c r="H20" i="11"/>
  <c r="A7" i="10"/>
  <c r="H20" i="10"/>
  <c r="A7" i="9"/>
  <c r="H20" i="9"/>
  <c r="A7" i="8"/>
  <c r="H20" i="8"/>
  <c r="A7" i="7"/>
  <c r="H20" i="7"/>
  <c r="A7" i="6"/>
  <c r="H21" i="6"/>
  <c r="A7" i="5"/>
  <c r="H20" i="5"/>
  <c r="A7" i="4"/>
  <c r="H20" i="4"/>
  <c r="I20" i="11"/>
  <c r="C18" i="36"/>
  <c r="A11" i="11"/>
  <c r="A12" i="11"/>
  <c r="A13" i="11"/>
  <c r="A14" i="11"/>
  <c r="A15" i="11"/>
  <c r="A16" i="11"/>
  <c r="A17" i="11"/>
  <c r="A18" i="11"/>
  <c r="A19" i="11"/>
  <c r="A11" i="10"/>
  <c r="A12" i="10"/>
  <c r="A13" i="10"/>
  <c r="A14" i="10"/>
  <c r="A15" i="10"/>
  <c r="A16" i="10"/>
  <c r="A17" i="10"/>
  <c r="A18" i="10"/>
  <c r="A19" i="10"/>
  <c r="A11" i="9"/>
  <c r="A12" i="9"/>
  <c r="A13" i="9"/>
  <c r="A14" i="9"/>
  <c r="A15" i="9"/>
  <c r="A16" i="9"/>
  <c r="A17" i="9"/>
  <c r="A18" i="9"/>
  <c r="A19" i="9"/>
  <c r="A11" i="8"/>
  <c r="A12" i="8"/>
  <c r="A13" i="8"/>
  <c r="A14" i="8"/>
  <c r="A15" i="8"/>
  <c r="A16" i="8"/>
  <c r="A17" i="8"/>
  <c r="A18" i="8"/>
  <c r="A19" i="8"/>
  <c r="A11" i="7"/>
  <c r="A12" i="7"/>
  <c r="A13" i="7"/>
  <c r="A14" i="7"/>
  <c r="A15" i="7"/>
  <c r="A16" i="7"/>
  <c r="A17" i="7"/>
  <c r="A18" i="7"/>
  <c r="A19" i="7"/>
  <c r="A11" i="5"/>
  <c r="A12" i="5"/>
  <c r="A13" i="5"/>
  <c r="A14" i="5"/>
  <c r="A15" i="5"/>
  <c r="A16" i="5"/>
  <c r="A17" i="5"/>
  <c r="A18" i="5"/>
  <c r="A19" i="5"/>
  <c r="A11" i="4"/>
  <c r="A12" i="4"/>
  <c r="A13" i="4"/>
  <c r="A14" i="4"/>
  <c r="A15" i="4"/>
  <c r="A16" i="4"/>
  <c r="A17" i="4"/>
  <c r="A18" i="4"/>
  <c r="A19" i="4"/>
  <c r="A2" i="5"/>
  <c r="A2" i="6"/>
  <c r="A2" i="7"/>
  <c r="A2" i="8"/>
  <c r="A2" i="9"/>
  <c r="A2" i="10"/>
  <c r="A2" i="11"/>
  <c r="A2" i="12"/>
  <c r="A2" i="13"/>
  <c r="A2" i="14"/>
  <c r="A2" i="28"/>
  <c r="A2" i="29"/>
  <c r="A2" i="15"/>
  <c r="A2" i="16"/>
  <c r="A2" i="17"/>
  <c r="A2" i="30"/>
  <c r="A2" i="18"/>
  <c r="A2" i="19"/>
  <c r="A2" i="20"/>
  <c r="A2" i="21"/>
  <c r="A2" i="22"/>
  <c r="A2" i="23"/>
  <c r="A2" i="24"/>
  <c r="A2" i="25"/>
  <c r="A2" i="26"/>
  <c r="A2" i="4"/>
  <c r="A3" i="5"/>
  <c r="A3" i="6"/>
  <c r="A3" i="7"/>
  <c r="A3" i="8"/>
  <c r="A3" i="9"/>
  <c r="A3" i="10"/>
  <c r="A3" i="11"/>
  <c r="A3" i="12"/>
  <c r="A3" i="13"/>
  <c r="A3" i="14"/>
  <c r="A3" i="28"/>
  <c r="A3" i="29"/>
  <c r="A3" i="15"/>
  <c r="A3" i="16"/>
  <c r="A3" i="17"/>
  <c r="A3" i="30"/>
  <c r="A3" i="18"/>
  <c r="A3" i="19"/>
  <c r="A3" i="20"/>
  <c r="A3" i="21"/>
  <c r="A3" i="22"/>
  <c r="A3" i="23"/>
  <c r="A3" i="24"/>
  <c r="A3" i="25"/>
  <c r="A3" i="26"/>
  <c r="A3" i="4"/>
  <c r="A1" i="5"/>
  <c r="A1" i="6"/>
  <c r="A1" i="7"/>
  <c r="A1" i="8"/>
  <c r="A1" i="9"/>
  <c r="A1" i="10"/>
  <c r="A1" i="11"/>
  <c r="A1" i="12"/>
  <c r="A1" i="13"/>
  <c r="A1" i="14"/>
  <c r="A1" i="28"/>
  <c r="A1" i="29"/>
  <c r="A1" i="15"/>
  <c r="A1" i="16"/>
  <c r="A1" i="17"/>
  <c r="A1" i="30"/>
  <c r="A1" i="18"/>
  <c r="A1" i="19"/>
  <c r="A1" i="20"/>
  <c r="A1" i="21"/>
  <c r="A1" i="22"/>
  <c r="A1" i="23"/>
  <c r="A1" i="24"/>
  <c r="A1" i="25"/>
  <c r="A1" i="26"/>
  <c r="A1" i="4"/>
  <c r="I20" i="13"/>
  <c r="C20" i="36"/>
  <c r="G27" i="28"/>
  <c r="C23" i="36"/>
  <c r="H21" i="16"/>
  <c r="C25" i="36"/>
  <c r="D20" i="24"/>
  <c r="C35" i="36"/>
  <c r="D20" i="20"/>
  <c r="C31" i="36"/>
  <c r="D20" i="18"/>
  <c r="C29" i="36"/>
  <c r="H23" i="30"/>
  <c r="C27" i="36"/>
  <c r="H20" i="15"/>
  <c r="C24" i="36"/>
  <c r="H20" i="29"/>
  <c r="C22" i="36"/>
  <c r="I20" i="14"/>
  <c r="C21" i="36"/>
  <c r="I20" i="5"/>
  <c r="C12" i="36"/>
  <c r="D20" i="19"/>
  <c r="I20" i="10"/>
  <c r="C17" i="36"/>
  <c r="I21" i="6"/>
  <c r="C13" i="36"/>
  <c r="I20" i="4"/>
  <c r="C42" i="36"/>
  <c r="C30" i="36"/>
  <c r="C41" i="36"/>
  <c r="C11" i="36"/>
  <c r="C34" i="36"/>
  <c r="C40" i="36"/>
  <c r="C43" i="36"/>
</calcChain>
</file>

<file path=xl/sharedStrings.xml><?xml version="1.0" encoding="utf-8"?>
<sst xmlns="http://schemas.openxmlformats.org/spreadsheetml/2006/main" count="853" uniqueCount="502">
  <si>
    <t>I15</t>
  </si>
  <si>
    <t>DENUMIRE CRITERIU</t>
  </si>
  <si>
    <t>CRITERIU</t>
  </si>
  <si>
    <t>STANDARD PENTRU PROFESOR UNIVERSITAR</t>
  </si>
  <si>
    <t>STANDARD PENTRU CONFERENTIAR UNIVERSITAR</t>
  </si>
  <si>
    <t>C1</t>
  </si>
  <si>
    <t>C2</t>
  </si>
  <si>
    <t>C3</t>
  </si>
  <si>
    <t>C4</t>
  </si>
  <si>
    <t>suma punctajului pentru indicatorii I12-I17</t>
  </si>
  <si>
    <t>suma punctajului pentru indicatorul I11</t>
  </si>
  <si>
    <t>suma punctajului pentru indicatorii I1 - I23</t>
  </si>
  <si>
    <t>&gt;80</t>
  </si>
  <si>
    <t>&gt;40</t>
  </si>
  <si>
    <t>&gt;200</t>
  </si>
  <si>
    <t>&gt;60</t>
  </si>
  <si>
    <t>&gt;30</t>
  </si>
  <si>
    <t>&gt;150</t>
  </si>
  <si>
    <t xml:space="preserve">pe carte </t>
  </si>
  <si>
    <t xml:space="preserve">Tipul activităţilor </t>
  </si>
  <si>
    <t xml:space="preserve">Punctaj indicat </t>
  </si>
  <si>
    <t xml:space="preserve">I1 </t>
  </si>
  <si>
    <t xml:space="preserve">Cărţi de autor/capitole publicate la edituri cu prestigiu internaţional* </t>
  </si>
  <si>
    <t xml:space="preserve">I2 </t>
  </si>
  <si>
    <t xml:space="preserve">Cărţi de autor publicate la edituri cu prestigiu naţional* </t>
  </si>
  <si>
    <t xml:space="preserve">15/n </t>
  </si>
  <si>
    <t xml:space="preserve">I3 </t>
  </si>
  <si>
    <t xml:space="preserve">Capitole de autor cuprinse în cărţi publicate la edituri cu prestigiu naţional* </t>
  </si>
  <si>
    <t xml:space="preserve">10/n </t>
  </si>
  <si>
    <t xml:space="preserve">pe capitol </t>
  </si>
  <si>
    <t xml:space="preserve">I4 </t>
  </si>
  <si>
    <t xml:space="preserve">Articole in extenso în reviste ştiinţifice de specialitate* </t>
  </si>
  <si>
    <t xml:space="preserve">10 x f/n </t>
  </si>
  <si>
    <t xml:space="preserve">pe articol </t>
  </si>
  <si>
    <t xml:space="preserve">I5 </t>
  </si>
  <si>
    <t xml:space="preserve">Articole in extenso în reviste ştiinţifice indexate ISI Arts &amp; Humanities Citation Index, Scopus-Copernicus, ERIH şi clasificate în categoria INT1 sau INT2 în acest index sau echivalente în domeniu* </t>
  </si>
  <si>
    <t xml:space="preserve">I6 </t>
  </si>
  <si>
    <t xml:space="preserve">Articole in extenso în reviste ştiinţifice indexate ERIH şi clasificate în categoria NAT </t>
  </si>
  <si>
    <t xml:space="preserve">5/n </t>
  </si>
  <si>
    <t xml:space="preserve">I7 </t>
  </si>
  <si>
    <t xml:space="preserve">Articole in extenso în reviste ştiinţifice recunoscute în domeniu* </t>
  </si>
  <si>
    <t xml:space="preserve">I8 </t>
  </si>
  <si>
    <t xml:space="preserve">Studii in extenso apărute în volume colective publicate la edituri de prestigiu internaţional* </t>
  </si>
  <si>
    <t xml:space="preserve">pe studiu </t>
  </si>
  <si>
    <t xml:space="preserve">I9 </t>
  </si>
  <si>
    <t xml:space="preserve">Studii in extenso apărute în volume colective publicate la edituri de prestigiu naţional* </t>
  </si>
  <si>
    <t xml:space="preserve">7/n </t>
  </si>
  <si>
    <t xml:space="preserve">I10 </t>
  </si>
  <si>
    <t xml:space="preserve">Studii in extenso apărute în volume colective publicate la edituri recunoscute în domeniu*, precum şi studiile aferente proiectelor* </t>
  </si>
  <si>
    <t xml:space="preserve">pe studiu de cercetare prin proiect/studiu aferent proiect </t>
  </si>
  <si>
    <t xml:space="preserve">I11 </t>
  </si>
  <si>
    <t xml:space="preserve">Publicaţii in extenso în lucrări ale conferinţelor ştiinţifice de arhitectură, urbanism, peisagistică, design şi restaurare, precum şi ale ştiinţelor conexe - pentru specializări transdisciplinare, la nivel internaţional/naţional/local </t>
  </si>
  <si>
    <t xml:space="preserve">pe publicaţie </t>
  </si>
  <si>
    <t xml:space="preserve">Coordonator publicaţie/coordonator de ediţie la publicaţii şi edituri internaţionale/naţional; keynote speaker, rewiev la conferinţe şi comunicări ştiinţifice internaţionale/naţionale </t>
  </si>
  <si>
    <t xml:space="preserve">pe publicaţie/ eveniment </t>
  </si>
  <si>
    <t xml:space="preserve">Susţinere comunicare publică în cadrul conferinţelor, colocviilor, seminarelor internaţionale/naţionale </t>
  </si>
  <si>
    <t xml:space="preserve">pe susţinere </t>
  </si>
  <si>
    <t xml:space="preserve">I12 </t>
  </si>
  <si>
    <t xml:space="preserve">Proiect de arhitectură, restaurare, cu un program de mare complexitate, de importanţă naţională sau regională, edificat/autorizat** </t>
  </si>
  <si>
    <t xml:space="preserve">Profesor asociat, visiting/cadru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t>
  </si>
  <si>
    <t xml:space="preserve">pe tip de activitate </t>
  </si>
  <si>
    <t xml:space="preserve">I19 </t>
  </si>
  <si>
    <t xml:space="preserve">Expoziţii organizate la nivel internaţional/naţional sau local în calitate de autor, coautor, curator </t>
  </si>
  <si>
    <t xml:space="preserve">pe expoziţie </t>
  </si>
  <si>
    <t xml:space="preserve">I20 </t>
  </si>
  <si>
    <t xml:space="preserve">Organizator expoziţii la nivel internaţional/naţional </t>
  </si>
  <si>
    <t xml:space="preserve">I21 </t>
  </si>
  <si>
    <t xml:space="preserve">Membru în structuri de conducere ale unor asociaţii şi organizaţii profesionale, internaţionale/naţionale (OAR, UAR, RUR)/membru în comisii de specialitate internaţionale/naţionale (MDRAP, MEN, CNCS, ARACIS)/membru în jurii internaţionale, naţionale, locale de arhitectură, urbanism, peisagistică, design, expert internaţional/naţional, membru al academiilor </t>
  </si>
  <si>
    <t xml:space="preserve">pe comisie </t>
  </si>
  <si>
    <t xml:space="preserve">I22 </t>
  </si>
  <si>
    <t xml:space="preserve">Organizator sau coordonator, congrese internaţionale/naţionale, manifestări profesionale cu caracter extracurricular, concursuri de proiecte studenţeşti în străinătate şi/în ţară, workshopuri şi masterclass, în străinătate/în ţară </t>
  </si>
  <si>
    <t xml:space="preserve">I23 </t>
  </si>
  <si>
    <t xml:space="preserve">Îndrumare de doctorat sau în co-tutelă la nivel internaţional/naţional </t>
  </si>
  <si>
    <t xml:space="preserve">10/5 5/3 </t>
  </si>
  <si>
    <t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t>
  </si>
  <si>
    <t xml:space="preserve">** Ca autor, şef proiect, coordonator proiect complex sau director de proiect se va lua în consideraţie punctajul indicat în întregime/ca şef proiect secţiune, componentă sau studiu din cadrul cercetării punctajul indicat se va împărţi la jumătate/ca membru în echipa de elaborare a studiului sau a componenţei acestuia punctajul se va împărţi la numărul de elaboratori. </t>
  </si>
  <si>
    <t>*** Deoarece nu există încă recunoaşterea de către CNADTCU a publicaţiilor în domeniu şi a organizaţiilor profesionale specifice, se propune luarea în consideraţie a BDI, BDN şi a organizaţiilor profesionale de prestigiu recunoscute pentru Arhitectură şi Urbanism, precum şi pentru domenii conexe, la nivel internaţional şi/sau naţional.</t>
  </si>
  <si>
    <t>ARHITECTURA</t>
  </si>
  <si>
    <t>Titlul lucrării</t>
  </si>
  <si>
    <t>Ziua, luna</t>
  </si>
  <si>
    <t>Nr. crt.</t>
  </si>
  <si>
    <t>Titlul lucrarii</t>
  </si>
  <si>
    <t>Revista</t>
  </si>
  <si>
    <t>Vol (Nr)</t>
  </si>
  <si>
    <t xml:space="preserve">pe proiect </t>
  </si>
  <si>
    <t xml:space="preserve">I13 </t>
  </si>
  <si>
    <t xml:space="preserve">Proiect de arhitectură, restaurare, design, de specialitate, de mare complexitate, la nivel zonal sau local, edificat/autorizat** </t>
  </si>
  <si>
    <t xml:space="preserve">I14 </t>
  </si>
  <si>
    <t xml:space="preserve">Proiect de amenajarea teritoriului şi peisaj la nivel macro-teritorial: naţional, transfrontalier, interjudeţean/la nivel mezzo-teritorial: judeţean, periurban, metropolitan/strategii de dezvoltare, studii de fundamentare, planuri de management şi mobilitate) avizate** </t>
  </si>
  <si>
    <t xml:space="preserve">Proiect urbanistic şi peisagistic la nivelul planurilor generale/zonale ale localităţilor (inclusiv studii de fundamentare, de inserţie, de oportunitate) avizate** </t>
  </si>
  <si>
    <t xml:space="preserve">Studii de cercetare, granturi şi proiecte de cercetare internaţionale/ naţionale/locale (MEN, CNCS, CEEX, MDRL), realizate prin centrele de cercetare ale universităţii/alte centre universitare şi/academice)** </t>
  </si>
  <si>
    <t xml:space="preserve">Indicator </t>
  </si>
  <si>
    <t xml:space="preserve">I16 </t>
  </si>
  <si>
    <t xml:space="preserve">Premii/nominalizări/selecţionări obţinute pentru concursuri naţionale de proiecte (organizate potrivit regulamentului UNESCO-UIA, girate de OAR/UAR/RUR, concursuri RUR - Registrul Urbaniştilor din România) </t>
  </si>
  <si>
    <t xml:space="preserve">pe premiu/ nominalizări/ selecţionări </t>
  </si>
  <si>
    <t xml:space="preserve">I17 </t>
  </si>
  <si>
    <t xml:space="preserve">Premii/nominalizări la Bienala, Anuală de Arhitectură Bucureşti ori premii/nominalizări la alte concursuri şi licitaţii publice câştigate la nivel naţional, regional şi/sau local de arhitectură, urbanism, peisagistică şi design*** </t>
  </si>
  <si>
    <t xml:space="preserve">pe premiu/ pe nominalizare </t>
  </si>
  <si>
    <t xml:space="preserve">I18 </t>
  </si>
  <si>
    <t>Nr. crt</t>
  </si>
  <si>
    <t>Denumire proiect</t>
  </si>
  <si>
    <t>Beneficiar</t>
  </si>
  <si>
    <t>Nr. proiect</t>
  </si>
  <si>
    <t>Denumire conferinta</t>
  </si>
  <si>
    <t>Denumire eveniment</t>
  </si>
  <si>
    <t>An</t>
  </si>
  <si>
    <t>Ziua, Luna</t>
  </si>
  <si>
    <t>Titlul Premiu/Nominalizare/ Selectionare</t>
  </si>
  <si>
    <t>Punctaj obtinut</t>
  </si>
  <si>
    <t>ISBN/ si/ sau ISSN</t>
  </si>
  <si>
    <t>ISBN / ISSN</t>
  </si>
  <si>
    <t>Perioada</t>
  </si>
  <si>
    <t>Program</t>
  </si>
  <si>
    <t>pe premiu/
nominalizare/
selectionare</t>
  </si>
  <si>
    <t>50/n
30/n
10/n</t>
  </si>
  <si>
    <t>Autori</t>
  </si>
  <si>
    <t>Titlul cărţii</t>
  </si>
  <si>
    <t>Editura</t>
  </si>
  <si>
    <t>ISBN</t>
  </si>
  <si>
    <t>Anul</t>
  </si>
  <si>
    <t>Număr total de pagini</t>
  </si>
  <si>
    <t>Număr de pagini contribuţie proprie</t>
  </si>
  <si>
    <t>Punctaj obţinut</t>
  </si>
  <si>
    <t>Universitatea</t>
  </si>
  <si>
    <t>Facultatea</t>
  </si>
  <si>
    <t>Departamentul</t>
  </si>
  <si>
    <t>Perioada de evaluare (ani)</t>
  </si>
  <si>
    <t>Data (luna/an)</t>
  </si>
  <si>
    <t>Nume şi prenume</t>
  </si>
  <si>
    <t xml:space="preserve">Elementul pt. care se acordă punctajul </t>
  </si>
  <si>
    <t xml:space="preserve">pe carte/ capitol </t>
  </si>
  <si>
    <t xml:space="preserve">7/n 
5/n </t>
  </si>
  <si>
    <t xml:space="preserve">20/n
10/n </t>
  </si>
  <si>
    <t xml:space="preserve">15/n
10/n
5/n </t>
  </si>
  <si>
    <t xml:space="preserve">15/n
10/n </t>
  </si>
  <si>
    <t xml:space="preserve">5/n
3/n </t>
  </si>
  <si>
    <t xml:space="preserve">30/n
20/n </t>
  </si>
  <si>
    <t xml:space="preserve">30/n
15/n
10/n </t>
  </si>
  <si>
    <t xml:space="preserve">20/n
15/n </t>
  </si>
  <si>
    <t xml:space="preserve">20/n
15/n
10/n </t>
  </si>
  <si>
    <t xml:space="preserve">30/n
20/n
10/n </t>
  </si>
  <si>
    <t xml:space="preserve">10/n
5/n </t>
  </si>
  <si>
    <t xml:space="preserve">5
5
10
20 </t>
  </si>
  <si>
    <t xml:space="preserve">10/5/n
5/3/n
3/1/n </t>
  </si>
  <si>
    <t xml:space="preserve">15/10
10/5
10/5
20 </t>
  </si>
  <si>
    <t xml:space="preserve">10/n-5/n
5/n-3/n
3/n-1/n </t>
  </si>
  <si>
    <t>Premii / nominalizări / selecţionări obţinute la concursuri internaţionale de proiecte
organizate potrivit regulamentului UNESCO-UIA, ( Union Internationale des Architectes), Consiliul European al Urbanistilor ECTP, Federatia Internationala a Peisagistilor IFLA, AEEA, RIBA, Arhitect’s Council of Europe, The Royal Town Planning Institute RTPI, UNISCAPE, etc.) precum şi de alta instituţie de profil de nivel mondial sau european, in breasla arhitecţilor, urbaniştilor, planificatorilor urbani, peisagiştilor şi designerilor</t>
  </si>
  <si>
    <t>INFORMATII GENERALE</t>
  </si>
  <si>
    <t>Universitatea de Arhitectură și Urbanism "Ion Mincu" București</t>
  </si>
  <si>
    <t>PUNCTAJE MINIME NECESARE</t>
  </si>
  <si>
    <t>suma punctajului pentru indicatorii I1-I10; I18 –I23</t>
  </si>
  <si>
    <t>Proiect de arhitectură, restaurare, design, de specialitate, de mare complexitate, la nivel zonal sau local, edificat/autorizat**</t>
  </si>
  <si>
    <t>DENUMIREA CRITERIULUI</t>
  </si>
  <si>
    <t>suma punctajului pentru indicatorii I1-I10; I18 –I 23</t>
  </si>
  <si>
    <t>Standard</t>
  </si>
  <si>
    <t>profesor</t>
  </si>
  <si>
    <t>conferențiar</t>
  </si>
  <si>
    <t>Punctaj</t>
  </si>
  <si>
    <t>20 | 10</t>
  </si>
  <si>
    <t>LISTA DE LUCRĂRI - STANDARDE NAȚIONALE</t>
  </si>
  <si>
    <t>Număr de pagini</t>
  </si>
  <si>
    <t>I1</t>
  </si>
  <si>
    <t>I2</t>
  </si>
  <si>
    <t>I3</t>
  </si>
  <si>
    <t>I4</t>
  </si>
  <si>
    <t>I5</t>
  </si>
  <si>
    <t>I6</t>
  </si>
  <si>
    <t>I7</t>
  </si>
  <si>
    <t>I8</t>
  </si>
  <si>
    <t>I9</t>
  </si>
  <si>
    <t>I10</t>
  </si>
  <si>
    <t>I11</t>
  </si>
  <si>
    <t>I12</t>
  </si>
  <si>
    <t>I13</t>
  </si>
  <si>
    <t>I14</t>
  </si>
  <si>
    <t>I16</t>
  </si>
  <si>
    <t>I17</t>
  </si>
  <si>
    <t>I18</t>
  </si>
  <si>
    <t>I19</t>
  </si>
  <si>
    <t>I20</t>
  </si>
  <si>
    <t>I21</t>
  </si>
  <si>
    <t>I22</t>
  </si>
  <si>
    <t>I23</t>
  </si>
  <si>
    <t>Conferinţa, Simpozionul, Denumirea volumului, Localitatea etc.</t>
  </si>
  <si>
    <t>ISBN/ ISSN</t>
  </si>
  <si>
    <t>Denumire publicație / conferință</t>
  </si>
  <si>
    <t>Editura / 
Denumire eveniment, oraș</t>
  </si>
  <si>
    <t>Calitatea (autor, coautor etc.)</t>
  </si>
  <si>
    <t>Observații (autorizat, executat etc.)</t>
  </si>
  <si>
    <t>Observații (avizat / faza etc.)</t>
  </si>
  <si>
    <t>Denumire proiect / studiu</t>
  </si>
  <si>
    <t>profesor universitar</t>
  </si>
  <si>
    <t>conferențiar universitar</t>
  </si>
  <si>
    <t>lector universitar</t>
  </si>
  <si>
    <t>asistent universitar</t>
  </si>
  <si>
    <t>preparator universitar</t>
  </si>
  <si>
    <t>Punctaj obținut</t>
  </si>
  <si>
    <t>Data</t>
  </si>
  <si>
    <t>Semnătura</t>
  </si>
  <si>
    <t>Instituția</t>
  </si>
  <si>
    <t>Calitate (autor, coautor, curator)</t>
  </si>
  <si>
    <t>Denumire expoziție</t>
  </si>
  <si>
    <t>Tip activitate</t>
  </si>
  <si>
    <t>Student îndrumat</t>
  </si>
  <si>
    <t>Instituție</t>
  </si>
  <si>
    <t>parola este: cercetare</t>
  </si>
  <si>
    <t xml:space="preserve">   </t>
  </si>
  <si>
    <t>Nominalizare comitete/ structuri de conducere, comisii de specialitate, jurii, academii</t>
  </si>
  <si>
    <t>Manifestare</t>
  </si>
  <si>
    <t>10 x f</t>
  </si>
  <si>
    <t xml:space="preserve"> (f = factorul de impact al revistei)</t>
  </si>
  <si>
    <t>7 | 5</t>
  </si>
  <si>
    <t>15 |10 | 5</t>
  </si>
  <si>
    <t>15 |10</t>
  </si>
  <si>
    <t>5 |3</t>
  </si>
  <si>
    <t>30 |20</t>
  </si>
  <si>
    <t>30 |15 | 10</t>
  </si>
  <si>
    <t>20 |15</t>
  </si>
  <si>
    <t>20 |15 | 10</t>
  </si>
  <si>
    <t>50 |30 | 10</t>
  </si>
  <si>
    <t>30 |20 | 10</t>
  </si>
  <si>
    <t>10 | 5</t>
  </si>
  <si>
    <t>5 | 5 | 10 | 20</t>
  </si>
  <si>
    <t>5 | 3</t>
  </si>
  <si>
    <t>3 | 1</t>
  </si>
  <si>
    <t>15 | 10</t>
  </si>
  <si>
    <t>DESCRIERE INDICATORI conform Anexei 14 a OM 4204/2013</t>
  </si>
  <si>
    <t>Titlul cărţii / Titlul capitolului</t>
  </si>
  <si>
    <t>Post concurs</t>
  </si>
  <si>
    <t xml:space="preserve">Tipul activităților </t>
  </si>
  <si>
    <t xml:space="preserve">Cărți de autor/capitole publicate la edituri cu prestigiu internațional* </t>
  </si>
  <si>
    <t xml:space="preserve">Cărți de autor publicate la edituri cu prestigiu național* </t>
  </si>
  <si>
    <t>Capitole de autor cuprinse în cărți publicate la edituri cu prestigiu național*</t>
  </si>
  <si>
    <t xml:space="preserve">Studii in extenso apărute în volume colective publicate la edituri de prestigiu internațional* </t>
  </si>
  <si>
    <t xml:space="preserve">Studii in extenso apărute în volume colective publicate la edituri de prestigiu național* </t>
  </si>
  <si>
    <t xml:space="preserve">Susținere comunicare publică în cadrul conferințelor, colocviilor, seminarelor internaționale/naționale </t>
  </si>
  <si>
    <t>Proiect de arhitectură, restaurare, cu un program de mare complexitate, de importanță națională sau regională, edificat/autorizat**</t>
  </si>
  <si>
    <t>Profesor asociat, visiting/cadru didactic asociat la o universitate din străinătate pentru o perioadă de cel puțin o săptămână/efectuarea unui stagiu postdoctoral cu durată de cel puțin un semestru sau obținerea unei diplome de master/absolvirea unui curs de specialitate la o universitate din străinătate/obținerea unei diplome de doctor la o universitate din străinătate recunoscută/acreditată</t>
  </si>
  <si>
    <t>Expoziții organizate la nivel internațional/național sau local în calitate de autor, coautor, curator</t>
  </si>
  <si>
    <t xml:space="preserve">Organizator expoziții la nivel internațional/național </t>
  </si>
  <si>
    <t>Îndrumare de doctorat sau în co-tutelă la nivel internațional/național</t>
  </si>
  <si>
    <t xml:space="preserve">Articole in extenso în reviste științifice de specialitate* </t>
  </si>
  <si>
    <t>Articole in extenso în reviste științifice indexate ISI Arts &amp; Humanities Citation Index, Scopus-Copernicus, ERIH și clasificate în categoria INT1 sau INT2 în acest index sau echivalente în domeniu*</t>
  </si>
  <si>
    <t>Articole in extenso în reviste științifice indexate ERIH și clasificate în categoria NAT</t>
  </si>
  <si>
    <t>Articole in extenso în reviste științifice recunoscute în domeniu*</t>
  </si>
  <si>
    <t>Studii in extenso apărute în volume colective publicate la edituri recunoscute în domeniu*, precum și studiile aferente proiectelor*</t>
  </si>
  <si>
    <t>Publicații in extenso în lucrări ale conferințelor științifice de arhitectură, urbanism, peisagistică, design și restaurare, precum și ale științelor conexe - pentru specializări transdisciplinare, la nivel internațional/național/local</t>
  </si>
  <si>
    <t>Coordonator publicație/coordonator de ediție la publicații și edituri internaționale/național; keynote speaker, rewiev la conferințe și comunicări științifice internaționale/naționale</t>
  </si>
  <si>
    <t>Proiect de amenajarea teritoriului și peisaj la nivel macro-teritorial: național, transfrontalier, interjudețean/la nivel mezzo-teritorial: județean, periurban, metropolitan/strategii de dezvoltare, studii de fundamentare, planuri de management și mobilitate) avizate**</t>
  </si>
  <si>
    <t>Proiect urbanistic și peisagistic la nivelul planurilor generale/zonale ale localităților (inclusiv studii de fundamentare, de inserție, de oportunitate) avizate**</t>
  </si>
  <si>
    <t>Studii de cercetare, granturi și proiecte de cercetare internaționale/ naționale/locale (MEN, CNCS, CEEX, MDRL), realizate prin centrele de cercetare ale universității/alte centre universitare și/academice)**</t>
  </si>
  <si>
    <t>Premii / nominalizări / selecționări obținute la concursuri internaționale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și de alta instituție de profil de nivel mondial sau european, in breasla arhitecților, urbaniștilor, planificatorilor urbani, peisagiștilor și designerilor</t>
  </si>
  <si>
    <t>Premii/nominalizări/selecționări obținute pentru concursuri naționale de proiecte (organizate potrivit regulamentului UNESCO-UIA, girate de OAR/UAR/RUR, concursuri RUR - Registrul Urbaniștilor din România)</t>
  </si>
  <si>
    <t>Premii/nominalizări la Bienala, Anuală de Arhitectură București ori premii/nominalizări la alte concursuri și licitații publice câștigate la nivel național, regional și/sau local de arhitectură, urbanism, peisagistică și design***</t>
  </si>
  <si>
    <t>Membru în structuri de conducere ale unor asociații și organizații profesionale, internaționale/naționale (OAR, UAR, RUR)/membru în comisii de specialitate internaționale/naționale (MDRAP, MEN, CNCS, ARACIS)/membru în jurii internaționale, naționale, locale de arhitectură, urbanism, peisagistică, design, expert internațional/național, membru al academiilor</t>
  </si>
  <si>
    <t>Organizator sau coordonator, congrese internaționale/naționale, manifestări profesionale cu caracter extracurricular, concursuri de proiecte studențești în străinătate și/în țară, workshopuri și masterclass, în străinătate/în țară</t>
  </si>
  <si>
    <t>aprobate prin Ordinul nr. 6560 din 20 decembrie 2012 potrivit art.219 alin. (1) lit. a din  Legea educației naționale nr.1/2011 și Ordinul ministrului educației naționale și al ministrului delegat pentru învățământ superior, cercetare științifică și dezvoltare tehnologică nr. 4204, publicat în Monitorul Oficial nr. 440/18.07.2013, pentru ocuparea posturilor de conferențiar/profesor universitar</t>
  </si>
  <si>
    <t xml:space="preserve">FISA VERIFICARE PRIVIND INDEPLINIREA STANDARDELOR MINIMALE NATIONALE </t>
  </si>
  <si>
    <r>
      <rPr>
        <b/>
        <sz val="11"/>
        <color theme="1"/>
        <rFont val="Calibri"/>
        <family val="2"/>
        <scheme val="minor"/>
      </rPr>
      <t>Definiţii şi condiţii</t>
    </r>
    <r>
      <rPr>
        <sz val="11"/>
        <color theme="1"/>
        <rFont val="Calibri"/>
        <family val="2"/>
        <scheme val="minor"/>
      </rPr>
      <t xml:space="preserve">
n reprezintă:
  - numărul de publicaţii - carte/articol/studiu/proiect la care candidatul este autor sau coautor 
  - numărul de activităţi/evenimente
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Lista conferinţelor la nivel mondial sau european de Arhitectură şi Urbanism recunoscute de comisia de specialitate a CNATDCU se stabileşte prin decizie a biroului acestei comisii de specialitate şi se publică pe site-ul web al CNATDCU.
Lista publicaţiilor de prestigiu internaţional şi naţional în domeniile de specialitate şi în cele conexe, recunoscute de comisia de specialitate a CNATDCU se stabileşte prin decizie a acestei comisii de specialitate şi se publică pe site-ul web al CNATDCU.</t>
    </r>
  </si>
  <si>
    <t>In paginile I1...I23 trebuie introduse informațiile corespunzătoare indicatorilor din standarde. Fiecare pagină conține un tabel cu 10 linii; la nevoie pot fi introduse linii noi, însă acestea trebuie să fie introduse între linia 1 și linia 10, pentru a păstra corect totalul din ultima linie. Punctajul pentru fiecare indicator este trecut în scop informativ în partea dreaptă (se va alege valoarea corectă în funcție de categoria activității - internațional/ național etc.).
Punctajul total de la fiecare indicator este preluat automat în Fișa de verificare.
Paginile I1...I23 se vor printa ca anexă a Fișei de verificare.</t>
  </si>
  <si>
    <t>Instrucțiuni de completare a Fișei de verificare a punctajului pentru îndeplinirea standardelor naționale</t>
  </si>
  <si>
    <t>Pagina "Descriere indicatori" este informativă. Aceasta conține informațiile preluate direct din Ordinele nr. 6560 și nr. 4204 prezentate sintetic. Pentru fiecare indicator informațiile se regăsesc în paginile I1...I23.</t>
  </si>
  <si>
    <t>Pagina "Punctaj necesar" prezintă informativ punctajele necesare, pe grupe de indicatori și total, pentru îndeplinirea standardelor minimale naționale de conferențiar și profesor universitar.</t>
  </si>
  <si>
    <t>URBANISM</t>
  </si>
  <si>
    <t>ARHITECTURA DE INTERIOR</t>
  </si>
  <si>
    <t>Pagina "Date inițiale" conține câteva informații despre persoana vizată. Acestea trebuie completate în căsuțele corespunzătoare. Nu se completează decât în căsuțele pe fond verde. Pentru Facultate și Standard este disponibilă, după un click în căsuța respectivă, o listă cu opțiuni care se activează din săgeata din dreapta.
Informațiile sunt preluate automat în Fișa de verificare.</t>
  </si>
  <si>
    <t>In pagina "Fișa verificare" nu se completează nimic direct; toate informațiile din această pagină sunt preluate automat din celelalte pagini. Această pagină trebuie printată (format A4, 2 pagini).</t>
  </si>
  <si>
    <t>Număr de    pagini</t>
  </si>
  <si>
    <t>SINTEZA PROIECTARII DE ARHITECTURA</t>
  </si>
  <si>
    <t>MACHEDON ANA MARIA</t>
  </si>
  <si>
    <t>CONFERENTIAR</t>
  </si>
  <si>
    <t>26.06.2024</t>
  </si>
  <si>
    <t>Living Danube Limes / The Danube Limes – A Roman Territorial Museum. Visibility Measures and Physical Reconstruction at Archaeological Sites</t>
  </si>
  <si>
    <t>Archaelingua, Budapesta</t>
  </si>
  <si>
    <t>ISBN 978-615-5766-56-5</t>
  </si>
  <si>
    <t>Ana-Maria Machedon</t>
  </si>
  <si>
    <t>RUMÄNIEN - Momente der Architektur Vom 19. Jahrhundert bis zur Gegenwart / Momente der Rumӓnischen Architektur</t>
  </si>
  <si>
    <t>Verlag Anton Pustet, Viena</t>
  </si>
  <si>
    <t>ISBN: 978-3-7025-0558-5</t>
  </si>
  <si>
    <t>Romania – Architectural Moments from the Ninteenth Century to the Present</t>
  </si>
  <si>
    <t>ISBN: 978-3-7025-0559-2</t>
  </si>
  <si>
    <t>Padova Aletier Internazionale di Architettura / Museo per la Medicina</t>
  </si>
  <si>
    <t>Editrice Compositori, Bologna</t>
  </si>
  <si>
    <t>ISBN: 88-7794-513-3</t>
  </si>
  <si>
    <t>Editura Universitară „Ion Mincu”</t>
  </si>
  <si>
    <t>ISBN 978-606-638-305-9</t>
  </si>
  <si>
    <t>ISBN:978-606-638-254-0</t>
  </si>
  <si>
    <t>ISBN:978-606-638-251-9</t>
  </si>
  <si>
    <t>ISBN: 978-606-638-016-4</t>
  </si>
  <si>
    <t>Arhitectura</t>
  </si>
  <si>
    <t>ISSN 1220-3254</t>
  </si>
  <si>
    <t>1-2(2023) 703-704</t>
  </si>
  <si>
    <t>online</t>
  </si>
  <si>
    <t>Muzeul din Rasova</t>
  </si>
  <si>
    <t>4(646)</t>
  </si>
  <si>
    <t>Sesiune Comunicari Stiintifice - ARGUMENT - Versatilitatea Spatiului Construit - The Versatility of Built Space</t>
  </si>
  <si>
    <r>
      <t>ISSN (print): 2067-4252</t>
    </r>
    <r>
      <rPr>
        <sz val="12"/>
        <color indexed="8"/>
        <rFont val="Calibri"/>
        <family val="2"/>
        <charset val="238"/>
      </rPr>
      <t>,ISSN (online): 2501-6334</t>
    </r>
  </si>
  <si>
    <t>High Altitude Urbanization – Developing Strategies for New Territories</t>
  </si>
  <si>
    <t>EURAU 2018 ALICANTEEuropean Symposium on Research in Architecture and Urban Design RETROACTIVE RESEARCH</t>
  </si>
  <si>
    <t>ISBN: 978-84-1302-003-7</t>
  </si>
  <si>
    <t>High Altitude Architecture – A Link between Primitive and Global Architecture</t>
  </si>
  <si>
    <t>EURAU 2016 European Symposium on Research in Architecture and Urban Design
IN BETWEEN SCALES</t>
  </si>
  <si>
    <t>ISBN: 978-606-638-141-3</t>
  </si>
  <si>
    <t>High Altitude Landscape and Architecture</t>
  </si>
  <si>
    <t>Landscape–Architecture–Technology–Ambient</t>
  </si>
  <si>
    <t>ISBN: 978-606-638-011-9</t>
  </si>
  <si>
    <t>Peisaj – Arhitectură – Tehnologie – Ambient</t>
  </si>
  <si>
    <t>ISBN: 978-973-1884-92-9</t>
  </si>
  <si>
    <t>Ana-Maria Machedon, G. Mitrache, D.Dordea</t>
  </si>
  <si>
    <t>Living Danube Limes</t>
  </si>
  <si>
    <t>23.05</t>
  </si>
  <si>
    <t>Ana Maria Machedon</t>
  </si>
  <si>
    <t>Living in Public Space</t>
  </si>
  <si>
    <t>5-6.04</t>
  </si>
  <si>
    <t>High Altitude Architecture – the Detachment from Nature</t>
  </si>
  <si>
    <t>17-18.05</t>
  </si>
  <si>
    <t xml:space="preserve">High Altitude Architecture – the Utopian Expressionist Reset of Architecture </t>
  </si>
  <si>
    <t>28-29.04</t>
  </si>
  <si>
    <t>Conversion in Style</t>
  </si>
  <si>
    <t>8-11.09</t>
  </si>
  <si>
    <t>Unconventional Urban Identities through Art</t>
  </si>
  <si>
    <t>Living Danube Limes - The built Space as Tool of Living History</t>
  </si>
  <si>
    <t>Sesiune de comunicari stiintifice - Argument, Versatilitatea spatiului construit                      UAUIM, Bucuresti, România</t>
  </si>
  <si>
    <t>27.05</t>
  </si>
  <si>
    <t>Living Danube Limes - Visibility Measures on The Roman Site of Sacidava</t>
  </si>
  <si>
    <t>18-19.05</t>
  </si>
  <si>
    <t>Living Danube Limes - The Analysis of the Roman Danube Limes in Romania</t>
  </si>
  <si>
    <t>LIVING DANUBE LIMES                                                  2nd Consortium Partners Meeting,  Bucuresti, România</t>
  </si>
  <si>
    <t>High Altitude Architecture - The Beginning of the Anthropocene</t>
  </si>
  <si>
    <t>Eleventh International Conference on The Constructed Environment                                         Building the Anthropocene                                           University of Calgay , Canada</t>
  </si>
  <si>
    <t>High Altitude Artificial Environments</t>
  </si>
  <si>
    <t>11-14.05</t>
  </si>
  <si>
    <t>2-3.11</t>
  </si>
  <si>
    <t>High Altitude architecture – An Unconventional Marker for the Anthropocene</t>
  </si>
  <si>
    <t>10-14.04</t>
  </si>
  <si>
    <t>19-22.09</t>
  </si>
  <si>
    <t xml:space="preserve">Architecture at High Altitudes </t>
  </si>
  <si>
    <t>20.05</t>
  </si>
  <si>
    <t>Arhitectura și peisajul la mari altitudini</t>
  </si>
  <si>
    <t>16.04</t>
  </si>
  <si>
    <t>Living Danube Limes - The Revival of the Roman Empire along Danube</t>
  </si>
  <si>
    <t>28-30.09</t>
  </si>
  <si>
    <t>UAUIM</t>
  </si>
  <si>
    <t>finalizat</t>
  </si>
  <si>
    <t>coautor</t>
  </si>
  <si>
    <t>FFCSU-UAUIM-FFCSU-2023-012</t>
  </si>
  <si>
    <t>FFCSU-UAUIM-FFCSU-2022-003</t>
  </si>
  <si>
    <t>DTP3-359</t>
  </si>
  <si>
    <t>Coordonator de proiect , cercetator,responsabil comunicare, reprezentatnt UAUIM in comitetul de conducere al consortiului LDL</t>
  </si>
  <si>
    <t>2020-2022</t>
  </si>
  <si>
    <t>Proyecto Cities - Bucharest</t>
  </si>
  <si>
    <t>Fundación Metropoli Madrid</t>
  </si>
  <si>
    <t>coordonator proiect</t>
  </si>
  <si>
    <t>2006-2007</t>
  </si>
  <si>
    <t>Muzeul din Rasova - Nominalizare la Anuala de Arhitectura Bucuresti 2022 - Arhitectura de Protofoliu - Experimente prin Arhitectura</t>
  </si>
  <si>
    <t>Concurs pentru PAVILIONUL ROMANIEI LA BIENALA DE ARTA DE LA VENETIA: VIVA ARTE VIVA - proiec: CREATURA CREATIVA; locul 3 / nominalizare</t>
  </si>
  <si>
    <t>Katolische Pfarrkirchenstiftung – Kunst am Alterszentrum St. Peter &amp; Paul – Zürich 2019 -  Antipode Connection (cu artist vizual Cristina David) – Premiul 1 - in curs de realizare</t>
  </si>
  <si>
    <t>Locuințe – Bernerstrasse, Zürich, Switzerland (cu AdamczykIHürsch Architektur) 2001 Mențiune</t>
  </si>
  <si>
    <t>Donau Universität Krems, Austria</t>
  </si>
  <si>
    <t>8.06.2020-13.06.2020</t>
  </si>
  <si>
    <t>9.03.2020-13.03.2020</t>
  </si>
  <si>
    <t>Eidgenossische Technische Hochschule Zurich, ETH, Elvetia</t>
  </si>
  <si>
    <t>03.2006-10.2006</t>
  </si>
  <si>
    <t>Master postuniversitar MAS de specializare in urbanism: Departamentul: Network City and Landscape – Netzwerk Stadt und Landschaft (NSL) ; “Urban Mutations in Developing Territories”</t>
  </si>
  <si>
    <t>2005-2006</t>
  </si>
  <si>
    <t>Universita della Svizzera Italiana - Accademia di Architettura di Mendrisio, Elvetia</t>
  </si>
  <si>
    <t>1999-2005</t>
  </si>
  <si>
    <r>
      <t xml:space="preserve">Fourteenth International Conference on The Constructed Environment, Associal Forms: Reconfiguring Possibilities for Urban Space, Universität Wien, Viena, </t>
    </r>
    <r>
      <rPr>
        <b/>
        <sz val="11"/>
        <color indexed="8"/>
        <rFont val="Calibri"/>
        <family val="2"/>
      </rPr>
      <t>Austria</t>
    </r>
  </si>
  <si>
    <r>
      <t xml:space="preserve">Thirteenth International Conference on The Constructed Environment, Human/Nature – Towards a Reconciliation, University of Hawai'i at Mānoa, School of Architecture, Honolulu, Hawai'i, </t>
    </r>
    <r>
      <rPr>
        <b/>
        <sz val="11"/>
        <color indexed="8"/>
        <rFont val="Calibri"/>
        <family val="2"/>
      </rPr>
      <t>SUA</t>
    </r>
  </si>
  <si>
    <t>Border Scapes as Continuities and Context- Bridging the Limits, UAUIM Bucuresti, Romania</t>
  </si>
  <si>
    <r>
      <t xml:space="preserve">Twelfth International Conference on The Constructed Environment, Design Reset: Constructing New Environments for Living, work and Play, University of Monterrey, Monterrey, </t>
    </r>
    <r>
      <rPr>
        <b/>
        <sz val="11"/>
        <color indexed="8"/>
        <rFont val="Calibri"/>
        <family val="2"/>
      </rPr>
      <t>Mexico</t>
    </r>
  </si>
  <si>
    <r>
      <t xml:space="preserve">EURAU European Symposium on Research in Architecture and Urban Design - Multiple Identities Reflections on the European City - European Pedagogies, </t>
    </r>
    <r>
      <rPr>
        <b/>
        <sz val="11"/>
        <color indexed="8"/>
        <rFont val="Calibri"/>
        <family val="2"/>
      </rPr>
      <t>UK</t>
    </r>
  </si>
  <si>
    <r>
      <t xml:space="preserve">EURAU European Symposium on Research in Architecture and Urban Design - Multiple Identities Reflections on the European City - Art Practice &amp; Performativity, </t>
    </r>
    <r>
      <rPr>
        <b/>
        <sz val="11"/>
        <color indexed="8"/>
        <rFont val="Calibri"/>
        <family val="2"/>
      </rPr>
      <t>UK</t>
    </r>
  </si>
  <si>
    <r>
      <t xml:space="preserve">EURAU European Symposium on Research in Architecture and Urban Design - Multiple Identities Reflections on the European City - Heritage &amp;Memory, Birmingham, </t>
    </r>
    <r>
      <rPr>
        <b/>
        <sz val="11"/>
        <color indexed="8"/>
        <rFont val="Calibri"/>
        <family val="2"/>
      </rPr>
      <t>UK</t>
    </r>
  </si>
  <si>
    <r>
      <t xml:space="preserve">LIVING DANUBE LIMES                                                  2nd Consortium Partners Meeting,  Bucuresti, </t>
    </r>
    <r>
      <rPr>
        <b/>
        <sz val="11"/>
        <color indexed="8"/>
        <rFont val="Calibri"/>
        <family val="2"/>
      </rPr>
      <t>România</t>
    </r>
  </si>
  <si>
    <r>
      <t xml:space="preserve">Tenth International Conference on The Constructed Environment - Embedded Natures, Human Environments and Ecosystemic Effects,           Berkley University,                                                      San Francisco, </t>
    </r>
    <r>
      <rPr>
        <b/>
        <sz val="11"/>
        <color indexed="8"/>
        <rFont val="Calibri"/>
        <family val="2"/>
      </rPr>
      <t>SUA</t>
    </r>
  </si>
  <si>
    <r>
      <t>EUROPEAN GEOSCIENCES UNION GENERAL -  The Anthropocene, an Interdisciplinary Approach - Viena,</t>
    </r>
    <r>
      <rPr>
        <b/>
        <sz val="11"/>
        <color indexed="8"/>
        <rFont val="Calibri"/>
        <family val="2"/>
      </rPr>
      <t xml:space="preserve"> Austria</t>
    </r>
  </si>
  <si>
    <r>
      <t xml:space="preserve">EURAU European Symposium on Research in Architecture and Urban Design , RETROACTIVE RESEARCH - University of Alicante, School of Architecture, Alicante, </t>
    </r>
    <r>
      <rPr>
        <b/>
        <sz val="11"/>
        <color indexed="8"/>
        <rFont val="Calibri"/>
        <family val="2"/>
      </rPr>
      <t>Spania</t>
    </r>
  </si>
  <si>
    <r>
      <t xml:space="preserve">EURAU European Symposium on Research in Architecture and Urban Design - IN BETWEEN SCALES, București, </t>
    </r>
    <r>
      <rPr>
        <b/>
        <sz val="11"/>
        <color indexed="8"/>
        <rFont val="Calibri"/>
        <family val="2"/>
      </rPr>
      <t>România</t>
    </r>
  </si>
  <si>
    <r>
      <t xml:space="preserve">ICAR 2012 I International Conference on Architectural Research
(Re)writing History- București, </t>
    </r>
    <r>
      <rPr>
        <b/>
        <sz val="11"/>
        <color indexed="8"/>
        <rFont val="Calibri"/>
        <family val="2"/>
      </rPr>
      <t>România</t>
    </r>
  </si>
  <si>
    <r>
      <t xml:space="preserve">Peisaj – Arhitectură – Tehnologie – Ambient, UAUIM București, </t>
    </r>
    <r>
      <rPr>
        <b/>
        <sz val="11"/>
        <color indexed="8"/>
        <rFont val="Calibri"/>
        <family val="2"/>
      </rPr>
      <t>România</t>
    </r>
  </si>
  <si>
    <t>autor</t>
  </si>
  <si>
    <r>
      <rPr>
        <b/>
        <sz val="11"/>
        <color theme="1"/>
        <rFont val="Calibri"/>
        <family val="2"/>
        <scheme val="minor"/>
      </rPr>
      <t>Bienala Națională de Arhitectură</t>
    </r>
    <r>
      <rPr>
        <sz val="11"/>
        <color theme="1"/>
        <rFont val="Calibri"/>
        <family val="2"/>
        <scheme val="minor"/>
      </rPr>
      <t xml:space="preserve">; Secțiunea: Revitalizare rurală, Proiectul: </t>
    </r>
    <r>
      <rPr>
        <i/>
        <sz val="11"/>
        <color theme="1"/>
        <rFont val="Calibri"/>
        <scheme val="minor"/>
      </rPr>
      <t>Muzeul Rasova</t>
    </r>
    <r>
      <rPr>
        <sz val="11"/>
        <color theme="1"/>
        <rFont val="Calibri"/>
        <family val="2"/>
        <scheme val="minor"/>
      </rPr>
      <t>; Muzeul Județean de Etnografie si Artă Populară Maramureș Baia Mare, 2023</t>
    </r>
  </si>
  <si>
    <r>
      <rPr>
        <b/>
        <sz val="11"/>
        <color indexed="8"/>
        <rFont val="Calibri"/>
        <family val="2"/>
      </rPr>
      <t>Anuala de Arhitectura Bucuresti</t>
    </r>
    <r>
      <rPr>
        <sz val="11"/>
        <color indexed="8"/>
        <rFont val="Calibri"/>
        <family val="2"/>
      </rPr>
      <t>, Muzeul din Rasova (nominalizare)                                                                     Biblioteca Nationala, Bucuresti 2022</t>
    </r>
  </si>
  <si>
    <r>
      <rPr>
        <b/>
        <sz val="11"/>
        <color indexed="8"/>
        <rFont val="Calibri"/>
        <family val="2"/>
      </rPr>
      <t>Postcards from Immediate Future</t>
    </r>
    <r>
      <rPr>
        <sz val="11"/>
        <color indexed="8"/>
        <rFont val="Calibri"/>
        <family val="2"/>
      </rPr>
      <t xml:space="preserve">, </t>
    </r>
    <r>
      <rPr>
        <i/>
        <sz val="11"/>
        <color indexed="8"/>
        <rFont val="Calibri"/>
      </rPr>
      <t>Arhitectura de Altitudine</t>
    </r>
    <r>
      <rPr>
        <sz val="11"/>
        <color indexed="8"/>
        <rFont val="Calibri"/>
        <family val="2"/>
      </rPr>
      <t>,                                                                                                                                                     Palazzo Canave, Mendrisio, Elvetia 23.10. 2021-07.11.2021</t>
    </r>
  </si>
  <si>
    <r>
      <rPr>
        <b/>
        <sz val="11"/>
        <color indexed="8"/>
        <rFont val="Calibri"/>
        <family val="2"/>
      </rPr>
      <t>Anuala de Arhitectura Bucuresti</t>
    </r>
    <r>
      <rPr>
        <sz val="11"/>
        <color indexed="8"/>
        <rFont val="Calibri"/>
        <family val="2"/>
      </rPr>
      <t xml:space="preserve"> 2018, Secțiunea: Arhitectură, intervenții și spațiul spublic
</t>
    </r>
    <r>
      <rPr>
        <i/>
        <sz val="11"/>
        <color indexed="8"/>
        <rFont val="Calibri"/>
      </rPr>
      <t>HIC HABITO</t>
    </r>
    <r>
      <rPr>
        <sz val="11"/>
        <color indexed="8"/>
        <rFont val="Calibri"/>
        <family val="2"/>
      </rPr>
      <t xml:space="preserve"> – cu artist vizual Cristina David, BUCUREȘTI 2018</t>
    </r>
  </si>
  <si>
    <r>
      <rPr>
        <b/>
        <sz val="11"/>
        <color indexed="8"/>
        <rFont val="Calibri"/>
        <family val="2"/>
      </rPr>
      <t>Stopover _ Ways of Temporary Exchange</t>
    </r>
    <r>
      <rPr>
        <sz val="11"/>
        <color indexed="8"/>
        <rFont val="Calibri"/>
        <family val="2"/>
      </rPr>
      <t xml:space="preserve">, </t>
    </r>
    <r>
      <rPr>
        <i/>
        <sz val="11"/>
        <color indexed="8"/>
        <rFont val="Calibri"/>
      </rPr>
      <t>HIC HABITO</t>
    </r>
    <r>
      <rPr>
        <sz val="11"/>
        <color indexed="8"/>
        <rFont val="Calibri"/>
        <family val="2"/>
      </rPr>
      <t xml:space="preserve"> – cu artist vizual Cristina David
Freiraum Galerie, Museumsquartier, VIENA 2017 </t>
    </r>
  </si>
  <si>
    <r>
      <rPr>
        <b/>
        <sz val="11"/>
        <color indexed="8"/>
        <rFont val="Calibri"/>
        <family val="2"/>
      </rPr>
      <t>Competition for the Romanian Pavilion in the 15th Venezia Biennale</t>
    </r>
    <r>
      <rPr>
        <sz val="11"/>
        <color indexed="8"/>
        <rFont val="Calibri"/>
        <family val="2"/>
      </rPr>
      <t xml:space="preserve">
</t>
    </r>
    <r>
      <rPr>
        <i/>
        <sz val="11"/>
        <color indexed="8"/>
        <rFont val="Calibri"/>
      </rPr>
      <t>OCUPAREA SPATIULUI EXCEDENTAR</t>
    </r>
    <r>
      <rPr>
        <sz val="11"/>
        <color indexed="8"/>
        <rFont val="Calibri"/>
        <family val="2"/>
      </rPr>
      <t xml:space="preserve"> – cu artist vizual Cristina David
Universitatea de Arhitectura si Urbanism  “Ion Mincu” – ianuarie 2016, Muzeul Național Cotroceni – iunie 2016</t>
    </r>
  </si>
  <si>
    <r>
      <rPr>
        <b/>
        <sz val="11"/>
        <color indexed="8"/>
        <rFont val="Calibri"/>
        <family val="2"/>
      </rPr>
      <t>Bienala Națională de Arhitectură</t>
    </r>
    <r>
      <rPr>
        <sz val="11"/>
        <color indexed="8"/>
        <rFont val="Calibri"/>
        <family val="2"/>
      </rPr>
      <t xml:space="preserve"> 2014
Proiect: </t>
    </r>
    <r>
      <rPr>
        <i/>
        <sz val="11"/>
        <color indexed="8"/>
        <rFont val="Calibri"/>
      </rPr>
      <t>Consolidare, restaurare imobil de birouri, Bd. Magheru 1-3</t>
    </r>
    <r>
      <rPr>
        <sz val="11"/>
        <color indexed="8"/>
        <rFont val="Calibri"/>
        <family val="2"/>
      </rPr>
      <t>, Bucuresti</t>
    </r>
  </si>
  <si>
    <r>
      <rPr>
        <b/>
        <sz val="11"/>
        <color indexed="8"/>
        <rFont val="Calibri"/>
        <family val="2"/>
      </rPr>
      <t>Bienala Națională de Arhitectură</t>
    </r>
    <r>
      <rPr>
        <sz val="11"/>
        <color indexed="8"/>
        <rFont val="Calibri"/>
        <family val="2"/>
      </rPr>
      <t xml:space="preserve"> 2014                                                                                                                                       </t>
    </r>
    <r>
      <rPr>
        <i/>
        <sz val="11"/>
        <color indexed="8"/>
        <rFont val="Calibri"/>
      </rPr>
      <t>PUZ Zona Ansamblul Monumental “Calea Eroilor”</t>
    </r>
    <r>
      <rPr>
        <sz val="11"/>
        <color indexed="8"/>
        <rFont val="Calibri"/>
        <family val="2"/>
      </rPr>
      <t xml:space="preserve">, Târgu Jiu </t>
    </r>
  </si>
  <si>
    <r>
      <rPr>
        <b/>
        <sz val="11"/>
        <color indexed="8"/>
        <rFont val="Calibri"/>
        <family val="2"/>
      </rPr>
      <t>PLUG IN TO NATURE | New Urban Strategie</t>
    </r>
    <r>
      <rPr>
        <sz val="11"/>
        <color indexed="8"/>
        <rFont val="Calibri"/>
        <family val="2"/>
      </rPr>
      <t>s, “The Dinoflagelates” – cu artist Cristina David
Biblioateca Națională, Bucuresti</t>
    </r>
  </si>
  <si>
    <r>
      <rPr>
        <b/>
        <sz val="11"/>
        <color indexed="8"/>
        <rFont val="Calibri"/>
        <family val="2"/>
      </rPr>
      <t>ICAR 2012 I International Conference on Architectural Research (Re)writing History</t>
    </r>
    <r>
      <rPr>
        <sz val="11"/>
        <color indexed="8"/>
        <rFont val="Calibri"/>
        <family val="2"/>
      </rPr>
      <t xml:space="preserve"> , </t>
    </r>
    <r>
      <rPr>
        <i/>
        <sz val="11"/>
        <color indexed="8"/>
        <rFont val="Calibri"/>
      </rPr>
      <t>Consolidare, restaurare imobil de birouri, Bd. Magheru 1-3</t>
    </r>
    <r>
      <rPr>
        <sz val="11"/>
        <color indexed="8"/>
        <rFont val="Calibri"/>
        <family val="2"/>
      </rPr>
      <t xml:space="preserve"> (M Design)  
Palatul Parlamentului, Bucuresti</t>
    </r>
  </si>
  <si>
    <r>
      <rPr>
        <b/>
        <sz val="11"/>
        <color indexed="8"/>
        <rFont val="Calibri"/>
        <family val="2"/>
      </rPr>
      <t>Anuala de Arhitectura Bucurest</t>
    </r>
    <r>
      <rPr>
        <sz val="11"/>
        <color indexed="8"/>
        <rFont val="Calibri"/>
        <family val="2"/>
      </rPr>
      <t xml:space="preserve">i 2008 (Lucrarea: </t>
    </r>
    <r>
      <rPr>
        <i/>
        <sz val="11"/>
        <color indexed="8"/>
        <rFont val="Calibri"/>
      </rPr>
      <t>Romania – Architectural Moments from the Ninteenth Century to the Present</t>
    </r>
    <r>
      <rPr>
        <sz val="11"/>
        <color indexed="8"/>
        <rFont val="Calibri"/>
        <family val="2"/>
      </rPr>
      <t>, Autori:Ana-Maria Machedon, Luminița Machedon, Ștefan Ghenciulescu</t>
    </r>
  </si>
  <si>
    <t>Branding: Identitate si Design in UAUIM - Muzeul Scolii de Arhitectura</t>
  </si>
  <si>
    <t>Limesul Dunarean in Romania - Muzeul din Rasova</t>
  </si>
  <si>
    <t>Limesul Dunarean in Romania -  Spatiul expozitional UAUIM</t>
  </si>
  <si>
    <t xml:space="preserve">RUMÄNIEN - Momente der Architektur Vom 19. Jahrhundert bis zur Gegenwart, Architektur am Ringturm, Viena, Austria </t>
  </si>
  <si>
    <t>PUG Orasul Geoagiu</t>
  </si>
  <si>
    <t>membru in echipa</t>
  </si>
  <si>
    <r>
      <t xml:space="preserve">B:ID UAUIM 2.0 – Branding și identitate vizuală în UAUIM / </t>
    </r>
    <r>
      <rPr>
        <i/>
        <sz val="11"/>
        <color indexed="8"/>
        <rFont val="Calibri"/>
      </rPr>
      <t xml:space="preserve">Branding: Identitate și Desing în UAUIM </t>
    </r>
  </si>
  <si>
    <t>ISBN 978-606-638-338-7</t>
  </si>
  <si>
    <r>
      <t xml:space="preserve">Descifrând Modernitatea / </t>
    </r>
    <r>
      <rPr>
        <i/>
        <sz val="11"/>
        <color indexed="8"/>
        <rFont val="Calibri"/>
      </rPr>
      <t>Metropola si Modernitatea</t>
    </r>
  </si>
  <si>
    <t>Orasul Geoagiu</t>
  </si>
  <si>
    <t>in curs de avizare</t>
  </si>
  <si>
    <t>PUG Comuna Beriu</t>
  </si>
  <si>
    <t>Comuna Beriu</t>
  </si>
  <si>
    <t>aprobat</t>
  </si>
  <si>
    <t>PUG Oras Cisnadie</t>
  </si>
  <si>
    <t>Orasul Cisnadie</t>
  </si>
  <si>
    <t>Municipiul Targu Jiu</t>
  </si>
  <si>
    <t>PUG Municipiul Sibiu - premiul 1 la concursul PUG Sibiu 2019</t>
  </si>
  <si>
    <t>Municipiul Sibiu</t>
  </si>
  <si>
    <t>2019 -</t>
  </si>
  <si>
    <t xml:space="preserve">2013-2023 - </t>
  </si>
  <si>
    <t>2011-2024 -</t>
  </si>
  <si>
    <t>Kanton Schwyz</t>
  </si>
  <si>
    <t>Masterplan Alptransit - Kanton Schwyz, Elvetia</t>
  </si>
  <si>
    <t>CNI, PMB și Fundația Reut</t>
  </si>
  <si>
    <t>in executie</t>
  </si>
  <si>
    <t>2018-2024</t>
  </si>
  <si>
    <t>Restaurare/consolidare, reamenajare expoziție, fosta școală, azi muzeu din Ansamblul Manastirii Rimet, monument cat A: AB-II-mA-00386.02-sec.XVI-XVIII</t>
  </si>
  <si>
    <t>Mănăstirea Rîmeț jud. Alba</t>
  </si>
  <si>
    <t>2016-2018</t>
  </si>
  <si>
    <t>Sala de sport pentru Complexul Educațional Laude-Reut, Bucuresti</t>
  </si>
  <si>
    <t>Parohia „Manea Brutaru” București</t>
  </si>
  <si>
    <t>Stadion ASTRA – Giurgiu</t>
  </si>
  <si>
    <t xml:space="preserve">Ineragro SA </t>
  </si>
  <si>
    <t>autorizat</t>
  </si>
  <si>
    <t>Biserica Sf. Nicolae “Manea Brutaru” cu hramul Sf. Nicolae - renovare                                                   monument cat.A: B-II-m-A-18236-1787</t>
  </si>
  <si>
    <t xml:space="preserve">Consolidare, restaurare imobil de birouri şi spaţii comerciale în imobilul existent în Bd., Bd. Magheru 1-3 </t>
  </si>
  <si>
    <t xml:space="preserve">S+B Plan Management </t>
  </si>
  <si>
    <t>2007-2010</t>
  </si>
  <si>
    <t>Sc Agrimmobiliare srl</t>
  </si>
  <si>
    <t>Clădire de birouri str. Popa Petre, Bucuresti</t>
  </si>
  <si>
    <t>2007-2011</t>
  </si>
  <si>
    <t xml:space="preserve">Psychiatrische Universitätsklinik </t>
  </si>
  <si>
    <t>2001-2006</t>
  </si>
  <si>
    <t xml:space="preserve">Hotel Mengotti, Sinaia </t>
  </si>
  <si>
    <t>Mengotti</t>
  </si>
  <si>
    <t>Biserica Schit Cucuiș</t>
  </si>
  <si>
    <t>Schit Cucuiș</t>
  </si>
  <si>
    <t>ISSN 978-1118018545</t>
  </si>
  <si>
    <r>
      <t xml:space="preserve">Workshop: </t>
    </r>
    <r>
      <rPr>
        <i/>
        <sz val="11"/>
        <color indexed="8"/>
        <rFont val="Calibri"/>
      </rPr>
      <t xml:space="preserve">Visibility Measures and Physical Reconstruction on Archeological Sites, </t>
    </r>
    <r>
      <rPr>
        <sz val="11"/>
        <color indexed="8"/>
        <rFont val="Calibri"/>
        <family val="2"/>
      </rPr>
      <t>Sacidava, Rasova</t>
    </r>
  </si>
  <si>
    <t>21.05.2022</t>
  </si>
  <si>
    <t>Cort de evenimente - proiecte studentesti, Palatul Universul, Bucuresti</t>
  </si>
  <si>
    <t>coordonator 2 sectiuni</t>
  </si>
  <si>
    <t xml:space="preserve">POLYARK 5 (London-Bucharest-Belgrade) -  Polyair: Up Abive My Head – RIBA Framework </t>
  </si>
  <si>
    <t>02-07.2018</t>
  </si>
  <si>
    <t xml:space="preserve">IT PUZ </t>
  </si>
  <si>
    <t>PUZ (reactualizare) Zona Centrala "Calea eroilor- Axa monumentelor Brancusi", Targu Jiu / dosar clasare UNESCO</t>
  </si>
  <si>
    <t>in curs de elaborare</t>
  </si>
  <si>
    <t>PUZ Str. Negustori, București</t>
  </si>
  <si>
    <t>18.270/2018</t>
  </si>
  <si>
    <t>nr.2- 2020</t>
  </si>
  <si>
    <t>nr.3-2023</t>
  </si>
  <si>
    <t>SC Șerban Voda Investment srl</t>
  </si>
  <si>
    <t>avizat</t>
  </si>
  <si>
    <t>Dalal Imob Invest srl</t>
  </si>
  <si>
    <t>Studiu de Oportunitate și PUZ  în str. Șerban Vodă , București</t>
  </si>
  <si>
    <t>18.271/2017</t>
  </si>
  <si>
    <t>nr.1-2011</t>
  </si>
  <si>
    <t>nr.34-2010</t>
  </si>
  <si>
    <t>nr.7-2011</t>
  </si>
  <si>
    <t>PUZ și Ilustrare de temă pe Bd. Regiei nr. 2 “Tutunul Romanesc”, București</t>
  </si>
  <si>
    <t>12.208/2012</t>
  </si>
  <si>
    <t>SC Interagro SA</t>
  </si>
  <si>
    <t>18.272/2018</t>
  </si>
  <si>
    <t>16.251/2016</t>
  </si>
  <si>
    <t>16.248/2016</t>
  </si>
  <si>
    <t>9.171/2009</t>
  </si>
  <si>
    <t>2009-2016</t>
  </si>
  <si>
    <t>11.199/2011</t>
  </si>
  <si>
    <t xml:space="preserve">7.021/2007 </t>
  </si>
  <si>
    <t xml:space="preserve">7.245/2007 </t>
  </si>
  <si>
    <t xml:space="preserve">8.155/2008 </t>
  </si>
  <si>
    <r>
      <rPr>
        <b/>
        <sz val="11"/>
        <color indexed="8"/>
        <rFont val="Calibri"/>
        <family val="2"/>
      </rPr>
      <t>„Arhitectura în călătorie. Compoziții din vilegiatură ale cadrelor didactice”.</t>
    </r>
    <r>
      <rPr>
        <sz val="11"/>
        <color indexed="8"/>
        <rFont val="Calibri"/>
        <family val="2"/>
      </rPr>
      <t xml:space="preserve">
Schita: Basilica, Italia, Spatiul expozitional UAUIM, 20 iunie - 5 iulie 2023</t>
    </r>
  </si>
  <si>
    <r>
      <rPr>
        <b/>
        <i/>
        <sz val="11"/>
        <color indexed="8"/>
        <rFont val="Calibri"/>
      </rPr>
      <t>Salmon and Salmonella</t>
    </r>
    <r>
      <rPr>
        <b/>
        <sz val="11"/>
        <color indexed="8"/>
        <rFont val="Calibri"/>
        <family val="2"/>
      </rPr>
      <t xml:space="preserve"> </t>
    </r>
    <r>
      <rPr>
        <sz val="11"/>
        <color indexed="8"/>
        <rFont val="Calibri"/>
        <family val="2"/>
      </rPr>
      <t>(pirografie pe polycloropren)
cu artist visual Cristina David, IVAN GALLERY, Bucuresti 2019</t>
    </r>
  </si>
  <si>
    <t>Ana-Maria Machedon, Georgica Mitrache, Dragoș Dordea, Bogdan Ispas</t>
  </si>
  <si>
    <r>
      <t xml:space="preserve">Atelierul de proiectare - Arhive 2023 / </t>
    </r>
    <r>
      <rPr>
        <i/>
        <sz val="11"/>
        <color indexed="8"/>
        <rFont val="Calibri"/>
      </rPr>
      <t>Conversie în stil în spațiul francofon</t>
    </r>
  </si>
  <si>
    <r>
      <t xml:space="preserve">Arhive de atelier / </t>
    </r>
    <r>
      <rPr>
        <i/>
        <sz val="11"/>
        <color indexed="8"/>
        <rFont val="Calibri"/>
      </rPr>
      <t>Living Danube Limes - Valorificarea patrimoniului cultural si dezvoltarea turismului sutenabil prin trăirea patrimoniului Limesului Dunărean ca bază pentru o nouă rută culturală</t>
    </r>
  </si>
  <si>
    <t>Ana-Maria Machedon, Georgică Mitrache, Dragoș Dordea, Bogdan Ispas</t>
  </si>
  <si>
    <t>Ana-Maria Machedon, Georgică Mitrache, Dan Paraschiv, Cosmin Hîrtiescu</t>
  </si>
  <si>
    <t>Ana-Maria Machedon,  Ana Opriș</t>
  </si>
  <si>
    <r>
      <t xml:space="preserve">Branding: Identitate și Desing în UAUIM / </t>
    </r>
    <r>
      <rPr>
        <i/>
        <sz val="11"/>
        <color indexed="8"/>
        <rFont val="Calibri"/>
      </rPr>
      <t xml:space="preserve">Promovare prin evenimente </t>
    </r>
  </si>
  <si>
    <r>
      <t xml:space="preserve">Branding: Identitate și Desing în UAUIM / </t>
    </r>
    <r>
      <rPr>
        <i/>
        <sz val="11"/>
        <color indexed="8"/>
        <rFont val="Calibri"/>
      </rPr>
      <t>Spațiu și semnalizare</t>
    </r>
  </si>
  <si>
    <t>Ana-Maria Machedon, Dragoș Dordea</t>
  </si>
  <si>
    <t>Ana-Maria Machedon, Georgică Mitrache; Dragoș Dordea</t>
  </si>
  <si>
    <t>Limesul Dunărean în România</t>
  </si>
  <si>
    <t>Dragoș Dordea,  Ana-Maria Machedon, Georgică Mitrache</t>
  </si>
  <si>
    <t>Front Urban Dunărean</t>
  </si>
  <si>
    <t xml:space="preserve"> Ana-Maria Machedon, Georgica Mitrache,Dragoș Dordea, Bogdan Ispas</t>
  </si>
  <si>
    <t>Georgică Mitrache; Dragoș Dordea; Ana-Maria Machedon</t>
  </si>
  <si>
    <t>Pensiune Agroturistică la Bughea de Jos</t>
  </si>
  <si>
    <t>Ana-Maria Machedon, Georgică Mitrache, Dragoș Dordea</t>
  </si>
  <si>
    <t>Living Danube Limes - Spațiul construit ca instrument pentru retrăirea istoriei; The Built Space as Tool for living History</t>
  </si>
  <si>
    <r>
      <rPr>
        <b/>
        <sz val="11"/>
        <color indexed="8"/>
        <rFont val="Calibri"/>
        <family val="2"/>
      </rPr>
      <t>B:ID UAUIM 2.0</t>
    </r>
    <r>
      <rPr>
        <sz val="11"/>
        <color indexed="8"/>
        <rFont val="Calibri"/>
        <family val="2"/>
      </rPr>
      <t xml:space="preserve"> Branding: Istorie și Design în UAUIM 2.0, Proiect finanțat prin Fondul pentru Finanțarea Cercetării Științifice Universitare UAUIM 2023</t>
    </r>
  </si>
  <si>
    <r>
      <t xml:space="preserve">INTERREG Transnational Program:                              </t>
    </r>
    <r>
      <rPr>
        <b/>
        <sz val="11"/>
        <color indexed="8"/>
        <rFont val="Calibri"/>
        <family val="2"/>
      </rPr>
      <t>LIVING DANUBE LIMES</t>
    </r>
    <r>
      <rPr>
        <sz val="11"/>
        <color indexed="8"/>
        <rFont val="Calibri"/>
        <family val="2"/>
      </rPr>
      <t xml:space="preserve">, </t>
    </r>
    <r>
      <rPr>
        <i/>
        <sz val="11"/>
        <color indexed="8"/>
        <rFont val="Calibri"/>
      </rPr>
      <t>Valorising cultural heritage and fostering sustainable tourism by LIVING the common history on the DANUBE LIMES</t>
    </r>
    <r>
      <rPr>
        <sz val="11"/>
        <color indexed="8"/>
        <rFont val="Calibri"/>
        <family val="2"/>
      </rPr>
      <t xml:space="preserve"> </t>
    </r>
  </si>
  <si>
    <r>
      <rPr>
        <b/>
        <sz val="11"/>
        <color indexed="8"/>
        <rFont val="Calibri"/>
        <family val="2"/>
      </rPr>
      <t>B:ID UAUIM</t>
    </r>
    <r>
      <rPr>
        <sz val="11"/>
        <color indexed="8"/>
        <rFont val="Calibri"/>
        <family val="2"/>
      </rPr>
      <t xml:space="preserve"> - Branding: Istorie și Design în UAUIM, Proiect finanțat prin Fondul pentru Finanțarea Cercetării Științifice Universitare UAUIM 2022 </t>
    </r>
  </si>
  <si>
    <r>
      <t xml:space="preserve">Cadru didactic invitat -  la Donau Universität Krems, Austria, departamentul: Bauen und Umwelt – Building and Environment Modulul: Gebäudebestand &amp; Baukulturelles Erbe Sanierung und Revitalisierung – Building Existence &amp; Architectural Heritage/Renovation and Revitalization; CURSURI: </t>
    </r>
    <r>
      <rPr>
        <i/>
        <sz val="11"/>
        <color indexed="8"/>
        <rFont val="Calibri"/>
      </rPr>
      <t>Revitaliesierungskonzepte: Umbaung der Moderne Architektur in Bukarest; Revitaliesierungskonzepte: Umbaung der Industriearchitektur: Studienfal Lykiardopoulos Mühle, Braila; Revitaliesierungskonzepte: Landscaft Analysen Cervinia</t>
    </r>
    <r>
      <rPr>
        <sz val="11"/>
        <color indexed="8"/>
        <rFont val="Calibri"/>
        <family val="2"/>
      </rPr>
      <t>. JURIU în cadrul susținerii lucrărilor de diplomă - master postuniversitar.</t>
    </r>
  </si>
  <si>
    <r>
      <t xml:space="preserve">ERASMUS de predare la Donau Universität Krems, Austria în cadrul departamentului: Bauen und Umwelt – Building and Environment; Modulul: Gebäudebestand &amp; Baukulturelles Erbe Sanierung und Revitalisierung – Building Existence &amp; Architectural Heritage/Renovation and Revitalization; CURSURI: </t>
    </r>
    <r>
      <rPr>
        <i/>
        <sz val="11"/>
        <color indexed="8"/>
        <rFont val="Calibri"/>
      </rPr>
      <t>Revitaliesierungskonzepte: Umbaung der Moderne Architektur in Bukarest; Revitaliesierungskonzepte: Umbaung der Industriearchitektur: Studienfal Lykiardopoulos Mühle</t>
    </r>
  </si>
  <si>
    <t>Asistent cercetare în cadrul Departamentului: Network City and Landscape – Netzwerk Stadt und Landschaft (NSL); proiect "Neue Eisenbahn-Alpentransversale" NEAT - Schweizerischer Nationalfonds (SNF)</t>
  </si>
  <si>
    <t>Master în arhitectură</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</si>
</sst>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 _l_e_i"/>
    <numFmt numFmtId="165" formatCode="0.0"/>
    <numFmt numFmtId="166" formatCode="#,##0.0"/>
  </numFmts>
  <fonts count="29" x14ac:knownFonts="1">
    <font>
      <sz val="11"/>
      <color theme="1"/>
      <name val="Calibri"/>
      <family val="2"/>
      <scheme val="minor"/>
    </font>
    <font>
      <sz val="11"/>
      <color theme="1"/>
      <name val="Calibri"/>
      <family val="2"/>
      <charset val="238"/>
      <scheme val="minor"/>
    </font>
    <font>
      <sz val="11"/>
      <color indexed="8"/>
      <name val="Calibri"/>
      <family val="2"/>
    </font>
    <font>
      <sz val="12"/>
      <color indexed="8"/>
      <name val="Calibri"/>
      <family val="2"/>
      <charset val="238"/>
    </font>
    <font>
      <b/>
      <sz val="12"/>
      <color indexed="8"/>
      <name val="Calibri"/>
      <family val="2"/>
      <charset val="238"/>
    </font>
    <font>
      <b/>
      <sz val="11"/>
      <color indexed="8"/>
      <name val="Calibri"/>
      <family val="2"/>
    </font>
    <font>
      <sz val="11"/>
      <color indexed="10"/>
      <name val="Calibri"/>
      <family val="2"/>
    </font>
    <font>
      <sz val="11"/>
      <name val="Calibri"/>
      <family val="2"/>
    </font>
    <font>
      <sz val="11"/>
      <color indexed="8"/>
      <name val="Calibri"/>
      <family val="2"/>
    </font>
    <font>
      <b/>
      <sz val="12"/>
      <color indexed="8"/>
      <name val="Calibri"/>
      <family val="2"/>
    </font>
    <font>
      <sz val="12"/>
      <color indexed="8"/>
      <name val="Calibri"/>
      <family val="2"/>
    </font>
    <font>
      <sz val="12"/>
      <name val="Calibri"/>
      <family val="2"/>
    </font>
    <font>
      <sz val="8"/>
      <name val="Calibri"/>
      <family val="2"/>
    </font>
    <font>
      <sz val="11"/>
      <color indexed="8"/>
      <name val="Calibri"/>
      <family val="2"/>
      <charset val="238"/>
    </font>
    <font>
      <u/>
      <sz val="11"/>
      <color indexed="12"/>
      <name val="Calibri"/>
      <family val="2"/>
    </font>
    <font>
      <sz val="11"/>
      <name val="Calibri"/>
      <family val="2"/>
      <charset val="238"/>
    </font>
    <font>
      <b/>
      <sz val="11"/>
      <color indexed="8"/>
      <name val="Calibri"/>
      <family val="2"/>
      <charset val="238"/>
    </font>
    <font>
      <b/>
      <sz val="11"/>
      <color theme="1"/>
      <name val="Calibri"/>
      <family val="2"/>
      <scheme val="minor"/>
    </font>
    <font>
      <sz val="11"/>
      <color rgb="FFFF0000"/>
      <name val="Calibri"/>
      <family val="2"/>
      <scheme val="minor"/>
    </font>
    <font>
      <sz val="11"/>
      <color theme="1"/>
      <name val="Calibri"/>
      <family val="2"/>
      <charset val="238"/>
      <scheme val="minor"/>
    </font>
    <font>
      <b/>
      <sz val="12"/>
      <color theme="1"/>
      <name val="Calibri"/>
      <family val="2"/>
      <scheme val="minor"/>
    </font>
    <font>
      <b/>
      <sz val="12"/>
      <color theme="1"/>
      <name val="Calibri"/>
      <family val="2"/>
      <charset val="238"/>
      <scheme val="minor"/>
    </font>
    <font>
      <sz val="10"/>
      <color indexed="8"/>
      <name val="Calibri"/>
      <family val="2"/>
      <charset val="238"/>
    </font>
    <font>
      <sz val="12"/>
      <color theme="1"/>
      <name val="Calibri"/>
      <family val="2"/>
      <charset val="238"/>
      <scheme val="minor"/>
    </font>
    <font>
      <i/>
      <sz val="11"/>
      <color indexed="8"/>
      <name val="Calibri"/>
    </font>
    <font>
      <i/>
      <sz val="11"/>
      <color theme="1"/>
      <name val="Calibri"/>
      <scheme val="minor"/>
    </font>
    <font>
      <b/>
      <i/>
      <sz val="11"/>
      <color indexed="8"/>
      <name val="Calibri"/>
    </font>
    <font>
      <i/>
      <sz val="12"/>
      <color indexed="8"/>
      <name val="Calibri"/>
    </font>
    <font>
      <sz val="8"/>
      <name val="Calibri"/>
      <family val="2"/>
      <scheme val="minor"/>
    </font>
  </fonts>
  <fills count="9">
    <fill>
      <patternFill patternType="none"/>
    </fill>
    <fill>
      <patternFill patternType="gray125"/>
    </fill>
    <fill>
      <patternFill patternType="solid">
        <fgColor theme="4" tint="0.59999389629810485"/>
        <bgColor indexed="64"/>
      </patternFill>
    </fill>
    <fill>
      <patternFill patternType="solid">
        <fgColor theme="0" tint="-0.249977111117893"/>
        <bgColor indexed="64"/>
      </patternFill>
    </fill>
    <fill>
      <patternFill patternType="solid">
        <fgColor theme="6" tint="0.39997558519241921"/>
        <bgColor indexed="64"/>
      </patternFill>
    </fill>
    <fill>
      <patternFill patternType="solid">
        <fgColor rgb="FFC8EBB7"/>
        <bgColor indexed="64"/>
      </patternFill>
    </fill>
    <fill>
      <patternFill patternType="solid">
        <fgColor theme="6"/>
        <bgColor indexed="64"/>
      </patternFill>
    </fill>
    <fill>
      <patternFill patternType="solid">
        <fgColor theme="5"/>
        <bgColor indexed="64"/>
      </patternFill>
    </fill>
    <fill>
      <patternFill patternType="solid">
        <fgColor theme="3" tint="0.59999389629810485"/>
        <bgColor indexed="64"/>
      </patternFill>
    </fill>
  </fills>
  <borders count="55">
    <border>
      <left/>
      <right/>
      <top/>
      <bottom/>
      <diagonal/>
    </border>
    <border>
      <left style="thin">
        <color indexed="8"/>
      </left>
      <right style="thin">
        <color indexed="8"/>
      </right>
      <top style="thin">
        <color indexed="8"/>
      </top>
      <bottom style="thin">
        <color indexed="8"/>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indexed="8"/>
      </left>
      <right style="thin">
        <color indexed="8"/>
      </right>
      <top style="thin">
        <color indexed="8"/>
      </top>
      <bottom/>
      <diagonal/>
    </border>
    <border>
      <left style="thin">
        <color auto="1"/>
      </left>
      <right style="thin">
        <color auto="1"/>
      </right>
      <top style="thin">
        <color auto="1"/>
      </top>
      <bottom style="medium">
        <color auto="1"/>
      </bottom>
      <diagonal/>
    </border>
    <border>
      <left style="medium">
        <color auto="1"/>
      </left>
      <right style="thin">
        <color auto="1"/>
      </right>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indexed="8"/>
      </left>
      <right style="thin">
        <color indexed="8"/>
      </right>
      <top/>
      <bottom style="thin">
        <color indexed="8"/>
      </bottom>
      <diagonal/>
    </border>
    <border>
      <left/>
      <right/>
      <top/>
      <bottom style="thin">
        <color auto="1"/>
      </bottom>
      <diagonal/>
    </border>
    <border>
      <left style="thin">
        <color indexed="8"/>
      </left>
      <right style="thin">
        <color indexed="8"/>
      </right>
      <top/>
      <bottom/>
      <diagonal/>
    </border>
    <border>
      <left style="thin">
        <color auto="1"/>
      </left>
      <right style="thin">
        <color auto="1"/>
      </right>
      <top style="thin">
        <color indexed="8"/>
      </top>
      <bottom style="thin">
        <color auto="1"/>
      </bottom>
      <diagonal/>
    </border>
    <border>
      <left style="thin">
        <color indexed="8"/>
      </left>
      <right style="thin">
        <color indexed="8"/>
      </right>
      <top style="thin">
        <color indexed="8"/>
      </top>
      <bottom style="thin">
        <color auto="1"/>
      </bottom>
      <diagonal/>
    </border>
    <border>
      <left style="thin">
        <color indexed="8"/>
      </left>
      <right/>
      <top style="thin">
        <color indexed="8"/>
      </top>
      <bottom style="thin">
        <color indexed="8"/>
      </bottom>
      <diagonal/>
    </border>
    <border>
      <left style="thin">
        <color indexed="8"/>
      </left>
      <right/>
      <top/>
      <bottom style="thin">
        <color indexed="8"/>
      </bottom>
      <diagonal/>
    </border>
    <border>
      <left style="thin">
        <color indexed="8"/>
      </left>
      <right/>
      <top style="thin">
        <color indexed="8"/>
      </top>
      <bottom/>
      <diagonal/>
    </border>
    <border>
      <left style="thin">
        <color auto="1"/>
      </left>
      <right/>
      <top style="thin">
        <color auto="1"/>
      </top>
      <bottom/>
      <diagonal/>
    </border>
    <border>
      <left style="thin">
        <color indexed="8"/>
      </left>
      <right/>
      <top/>
      <bottom/>
      <diagonal/>
    </border>
    <border>
      <left style="thin">
        <color indexed="8"/>
      </left>
      <right style="thin">
        <color indexed="8"/>
      </right>
      <top/>
      <bottom style="thin">
        <color auto="1"/>
      </bottom>
      <diagonal/>
    </border>
    <border>
      <left style="thin">
        <color auto="1"/>
      </left>
      <right style="thin">
        <color auto="1"/>
      </right>
      <top style="double">
        <color auto="1"/>
      </top>
      <bottom style="double">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thin">
        <color auto="1"/>
      </left>
      <right style="medium">
        <color auto="1"/>
      </right>
      <top style="thin">
        <color auto="1"/>
      </top>
      <bottom style="thin">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auto="1"/>
      </left>
      <right style="medium">
        <color auto="1"/>
      </right>
      <top style="medium">
        <color auto="1"/>
      </top>
      <bottom style="thin">
        <color auto="1"/>
      </bottom>
      <diagonal/>
    </border>
    <border>
      <left style="medium">
        <color auto="1"/>
      </left>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top/>
      <bottom style="thin">
        <color auto="1"/>
      </bottom>
      <diagonal/>
    </border>
    <border>
      <left style="thin">
        <color auto="1"/>
      </left>
      <right/>
      <top style="thin">
        <color auto="1"/>
      </top>
      <bottom style="thin">
        <color auto="1"/>
      </bottom>
      <diagonal/>
    </border>
    <border>
      <left style="thin">
        <color auto="1"/>
      </left>
      <right/>
      <top style="thin">
        <color auto="1"/>
      </top>
      <bottom style="medium">
        <color auto="1"/>
      </bottom>
      <diagonal/>
    </border>
    <border>
      <left style="thin">
        <color auto="1"/>
      </left>
      <right style="medium">
        <color auto="1"/>
      </right>
      <top style="thin">
        <color auto="1"/>
      </top>
      <bottom style="medium">
        <color auto="1"/>
      </bottom>
      <diagonal/>
    </border>
    <border>
      <left/>
      <right style="thin">
        <color auto="1"/>
      </right>
      <top style="thin">
        <color auto="1"/>
      </top>
      <bottom style="thin">
        <color auto="1"/>
      </bottom>
      <diagonal/>
    </border>
    <border>
      <left/>
      <right style="thin">
        <color auto="1"/>
      </right>
      <top/>
      <bottom style="thin">
        <color auto="1"/>
      </bottom>
      <diagonal/>
    </border>
    <border>
      <left/>
      <right style="thin">
        <color auto="1"/>
      </right>
      <top style="medium">
        <color auto="1"/>
      </top>
      <bottom style="medium">
        <color auto="1"/>
      </bottom>
      <diagonal/>
    </border>
    <border>
      <left/>
      <right/>
      <top style="medium">
        <color auto="1"/>
      </top>
      <bottom style="thin">
        <color auto="1"/>
      </bottom>
      <diagonal/>
    </border>
    <border>
      <left style="thin">
        <color auto="1"/>
      </left>
      <right style="medium">
        <color auto="1"/>
      </right>
      <top/>
      <bottom style="thin">
        <color auto="1"/>
      </bottom>
      <diagonal/>
    </border>
    <border>
      <left/>
      <right/>
      <top style="medium">
        <color auto="1"/>
      </top>
      <bottom/>
      <diagonal/>
    </border>
    <border>
      <left/>
      <right/>
      <top/>
      <bottom style="thin">
        <color indexed="8"/>
      </bottom>
      <diagonal/>
    </border>
    <border>
      <left/>
      <right style="thin">
        <color auto="1"/>
      </right>
      <top/>
      <bottom/>
      <diagonal/>
    </border>
    <border>
      <left style="thin">
        <color auto="1"/>
      </left>
      <right style="thin">
        <color auto="1"/>
      </right>
      <top/>
      <bottom/>
      <diagonal/>
    </border>
    <border>
      <left style="thin">
        <color auto="1"/>
      </left>
      <right/>
      <top/>
      <bottom/>
      <diagonal/>
    </border>
    <border>
      <left style="medium">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thin">
        <color auto="1"/>
      </right>
      <top/>
      <bottom/>
      <diagonal/>
    </border>
  </borders>
  <cellStyleXfs count="2">
    <xf numFmtId="0" fontId="0" fillId="0" borderId="0"/>
    <xf numFmtId="0" fontId="14" fillId="0" borderId="0" applyNumberFormat="0" applyFill="0" applyBorder="0" applyAlignment="0" applyProtection="0">
      <alignment vertical="top"/>
      <protection locked="0"/>
    </xf>
  </cellStyleXfs>
  <cellXfs count="489">
    <xf numFmtId="0" fontId="0" fillId="0" borderId="0" xfId="0"/>
    <xf numFmtId="0" fontId="5" fillId="0" borderId="0" xfId="0" applyFont="1"/>
    <xf numFmtId="0" fontId="3" fillId="0" borderId="0" xfId="0" applyFont="1" applyAlignment="1" applyProtection="1">
      <alignment horizontal="center" vertical="center"/>
      <protection hidden="1"/>
    </xf>
    <xf numFmtId="1" fontId="3" fillId="0" borderId="0" xfId="0" applyNumberFormat="1" applyFont="1" applyAlignment="1" applyProtection="1">
      <alignment horizontal="center" vertical="center"/>
      <protection hidden="1"/>
    </xf>
    <xf numFmtId="0" fontId="3" fillId="0" borderId="0" xfId="0" applyFont="1" applyBorder="1" applyAlignment="1" applyProtection="1">
      <alignment horizontal="center" vertical="center" wrapText="1"/>
      <protection hidden="1"/>
    </xf>
    <xf numFmtId="0" fontId="3" fillId="0" borderId="0" xfId="0" applyFont="1" applyProtection="1">
      <protection hidden="1"/>
    </xf>
    <xf numFmtId="0" fontId="3" fillId="0" borderId="0" xfId="0" applyFont="1"/>
    <xf numFmtId="2" fontId="4" fillId="0" borderId="0" xfId="0" applyNumberFormat="1" applyFont="1" applyBorder="1" applyAlignment="1" applyProtection="1">
      <alignment horizontal="center" vertical="center" wrapText="1"/>
      <protection hidden="1"/>
    </xf>
    <xf numFmtId="2" fontId="3" fillId="0" borderId="0" xfId="0" applyNumberFormat="1" applyFont="1" applyBorder="1" applyAlignment="1" applyProtection="1">
      <alignment horizontal="center" vertical="center" wrapText="1"/>
      <protection hidden="1"/>
    </xf>
    <xf numFmtId="0" fontId="3" fillId="0" borderId="0" xfId="0" quotePrefix="1" applyFont="1" applyBorder="1" applyProtection="1">
      <protection hidden="1"/>
    </xf>
    <xf numFmtId="0" fontId="3" fillId="0" borderId="0" xfId="0" applyFont="1" applyBorder="1" applyProtection="1">
      <protection hidden="1"/>
    </xf>
    <xf numFmtId="0" fontId="0" fillId="0" borderId="1" xfId="0" applyBorder="1" applyAlignment="1">
      <alignment wrapText="1"/>
    </xf>
    <xf numFmtId="0" fontId="5" fillId="0" borderId="1" xfId="0" applyFont="1" applyBorder="1" applyAlignment="1">
      <alignment wrapText="1"/>
    </xf>
    <xf numFmtId="0" fontId="0" fillId="0" borderId="2" xfId="0" applyBorder="1"/>
    <xf numFmtId="0" fontId="0" fillId="0" borderId="3" xfId="0" applyBorder="1"/>
    <xf numFmtId="0" fontId="2" fillId="0" borderId="1" xfId="0" applyFont="1" applyBorder="1" applyAlignment="1">
      <alignment wrapText="1"/>
    </xf>
    <xf numFmtId="0" fontId="2" fillId="0" borderId="0" xfId="0" applyFont="1" applyBorder="1" applyAlignment="1">
      <alignment wrapText="1"/>
    </xf>
    <xf numFmtId="0" fontId="3" fillId="0" borderId="0" xfId="0" applyFont="1" applyAlignment="1" applyProtection="1">
      <alignment horizontal="left" vertical="center"/>
      <protection hidden="1"/>
    </xf>
    <xf numFmtId="0" fontId="0" fillId="0" borderId="0" xfId="0" applyBorder="1" applyAlignment="1">
      <alignment wrapText="1"/>
    </xf>
    <xf numFmtId="0" fontId="0" fillId="0" borderId="2" xfId="0" applyBorder="1" applyAlignment="1">
      <alignment horizontal="center"/>
    </xf>
    <xf numFmtId="0" fontId="10" fillId="0" borderId="2" xfId="0" applyFont="1" applyBorder="1" applyAlignment="1">
      <alignment horizontal="center" vertical="center"/>
    </xf>
    <xf numFmtId="0" fontId="10" fillId="0" borderId="2" xfId="0" applyFont="1" applyBorder="1" applyAlignment="1">
      <alignment horizontal="center" vertical="center" wrapText="1"/>
    </xf>
    <xf numFmtId="0" fontId="0" fillId="0" borderId="0" xfId="0" applyBorder="1"/>
    <xf numFmtId="0" fontId="10" fillId="0" borderId="2" xfId="0" applyFont="1" applyBorder="1" applyAlignment="1">
      <alignment wrapText="1"/>
    </xf>
    <xf numFmtId="0" fontId="10" fillId="0" borderId="2" xfId="0" quotePrefix="1" applyFont="1" applyBorder="1" applyAlignment="1">
      <alignment horizontal="center" vertical="center"/>
    </xf>
    <xf numFmtId="0" fontId="10" fillId="0" borderId="0" xfId="0" applyFont="1" applyBorder="1" applyAlignment="1">
      <alignment horizontal="center" vertical="center" wrapText="1"/>
    </xf>
    <xf numFmtId="0" fontId="10" fillId="0" borderId="0" xfId="0" applyFont="1" applyFill="1" applyBorder="1" applyAlignment="1">
      <alignment horizontal="center" vertical="center" wrapText="1"/>
    </xf>
    <xf numFmtId="0" fontId="7" fillId="0" borderId="0" xfId="0" applyFont="1" applyBorder="1" applyAlignment="1">
      <alignment wrapText="1"/>
    </xf>
    <xf numFmtId="0" fontId="8" fillId="0" borderId="0" xfId="0" applyFont="1" applyBorder="1" applyAlignment="1">
      <alignment wrapText="1"/>
    </xf>
    <xf numFmtId="0" fontId="10" fillId="0" borderId="2" xfId="0" quotePrefix="1" applyFont="1" applyBorder="1" applyAlignment="1">
      <alignment horizontal="center" vertical="center" wrapText="1"/>
    </xf>
    <xf numFmtId="0" fontId="10" fillId="0" borderId="0" xfId="0" applyFont="1" applyAlignment="1">
      <alignment horizontal="center" vertical="center" wrapText="1"/>
    </xf>
    <xf numFmtId="0" fontId="10" fillId="0" borderId="4" xfId="0" applyFont="1" applyBorder="1" applyAlignment="1">
      <alignment horizontal="center" vertical="center" wrapText="1"/>
    </xf>
    <xf numFmtId="0" fontId="7" fillId="0" borderId="1" xfId="0" applyFont="1" applyBorder="1" applyAlignment="1">
      <alignment wrapText="1"/>
    </xf>
    <xf numFmtId="0" fontId="10" fillId="0" borderId="0" xfId="0" applyFont="1" applyAlignment="1"/>
    <xf numFmtId="0" fontId="0" fillId="0" borderId="0" xfId="0" applyAlignment="1">
      <alignment horizontal="center" vertical="center" wrapText="1"/>
    </xf>
    <xf numFmtId="0" fontId="0" fillId="0" borderId="0" xfId="0" applyFill="1" applyBorder="1" applyAlignment="1">
      <alignment wrapText="1"/>
    </xf>
    <xf numFmtId="0" fontId="2" fillId="0" borderId="5" xfId="0" applyFont="1" applyBorder="1" applyAlignment="1">
      <alignment wrapText="1"/>
    </xf>
    <xf numFmtId="0" fontId="10" fillId="0" borderId="0" xfId="0" applyFont="1" applyBorder="1"/>
    <xf numFmtId="0" fontId="0" fillId="0" borderId="0" xfId="0" applyAlignment="1">
      <alignment horizontal="left"/>
    </xf>
    <xf numFmtId="0" fontId="9" fillId="0" borderId="0" xfId="0" applyFont="1" applyAlignment="1" applyProtection="1">
      <alignment horizontal="center" vertical="center"/>
      <protection hidden="1"/>
    </xf>
    <xf numFmtId="0" fontId="9" fillId="0" borderId="0" xfId="0" applyFont="1" applyAlignment="1" applyProtection="1">
      <alignment vertical="center"/>
      <protection hidden="1"/>
    </xf>
    <xf numFmtId="0" fontId="9" fillId="0" borderId="0" xfId="0" applyFont="1" applyAlignment="1">
      <alignment wrapText="1"/>
    </xf>
    <xf numFmtId="0" fontId="13" fillId="0" borderId="2" xfId="0" applyFont="1" applyBorder="1" applyAlignment="1">
      <alignment horizontal="center" vertical="center" wrapText="1"/>
    </xf>
    <xf numFmtId="0" fontId="3" fillId="0" borderId="0" xfId="0" applyFont="1" applyAlignment="1" applyProtection="1">
      <alignment vertical="center"/>
      <protection hidden="1"/>
    </xf>
    <xf numFmtId="0" fontId="0" fillId="0" borderId="0" xfId="0" applyBorder="1" applyAlignment="1">
      <alignment horizontal="center" vertical="center"/>
    </xf>
    <xf numFmtId="2" fontId="5" fillId="0" borderId="0" xfId="0" applyNumberFormat="1" applyFont="1" applyBorder="1" applyAlignment="1">
      <alignment horizontal="center" vertical="center"/>
    </xf>
    <xf numFmtId="0" fontId="0" fillId="0" borderId="0" xfId="0" applyFill="1" applyBorder="1" applyAlignment="1">
      <alignment horizontal="center" vertical="center"/>
    </xf>
    <xf numFmtId="0" fontId="10" fillId="0" borderId="0" xfId="0" applyFont="1"/>
    <xf numFmtId="0" fontId="10" fillId="0" borderId="0" xfId="0" applyFont="1" applyBorder="1" applyAlignment="1">
      <alignment wrapText="1"/>
    </xf>
    <xf numFmtId="0" fontId="11" fillId="0" borderId="0" xfId="0" applyFont="1" applyBorder="1" applyAlignment="1">
      <alignment wrapText="1"/>
    </xf>
    <xf numFmtId="0" fontId="10" fillId="0" borderId="0" xfId="0" applyFont="1" applyFill="1" applyBorder="1" applyAlignment="1">
      <alignment wrapText="1"/>
    </xf>
    <xf numFmtId="0" fontId="3" fillId="0" borderId="0" xfId="0" applyFont="1" applyAlignment="1">
      <alignment horizontal="center"/>
    </xf>
    <xf numFmtId="0" fontId="10" fillId="0" borderId="6" xfId="0" applyFont="1" applyBorder="1" applyAlignment="1">
      <alignment horizontal="center" vertical="center" wrapText="1"/>
    </xf>
    <xf numFmtId="0" fontId="3" fillId="0" borderId="0" xfId="0" applyNumberFormat="1" applyFont="1" applyFill="1" applyBorder="1" applyAlignment="1" applyProtection="1">
      <alignment horizontal="center" vertical="center" wrapText="1"/>
      <protection locked="0"/>
    </xf>
    <xf numFmtId="0" fontId="9" fillId="0" borderId="0" xfId="0" applyFont="1" applyAlignment="1">
      <alignment horizontal="center" vertical="center" wrapText="1"/>
    </xf>
    <xf numFmtId="0" fontId="10" fillId="0" borderId="0" xfId="0" applyFont="1" applyFill="1" applyBorder="1" applyAlignment="1">
      <alignment horizontal="center" vertical="center"/>
    </xf>
    <xf numFmtId="0" fontId="0" fillId="0" borderId="0" xfId="0" applyAlignment="1">
      <alignment wrapText="1"/>
    </xf>
    <xf numFmtId="0" fontId="0" fillId="0" borderId="0" xfId="0" applyFill="1"/>
    <xf numFmtId="0" fontId="0" fillId="0" borderId="0" xfId="0" applyFill="1" applyBorder="1"/>
    <xf numFmtId="0" fontId="9" fillId="0" borderId="0" xfId="0" applyFont="1" applyBorder="1" applyAlignment="1">
      <alignment horizontal="center" vertical="center" wrapText="1"/>
    </xf>
    <xf numFmtId="0" fontId="9" fillId="0" borderId="0" xfId="0" applyFont="1" applyBorder="1" applyAlignment="1">
      <alignment horizontal="center" wrapText="1"/>
    </xf>
    <xf numFmtId="0" fontId="5" fillId="0" borderId="0" xfId="0" applyFont="1" applyAlignment="1">
      <alignment horizontal="center" vertical="center" wrapText="1"/>
    </xf>
    <xf numFmtId="0" fontId="6" fillId="0" borderId="0" xfId="0" applyFont="1"/>
    <xf numFmtId="0" fontId="9" fillId="0" borderId="0" xfId="0" applyFont="1" applyBorder="1" applyAlignment="1" applyProtection="1">
      <alignment horizontal="center" vertical="center" wrapText="1"/>
      <protection hidden="1"/>
    </xf>
    <xf numFmtId="0" fontId="10" fillId="0" borderId="4" xfId="0" applyFont="1" applyBorder="1" applyAlignment="1">
      <alignment horizontal="center" vertical="center"/>
    </xf>
    <xf numFmtId="0" fontId="10" fillId="0" borderId="4" xfId="0" quotePrefix="1" applyFont="1" applyBorder="1" applyAlignment="1">
      <alignment horizontal="center" vertical="center"/>
    </xf>
    <xf numFmtId="0" fontId="10" fillId="0" borderId="7" xfId="0" applyFont="1" applyBorder="1" applyAlignment="1">
      <alignment horizontal="center" vertical="center"/>
    </xf>
    <xf numFmtId="0" fontId="10" fillId="0" borderId="8" xfId="0" applyFont="1" applyBorder="1" applyAlignment="1">
      <alignment horizontal="center" vertical="center"/>
    </xf>
    <xf numFmtId="0" fontId="10" fillId="0" borderId="9" xfId="0" applyFont="1" applyBorder="1" applyAlignment="1">
      <alignment horizontal="center" vertical="center"/>
    </xf>
    <xf numFmtId="0" fontId="10" fillId="0" borderId="6" xfId="0" applyFont="1" applyBorder="1" applyAlignment="1">
      <alignment horizontal="center" vertical="center"/>
    </xf>
    <xf numFmtId="0" fontId="9" fillId="0" borderId="0" xfId="0" applyFont="1" applyBorder="1" applyAlignment="1">
      <alignment wrapText="1"/>
    </xf>
    <xf numFmtId="0" fontId="7" fillId="0" borderId="6" xfId="0" applyFont="1" applyBorder="1"/>
    <xf numFmtId="0" fontId="0" fillId="0" borderId="10" xfId="0" applyBorder="1" applyAlignment="1">
      <alignment wrapText="1"/>
    </xf>
    <xf numFmtId="0" fontId="5" fillId="0" borderId="0" xfId="0" applyFont="1" applyBorder="1" applyAlignment="1">
      <alignment horizontal="center" wrapText="1"/>
    </xf>
    <xf numFmtId="0" fontId="3" fillId="0" borderId="2" xfId="0" applyFont="1" applyFill="1" applyBorder="1" applyAlignment="1" applyProtection="1">
      <alignment horizontal="left" vertical="center" wrapText="1"/>
    </xf>
    <xf numFmtId="0" fontId="9" fillId="0" borderId="11" xfId="0" applyFont="1" applyBorder="1" applyAlignment="1">
      <alignment horizontal="center" vertical="center" wrapText="1"/>
    </xf>
    <xf numFmtId="0" fontId="5" fillId="0" borderId="1" xfId="0" applyFont="1" applyBorder="1" applyAlignment="1">
      <alignment horizontal="center" wrapText="1"/>
    </xf>
    <xf numFmtId="0" fontId="0" fillId="0" borderId="0" xfId="0" applyAlignment="1">
      <alignment horizontal="center"/>
    </xf>
    <xf numFmtId="0" fontId="2" fillId="0" borderId="1" xfId="0" applyFont="1" applyBorder="1" applyAlignment="1">
      <alignment vertical="top" wrapText="1"/>
    </xf>
    <xf numFmtId="0" fontId="0" fillId="0" borderId="1" xfId="0" applyBorder="1" applyAlignment="1">
      <alignment vertical="top" wrapText="1"/>
    </xf>
    <xf numFmtId="0" fontId="0" fillId="0" borderId="5" xfId="0" applyBorder="1" applyAlignment="1">
      <alignment vertical="top" wrapText="1"/>
    </xf>
    <xf numFmtId="0" fontId="0" fillId="0" borderId="10" xfId="0" applyBorder="1" applyAlignment="1">
      <alignment vertical="top" wrapText="1"/>
    </xf>
    <xf numFmtId="0" fontId="0" fillId="0" borderId="1" xfId="0" applyBorder="1" applyAlignment="1">
      <alignment horizontal="center" vertical="top" wrapText="1"/>
    </xf>
    <xf numFmtId="0" fontId="0" fillId="0" borderId="5" xfId="0" applyBorder="1" applyAlignment="1">
      <alignment horizontal="center" vertical="top" wrapText="1"/>
    </xf>
    <xf numFmtId="0" fontId="0" fillId="0" borderId="12" xfId="0" applyBorder="1" applyAlignment="1">
      <alignment horizontal="center" vertical="top" wrapText="1"/>
    </xf>
    <xf numFmtId="0" fontId="0" fillId="0" borderId="10" xfId="0" applyBorder="1" applyAlignment="1">
      <alignment horizontal="center" vertical="top" wrapText="1"/>
    </xf>
    <xf numFmtId="0" fontId="0" fillId="0" borderId="13" xfId="0" applyBorder="1" applyAlignment="1">
      <alignment vertical="top" wrapText="1"/>
    </xf>
    <xf numFmtId="0" fontId="0" fillId="0" borderId="13" xfId="0" applyBorder="1" applyAlignment="1">
      <alignment horizontal="center" vertical="top" wrapText="1"/>
    </xf>
    <xf numFmtId="0" fontId="0" fillId="0" borderId="13" xfId="0" applyBorder="1" applyAlignment="1">
      <alignment horizontal="center" vertical="top"/>
    </xf>
    <xf numFmtId="0" fontId="2" fillId="0" borderId="14" xfId="0" applyFont="1" applyBorder="1" applyAlignment="1">
      <alignment vertical="top" wrapText="1"/>
    </xf>
    <xf numFmtId="0" fontId="2" fillId="0" borderId="10" xfId="0" applyFont="1" applyBorder="1" applyAlignment="1">
      <alignment vertical="top" wrapText="1"/>
    </xf>
    <xf numFmtId="0" fontId="17" fillId="0" borderId="0" xfId="0" applyFont="1"/>
    <xf numFmtId="0" fontId="5" fillId="0" borderId="2" xfId="0" applyFont="1" applyBorder="1"/>
    <xf numFmtId="0" fontId="5" fillId="0" borderId="2" xfId="0" applyFont="1" applyBorder="1" applyAlignment="1">
      <alignment horizontal="center"/>
    </xf>
    <xf numFmtId="0" fontId="5" fillId="0" borderId="2" xfId="0" applyFont="1" applyBorder="1" applyAlignment="1">
      <alignment horizontal="center" wrapText="1"/>
    </xf>
    <xf numFmtId="0" fontId="5" fillId="0" borderId="1" xfId="0" applyFont="1" applyBorder="1" applyAlignment="1">
      <alignment horizontal="center" vertical="top" wrapText="1"/>
    </xf>
    <xf numFmtId="0" fontId="2" fillId="0" borderId="10" xfId="0" applyFont="1" applyBorder="1" applyAlignment="1">
      <alignment horizontal="center" vertical="top" wrapText="1"/>
    </xf>
    <xf numFmtId="0" fontId="2" fillId="0" borderId="1" xfId="0" applyFont="1" applyBorder="1" applyAlignment="1">
      <alignment horizontal="center" vertical="top" wrapText="1"/>
    </xf>
    <xf numFmtId="0" fontId="2" fillId="0" borderId="5" xfId="0" applyFont="1" applyBorder="1" applyAlignment="1">
      <alignment horizontal="center" vertical="top" wrapText="1"/>
    </xf>
    <xf numFmtId="0" fontId="2" fillId="0" borderId="12" xfId="0" applyFont="1" applyBorder="1" applyAlignment="1">
      <alignment horizontal="center" vertical="top" wrapText="1"/>
    </xf>
    <xf numFmtId="0" fontId="2" fillId="0" borderId="2" xfId="0" applyFont="1" applyBorder="1" applyAlignment="1">
      <alignment horizontal="center" vertical="top" wrapText="1"/>
    </xf>
    <xf numFmtId="0" fontId="2" fillId="0" borderId="15" xfId="0" applyFont="1" applyBorder="1" applyAlignment="1">
      <alignment horizontal="center" vertical="top" wrapText="1"/>
    </xf>
    <xf numFmtId="0" fontId="2" fillId="0" borderId="16" xfId="0" applyFont="1" applyBorder="1" applyAlignment="1">
      <alignment horizontal="left" vertical="top" wrapText="1"/>
    </xf>
    <xf numFmtId="0" fontId="2" fillId="0" borderId="15" xfId="0" applyFont="1" applyBorder="1" applyAlignment="1">
      <alignment horizontal="left" vertical="top" wrapText="1"/>
    </xf>
    <xf numFmtId="0" fontId="7" fillId="0" borderId="15" xfId="0" applyFont="1" applyBorder="1" applyAlignment="1">
      <alignment horizontal="left" vertical="top" wrapText="1"/>
    </xf>
    <xf numFmtId="0" fontId="2" fillId="0" borderId="17" xfId="0" applyFont="1" applyBorder="1" applyAlignment="1">
      <alignment horizontal="left" vertical="top" wrapText="1"/>
    </xf>
    <xf numFmtId="0" fontId="2" fillId="0" borderId="18" xfId="0" applyFont="1" applyBorder="1" applyAlignment="1">
      <alignment horizontal="left" vertical="top" wrapText="1"/>
    </xf>
    <xf numFmtId="0" fontId="2" fillId="0" borderId="2" xfId="0" applyFont="1" applyBorder="1" applyAlignment="1">
      <alignment horizontal="left" vertical="top" wrapText="1"/>
    </xf>
    <xf numFmtId="0" fontId="2" fillId="0" borderId="19" xfId="0" applyFont="1" applyBorder="1" applyAlignment="1">
      <alignment horizontal="left" vertical="top" wrapText="1"/>
    </xf>
    <xf numFmtId="0" fontId="0" fillId="0" borderId="3" xfId="0" applyBorder="1" applyAlignment="1">
      <alignment horizontal="center"/>
    </xf>
    <xf numFmtId="0" fontId="0" fillId="0" borderId="21" xfId="0" applyBorder="1" applyAlignment="1">
      <alignment horizontal="center"/>
    </xf>
    <xf numFmtId="0" fontId="0" fillId="0" borderId="21" xfId="0" applyBorder="1"/>
    <xf numFmtId="165" fontId="0" fillId="0" borderId="4" xfId="0" applyNumberFormat="1" applyFont="1" applyBorder="1" applyAlignment="1">
      <alignment horizontal="center" vertical="top"/>
    </xf>
    <xf numFmtId="165" fontId="0" fillId="0" borderId="2" xfId="0" applyNumberFormat="1" applyFont="1" applyBorder="1" applyAlignment="1">
      <alignment horizontal="center" vertical="top"/>
    </xf>
    <xf numFmtId="165" fontId="0" fillId="0" borderId="3" xfId="0" applyNumberFormat="1" applyFont="1" applyBorder="1" applyAlignment="1">
      <alignment horizontal="center" vertical="top"/>
    </xf>
    <xf numFmtId="165" fontId="0" fillId="0" borderId="2" xfId="0" applyNumberFormat="1" applyBorder="1" applyAlignment="1">
      <alignment horizontal="center"/>
    </xf>
    <xf numFmtId="165" fontId="0" fillId="0" borderId="3" xfId="0" applyNumberFormat="1" applyBorder="1" applyAlignment="1">
      <alignment horizontal="center"/>
    </xf>
    <xf numFmtId="165" fontId="17" fillId="0" borderId="21" xfId="0" applyNumberFormat="1" applyFont="1" applyBorder="1" applyAlignment="1">
      <alignment horizontal="center"/>
    </xf>
    <xf numFmtId="0" fontId="13" fillId="0" borderId="22" xfId="0" applyNumberFormat="1" applyFont="1" applyBorder="1" applyAlignment="1" applyProtection="1">
      <alignment horizontal="center" vertical="center" wrapText="1"/>
      <protection locked="0"/>
    </xf>
    <xf numFmtId="49" fontId="13" fillId="0" borderId="23" xfId="0" applyNumberFormat="1" applyFont="1" applyBorder="1" applyAlignment="1" applyProtection="1">
      <alignment horizontal="left" vertical="center" wrapText="1"/>
      <protection locked="0"/>
    </xf>
    <xf numFmtId="49" fontId="13" fillId="0" borderId="23" xfId="0" applyNumberFormat="1" applyFont="1" applyBorder="1" applyAlignment="1" applyProtection="1">
      <alignment horizontal="center" vertical="center" wrapText="1"/>
      <protection locked="0"/>
    </xf>
    <xf numFmtId="1" fontId="13" fillId="0" borderId="23" xfId="0" applyNumberFormat="1" applyFont="1" applyBorder="1" applyAlignment="1" applyProtection="1">
      <alignment horizontal="center" vertical="center" wrapText="1"/>
      <protection locked="0"/>
    </xf>
    <xf numFmtId="0" fontId="13" fillId="0" borderId="7" xfId="0" applyNumberFormat="1" applyFont="1" applyBorder="1" applyAlignment="1" applyProtection="1">
      <alignment horizontal="center" vertical="center" wrapText="1"/>
      <protection locked="0"/>
    </xf>
    <xf numFmtId="49" fontId="13" fillId="0" borderId="4" xfId="0" applyNumberFormat="1" applyFont="1" applyBorder="1" applyAlignment="1" applyProtection="1">
      <alignment horizontal="left" vertical="center" wrapText="1"/>
      <protection locked="0"/>
    </xf>
    <xf numFmtId="0" fontId="13" fillId="0" borderId="2" xfId="0" applyFont="1" applyBorder="1" applyAlignment="1" applyProtection="1">
      <alignment horizontal="left" vertical="center" wrapText="1"/>
      <protection locked="0"/>
    </xf>
    <xf numFmtId="0" fontId="13" fillId="0" borderId="2" xfId="0" applyFont="1" applyBorder="1" applyAlignment="1" applyProtection="1">
      <alignment horizontal="center" vertical="center" wrapText="1"/>
      <protection locked="0"/>
    </xf>
    <xf numFmtId="1" fontId="13" fillId="0" borderId="2" xfId="0" applyNumberFormat="1" applyFont="1" applyBorder="1" applyAlignment="1" applyProtection="1">
      <alignment horizontal="center" vertical="center" wrapText="1"/>
      <protection locked="0"/>
    </xf>
    <xf numFmtId="1" fontId="13" fillId="0" borderId="4" xfId="0" applyNumberFormat="1" applyFont="1" applyBorder="1" applyAlignment="1" applyProtection="1">
      <alignment horizontal="center" vertical="center" wrapText="1"/>
      <protection locked="0"/>
    </xf>
    <xf numFmtId="0" fontId="13" fillId="0" borderId="24" xfId="0" applyNumberFormat="1" applyFont="1" applyBorder="1" applyAlignment="1" applyProtection="1">
      <alignment horizontal="center" vertical="center" wrapText="1"/>
      <protection locked="0"/>
    </xf>
    <xf numFmtId="0" fontId="13" fillId="0" borderId="6" xfId="0" applyFont="1" applyBorder="1" applyAlignment="1" applyProtection="1">
      <alignment horizontal="left" vertical="center" wrapText="1"/>
      <protection locked="0"/>
    </xf>
    <xf numFmtId="0" fontId="13" fillId="0" borderId="6" xfId="0" applyFont="1" applyBorder="1" applyAlignment="1" applyProtection="1">
      <alignment horizontal="center" vertical="center" wrapText="1"/>
      <protection locked="0"/>
    </xf>
    <xf numFmtId="1" fontId="13" fillId="0" borderId="6" xfId="0" applyNumberFormat="1" applyFont="1" applyBorder="1" applyAlignment="1" applyProtection="1">
      <alignment horizontal="center" vertical="center" wrapText="1"/>
      <protection locked="0"/>
    </xf>
    <xf numFmtId="1" fontId="13" fillId="0" borderId="25" xfId="0" applyNumberFormat="1" applyFont="1" applyBorder="1" applyAlignment="1" applyProtection="1">
      <alignment horizontal="center" vertical="center" wrapText="1"/>
      <protection locked="0"/>
    </xf>
    <xf numFmtId="0" fontId="19" fillId="0" borderId="0" xfId="0" applyFont="1"/>
    <xf numFmtId="0" fontId="13" fillId="0" borderId="9" xfId="0" applyNumberFormat="1" applyFont="1" applyBorder="1" applyAlignment="1" applyProtection="1">
      <alignment horizontal="center" vertical="center" wrapText="1"/>
      <protection locked="0"/>
    </xf>
    <xf numFmtId="0" fontId="16" fillId="0" borderId="26" xfId="0" applyFont="1" applyBorder="1"/>
    <xf numFmtId="165" fontId="16" fillId="0" borderId="27" xfId="0" applyNumberFormat="1" applyFont="1" applyBorder="1" applyAlignment="1">
      <alignment horizontal="center"/>
    </xf>
    <xf numFmtId="0" fontId="2" fillId="0" borderId="7" xfId="0" applyNumberFormat="1" applyFont="1" applyBorder="1" applyAlignment="1" applyProtection="1">
      <alignment horizontal="center" vertical="center" wrapText="1"/>
      <protection locked="0"/>
    </xf>
    <xf numFmtId="49" fontId="2" fillId="0" borderId="4" xfId="0" applyNumberFormat="1" applyFont="1" applyBorder="1" applyAlignment="1">
      <alignment horizontal="center" vertical="center" wrapText="1"/>
    </xf>
    <xf numFmtId="0" fontId="2" fillId="0" borderId="4" xfId="0" applyFont="1" applyBorder="1" applyAlignment="1">
      <alignment horizontal="center" vertical="center" wrapText="1"/>
    </xf>
    <xf numFmtId="0" fontId="2" fillId="0" borderId="4" xfId="0" applyFont="1" applyBorder="1"/>
    <xf numFmtId="1" fontId="2" fillId="0" borderId="4" xfId="0" applyNumberFormat="1" applyFont="1" applyBorder="1" applyAlignment="1">
      <alignment horizontal="center" vertical="center" wrapText="1"/>
    </xf>
    <xf numFmtId="0" fontId="2" fillId="0" borderId="8" xfId="0" applyNumberFormat="1" applyFont="1" applyBorder="1" applyAlignment="1" applyProtection="1">
      <alignment horizontal="center" vertical="center" wrapText="1"/>
      <protection locked="0"/>
    </xf>
    <xf numFmtId="49" fontId="2" fillId="0" borderId="2" xfId="0" applyNumberFormat="1" applyFont="1" applyBorder="1" applyAlignment="1">
      <alignment horizontal="center" vertical="center" wrapText="1"/>
    </xf>
    <xf numFmtId="0" fontId="2" fillId="0" borderId="2" xfId="0" applyFont="1" applyBorder="1" applyAlignment="1">
      <alignment horizontal="center" vertical="center" wrapText="1"/>
    </xf>
    <xf numFmtId="1" fontId="2" fillId="0" borderId="2" xfId="0" applyNumberFormat="1" applyFont="1" applyBorder="1" applyAlignment="1">
      <alignment horizontal="center" vertical="center" wrapText="1"/>
    </xf>
    <xf numFmtId="0" fontId="2" fillId="0" borderId="2" xfId="0" applyNumberFormat="1" applyFont="1" applyBorder="1" applyAlignment="1">
      <alignment horizontal="center" vertical="center" wrapText="1"/>
    </xf>
    <xf numFmtId="49" fontId="2" fillId="0" borderId="2" xfId="0" applyNumberFormat="1" applyFont="1" applyBorder="1" applyAlignment="1" applyProtection="1">
      <alignment horizontal="center" vertical="center" wrapText="1"/>
      <protection locked="0"/>
    </xf>
    <xf numFmtId="0" fontId="2" fillId="0" borderId="2" xfId="0" applyFont="1" applyBorder="1" applyAlignment="1">
      <alignment horizontal="center" vertical="center"/>
    </xf>
    <xf numFmtId="0" fontId="2" fillId="0" borderId="9" xfId="0" applyNumberFormat="1" applyFont="1" applyBorder="1" applyAlignment="1" applyProtection="1">
      <alignment horizontal="center" vertical="center" wrapText="1"/>
      <protection locked="0"/>
    </xf>
    <xf numFmtId="49" fontId="2" fillId="0" borderId="6" xfId="0" applyNumberFormat="1" applyFont="1" applyBorder="1" applyAlignment="1" applyProtection="1">
      <alignment horizontal="center" vertical="center" wrapText="1"/>
      <protection locked="0"/>
    </xf>
    <xf numFmtId="0" fontId="2" fillId="0" borderId="6" xfId="0" applyFont="1" applyBorder="1" applyAlignment="1">
      <alignment horizontal="center" vertical="center" wrapText="1"/>
    </xf>
    <xf numFmtId="1" fontId="2" fillId="0" borderId="6" xfId="0" applyNumberFormat="1" applyFont="1" applyBorder="1" applyAlignment="1" applyProtection="1">
      <alignment horizontal="center" vertical="center" wrapText="1"/>
      <protection locked="0"/>
    </xf>
    <xf numFmtId="0" fontId="2" fillId="0" borderId="0" xfId="0" quotePrefix="1" applyFont="1" applyBorder="1" applyProtection="1">
      <protection hidden="1"/>
    </xf>
    <xf numFmtId="0" fontId="13" fillId="0" borderId="4" xfId="0" applyFont="1" applyBorder="1" applyAlignment="1">
      <alignment horizontal="center" vertical="center" wrapText="1"/>
    </xf>
    <xf numFmtId="49" fontId="13" fillId="0" borderId="4" xfId="0" applyNumberFormat="1" applyFont="1" applyBorder="1" applyAlignment="1" applyProtection="1">
      <alignment horizontal="center" vertical="center" wrapText="1"/>
      <protection locked="0"/>
    </xf>
    <xf numFmtId="49" fontId="13" fillId="0" borderId="2" xfId="0" applyNumberFormat="1" applyFont="1" applyBorder="1" applyAlignment="1" applyProtection="1">
      <alignment horizontal="center" vertical="center" wrapText="1"/>
      <protection locked="0"/>
    </xf>
    <xf numFmtId="165" fontId="5" fillId="0" borderId="27" xfId="0" quotePrefix="1" applyNumberFormat="1" applyFont="1" applyBorder="1" applyAlignment="1" applyProtection="1">
      <alignment horizontal="center"/>
      <protection hidden="1"/>
    </xf>
    <xf numFmtId="0" fontId="15" fillId="0" borderId="2" xfId="1" applyFont="1" applyBorder="1" applyAlignment="1" applyProtection="1">
      <alignment horizontal="center" vertical="center" wrapText="1"/>
    </xf>
    <xf numFmtId="49" fontId="13" fillId="0" borderId="23" xfId="0" applyNumberFormat="1" applyFont="1" applyBorder="1" applyAlignment="1">
      <alignment horizontal="center" vertical="center" wrapText="1"/>
    </xf>
    <xf numFmtId="1" fontId="13" fillId="0" borderId="23" xfId="0" applyNumberFormat="1" applyFont="1" applyBorder="1" applyAlignment="1">
      <alignment horizontal="center" vertical="center" wrapText="1"/>
    </xf>
    <xf numFmtId="0" fontId="13" fillId="0" borderId="23" xfId="0" applyNumberFormat="1" applyFont="1" applyBorder="1" applyAlignment="1">
      <alignment horizontal="center" vertical="center" wrapText="1"/>
    </xf>
    <xf numFmtId="2" fontId="16" fillId="0" borderId="28" xfId="0" applyNumberFormat="1" applyFont="1" applyBorder="1" applyAlignment="1">
      <alignment horizontal="center" vertical="center" wrapText="1"/>
    </xf>
    <xf numFmtId="49" fontId="13" fillId="0" borderId="7" xfId="0" applyNumberFormat="1" applyFont="1" applyBorder="1" applyAlignment="1" applyProtection="1">
      <alignment horizontal="center" vertical="center" wrapText="1"/>
      <protection locked="0"/>
    </xf>
    <xf numFmtId="0" fontId="13" fillId="0" borderId="0" xfId="0" applyFont="1" applyBorder="1" applyAlignment="1">
      <alignment horizontal="center" vertical="center" wrapText="1"/>
    </xf>
    <xf numFmtId="49" fontId="13" fillId="0" borderId="9" xfId="0" applyNumberFormat="1" applyFont="1" applyBorder="1" applyAlignment="1" applyProtection="1">
      <alignment horizontal="center" vertical="center" wrapText="1"/>
      <protection locked="0"/>
    </xf>
    <xf numFmtId="49" fontId="13" fillId="0" borderId="6" xfId="0" applyNumberFormat="1" applyFont="1" applyBorder="1" applyAlignment="1" applyProtection="1">
      <alignment horizontal="center" vertical="center" wrapText="1"/>
      <protection locked="0"/>
    </xf>
    <xf numFmtId="0" fontId="13" fillId="0" borderId="6" xfId="0" applyFont="1" applyBorder="1" applyAlignment="1">
      <alignment horizontal="center" vertical="center" wrapText="1"/>
    </xf>
    <xf numFmtId="0" fontId="5" fillId="0" borderId="0" xfId="0" applyFont="1" applyBorder="1" applyAlignment="1">
      <alignment horizontal="center"/>
    </xf>
    <xf numFmtId="1" fontId="13" fillId="0" borderId="2" xfId="0" applyNumberFormat="1" applyFont="1" applyBorder="1" applyAlignment="1">
      <alignment horizontal="center" vertical="center" wrapText="1"/>
    </xf>
    <xf numFmtId="0" fontId="13" fillId="0" borderId="29" xfId="0" applyFont="1" applyBorder="1" applyAlignment="1">
      <alignment horizontal="center" vertical="center" wrapText="1"/>
    </xf>
    <xf numFmtId="0" fontId="13" fillId="0" borderId="30" xfId="0" applyFont="1" applyBorder="1" applyAlignment="1">
      <alignment horizontal="center" vertical="center" wrapText="1"/>
    </xf>
    <xf numFmtId="1" fontId="13" fillId="0" borderId="30" xfId="0" applyNumberFormat="1" applyFont="1" applyBorder="1" applyAlignment="1">
      <alignment horizontal="center" vertical="center" wrapText="1"/>
    </xf>
    <xf numFmtId="0" fontId="13" fillId="0" borderId="31" xfId="0" applyFont="1" applyBorder="1" applyAlignment="1" applyProtection="1">
      <alignment horizontal="center" vertical="center" wrapText="1"/>
      <protection hidden="1"/>
    </xf>
    <xf numFmtId="0" fontId="5" fillId="0" borderId="26" xfId="0" applyFont="1" applyBorder="1"/>
    <xf numFmtId="165" fontId="5" fillId="0" borderId="27" xfId="0" applyNumberFormat="1" applyFont="1" applyBorder="1" applyAlignment="1">
      <alignment horizontal="center"/>
    </xf>
    <xf numFmtId="0" fontId="13" fillId="0" borderId="22" xfId="0" applyFont="1" applyBorder="1" applyAlignment="1">
      <alignment horizontal="center" vertical="center" wrapText="1"/>
    </xf>
    <xf numFmtId="0" fontId="13" fillId="0" borderId="23" xfId="0" applyFont="1" applyBorder="1" applyAlignment="1">
      <alignment horizontal="center" vertical="center" wrapText="1"/>
    </xf>
    <xf numFmtId="0" fontId="13" fillId="0" borderId="8" xfId="0" applyFont="1" applyBorder="1" applyAlignment="1">
      <alignment horizontal="center" vertical="center" wrapText="1"/>
    </xf>
    <xf numFmtId="49" fontId="13" fillId="0" borderId="8" xfId="0" applyNumberFormat="1" applyFont="1" applyBorder="1" applyAlignment="1">
      <alignment horizontal="center" vertical="center" wrapText="1"/>
    </xf>
    <xf numFmtId="49" fontId="13" fillId="0" borderId="2" xfId="0" applyNumberFormat="1" applyFont="1" applyBorder="1" applyAlignment="1" applyProtection="1">
      <alignment horizontal="left" vertical="center" wrapText="1"/>
      <protection locked="0"/>
    </xf>
    <xf numFmtId="49" fontId="13" fillId="0" borderId="2" xfId="0" applyNumberFormat="1" applyFont="1" applyBorder="1" applyAlignment="1">
      <alignment horizontal="center" vertical="center" wrapText="1"/>
    </xf>
    <xf numFmtId="0" fontId="13" fillId="0" borderId="8" xfId="0" applyNumberFormat="1" applyFont="1" applyBorder="1" applyAlignment="1" applyProtection="1">
      <alignment horizontal="center" vertical="center" wrapText="1"/>
      <protection locked="0"/>
    </xf>
    <xf numFmtId="0" fontId="13" fillId="0" borderId="9" xfId="0" applyNumberFormat="1" applyFont="1" applyFill="1" applyBorder="1" applyAlignment="1" applyProtection="1">
      <alignment horizontal="center" vertical="center" wrapText="1"/>
      <protection locked="0"/>
    </xf>
    <xf numFmtId="0" fontId="13" fillId="0" borderId="6" xfId="0" applyFont="1" applyBorder="1"/>
    <xf numFmtId="0" fontId="13" fillId="0" borderId="6" xfId="0" applyFont="1" applyBorder="1" applyAlignment="1">
      <alignment horizontal="center"/>
    </xf>
    <xf numFmtId="2" fontId="13" fillId="0" borderId="32" xfId="0" applyNumberFormat="1" applyFont="1" applyBorder="1" applyAlignment="1" applyProtection="1">
      <alignment horizontal="center" vertical="center" wrapText="1"/>
      <protection hidden="1"/>
    </xf>
    <xf numFmtId="0" fontId="0" fillId="0" borderId="0" xfId="0" applyBorder="1" applyAlignment="1">
      <alignment horizontal="center"/>
    </xf>
    <xf numFmtId="2" fontId="9" fillId="0" borderId="27" xfId="0" applyNumberFormat="1" applyFont="1" applyBorder="1"/>
    <xf numFmtId="0" fontId="4" fillId="0" borderId="0" xfId="0" applyFont="1" applyBorder="1" applyAlignment="1">
      <alignment horizontal="center"/>
    </xf>
    <xf numFmtId="1" fontId="13" fillId="0" borderId="22" xfId="0" applyNumberFormat="1" applyFont="1" applyBorder="1" applyAlignment="1" applyProtection="1">
      <alignment horizontal="center" vertical="center" wrapText="1"/>
      <protection locked="0"/>
    </xf>
    <xf numFmtId="1" fontId="13" fillId="0" borderId="7" xfId="0" applyNumberFormat="1" applyFont="1" applyBorder="1" applyAlignment="1" applyProtection="1">
      <alignment horizontal="center" vertical="center" wrapText="1"/>
      <protection locked="0"/>
    </xf>
    <xf numFmtId="1" fontId="13" fillId="0" borderId="24" xfId="0" applyNumberFormat="1" applyFont="1" applyBorder="1" applyAlignment="1" applyProtection="1">
      <alignment horizontal="center" vertical="center" wrapText="1"/>
      <protection locked="0"/>
    </xf>
    <xf numFmtId="49" fontId="13" fillId="0" borderId="24" xfId="0" applyNumberFormat="1" applyFont="1" applyBorder="1" applyAlignment="1" applyProtection="1">
      <alignment horizontal="center" vertical="center" wrapText="1"/>
      <protection locked="0"/>
    </xf>
    <xf numFmtId="0" fontId="13" fillId="0" borderId="33" xfId="0" applyNumberFormat="1" applyFont="1" applyBorder="1" applyAlignment="1">
      <alignment horizontal="center" vertical="center" wrapText="1"/>
    </xf>
    <xf numFmtId="49" fontId="13" fillId="0" borderId="23" xfId="0" applyNumberFormat="1" applyFont="1" applyBorder="1" applyAlignment="1">
      <alignment horizontal="left" vertical="center" wrapText="1"/>
    </xf>
    <xf numFmtId="1" fontId="13" fillId="0" borderId="34" xfId="0" applyNumberFormat="1" applyFont="1" applyBorder="1" applyAlignment="1">
      <alignment horizontal="center" vertical="center" wrapText="1"/>
    </xf>
    <xf numFmtId="0" fontId="13" fillId="0" borderId="2" xfId="0" applyFont="1" applyBorder="1" applyAlignment="1">
      <alignment horizontal="center" vertical="center"/>
    </xf>
    <xf numFmtId="0" fontId="13" fillId="0" borderId="2" xfId="0" applyFont="1" applyFill="1" applyBorder="1" applyAlignment="1">
      <alignment horizontal="center" vertical="center" wrapText="1"/>
    </xf>
    <xf numFmtId="2" fontId="13" fillId="0" borderId="2" xfId="0" applyNumberFormat="1" applyFont="1" applyBorder="1" applyAlignment="1">
      <alignment horizontal="center" vertical="center" wrapText="1"/>
    </xf>
    <xf numFmtId="0" fontId="13" fillId="0" borderId="6" xfId="0" applyFont="1" applyBorder="1" applyAlignment="1">
      <alignment horizontal="center" vertical="center"/>
    </xf>
    <xf numFmtId="0" fontId="13" fillId="0" borderId="0" xfId="0" applyFont="1" applyBorder="1" applyAlignment="1">
      <alignment horizontal="center" vertical="center"/>
    </xf>
    <xf numFmtId="0" fontId="9" fillId="0" borderId="0" xfId="0" applyFont="1" applyAlignment="1" applyProtection="1">
      <alignment horizontal="center" vertical="center" wrapText="1"/>
      <protection hidden="1"/>
    </xf>
    <xf numFmtId="0" fontId="0" fillId="0" borderId="0" xfId="0"/>
    <xf numFmtId="0" fontId="9" fillId="0" borderId="0" xfId="0" applyFont="1" applyAlignment="1" applyProtection="1">
      <alignment vertical="center" wrapText="1"/>
      <protection hidden="1"/>
    </xf>
    <xf numFmtId="0" fontId="13" fillId="0" borderId="22" xfId="0" applyNumberFormat="1" applyFont="1" applyBorder="1" applyAlignment="1">
      <alignment horizontal="center" vertical="center" wrapText="1"/>
    </xf>
    <xf numFmtId="49" fontId="13" fillId="0" borderId="8" xfId="0" applyNumberFormat="1" applyFont="1" applyBorder="1" applyAlignment="1" applyProtection="1">
      <alignment horizontal="center" vertical="center" wrapText="1"/>
      <protection locked="0"/>
    </xf>
    <xf numFmtId="0" fontId="19" fillId="0" borderId="2" xfId="0" applyFont="1" applyBorder="1"/>
    <xf numFmtId="0" fontId="19" fillId="0" borderId="6" xfId="0" applyFont="1" applyBorder="1"/>
    <xf numFmtId="0" fontId="13" fillId="0" borderId="35" xfId="0" applyFont="1" applyBorder="1" applyAlignment="1">
      <alignment horizontal="center" vertical="center" wrapText="1"/>
    </xf>
    <xf numFmtId="0" fontId="13" fillId="0" borderId="36" xfId="0" applyFont="1" applyBorder="1" applyAlignment="1">
      <alignment horizontal="center" vertical="center" wrapText="1"/>
    </xf>
    <xf numFmtId="1" fontId="13" fillId="0" borderId="36" xfId="0" applyNumberFormat="1" applyFont="1" applyBorder="1" applyAlignment="1">
      <alignment horizontal="center" vertical="center" wrapText="1"/>
    </xf>
    <xf numFmtId="0" fontId="13" fillId="0" borderId="37" xfId="0" applyFont="1" applyBorder="1" applyAlignment="1" applyProtection="1">
      <alignment horizontal="center" vertical="center" wrapText="1"/>
      <protection hidden="1"/>
    </xf>
    <xf numFmtId="0" fontId="7" fillId="0" borderId="29" xfId="0" applyFont="1" applyBorder="1" applyAlignment="1">
      <alignment horizontal="center" vertical="center" wrapText="1"/>
    </xf>
    <xf numFmtId="0" fontId="7" fillId="0" borderId="30" xfId="0" applyFont="1" applyBorder="1" applyAlignment="1">
      <alignment horizontal="center" vertical="center" wrapText="1"/>
    </xf>
    <xf numFmtId="1" fontId="7" fillId="0" borderId="30" xfId="0" applyNumberFormat="1" applyFont="1" applyBorder="1" applyAlignment="1">
      <alignment horizontal="center" vertical="center" wrapText="1"/>
    </xf>
    <xf numFmtId="0" fontId="7" fillId="0" borderId="31" xfId="0" applyFont="1" applyBorder="1" applyAlignment="1" applyProtection="1">
      <alignment horizontal="center" vertical="center" wrapText="1"/>
      <protection hidden="1"/>
    </xf>
    <xf numFmtId="49" fontId="3" fillId="0" borderId="0" xfId="0" applyNumberFormat="1" applyFont="1" applyFill="1" applyBorder="1" applyAlignment="1">
      <alignment horizontal="center" vertical="center" wrapText="1"/>
    </xf>
    <xf numFmtId="0" fontId="2" fillId="0" borderId="7" xfId="0" applyFont="1" applyBorder="1" applyAlignment="1">
      <alignment horizontal="center"/>
    </xf>
    <xf numFmtId="0" fontId="2" fillId="0" borderId="4" xfId="0" applyFont="1" applyBorder="1" applyAlignment="1">
      <alignment horizontal="center" vertical="center"/>
    </xf>
    <xf numFmtId="0" fontId="2" fillId="0" borderId="4" xfId="0" applyFont="1" applyBorder="1" applyAlignment="1">
      <alignment horizontal="center" wrapText="1"/>
    </xf>
    <xf numFmtId="0" fontId="2" fillId="0" borderId="4" xfId="0" applyFont="1" applyBorder="1" applyAlignment="1">
      <alignment horizontal="center"/>
    </xf>
    <xf numFmtId="16" fontId="2" fillId="0" borderId="4" xfId="0" quotePrefix="1" applyNumberFormat="1" applyFont="1" applyBorder="1" applyAlignment="1">
      <alignment horizontal="center"/>
    </xf>
    <xf numFmtId="16" fontId="2" fillId="0" borderId="38" xfId="0" quotePrefix="1" applyNumberFormat="1" applyFont="1" applyBorder="1" applyAlignment="1">
      <alignment horizontal="center"/>
    </xf>
    <xf numFmtId="0" fontId="2" fillId="0" borderId="8" xfId="0" applyFont="1" applyBorder="1" applyAlignment="1">
      <alignment horizontal="center" vertical="center" wrapText="1"/>
    </xf>
    <xf numFmtId="0" fontId="2" fillId="0" borderId="2" xfId="0" quotePrefix="1" applyFont="1" applyBorder="1" applyAlignment="1">
      <alignment horizontal="center" vertical="center" wrapText="1"/>
    </xf>
    <xf numFmtId="0" fontId="2" fillId="0" borderId="39" xfId="0" quotePrefix="1" applyFont="1" applyBorder="1" applyAlignment="1">
      <alignment horizontal="center" vertical="center" wrapText="1"/>
    </xf>
    <xf numFmtId="2" fontId="5" fillId="0" borderId="28" xfId="0" applyNumberFormat="1" applyFont="1" applyBorder="1" applyAlignment="1">
      <alignment horizontal="center" vertical="center" wrapText="1"/>
    </xf>
    <xf numFmtId="0" fontId="7" fillId="0" borderId="2" xfId="0" applyFont="1" applyBorder="1" applyAlignment="1">
      <alignment horizontal="center" vertical="center" wrapText="1"/>
    </xf>
    <xf numFmtId="0" fontId="7" fillId="0" borderId="2" xfId="0" quotePrefix="1" applyFont="1" applyBorder="1" applyAlignment="1">
      <alignment horizontal="center" vertical="center" wrapText="1"/>
    </xf>
    <xf numFmtId="0" fontId="7" fillId="0" borderId="39" xfId="0" quotePrefix="1" applyFont="1" applyBorder="1" applyAlignment="1">
      <alignment horizontal="center" vertical="center" wrapText="1"/>
    </xf>
    <xf numFmtId="0" fontId="2" fillId="0" borderId="9" xfId="0" applyFont="1" applyBorder="1" applyAlignment="1">
      <alignment horizontal="center" vertical="center" wrapText="1"/>
    </xf>
    <xf numFmtId="16" fontId="2" fillId="0" borderId="6" xfId="0" applyNumberFormat="1" applyFont="1" applyBorder="1" applyAlignment="1">
      <alignment horizontal="center" vertical="center" wrapText="1"/>
    </xf>
    <xf numFmtId="16" fontId="2" fillId="0" borderId="40" xfId="0" applyNumberFormat="1" applyFont="1" applyBorder="1" applyAlignment="1">
      <alignment horizontal="center" vertical="center" wrapText="1"/>
    </xf>
    <xf numFmtId="2" fontId="5" fillId="0" borderId="41" xfId="0" applyNumberFormat="1" applyFont="1" applyBorder="1" applyAlignment="1">
      <alignment horizontal="center" vertical="center" wrapText="1"/>
    </xf>
    <xf numFmtId="0" fontId="2" fillId="0" borderId="0" xfId="0" applyFont="1" applyBorder="1" applyAlignment="1">
      <alignment horizontal="center" vertical="center" wrapText="1"/>
    </xf>
    <xf numFmtId="0" fontId="0" fillId="0" borderId="0" xfId="0" applyFont="1"/>
    <xf numFmtId="0" fontId="2" fillId="0" borderId="29" xfId="0" applyFont="1" applyBorder="1" applyAlignment="1">
      <alignment horizontal="center" vertical="center" wrapText="1"/>
    </xf>
    <xf numFmtId="0" fontId="2" fillId="0" borderId="30" xfId="0" applyFont="1" applyBorder="1" applyAlignment="1">
      <alignment horizontal="center" vertical="center" wrapText="1"/>
    </xf>
    <xf numFmtId="0" fontId="2" fillId="0" borderId="31" xfId="0" applyFont="1" applyBorder="1" applyAlignment="1">
      <alignment horizontal="center" vertical="center" wrapText="1"/>
    </xf>
    <xf numFmtId="0" fontId="0" fillId="0" borderId="0" xfId="0" applyFont="1" applyBorder="1" applyAlignment="1">
      <alignment horizontal="center" vertical="center" wrapText="1"/>
    </xf>
    <xf numFmtId="0" fontId="2" fillId="0" borderId="2" xfId="0" applyFont="1" applyBorder="1" applyAlignment="1">
      <alignment horizontal="center" wrapText="1"/>
    </xf>
    <xf numFmtId="0" fontId="2" fillId="0" borderId="2" xfId="0" applyFont="1" applyBorder="1" applyAlignment="1">
      <alignment horizontal="center"/>
    </xf>
    <xf numFmtId="16" fontId="2" fillId="0" borderId="2" xfId="0" quotePrefix="1" applyNumberFormat="1" applyFont="1" applyBorder="1" applyAlignment="1">
      <alignment horizontal="center" vertical="center" wrapText="1"/>
    </xf>
    <xf numFmtId="0" fontId="2" fillId="0" borderId="9" xfId="0" applyFont="1" applyBorder="1" applyAlignment="1">
      <alignment horizontal="center" vertical="center"/>
    </xf>
    <xf numFmtId="0" fontId="7" fillId="0" borderId="6" xfId="0" applyFont="1" applyBorder="1" applyAlignment="1">
      <alignment horizontal="center" vertical="center" wrapText="1"/>
    </xf>
    <xf numFmtId="0" fontId="2" fillId="0" borderId="6" xfId="0" applyFont="1" applyFill="1" applyBorder="1" applyAlignment="1">
      <alignment horizontal="center" vertical="center" wrapText="1"/>
    </xf>
    <xf numFmtId="0" fontId="2" fillId="0" borderId="6" xfId="0" quotePrefix="1" applyFont="1" applyBorder="1" applyAlignment="1">
      <alignment horizontal="center" vertical="center" wrapText="1"/>
    </xf>
    <xf numFmtId="0" fontId="0" fillId="0" borderId="0" xfId="0" applyFont="1" applyFill="1" applyBorder="1" applyAlignment="1">
      <alignment wrapText="1"/>
    </xf>
    <xf numFmtId="0" fontId="10" fillId="0" borderId="29" xfId="0" applyFont="1" applyBorder="1" applyAlignment="1" applyProtection="1">
      <alignment horizontal="center" vertical="center" wrapText="1"/>
      <protection hidden="1"/>
    </xf>
    <xf numFmtId="0" fontId="10" fillId="0" borderId="30" xfId="0" applyFont="1" applyBorder="1" applyAlignment="1" applyProtection="1">
      <alignment horizontal="center" vertical="center"/>
      <protection hidden="1"/>
    </xf>
    <xf numFmtId="0" fontId="10" fillId="0" borderId="30" xfId="0" applyFont="1" applyBorder="1" applyAlignment="1" applyProtection="1">
      <alignment horizontal="center" vertical="center" wrapText="1"/>
      <protection hidden="1"/>
    </xf>
    <xf numFmtId="0" fontId="2" fillId="0" borderId="30" xfId="0" applyFont="1" applyBorder="1" applyAlignment="1" applyProtection="1">
      <alignment horizontal="center" vertical="center" wrapText="1"/>
      <protection hidden="1"/>
    </xf>
    <xf numFmtId="0" fontId="0" fillId="0" borderId="10" xfId="0" applyBorder="1" applyAlignment="1">
      <alignment horizontal="center" vertical="top" wrapText="1"/>
    </xf>
    <xf numFmtId="0" fontId="2" fillId="0" borderId="8" xfId="0" applyFont="1" applyBorder="1" applyAlignment="1">
      <alignment horizontal="center"/>
    </xf>
    <xf numFmtId="0" fontId="0" fillId="0" borderId="8" xfId="0" applyFont="1" applyBorder="1" applyAlignment="1">
      <alignment horizontal="center" vertical="center" wrapText="1"/>
    </xf>
    <xf numFmtId="0" fontId="2" fillId="0" borderId="30" xfId="0" applyFont="1" applyBorder="1" applyAlignment="1">
      <alignment horizontal="center" vertical="center"/>
    </xf>
    <xf numFmtId="0" fontId="2" fillId="0" borderId="31" xfId="0" applyFont="1" applyFill="1" applyBorder="1" applyAlignment="1">
      <alignment horizontal="center" vertical="center" wrapText="1"/>
    </xf>
    <xf numFmtId="0" fontId="13" fillId="0" borderId="23" xfId="0" applyFont="1" applyBorder="1" applyAlignment="1" applyProtection="1">
      <alignment horizontal="center" vertical="center" wrapText="1"/>
      <protection locked="0"/>
    </xf>
    <xf numFmtId="0" fontId="13" fillId="0" borderId="23" xfId="0" applyFont="1" applyBorder="1" applyAlignment="1">
      <alignment horizontal="center" vertical="center"/>
    </xf>
    <xf numFmtId="0" fontId="13" fillId="0" borderId="8" xfId="0" applyNumberFormat="1" applyFont="1" applyBorder="1" applyAlignment="1">
      <alignment horizontal="center" vertical="center" wrapText="1"/>
    </xf>
    <xf numFmtId="0" fontId="13" fillId="0" borderId="9" xfId="0" applyNumberFormat="1" applyFont="1" applyBorder="1" applyAlignment="1">
      <alignment horizontal="center" vertical="center" wrapText="1"/>
    </xf>
    <xf numFmtId="0" fontId="13" fillId="0" borderId="0" xfId="0" applyFont="1" applyFill="1" applyBorder="1" applyAlignment="1">
      <alignment horizontal="center" vertical="center" wrapText="1"/>
    </xf>
    <xf numFmtId="165" fontId="16" fillId="0" borderId="27" xfId="0" applyNumberFormat="1" applyFont="1" applyBorder="1" applyAlignment="1">
      <alignment horizontal="center" vertical="center"/>
    </xf>
    <xf numFmtId="0" fontId="2" fillId="0" borderId="2" xfId="0" applyFont="1" applyBorder="1" applyAlignment="1">
      <alignment horizontal="left" vertical="center" wrapText="1"/>
    </xf>
    <xf numFmtId="0" fontId="7" fillId="0" borderId="6" xfId="0" applyFont="1" applyFill="1" applyBorder="1" applyAlignment="1">
      <alignment horizontal="left" vertical="center" wrapText="1"/>
    </xf>
    <xf numFmtId="0" fontId="7" fillId="0" borderId="6" xfId="0" applyFont="1" applyFill="1" applyBorder="1" applyAlignment="1">
      <alignment horizontal="center" vertical="center" wrapText="1"/>
    </xf>
    <xf numFmtId="0" fontId="0" fillId="0" borderId="0" xfId="0" applyFont="1" applyBorder="1"/>
    <xf numFmtId="0" fontId="7" fillId="0" borderId="9" xfId="0" applyFont="1" applyBorder="1" applyAlignment="1">
      <alignment horizontal="center"/>
    </xf>
    <xf numFmtId="0" fontId="0" fillId="0" borderId="22" xfId="0" applyFont="1" applyBorder="1" applyAlignment="1">
      <alignment horizontal="center" vertical="center" wrapText="1"/>
    </xf>
    <xf numFmtId="0" fontId="2" fillId="0" borderId="23" xfId="0" applyFont="1" applyBorder="1" applyAlignment="1">
      <alignment horizontal="center" vertical="center" wrapText="1"/>
    </xf>
    <xf numFmtId="0" fontId="2" fillId="0" borderId="2" xfId="0" quotePrefix="1" applyFont="1" applyBorder="1" applyAlignment="1">
      <alignment horizontal="center"/>
    </xf>
    <xf numFmtId="0" fontId="2" fillId="0" borderId="2" xfId="0" applyFont="1" applyBorder="1"/>
    <xf numFmtId="0" fontId="2" fillId="0" borderId="22" xfId="0" applyFont="1" applyBorder="1" applyAlignment="1">
      <alignment horizontal="center"/>
    </xf>
    <xf numFmtId="0" fontId="2" fillId="0" borderId="23" xfId="0" applyFont="1" applyBorder="1" applyAlignment="1"/>
    <xf numFmtId="0" fontId="2" fillId="0" borderId="32" xfId="0" applyFont="1" applyBorder="1" applyAlignment="1"/>
    <xf numFmtId="0" fontId="2" fillId="0" borderId="9" xfId="0" applyFont="1" applyBorder="1" applyAlignment="1">
      <alignment horizontal="center"/>
    </xf>
    <xf numFmtId="0" fontId="2" fillId="0" borderId="7" xfId="0" applyFont="1" applyBorder="1" applyAlignment="1">
      <alignment horizontal="center" vertical="center" wrapText="1"/>
    </xf>
    <xf numFmtId="0" fontId="2" fillId="0" borderId="2" xfId="0" applyFont="1" applyBorder="1" applyAlignment="1">
      <alignment horizontal="left"/>
    </xf>
    <xf numFmtId="0" fontId="2" fillId="0" borderId="42" xfId="0" applyFont="1" applyBorder="1" applyAlignment="1">
      <alignment horizontal="center" vertical="center" wrapText="1"/>
    </xf>
    <xf numFmtId="0" fontId="2" fillId="0" borderId="6" xfId="0" applyFont="1" applyBorder="1" applyAlignment="1">
      <alignment horizontal="left" vertical="center"/>
    </xf>
    <xf numFmtId="0" fontId="13" fillId="0" borderId="0" xfId="0" applyFont="1" applyAlignment="1" applyProtection="1">
      <alignment vertical="center"/>
      <protection hidden="1"/>
    </xf>
    <xf numFmtId="0" fontId="13" fillId="0" borderId="0" xfId="0" applyFont="1" applyAlignment="1" applyProtection="1">
      <alignment horizontal="left" vertical="center"/>
      <protection hidden="1"/>
    </xf>
    <xf numFmtId="0" fontId="19" fillId="0" borderId="0" xfId="0" applyFont="1" applyAlignment="1"/>
    <xf numFmtId="0" fontId="13" fillId="0" borderId="0" xfId="0" applyFont="1" applyAlignment="1"/>
    <xf numFmtId="0" fontId="13" fillId="0" borderId="0" xfId="0" applyFont="1"/>
    <xf numFmtId="0" fontId="0" fillId="0" borderId="0" xfId="0" applyFill="1" applyAlignment="1">
      <alignment horizontal="center"/>
    </xf>
    <xf numFmtId="0" fontId="0" fillId="2" borderId="2" xfId="0" applyFill="1" applyBorder="1" applyAlignment="1">
      <alignment horizontal="center"/>
    </xf>
    <xf numFmtId="0" fontId="0" fillId="2" borderId="4" xfId="0" applyFill="1" applyBorder="1" applyAlignment="1">
      <alignment horizontal="center"/>
    </xf>
    <xf numFmtId="0" fontId="0" fillId="0" borderId="4" xfId="0" applyBorder="1"/>
    <xf numFmtId="0" fontId="0" fillId="0" borderId="0" xfId="0" applyAlignment="1">
      <alignment vertical="top" wrapText="1"/>
    </xf>
    <xf numFmtId="0" fontId="2" fillId="0" borderId="2" xfId="0" applyFont="1" applyBorder="1" applyAlignment="1">
      <alignment wrapText="1"/>
    </xf>
    <xf numFmtId="0" fontId="0" fillId="0" borderId="2" xfId="0" applyFont="1" applyBorder="1" applyAlignment="1">
      <alignment wrapText="1"/>
    </xf>
    <xf numFmtId="0" fontId="2" fillId="0" borderId="23" xfId="0" applyFont="1" applyBorder="1" applyAlignment="1">
      <alignment wrapText="1"/>
    </xf>
    <xf numFmtId="0" fontId="2" fillId="0" borderId="23" xfId="0" applyFont="1" applyBorder="1" applyAlignment="1">
      <alignment horizontal="center"/>
    </xf>
    <xf numFmtId="0" fontId="0" fillId="0" borderId="6" xfId="0" applyFont="1" applyBorder="1" applyAlignment="1">
      <alignment wrapText="1"/>
    </xf>
    <xf numFmtId="165" fontId="5" fillId="0" borderId="27" xfId="0" applyNumberFormat="1" applyFont="1" applyBorder="1" applyAlignment="1">
      <alignment horizontal="center" vertical="center" wrapText="1"/>
    </xf>
    <xf numFmtId="0" fontId="5" fillId="0" borderId="43" xfId="0" applyFont="1" applyBorder="1" applyAlignment="1">
      <alignment horizontal="center"/>
    </xf>
    <xf numFmtId="0" fontId="0" fillId="0" borderId="0" xfId="0" applyFill="1" applyBorder="1" applyAlignment="1">
      <alignment horizontal="center"/>
    </xf>
    <xf numFmtId="165" fontId="9" fillId="0" borderId="27" xfId="0" applyNumberFormat="1" applyFont="1" applyBorder="1" applyAlignment="1">
      <alignment horizontal="center"/>
    </xf>
    <xf numFmtId="0" fontId="20" fillId="0" borderId="0" xfId="0" applyFont="1"/>
    <xf numFmtId="0" fontId="9" fillId="0" borderId="0" xfId="0" applyFont="1" applyBorder="1" applyAlignment="1" applyProtection="1">
      <alignment vertical="center" wrapText="1"/>
      <protection hidden="1"/>
    </xf>
    <xf numFmtId="0" fontId="2" fillId="0" borderId="2" xfId="0" applyNumberFormat="1" applyFont="1" applyBorder="1" applyAlignment="1">
      <alignment wrapText="1"/>
    </xf>
    <xf numFmtId="0" fontId="0" fillId="0" borderId="0" xfId="0" applyFont="1" applyAlignment="1">
      <alignment horizontal="right"/>
    </xf>
    <xf numFmtId="0" fontId="2" fillId="0" borderId="22" xfId="0" applyFont="1" applyBorder="1" applyAlignment="1">
      <alignment horizontal="center" vertical="center" wrapText="1"/>
    </xf>
    <xf numFmtId="0" fontId="2" fillId="0" borderId="23" xfId="0" applyFont="1" applyBorder="1" applyAlignment="1">
      <alignment horizontal="left" vertical="center" wrapText="1"/>
    </xf>
    <xf numFmtId="0" fontId="2" fillId="0" borderId="23" xfId="0" applyNumberFormat="1" applyFont="1" applyBorder="1" applyAlignment="1">
      <alignment wrapText="1"/>
    </xf>
    <xf numFmtId="0" fontId="2" fillId="0" borderId="6" xfId="0" applyFont="1" applyBorder="1" applyAlignment="1">
      <alignment horizontal="left" vertical="center" wrapText="1"/>
    </xf>
    <xf numFmtId="0" fontId="2" fillId="0" borderId="6" xfId="0" applyNumberFormat="1" applyFont="1" applyBorder="1" applyAlignment="1">
      <alignment wrapText="1"/>
    </xf>
    <xf numFmtId="0" fontId="13" fillId="0" borderId="44" xfId="0" applyFont="1" applyBorder="1" applyAlignment="1">
      <alignment horizontal="center" vertical="center" wrapText="1"/>
    </xf>
    <xf numFmtId="0" fontId="13" fillId="0" borderId="31" xfId="0" applyFont="1" applyBorder="1" applyAlignment="1">
      <alignment horizontal="center" vertical="center" wrapText="1"/>
    </xf>
    <xf numFmtId="0" fontId="13" fillId="0" borderId="0" xfId="0" applyFont="1" applyBorder="1" applyAlignment="1">
      <alignment wrapText="1"/>
    </xf>
    <xf numFmtId="0" fontId="16" fillId="0" borderId="0" xfId="0" applyFont="1"/>
    <xf numFmtId="0" fontId="19" fillId="0" borderId="22" xfId="0" applyFont="1" applyBorder="1" applyAlignment="1">
      <alignment horizontal="center"/>
    </xf>
    <xf numFmtId="0" fontId="19" fillId="0" borderId="8" xfId="0" applyFont="1" applyBorder="1" applyAlignment="1">
      <alignment horizontal="center"/>
    </xf>
    <xf numFmtId="0" fontId="16" fillId="0" borderId="28" xfId="0" applyFont="1" applyBorder="1" applyAlignment="1">
      <alignment horizontal="center"/>
    </xf>
    <xf numFmtId="0" fontId="13" fillId="0" borderId="2" xfId="0" applyFont="1" applyBorder="1" applyAlignment="1">
      <alignment horizontal="left" vertical="center" wrapText="1"/>
    </xf>
    <xf numFmtId="0" fontId="16" fillId="0" borderId="28" xfId="0" applyFont="1" applyBorder="1" applyAlignment="1">
      <alignment horizontal="center" vertical="center" wrapText="1"/>
    </xf>
    <xf numFmtId="0" fontId="13" fillId="0" borderId="2" xfId="0" applyFont="1" applyFill="1" applyBorder="1" applyAlignment="1">
      <alignment horizontal="left" vertical="center" wrapText="1"/>
    </xf>
    <xf numFmtId="0" fontId="16" fillId="0" borderId="28" xfId="0" applyFont="1" applyFill="1" applyBorder="1" applyAlignment="1">
      <alignment horizontal="center" vertical="center" wrapText="1"/>
    </xf>
    <xf numFmtId="0" fontId="19" fillId="0" borderId="9" xfId="0" applyFont="1" applyBorder="1" applyAlignment="1">
      <alignment horizontal="center"/>
    </xf>
    <xf numFmtId="0" fontId="13" fillId="0" borderId="6" xfId="0" applyFont="1" applyFill="1" applyBorder="1" applyAlignment="1">
      <alignment horizontal="left" vertical="center" wrapText="1"/>
    </xf>
    <xf numFmtId="0" fontId="13" fillId="0" borderId="6" xfId="0" applyFont="1" applyFill="1" applyBorder="1" applyAlignment="1">
      <alignment horizontal="center" vertical="center" wrapText="1"/>
    </xf>
    <xf numFmtId="0" fontId="16" fillId="0" borderId="41" xfId="0" applyFont="1" applyFill="1" applyBorder="1" applyAlignment="1">
      <alignment horizontal="center" vertical="center" wrapText="1"/>
    </xf>
    <xf numFmtId="17" fontId="13" fillId="0" borderId="2" xfId="0" quotePrefix="1" applyNumberFormat="1" applyFont="1" applyBorder="1" applyAlignment="1">
      <alignment horizontal="center" vertical="center" wrapText="1"/>
    </xf>
    <xf numFmtId="0" fontId="19" fillId="0" borderId="30" xfId="0" applyFont="1" applyBorder="1" applyAlignment="1">
      <alignment horizontal="center" vertical="center" wrapText="1"/>
    </xf>
    <xf numFmtId="0" fontId="19" fillId="0" borderId="31" xfId="0" applyFont="1" applyBorder="1" applyAlignment="1">
      <alignment horizontal="center" vertical="center" wrapText="1"/>
    </xf>
    <xf numFmtId="0" fontId="13" fillId="0" borderId="23" xfId="0" applyFont="1" applyBorder="1" applyAlignment="1">
      <alignment horizontal="left" vertical="center" wrapText="1"/>
    </xf>
    <xf numFmtId="14" fontId="13" fillId="0" borderId="23" xfId="0" applyNumberFormat="1" applyFont="1" applyBorder="1" applyAlignment="1">
      <alignment horizontal="center" vertical="center" wrapText="1"/>
    </xf>
    <xf numFmtId="0" fontId="13" fillId="0" borderId="9" xfId="0" applyFont="1" applyBorder="1" applyAlignment="1">
      <alignment horizontal="center" vertical="center" wrapText="1"/>
    </xf>
    <xf numFmtId="0" fontId="13" fillId="0" borderId="6" xfId="0" applyFont="1" applyBorder="1" applyAlignment="1">
      <alignment horizontal="left" vertical="center" wrapText="1"/>
    </xf>
    <xf numFmtId="165" fontId="13" fillId="0" borderId="27" xfId="0" applyNumberFormat="1" applyFont="1" applyBorder="1" applyAlignment="1">
      <alignment horizontal="center"/>
    </xf>
    <xf numFmtId="166" fontId="16" fillId="0" borderId="27" xfId="0" applyNumberFormat="1" applyFont="1" applyBorder="1" applyAlignment="1">
      <alignment horizontal="center"/>
    </xf>
    <xf numFmtId="49" fontId="0" fillId="0" borderId="0" xfId="0" applyNumberFormat="1"/>
    <xf numFmtId="0" fontId="18" fillId="0" borderId="0" xfId="0" applyFont="1"/>
    <xf numFmtId="0" fontId="19" fillId="0" borderId="22" xfId="0" applyFont="1" applyBorder="1" applyAlignment="1">
      <alignment horizontal="center" vertical="center"/>
    </xf>
    <xf numFmtId="0" fontId="19" fillId="0" borderId="8" xfId="0" applyFont="1" applyBorder="1" applyAlignment="1">
      <alignment horizontal="center" vertical="center"/>
    </xf>
    <xf numFmtId="0" fontId="19" fillId="0" borderId="9" xfId="0" applyFont="1" applyBorder="1" applyAlignment="1">
      <alignment horizontal="center" vertical="center"/>
    </xf>
    <xf numFmtId="0" fontId="19" fillId="0" borderId="0" xfId="0" applyFont="1" applyBorder="1" applyAlignment="1">
      <alignment horizontal="left" vertical="center" wrapText="1"/>
    </xf>
    <xf numFmtId="165" fontId="16" fillId="0" borderId="27" xfId="0" applyNumberFormat="1" applyFont="1" applyBorder="1" applyAlignment="1">
      <alignment horizontal="center" vertical="center" wrapText="1"/>
    </xf>
    <xf numFmtId="2" fontId="7" fillId="0" borderId="32" xfId="0" applyNumberFormat="1" applyFont="1" applyBorder="1" applyAlignment="1" applyProtection="1">
      <alignment horizontal="center" vertical="center" wrapText="1"/>
      <protection hidden="1"/>
    </xf>
    <xf numFmtId="2" fontId="2" fillId="0" borderId="28" xfId="0" applyNumberFormat="1" applyFont="1" applyBorder="1" applyAlignment="1" applyProtection="1">
      <alignment horizontal="center" vertical="center" wrapText="1"/>
      <protection hidden="1"/>
    </xf>
    <xf numFmtId="2" fontId="2" fillId="0" borderId="41" xfId="0" applyNumberFormat="1" applyFont="1" applyBorder="1" applyAlignment="1" applyProtection="1">
      <alignment horizontal="center" vertical="center" wrapText="1"/>
      <protection hidden="1"/>
    </xf>
    <xf numFmtId="2" fontId="2" fillId="0" borderId="46" xfId="0" applyNumberFormat="1" applyFont="1" applyBorder="1" applyAlignment="1" applyProtection="1">
      <alignment horizontal="center" vertical="center"/>
      <protection hidden="1"/>
    </xf>
    <xf numFmtId="2" fontId="2" fillId="0" borderId="28" xfId="0" applyNumberFormat="1" applyFont="1" applyBorder="1" applyAlignment="1" applyProtection="1">
      <alignment horizontal="center" vertical="center"/>
      <protection hidden="1"/>
    </xf>
    <xf numFmtId="2" fontId="2" fillId="0" borderId="41" xfId="0" applyNumberFormat="1" applyFont="1" applyBorder="1" applyAlignment="1" applyProtection="1">
      <alignment horizontal="center" vertical="center"/>
      <protection hidden="1"/>
    </xf>
    <xf numFmtId="2" fontId="2" fillId="0" borderId="32" xfId="0" applyNumberFormat="1" applyFont="1" applyBorder="1" applyAlignment="1" applyProtection="1">
      <alignment horizontal="center" vertical="center" wrapText="1"/>
      <protection hidden="1"/>
    </xf>
    <xf numFmtId="2" fontId="2" fillId="0" borderId="28" xfId="0" applyNumberFormat="1" applyFont="1" applyBorder="1" applyAlignment="1">
      <alignment horizontal="center" vertical="center" wrapText="1"/>
    </xf>
    <xf numFmtId="2" fontId="7" fillId="0" borderId="46" xfId="0" applyNumberFormat="1" applyFont="1" applyBorder="1" applyAlignment="1" applyProtection="1">
      <alignment horizontal="center" vertical="center" wrapText="1"/>
      <protection hidden="1"/>
    </xf>
    <xf numFmtId="2" fontId="7" fillId="0" borderId="28" xfId="0" applyNumberFormat="1" applyFont="1" applyBorder="1" applyAlignment="1" applyProtection="1">
      <alignment horizontal="center" vertical="center" wrapText="1"/>
      <protection hidden="1"/>
    </xf>
    <xf numFmtId="2" fontId="2" fillId="0" borderId="32" xfId="0" applyNumberFormat="1" applyFont="1" applyBorder="1" applyAlignment="1" applyProtection="1">
      <alignment horizontal="center" vertical="center"/>
      <protection hidden="1"/>
    </xf>
    <xf numFmtId="2" fontId="2" fillId="0" borderId="41" xfId="0" applyNumberFormat="1" applyFont="1" applyBorder="1" applyAlignment="1">
      <alignment horizontal="center"/>
    </xf>
    <xf numFmtId="2" fontId="2" fillId="0" borderId="28" xfId="0" applyNumberFormat="1" applyFont="1" applyBorder="1" applyAlignment="1">
      <alignment horizontal="center" vertical="center"/>
    </xf>
    <xf numFmtId="0" fontId="0" fillId="0" borderId="28" xfId="0" applyFont="1" applyBorder="1"/>
    <xf numFmtId="0" fontId="0" fillId="0" borderId="41" xfId="0" applyFont="1" applyBorder="1"/>
    <xf numFmtId="2" fontId="2" fillId="0" borderId="32" xfId="0" applyNumberFormat="1" applyFont="1" applyBorder="1" applyAlignment="1">
      <alignment horizontal="center" vertical="center" wrapText="1"/>
    </xf>
    <xf numFmtId="2" fontId="10" fillId="0" borderId="46" xfId="0" applyNumberFormat="1" applyFont="1" applyBorder="1" applyAlignment="1">
      <alignment horizontal="center" vertical="center"/>
    </xf>
    <xf numFmtId="2" fontId="10" fillId="0" borderId="28" xfId="0" applyNumberFormat="1" applyFont="1" applyBorder="1" applyAlignment="1">
      <alignment horizontal="center" vertical="center"/>
    </xf>
    <xf numFmtId="2" fontId="10" fillId="0" borderId="28" xfId="0" applyNumberFormat="1" applyFont="1" applyBorder="1" applyAlignment="1">
      <alignment horizontal="center" vertical="center" wrapText="1"/>
    </xf>
    <xf numFmtId="2" fontId="10" fillId="0" borderId="41" xfId="0" applyNumberFormat="1" applyFont="1" applyBorder="1" applyAlignment="1">
      <alignment horizontal="center" vertical="center"/>
    </xf>
    <xf numFmtId="2" fontId="2" fillId="0" borderId="46" xfId="0" applyNumberFormat="1" applyFont="1" applyBorder="1" applyAlignment="1">
      <alignment horizontal="center"/>
    </xf>
    <xf numFmtId="2" fontId="7" fillId="0" borderId="28" xfId="0" applyNumberFormat="1" applyFont="1" applyBorder="1" applyAlignment="1">
      <alignment horizontal="center" vertical="center" wrapText="1"/>
    </xf>
    <xf numFmtId="2" fontId="2" fillId="0" borderId="41" xfId="0" applyNumberFormat="1" applyFont="1" applyBorder="1" applyAlignment="1">
      <alignment horizontal="center" vertical="center" wrapText="1"/>
    </xf>
    <xf numFmtId="2" fontId="2" fillId="0" borderId="28" xfId="0" applyNumberFormat="1" applyFont="1" applyBorder="1" applyAlignment="1">
      <alignment horizontal="center"/>
    </xf>
    <xf numFmtId="2" fontId="2" fillId="0" borderId="46" xfId="0" applyNumberFormat="1" applyFont="1" applyBorder="1" applyAlignment="1">
      <alignment horizontal="center" vertical="center" wrapText="1"/>
    </xf>
    <xf numFmtId="2" fontId="2" fillId="0" borderId="32" xfId="0" applyNumberFormat="1" applyFont="1" applyBorder="1" applyAlignment="1">
      <alignment horizontal="center" vertical="center"/>
    </xf>
    <xf numFmtId="2" fontId="7" fillId="0" borderId="41" xfId="0" applyNumberFormat="1" applyFont="1" applyBorder="1" applyAlignment="1">
      <alignment horizontal="center" vertical="center" wrapText="1"/>
    </xf>
    <xf numFmtId="2" fontId="2" fillId="0" borderId="32" xfId="0" applyNumberFormat="1" applyFont="1" applyBorder="1" applyAlignment="1">
      <alignment horizontal="center"/>
    </xf>
    <xf numFmtId="2" fontId="7" fillId="0" borderId="32" xfId="0" applyNumberFormat="1" applyFont="1" applyBorder="1" applyAlignment="1">
      <alignment horizontal="center" vertical="center" wrapText="1"/>
    </xf>
    <xf numFmtId="0" fontId="2" fillId="0" borderId="28" xfId="0" applyFont="1" applyBorder="1" applyAlignment="1">
      <alignment horizontal="center" vertical="center" wrapText="1"/>
    </xf>
    <xf numFmtId="0" fontId="2" fillId="0" borderId="28" xfId="0" applyFont="1" applyFill="1" applyBorder="1" applyAlignment="1">
      <alignment horizontal="center" vertical="center" wrapText="1"/>
    </xf>
    <xf numFmtId="0" fontId="2" fillId="0" borderId="41" xfId="0" applyFont="1" applyFill="1" applyBorder="1" applyAlignment="1">
      <alignment horizontal="center" vertical="center" wrapText="1"/>
    </xf>
    <xf numFmtId="164" fontId="2" fillId="0" borderId="28" xfId="0" applyNumberFormat="1" applyFont="1" applyBorder="1" applyAlignment="1">
      <alignment horizontal="center" vertical="center" wrapText="1"/>
    </xf>
    <xf numFmtId="164" fontId="2" fillId="0" borderId="41" xfId="0" applyNumberFormat="1" applyFont="1" applyBorder="1" applyAlignment="1">
      <alignment horizontal="center" vertical="center" wrapText="1"/>
    </xf>
    <xf numFmtId="4" fontId="2" fillId="0" borderId="32" xfId="0" applyNumberFormat="1" applyFont="1" applyBorder="1" applyAlignment="1">
      <alignment horizontal="center" vertical="center" wrapText="1"/>
    </xf>
    <xf numFmtId="4" fontId="2" fillId="0" borderId="28" xfId="0" applyNumberFormat="1" applyFont="1" applyBorder="1" applyAlignment="1">
      <alignment horizontal="center" vertical="center" wrapText="1"/>
    </xf>
    <xf numFmtId="4" fontId="2" fillId="0" borderId="41" xfId="0" applyNumberFormat="1" applyFont="1" applyBorder="1" applyAlignment="1">
      <alignment horizontal="center" vertical="center" wrapText="1"/>
    </xf>
    <xf numFmtId="0" fontId="19" fillId="0" borderId="47" xfId="0" applyFont="1" applyBorder="1"/>
    <xf numFmtId="0" fontId="13" fillId="0" borderId="47" xfId="0" applyFont="1" applyBorder="1"/>
    <xf numFmtId="0" fontId="0" fillId="0" borderId="47" xfId="0" applyFont="1" applyBorder="1"/>
    <xf numFmtId="0" fontId="19" fillId="0" borderId="47" xfId="0" applyFont="1" applyBorder="1" applyAlignment="1">
      <alignment horizontal="center" vertical="center" wrapText="1"/>
    </xf>
    <xf numFmtId="0" fontId="2" fillId="0" borderId="47" xfId="0" applyFont="1" applyBorder="1"/>
    <xf numFmtId="0" fontId="0" fillId="0" borderId="47" xfId="0" applyFont="1" applyFill="1" applyBorder="1" applyAlignment="1">
      <alignment horizontal="center" vertical="center" wrapText="1"/>
    </xf>
    <xf numFmtId="0" fontId="0" fillId="0" borderId="47" xfId="0" applyBorder="1"/>
    <xf numFmtId="0" fontId="2" fillId="0" borderId="47" xfId="0" applyFont="1" applyBorder="1" applyAlignment="1">
      <alignment horizontal="center" vertical="center" wrapText="1"/>
    </xf>
    <xf numFmtId="0" fontId="10" fillId="0" borderId="47" xfId="0" applyFont="1" applyFill="1" applyBorder="1" applyAlignment="1">
      <alignment horizontal="center" vertical="center"/>
    </xf>
    <xf numFmtId="0" fontId="13" fillId="0" borderId="47" xfId="0" applyFont="1" applyBorder="1" applyAlignment="1">
      <alignment horizontal="center" vertical="center"/>
    </xf>
    <xf numFmtId="0" fontId="13" fillId="0" borderId="47" xfId="0" applyNumberFormat="1" applyFont="1" applyFill="1" applyBorder="1" applyAlignment="1" applyProtection="1">
      <alignment horizontal="center" vertical="center" wrapText="1"/>
      <protection locked="0"/>
    </xf>
    <xf numFmtId="0" fontId="3" fillId="0" borderId="47" xfId="0" applyNumberFormat="1" applyFont="1" applyFill="1" applyBorder="1" applyAlignment="1" applyProtection="1">
      <alignment horizontal="center" vertical="center" wrapText="1"/>
      <protection locked="0"/>
    </xf>
    <xf numFmtId="2" fontId="2" fillId="0" borderId="47" xfId="0" applyNumberFormat="1" applyFont="1" applyBorder="1" applyAlignment="1" applyProtection="1">
      <alignment horizontal="center" vertical="center" wrapText="1"/>
      <protection hidden="1"/>
    </xf>
    <xf numFmtId="0" fontId="3" fillId="3" borderId="2" xfId="0" applyFont="1" applyFill="1" applyBorder="1" applyAlignment="1" applyProtection="1">
      <alignment horizontal="left" vertical="top"/>
      <protection hidden="1"/>
    </xf>
    <xf numFmtId="0" fontId="3" fillId="3" borderId="2" xfId="0" applyFont="1" applyFill="1" applyBorder="1" applyAlignment="1" applyProtection="1">
      <alignment horizontal="left" vertical="center"/>
      <protection hidden="1"/>
    </xf>
    <xf numFmtId="0" fontId="3" fillId="3" borderId="2" xfId="0" applyFont="1" applyFill="1" applyBorder="1" applyAlignment="1" applyProtection="1">
      <alignment vertical="center"/>
      <protection hidden="1"/>
    </xf>
    <xf numFmtId="0" fontId="21" fillId="0" borderId="0" xfId="0" applyFont="1"/>
    <xf numFmtId="0" fontId="22" fillId="0" borderId="0" xfId="0" applyFont="1" applyAlignment="1" applyProtection="1">
      <alignment horizontal="left" vertical="center"/>
      <protection hidden="1"/>
    </xf>
    <xf numFmtId="0" fontId="3" fillId="5" borderId="2" xfId="0" applyFont="1" applyFill="1" applyBorder="1" applyAlignment="1" applyProtection="1">
      <alignment horizontal="left" vertical="center"/>
      <protection locked="0"/>
    </xf>
    <xf numFmtId="49" fontId="3" fillId="5" borderId="2" xfId="0" applyNumberFormat="1" applyFont="1" applyFill="1" applyBorder="1" applyAlignment="1" applyProtection="1">
      <alignment horizontal="left" vertical="center"/>
      <protection locked="0"/>
    </xf>
    <xf numFmtId="0" fontId="3" fillId="5" borderId="2" xfId="0" applyFont="1" applyFill="1" applyBorder="1" applyAlignment="1" applyProtection="1">
      <alignment vertical="center"/>
      <protection locked="0"/>
    </xf>
    <xf numFmtId="0" fontId="23" fillId="0" borderId="0" xfId="0" applyFont="1"/>
    <xf numFmtId="0" fontId="2" fillId="0" borderId="50" xfId="0" applyFont="1" applyBorder="1" applyAlignment="1">
      <alignment horizontal="center" vertical="top"/>
    </xf>
    <xf numFmtId="49" fontId="2" fillId="0" borderId="23" xfId="0" applyNumberFormat="1" applyFont="1" applyBorder="1" applyAlignment="1" applyProtection="1">
      <alignment horizontal="left" vertical="center" wrapText="1"/>
      <protection locked="0"/>
    </xf>
    <xf numFmtId="49" fontId="2" fillId="0" borderId="4" xfId="0" applyNumberFormat="1" applyFont="1" applyBorder="1" applyAlignment="1" applyProtection="1">
      <alignment horizontal="left" vertical="center" wrapText="1"/>
      <protection locked="0"/>
    </xf>
    <xf numFmtId="0" fontId="2" fillId="0" borderId="2" xfId="0" applyFont="1" applyBorder="1" applyAlignment="1" applyProtection="1">
      <alignment horizontal="left" vertical="center" wrapText="1"/>
      <protection locked="0"/>
    </xf>
    <xf numFmtId="0" fontId="2" fillId="0" borderId="2" xfId="0" applyFont="1" applyBorder="1" applyAlignment="1" applyProtection="1">
      <alignment horizontal="center" vertical="center" wrapText="1"/>
      <protection locked="0"/>
    </xf>
    <xf numFmtId="49" fontId="2" fillId="0" borderId="23" xfId="0" applyNumberFormat="1" applyFont="1" applyBorder="1" applyAlignment="1">
      <alignment horizontal="center" vertical="center" wrapText="1"/>
    </xf>
    <xf numFmtId="0" fontId="2" fillId="0" borderId="4" xfId="0" applyFont="1" applyBorder="1" applyAlignment="1" applyProtection="1">
      <alignment horizontal="left" vertical="center" wrapText="1"/>
      <protection locked="0"/>
    </xf>
    <xf numFmtId="1" fontId="2" fillId="0" borderId="4" xfId="0" applyNumberFormat="1" applyFont="1" applyBorder="1" applyAlignment="1" applyProtection="1">
      <alignment horizontal="center" vertical="center" wrapText="1"/>
      <protection locked="0"/>
    </xf>
    <xf numFmtId="1" fontId="2" fillId="0" borderId="2" xfId="0" applyNumberFormat="1" applyFont="1" applyBorder="1" applyAlignment="1" applyProtection="1">
      <alignment horizontal="center" vertical="center" wrapText="1"/>
      <protection locked="0"/>
    </xf>
    <xf numFmtId="0" fontId="3" fillId="0" borderId="4" xfId="0" applyFont="1" applyBorder="1" applyAlignment="1">
      <alignment horizontal="center" vertical="center" wrapText="1"/>
    </xf>
    <xf numFmtId="0" fontId="3" fillId="0" borderId="4" xfId="0" applyFont="1" applyBorder="1" applyAlignment="1">
      <alignment horizontal="center" wrapText="1"/>
    </xf>
    <xf numFmtId="0" fontId="3" fillId="0" borderId="2" xfId="0" applyFont="1" applyBorder="1" applyAlignment="1">
      <alignment horizontal="center" vertical="center" wrapText="1"/>
    </xf>
    <xf numFmtId="2" fontId="2" fillId="0" borderId="46" xfId="0" applyNumberFormat="1" applyFont="1" applyBorder="1" applyAlignment="1">
      <alignment horizontal="center" wrapText="1"/>
    </xf>
    <xf numFmtId="16" fontId="2" fillId="0" borderId="2" xfId="0" applyNumberFormat="1" applyFont="1" applyBorder="1" applyAlignment="1">
      <alignment horizontal="center" wrapText="1"/>
    </xf>
    <xf numFmtId="2" fontId="2" fillId="0" borderId="28" xfId="0" applyNumberFormat="1" applyFont="1" applyBorder="1" applyAlignment="1">
      <alignment horizontal="center" wrapText="1"/>
    </xf>
    <xf numFmtId="0" fontId="0" fillId="0" borderId="2" xfId="0" applyFont="1" applyBorder="1" applyAlignment="1">
      <alignment horizontal="center" vertical="center" wrapText="1"/>
    </xf>
    <xf numFmtId="0" fontId="2" fillId="0" borderId="5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3" xfId="0" quotePrefix="1" applyFont="1" applyBorder="1" applyAlignment="1">
      <alignment horizontal="center" vertical="center" wrapText="1"/>
    </xf>
    <xf numFmtId="2" fontId="2" fillId="0" borderId="53" xfId="0" applyNumberFormat="1" applyFont="1" applyBorder="1" applyAlignment="1">
      <alignment horizontal="center" vertical="center" wrapText="1"/>
    </xf>
    <xf numFmtId="0" fontId="2" fillId="0" borderId="54" xfId="0" applyFont="1" applyFill="1" applyBorder="1" applyAlignment="1">
      <alignment horizontal="center" vertical="center" wrapText="1"/>
    </xf>
    <xf numFmtId="0" fontId="2" fillId="0" borderId="22" xfId="0" applyFont="1" applyBorder="1" applyAlignment="1">
      <alignment horizontal="center" wrapText="1"/>
    </xf>
    <xf numFmtId="0" fontId="2" fillId="0" borderId="8" xfId="0" applyFont="1" applyBorder="1" applyAlignment="1">
      <alignment horizontal="center" wrapText="1"/>
    </xf>
    <xf numFmtId="0" fontId="2" fillId="0" borderId="9" xfId="0" applyFont="1" applyBorder="1" applyAlignment="1">
      <alignment horizontal="center" wrapText="1"/>
    </xf>
    <xf numFmtId="0" fontId="2" fillId="0" borderId="23" xfId="0" quotePrefix="1" applyFont="1" applyBorder="1" applyAlignment="1">
      <alignment wrapText="1"/>
    </xf>
    <xf numFmtId="0" fontId="2" fillId="0" borderId="32" xfId="0" applyFont="1" applyBorder="1" applyAlignment="1">
      <alignment horizontal="center" vertical="center" wrapText="1"/>
    </xf>
    <xf numFmtId="0" fontId="2" fillId="0" borderId="23" xfId="0" applyFont="1" applyBorder="1" applyAlignment="1">
      <alignment vertical="center" wrapText="1"/>
    </xf>
    <xf numFmtId="0" fontId="2" fillId="0" borderId="2" xfId="0" quotePrefix="1" applyFont="1" applyBorder="1" applyAlignment="1">
      <alignment horizontal="left" wrapText="1"/>
    </xf>
    <xf numFmtId="0" fontId="2" fillId="0" borderId="45" xfId="0" applyFont="1" applyBorder="1" applyAlignment="1">
      <alignment horizontal="left" vertical="center" wrapText="1"/>
    </xf>
    <xf numFmtId="0" fontId="0" fillId="0" borderId="4" xfId="0" applyFont="1" applyBorder="1" applyAlignment="1">
      <alignment horizontal="center" vertical="center" wrapText="1"/>
    </xf>
    <xf numFmtId="0" fontId="0" fillId="0" borderId="23" xfId="0" applyFont="1" applyBorder="1" applyAlignment="1">
      <alignment wrapText="1"/>
    </xf>
    <xf numFmtId="0" fontId="0" fillId="0" borderId="23" xfId="0" applyFont="1" applyBorder="1" applyAlignment="1"/>
    <xf numFmtId="0" fontId="2" fillId="0" borderId="2" xfId="0" applyFont="1" applyBorder="1" applyAlignment="1"/>
    <xf numFmtId="0" fontId="2" fillId="0" borderId="28" xfId="0" applyFont="1" applyBorder="1" applyAlignment="1">
      <alignment horizontal="center" vertical="center"/>
    </xf>
    <xf numFmtId="0" fontId="19" fillId="0" borderId="23" xfId="0" applyFont="1" applyBorder="1" applyAlignment="1">
      <alignment horizontal="center" vertical="center"/>
    </xf>
    <xf numFmtId="0" fontId="0" fillId="0" borderId="32" xfId="0" applyFont="1" applyBorder="1" applyAlignment="1">
      <alignment horizontal="center" vertical="center"/>
    </xf>
    <xf numFmtId="0" fontId="0" fillId="0" borderId="23" xfId="0" applyFont="1" applyBorder="1" applyAlignment="1">
      <alignment horizontal="center" vertical="center"/>
    </xf>
    <xf numFmtId="0" fontId="19" fillId="0" borderId="23" xfId="0" applyFont="1" applyBorder="1" applyAlignment="1">
      <alignment horizontal="center"/>
    </xf>
    <xf numFmtId="0" fontId="2" fillId="0" borderId="2" xfId="0" applyFont="1" applyFill="1" applyBorder="1" applyAlignment="1">
      <alignment horizontal="left" vertical="center" wrapText="1"/>
    </xf>
    <xf numFmtId="0" fontId="2" fillId="0" borderId="6" xfId="0" applyFont="1" applyFill="1" applyBorder="1" applyAlignment="1">
      <alignment horizontal="left" vertical="center" wrapText="1"/>
    </xf>
    <xf numFmtId="0" fontId="2" fillId="0" borderId="2" xfId="0" applyFont="1" applyFill="1" applyBorder="1" applyAlignment="1">
      <alignment horizontal="center" vertical="center" wrapText="1"/>
    </xf>
    <xf numFmtId="1" fontId="2" fillId="0" borderId="28" xfId="0" applyNumberFormat="1" applyFont="1" applyBorder="1" applyAlignment="1">
      <alignment horizontal="center" vertical="center" wrapText="1"/>
    </xf>
    <xf numFmtId="0" fontId="19" fillId="0" borderId="32" xfId="0" applyFont="1" applyBorder="1" applyAlignment="1">
      <alignment horizontal="center" vertical="center"/>
    </xf>
    <xf numFmtId="0" fontId="13" fillId="0" borderId="7" xfId="0" applyNumberFormat="1" applyFont="1" applyBorder="1" applyAlignment="1">
      <alignment horizontal="center" vertical="center" wrapText="1"/>
    </xf>
    <xf numFmtId="1" fontId="13" fillId="0" borderId="4" xfId="0" applyNumberFormat="1" applyFont="1" applyBorder="1" applyAlignment="1">
      <alignment horizontal="center" vertical="center" wrapText="1"/>
    </xf>
    <xf numFmtId="0" fontId="13" fillId="0" borderId="4" xfId="0" applyNumberFormat="1" applyFont="1" applyBorder="1" applyAlignment="1">
      <alignment horizontal="center" vertical="center" wrapText="1"/>
    </xf>
    <xf numFmtId="2" fontId="2" fillId="0" borderId="46" xfId="0" applyNumberFormat="1" applyFont="1" applyBorder="1" applyAlignment="1" applyProtection="1">
      <alignment horizontal="center" vertical="center" wrapText="1"/>
      <protection hidden="1"/>
    </xf>
    <xf numFmtId="0" fontId="0" fillId="2" borderId="0" xfId="0" applyFill="1" applyBorder="1" applyAlignment="1">
      <alignment horizontal="center"/>
    </xf>
    <xf numFmtId="0" fontId="2" fillId="0" borderId="4" xfId="0" applyFont="1" applyBorder="1" applyAlignment="1">
      <alignment horizontal="left" vertical="center"/>
    </xf>
    <xf numFmtId="0" fontId="2" fillId="0" borderId="4" xfId="0" applyFont="1" applyBorder="1" applyAlignment="1">
      <alignment vertical="center"/>
    </xf>
    <xf numFmtId="0" fontId="2" fillId="0" borderId="2" xfId="0" applyFont="1" applyBorder="1" applyAlignment="1">
      <alignment horizontal="left" wrapText="1"/>
    </xf>
    <xf numFmtId="0" fontId="2" fillId="0" borderId="2" xfId="0" applyFont="1" applyBorder="1" applyAlignment="1">
      <alignment horizontal="left" vertical="center"/>
    </xf>
    <xf numFmtId="0" fontId="0" fillId="0" borderId="0" xfId="0" applyFont="1" applyAlignment="1">
      <alignment horizontal="center" vertical="center"/>
    </xf>
    <xf numFmtId="0" fontId="0" fillId="0" borderId="7" xfId="0" applyFont="1" applyBorder="1" applyAlignment="1">
      <alignment horizontal="center" vertical="center" wrapText="1"/>
    </xf>
    <xf numFmtId="2" fontId="2" fillId="0" borderId="46" xfId="0" applyNumberFormat="1" applyFont="1" applyBorder="1" applyAlignment="1">
      <alignment horizontal="center" vertical="center"/>
    </xf>
    <xf numFmtId="0" fontId="0" fillId="0" borderId="2" xfId="0" applyFont="1" applyBorder="1" applyAlignment="1">
      <alignment horizontal="center" vertical="center"/>
    </xf>
    <xf numFmtId="0" fontId="2" fillId="0" borderId="2" xfId="0" applyNumberFormat="1" applyFont="1" applyBorder="1" applyAlignment="1">
      <alignment vertical="top" wrapText="1"/>
    </xf>
    <xf numFmtId="17" fontId="2" fillId="0" borderId="2" xfId="0" quotePrefix="1" applyNumberFormat="1" applyFont="1" applyBorder="1" applyAlignment="1">
      <alignment horizontal="center" vertical="center" wrapText="1"/>
    </xf>
    <xf numFmtId="2" fontId="2" fillId="0" borderId="2" xfId="0" quotePrefix="1" applyNumberFormat="1" applyFont="1" applyBorder="1" applyAlignment="1">
      <alignment horizontal="center" vertical="center" wrapText="1"/>
    </xf>
    <xf numFmtId="0" fontId="2" fillId="0" borderId="4" xfId="0" quotePrefix="1" applyFont="1" applyBorder="1" applyAlignment="1">
      <alignment horizontal="center" vertical="center"/>
    </xf>
    <xf numFmtId="0" fontId="27" fillId="0" borderId="4" xfId="0" applyFont="1" applyBorder="1" applyAlignment="1">
      <alignment horizontal="center" vertical="center" wrapText="1"/>
    </xf>
    <xf numFmtId="0" fontId="27" fillId="0" borderId="2" xfId="0" applyFont="1" applyBorder="1" applyAlignment="1">
      <alignment horizontal="center" vertical="center" wrapText="1"/>
    </xf>
    <xf numFmtId="0" fontId="23" fillId="7" borderId="0" xfId="0" applyFont="1" applyFill="1" applyAlignment="1">
      <alignment horizontal="left" vertical="top" wrapText="1"/>
    </xf>
    <xf numFmtId="0" fontId="23" fillId="4" borderId="0" xfId="0" applyFont="1" applyFill="1" applyAlignment="1">
      <alignment horizontal="left" vertical="top" wrapText="1"/>
    </xf>
    <xf numFmtId="0" fontId="23" fillId="6" borderId="0" xfId="0" applyFont="1" applyFill="1" applyAlignment="1">
      <alignment horizontal="left" vertical="top" wrapText="1"/>
    </xf>
    <xf numFmtId="0" fontId="23" fillId="8" borderId="0" xfId="0" applyFont="1" applyFill="1" applyAlignment="1">
      <alignment horizontal="left" vertical="top" wrapText="1"/>
    </xf>
    <xf numFmtId="0" fontId="22" fillId="0" borderId="0" xfId="0" applyFont="1" applyAlignment="1" applyProtection="1">
      <alignment horizontal="left" vertical="center"/>
      <protection hidden="1"/>
    </xf>
    <xf numFmtId="0" fontId="1" fillId="0" borderId="48" xfId="0" applyFont="1" applyBorder="1" applyAlignment="1">
      <alignment horizontal="center" vertical="top" wrapText="1"/>
    </xf>
    <xf numFmtId="0" fontId="0" fillId="0" borderId="48" xfId="0" applyBorder="1" applyAlignment="1">
      <alignment horizontal="center" vertical="top" wrapText="1"/>
    </xf>
    <xf numFmtId="0" fontId="21" fillId="0" borderId="0" xfId="0" applyFont="1" applyAlignment="1">
      <alignment horizontal="center" vertical="center"/>
    </xf>
    <xf numFmtId="0" fontId="0" fillId="0" borderId="0" xfId="0" applyNumberFormat="1" applyAlignment="1">
      <alignment horizontal="left" wrapText="1"/>
    </xf>
    <xf numFmtId="0" fontId="1" fillId="0" borderId="0" xfId="0" applyFont="1" applyAlignment="1">
      <alignment horizontal="left" wrapText="1"/>
    </xf>
    <xf numFmtId="0" fontId="0" fillId="0" borderId="0" xfId="0" applyAlignment="1">
      <alignment horizontal="left" wrapText="1"/>
    </xf>
    <xf numFmtId="0" fontId="0" fillId="0" borderId="5" xfId="0" applyBorder="1" applyAlignment="1">
      <alignment horizontal="center" vertical="top" wrapText="1"/>
    </xf>
    <xf numFmtId="0" fontId="0" fillId="0" borderId="20" xfId="0" applyBorder="1" applyAlignment="1">
      <alignment horizontal="center" vertical="top" wrapText="1"/>
    </xf>
    <xf numFmtId="0" fontId="9" fillId="0" borderId="0" xfId="0" applyFont="1" applyAlignment="1" applyProtection="1">
      <alignment horizontal="center" vertical="center"/>
      <protection hidden="1"/>
    </xf>
    <xf numFmtId="0" fontId="13" fillId="0" borderId="0" xfId="0" applyFont="1" applyAlignment="1" applyProtection="1">
      <alignment horizontal="left" vertical="center"/>
      <protection hidden="1"/>
    </xf>
    <xf numFmtId="0" fontId="0" fillId="0" borderId="0" xfId="0" applyAlignment="1">
      <alignment horizontal="left" vertical="top" wrapText="1"/>
    </xf>
    <xf numFmtId="0" fontId="9" fillId="0" borderId="0" xfId="0" applyFont="1" applyAlignment="1" applyProtection="1">
      <alignment horizontal="center" vertical="center" wrapText="1"/>
      <protection hidden="1"/>
    </xf>
    <xf numFmtId="0" fontId="4" fillId="0" borderId="0" xfId="0" applyFont="1" applyAlignment="1" applyProtection="1">
      <alignment horizontal="center" vertical="center"/>
      <protection hidden="1"/>
    </xf>
    <xf numFmtId="0" fontId="9" fillId="0" borderId="0" xfId="0" applyFont="1" applyAlignment="1">
      <alignment horizontal="center" wrapText="1"/>
    </xf>
    <xf numFmtId="0" fontId="20" fillId="0" borderId="0" xfId="0" applyFont="1" applyAlignment="1">
      <alignment horizontal="center"/>
    </xf>
    <xf numFmtId="0" fontId="9" fillId="0" borderId="0" xfId="0" applyFont="1" applyAlignment="1">
      <alignment horizontal="center"/>
    </xf>
    <xf numFmtId="0" fontId="9" fillId="0" borderId="0" xfId="0" applyFont="1" applyBorder="1" applyAlignment="1">
      <alignment horizontal="center" wrapText="1"/>
    </xf>
    <xf numFmtId="0" fontId="5" fillId="0" borderId="0" xfId="0" applyFont="1" applyBorder="1" applyAlignment="1">
      <alignment horizontal="center" wrapText="1"/>
    </xf>
    <xf numFmtId="0" fontId="9" fillId="0" borderId="0" xfId="0" applyFont="1" applyBorder="1" applyAlignment="1" applyProtection="1">
      <alignment horizontal="center" vertical="center" wrapText="1"/>
      <protection hidden="1"/>
    </xf>
    <xf numFmtId="0" fontId="3" fillId="0" borderId="0" xfId="0" applyFont="1" applyAlignment="1" applyProtection="1">
      <alignment horizontal="left" vertical="center"/>
      <protection hidden="1"/>
    </xf>
    <xf numFmtId="0" fontId="9" fillId="0" borderId="49" xfId="0" applyFont="1" applyBorder="1" applyAlignment="1">
      <alignment horizontal="center" vertical="center" wrapText="1"/>
    </xf>
    <xf numFmtId="0" fontId="9" fillId="0" borderId="50" xfId="0" applyFont="1" applyBorder="1" applyAlignment="1">
      <alignment horizontal="center" vertical="center" wrapText="1"/>
    </xf>
    <xf numFmtId="0" fontId="9" fillId="0" borderId="51" xfId="0" applyFont="1" applyBorder="1" applyAlignment="1">
      <alignment horizontal="center" vertical="center" wrapText="1"/>
    </xf>
  </cellXfs>
  <cellStyles count="2">
    <cellStyle name="Hyperlink" xfId="1" builtinId="8"/>
    <cellStyle name="Normal" xfId="0" builtinId="0"/>
  </cellStyles>
  <dxfs count="0"/>
  <tableStyles count="0" defaultTableStyle="TableStyleMedium9" defaultPivotStyle="PivotStyleLight16"/>
  <colors>
    <mruColors>
      <color rgb="FFC8EBB7"/>
      <color rgb="FFB0E89C"/>
      <color rgb="FFB5F1AD"/>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0" Type="http://schemas.openxmlformats.org/officeDocument/2006/relationships/worksheet" Target="worksheets/sheet20.xml"/><Relationship Id="rId21" Type="http://schemas.openxmlformats.org/officeDocument/2006/relationships/worksheet" Target="worksheets/sheet21.xml"/><Relationship Id="rId22" Type="http://schemas.openxmlformats.org/officeDocument/2006/relationships/worksheet" Target="worksheets/sheet22.xml"/><Relationship Id="rId23" Type="http://schemas.openxmlformats.org/officeDocument/2006/relationships/worksheet" Target="worksheets/sheet23.xml"/><Relationship Id="rId24" Type="http://schemas.openxmlformats.org/officeDocument/2006/relationships/worksheet" Target="worksheets/sheet24.xml"/><Relationship Id="rId25" Type="http://schemas.openxmlformats.org/officeDocument/2006/relationships/worksheet" Target="worksheets/sheet25.xml"/><Relationship Id="rId26" Type="http://schemas.openxmlformats.org/officeDocument/2006/relationships/worksheet" Target="worksheets/sheet26.xml"/><Relationship Id="rId27" Type="http://schemas.openxmlformats.org/officeDocument/2006/relationships/worksheet" Target="worksheets/sheet27.xml"/><Relationship Id="rId28" Type="http://schemas.openxmlformats.org/officeDocument/2006/relationships/worksheet" Target="worksheets/sheet28.xml"/><Relationship Id="rId29" Type="http://schemas.openxmlformats.org/officeDocument/2006/relationships/worksheet" Target="worksheets/sheet29.xml"/><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30" Type="http://schemas.openxmlformats.org/officeDocument/2006/relationships/worksheet" Target="worksheets/sheet30.xml"/><Relationship Id="rId31" Type="http://schemas.openxmlformats.org/officeDocument/2006/relationships/worksheet" Target="worksheets/sheet31.xml"/><Relationship Id="rId32" Type="http://schemas.openxmlformats.org/officeDocument/2006/relationships/worksheet" Target="worksheets/sheet32.xml"/><Relationship Id="rId9" Type="http://schemas.openxmlformats.org/officeDocument/2006/relationships/worksheet" Target="worksheets/sheet9.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worksheet" Target="worksheets/sheet8.xml"/><Relationship Id="rId33" Type="http://schemas.openxmlformats.org/officeDocument/2006/relationships/worksheet" Target="worksheets/sheet33.xml"/><Relationship Id="rId34" Type="http://schemas.openxmlformats.org/officeDocument/2006/relationships/externalLink" Target="externalLinks/externalLink1.xml"/><Relationship Id="rId35" Type="http://schemas.openxmlformats.org/officeDocument/2006/relationships/externalLink" Target="externalLinks/externalLink2.xml"/><Relationship Id="rId36" Type="http://schemas.openxmlformats.org/officeDocument/2006/relationships/theme" Target="theme/theme1.xml"/><Relationship Id="rId10" Type="http://schemas.openxmlformats.org/officeDocument/2006/relationships/worksheet" Target="worksheets/sheet10.xml"/><Relationship Id="rId11" Type="http://schemas.openxmlformats.org/officeDocument/2006/relationships/worksheet" Target="worksheets/sheet11.xml"/><Relationship Id="rId12" Type="http://schemas.openxmlformats.org/officeDocument/2006/relationships/worksheet" Target="worksheets/sheet12.xml"/><Relationship Id="rId13" Type="http://schemas.openxmlformats.org/officeDocument/2006/relationships/worksheet" Target="worksheets/sheet13.xml"/><Relationship Id="rId14" Type="http://schemas.openxmlformats.org/officeDocument/2006/relationships/worksheet" Target="worksheets/sheet14.xml"/><Relationship Id="rId15" Type="http://schemas.openxmlformats.org/officeDocument/2006/relationships/worksheet" Target="worksheets/sheet15.xml"/><Relationship Id="rId16" Type="http://schemas.openxmlformats.org/officeDocument/2006/relationships/worksheet" Target="worksheets/sheet16.xml"/><Relationship Id="rId17" Type="http://schemas.openxmlformats.org/officeDocument/2006/relationships/worksheet" Target="worksheets/sheet17.xml"/><Relationship Id="rId18" Type="http://schemas.openxmlformats.org/officeDocument/2006/relationships/worksheet" Target="worksheets/sheet18.xml"/><Relationship Id="rId19" Type="http://schemas.openxmlformats.org/officeDocument/2006/relationships/worksheet" Target="worksheets/sheet19.xml"/><Relationship Id="rId37" Type="http://schemas.openxmlformats.org/officeDocument/2006/relationships/styles" Target="styles.xml"/><Relationship Id="rId38" Type="http://schemas.openxmlformats.org/officeDocument/2006/relationships/sharedStrings" Target="sharedStrings.xml"/><Relationship Id="rId3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Administrator/My%20Documents/Desc&#259;rc&#259;ri/GM_SL_10.12.2012%20-%20Mosoarca%20Mariu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anamariamachedon/Downloads/Acte%20necesare%20examen%20promovare%20s2%202023-2024%204/And/date/Secretariat/GradatiiMerit/GradatiideMerit2013/GM_CONF_2012.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6">
          <cell r="B6" t="str">
            <v>Mosoarca Marius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Date initiale"/>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FFFF00"/>
  </sheetPr>
  <dimension ref="A1:L12"/>
  <sheetViews>
    <sheetView showGridLines="0" showRowColHeaders="0" topLeftCell="A5" zoomScale="120" zoomScaleNormal="120" zoomScalePageLayoutView="120" workbookViewId="0">
      <selection activeCell="I18" sqref="I18"/>
    </sheetView>
  </sheetViews>
  <sheetFormatPr baseColWidth="10" defaultColWidth="8.83203125" defaultRowHeight="14" x14ac:dyDescent="0"/>
  <cols>
    <col min="1" max="1" width="8.83203125" style="203"/>
  </cols>
  <sheetData>
    <row r="1" spans="2:12" ht="15">
      <c r="B1" s="393" t="s">
        <v>260</v>
      </c>
      <c r="C1" s="398"/>
      <c r="D1" s="398"/>
      <c r="E1" s="398"/>
      <c r="F1" s="398"/>
      <c r="G1" s="398"/>
      <c r="H1" s="398"/>
      <c r="I1" s="398"/>
      <c r="J1" s="398"/>
      <c r="K1" s="398"/>
    </row>
    <row r="2" spans="2:12" ht="15">
      <c r="B2" s="398"/>
      <c r="C2" s="398"/>
      <c r="D2" s="398"/>
      <c r="E2" s="398"/>
      <c r="F2" s="398"/>
      <c r="G2" s="398"/>
      <c r="H2" s="398"/>
      <c r="I2" s="398"/>
      <c r="J2" s="398"/>
      <c r="K2" s="398"/>
    </row>
    <row r="3" spans="2:12" ht="90" customHeight="1">
      <c r="B3" s="462" t="s">
        <v>265</v>
      </c>
      <c r="C3" s="462"/>
      <c r="D3" s="462"/>
      <c r="E3" s="462"/>
      <c r="F3" s="462"/>
      <c r="G3" s="462"/>
      <c r="H3" s="462"/>
      <c r="I3" s="462"/>
      <c r="J3" s="462"/>
      <c r="K3" s="462"/>
      <c r="L3" s="462"/>
    </row>
    <row r="4" spans="2:12" ht="135" customHeight="1">
      <c r="B4" s="463" t="s">
        <v>259</v>
      </c>
      <c r="C4" s="463"/>
      <c r="D4" s="463"/>
      <c r="E4" s="463"/>
      <c r="F4" s="463"/>
      <c r="G4" s="463"/>
      <c r="H4" s="463"/>
      <c r="I4" s="463"/>
      <c r="J4" s="463"/>
      <c r="K4" s="463"/>
      <c r="L4" s="463"/>
    </row>
    <row r="5" spans="2:12" ht="60" customHeight="1">
      <c r="B5" s="464" t="s">
        <v>261</v>
      </c>
      <c r="C5" s="464"/>
      <c r="D5" s="464"/>
      <c r="E5" s="464"/>
      <c r="F5" s="464"/>
      <c r="G5" s="464"/>
      <c r="H5" s="464"/>
      <c r="I5" s="464"/>
      <c r="J5" s="464"/>
      <c r="K5" s="464"/>
      <c r="L5" s="464"/>
    </row>
    <row r="6" spans="2:12" ht="60" customHeight="1">
      <c r="B6" s="464" t="s">
        <v>262</v>
      </c>
      <c r="C6" s="464"/>
      <c r="D6" s="464"/>
      <c r="E6" s="464"/>
      <c r="F6" s="464"/>
      <c r="G6" s="464"/>
      <c r="H6" s="464"/>
      <c r="I6" s="464"/>
      <c r="J6" s="464"/>
      <c r="K6" s="464"/>
      <c r="L6" s="464"/>
    </row>
    <row r="7" spans="2:12" ht="60" customHeight="1">
      <c r="B7" s="461" t="s">
        <v>266</v>
      </c>
      <c r="C7" s="461"/>
      <c r="D7" s="461"/>
      <c r="E7" s="461"/>
      <c r="F7" s="461"/>
      <c r="G7" s="461"/>
      <c r="H7" s="461"/>
      <c r="I7" s="461"/>
      <c r="J7" s="461"/>
      <c r="K7" s="461"/>
      <c r="L7" s="461"/>
    </row>
    <row r="8" spans="2:12" ht="15">
      <c r="B8" s="398"/>
      <c r="C8" s="398"/>
      <c r="D8" s="398"/>
      <c r="E8" s="398"/>
      <c r="F8" s="398"/>
      <c r="G8" s="398"/>
      <c r="H8" s="398"/>
      <c r="I8" s="398"/>
      <c r="J8" s="398"/>
      <c r="K8" s="398"/>
    </row>
    <row r="9" spans="2:12" ht="15">
      <c r="B9" s="398"/>
      <c r="C9" s="398"/>
      <c r="D9" s="398"/>
      <c r="E9" s="398"/>
      <c r="F9" s="398"/>
      <c r="G9" s="398"/>
      <c r="H9" s="398"/>
      <c r="I9" s="398"/>
      <c r="J9" s="398"/>
      <c r="K9" s="398"/>
    </row>
    <row r="10" spans="2:12" ht="15">
      <c r="B10" s="398"/>
      <c r="C10" s="398"/>
      <c r="D10" s="398"/>
      <c r="E10" s="398"/>
      <c r="F10" s="398"/>
      <c r="G10" s="398"/>
      <c r="H10" s="398"/>
      <c r="I10" s="398"/>
      <c r="J10" s="398"/>
      <c r="K10" s="398"/>
    </row>
    <row r="11" spans="2:12" ht="15">
      <c r="B11" s="398"/>
      <c r="C11" s="398"/>
      <c r="D11" s="398"/>
      <c r="E11" s="398"/>
      <c r="F11" s="398"/>
      <c r="G11" s="398"/>
      <c r="H11" s="398"/>
      <c r="I11" s="398"/>
      <c r="J11" s="398"/>
      <c r="K11" s="398"/>
    </row>
    <row r="12" spans="2:12" ht="15">
      <c r="B12" s="398"/>
      <c r="C12" s="398"/>
      <c r="D12" s="398"/>
      <c r="E12" s="398"/>
      <c r="F12" s="398"/>
      <c r="G12" s="398"/>
      <c r="H12" s="398"/>
      <c r="I12" s="398"/>
      <c r="J12" s="398"/>
      <c r="K12" s="398"/>
    </row>
  </sheetData>
  <mergeCells count="5">
    <mergeCell ref="B7:L7"/>
    <mergeCell ref="B3:L3"/>
    <mergeCell ref="B4:L4"/>
    <mergeCell ref="B5:L5"/>
    <mergeCell ref="B6:L6"/>
  </mergeCells>
  <phoneticPr fontId="28" type="noConversion"/>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6"/>
  </sheetPr>
  <dimension ref="A1:K22"/>
  <sheetViews>
    <sheetView workbookViewId="0">
      <selection activeCell="A6" sqref="A6:I6"/>
    </sheetView>
  </sheetViews>
  <sheetFormatPr baseColWidth="10" defaultColWidth="8.83203125" defaultRowHeight="14" x14ac:dyDescent="0"/>
  <cols>
    <col min="1" max="1" width="5.1640625" customWidth="1"/>
    <col min="2" max="2" width="22.1640625" customWidth="1"/>
    <col min="3" max="3" width="27.1640625" customWidth="1"/>
    <col min="4" max="4" width="21.5" customWidth="1"/>
    <col min="5" max="5" width="16" customWidth="1"/>
    <col min="6" max="6" width="6.83203125" customWidth="1"/>
    <col min="7" max="7" width="10.5" customWidth="1"/>
    <col min="8" max="8" width="10" customWidth="1"/>
    <col min="9" max="9" width="9.6640625" customWidth="1"/>
  </cols>
  <sheetData>
    <row r="1" spans="1:11">
      <c r="A1" s="281" t="str">
        <f>'Date initiale'!C3</f>
        <v>Universitatea de Arhitectură și Urbanism "Ion Mincu" București</v>
      </c>
      <c r="B1" s="281"/>
      <c r="C1" s="281"/>
    </row>
    <row r="2" spans="1:11">
      <c r="A2" s="281" t="str">
        <f>'Date initiale'!B4&amp;" "&amp;'Date initiale'!C4</f>
        <v>Facultatea ARHITECTURA</v>
      </c>
      <c r="B2" s="281"/>
      <c r="C2" s="281"/>
    </row>
    <row r="3" spans="1:11">
      <c r="A3" s="281" t="str">
        <f>'Date initiale'!B5&amp;" "&amp;'Date initiale'!C5</f>
        <v>Departamentul SINTEZA PROIECTARII DE ARHITECTURA</v>
      </c>
      <c r="B3" s="281"/>
      <c r="C3" s="281"/>
    </row>
    <row r="4" spans="1:11">
      <c r="A4" s="133" t="str">
        <f>'Date initiale'!C6&amp;", "&amp;'Date initiale'!C7</f>
        <v>MACHEDON ANA MARIA, CONFERENTIAR</v>
      </c>
      <c r="B4" s="133"/>
      <c r="C4" s="133"/>
    </row>
    <row r="5" spans="1:11" s="203" customFormat="1">
      <c r="A5" s="133"/>
      <c r="B5" s="133"/>
      <c r="C5" s="133"/>
    </row>
    <row r="6" spans="1:11" ht="15">
      <c r="A6" s="474" t="s">
        <v>159</v>
      </c>
      <c r="B6" s="474"/>
      <c r="C6" s="474"/>
      <c r="D6" s="474"/>
      <c r="E6" s="474"/>
      <c r="F6" s="474"/>
      <c r="G6" s="474"/>
      <c r="H6" s="474"/>
      <c r="I6" s="474"/>
    </row>
    <row r="7" spans="1:11" ht="35.25" customHeight="1">
      <c r="A7" s="477" t="str">
        <f>'Descriere indicatori'!A8&amp;". "&amp;'Descriere indicatori'!B8</f>
        <v xml:space="preserve">I5. Articole in extenso în reviste ştiinţifice indexate ISI Arts &amp; Humanities Citation Index, Scopus-Copernicus, ERIH şi clasificate în categoria INT1 sau INT2 în acest index sau echivalente în domeniu* </v>
      </c>
      <c r="B7" s="477"/>
      <c r="C7" s="477"/>
      <c r="D7" s="477"/>
      <c r="E7" s="477"/>
      <c r="F7" s="477"/>
      <c r="G7" s="477"/>
      <c r="H7" s="477"/>
      <c r="I7" s="477"/>
    </row>
    <row r="8" spans="1:11" ht="15" thickBot="1">
      <c r="A8" s="73"/>
      <c r="B8" s="73"/>
      <c r="C8" s="73"/>
      <c r="D8" s="73"/>
      <c r="E8" s="73"/>
      <c r="F8" s="73"/>
      <c r="G8" s="73"/>
      <c r="H8" s="73"/>
      <c r="I8" s="73"/>
    </row>
    <row r="9" spans="1:11" ht="29" thickBot="1">
      <c r="A9" s="170" t="s">
        <v>80</v>
      </c>
      <c r="B9" s="171" t="s">
        <v>115</v>
      </c>
      <c r="C9" s="171" t="s">
        <v>78</v>
      </c>
      <c r="D9" s="171" t="s">
        <v>82</v>
      </c>
      <c r="E9" s="171" t="s">
        <v>110</v>
      </c>
      <c r="F9" s="172" t="s">
        <v>119</v>
      </c>
      <c r="G9" s="171" t="s">
        <v>83</v>
      </c>
      <c r="H9" s="171" t="s">
        <v>160</v>
      </c>
      <c r="I9" s="173" t="s">
        <v>122</v>
      </c>
      <c r="K9" s="287" t="s">
        <v>157</v>
      </c>
    </row>
    <row r="10" spans="1:11">
      <c r="A10" s="176">
        <v>1</v>
      </c>
      <c r="B10" s="177"/>
      <c r="C10" s="177"/>
      <c r="D10" s="177"/>
      <c r="E10" s="177"/>
      <c r="F10" s="160"/>
      <c r="G10" s="177"/>
      <c r="H10" s="177"/>
      <c r="I10" s="186"/>
      <c r="K10" s="288">
        <v>10</v>
      </c>
    </row>
    <row r="11" spans="1:11">
      <c r="A11" s="178">
        <f>A10+1</f>
        <v>2</v>
      </c>
      <c r="B11" s="124"/>
      <c r="C11" s="42"/>
      <c r="D11" s="125"/>
      <c r="E11" s="42"/>
      <c r="F11" s="126"/>
      <c r="G11" s="126"/>
      <c r="H11" s="126"/>
      <c r="I11" s="341"/>
      <c r="K11" s="57"/>
    </row>
    <row r="12" spans="1:11">
      <c r="A12" s="179">
        <f t="shared" ref="A12:A19" si="0">A11+1</f>
        <v>3</v>
      </c>
      <c r="B12" s="180"/>
      <c r="C12" s="181"/>
      <c r="D12" s="125"/>
      <c r="E12" s="181"/>
      <c r="F12" s="169"/>
      <c r="G12" s="181"/>
      <c r="H12" s="169"/>
      <c r="I12" s="341"/>
    </row>
    <row r="13" spans="1:11">
      <c r="A13" s="182">
        <f t="shared" si="0"/>
        <v>4</v>
      </c>
      <c r="B13" s="124"/>
      <c r="C13" s="125"/>
      <c r="D13" s="125"/>
      <c r="E13" s="125"/>
      <c r="F13" s="126"/>
      <c r="G13" s="126"/>
      <c r="H13" s="126"/>
      <c r="I13" s="341"/>
    </row>
    <row r="14" spans="1:11">
      <c r="A14" s="178">
        <f t="shared" si="0"/>
        <v>5</v>
      </c>
      <c r="B14" s="124"/>
      <c r="C14" s="42"/>
      <c r="D14" s="125"/>
      <c r="E14" s="42"/>
      <c r="F14" s="126"/>
      <c r="G14" s="126"/>
      <c r="H14" s="126"/>
      <c r="I14" s="341"/>
    </row>
    <row r="15" spans="1:11">
      <c r="A15" s="182">
        <f t="shared" si="0"/>
        <v>6</v>
      </c>
      <c r="B15" s="124"/>
      <c r="C15" s="125"/>
      <c r="D15" s="125"/>
      <c r="E15" s="125"/>
      <c r="F15" s="126"/>
      <c r="G15" s="126"/>
      <c r="H15" s="126"/>
      <c r="I15" s="341"/>
    </row>
    <row r="16" spans="1:11">
      <c r="A16" s="178">
        <f t="shared" si="0"/>
        <v>7</v>
      </c>
      <c r="B16" s="124"/>
      <c r="C16" s="42"/>
      <c r="D16" s="125"/>
      <c r="E16" s="42"/>
      <c r="F16" s="126"/>
      <c r="G16" s="126"/>
      <c r="H16" s="126"/>
      <c r="I16" s="341"/>
    </row>
    <row r="17" spans="1:9">
      <c r="A17" s="179">
        <f t="shared" si="0"/>
        <v>8</v>
      </c>
      <c r="B17" s="180"/>
      <c r="C17" s="181"/>
      <c r="D17" s="125"/>
      <c r="E17" s="181"/>
      <c r="F17" s="169"/>
      <c r="G17" s="181"/>
      <c r="H17" s="169"/>
      <c r="I17" s="341"/>
    </row>
    <row r="18" spans="1:9">
      <c r="A18" s="182">
        <f t="shared" si="0"/>
        <v>9</v>
      </c>
      <c r="B18" s="124"/>
      <c r="C18" s="125"/>
      <c r="D18" s="125"/>
      <c r="E18" s="125"/>
      <c r="F18" s="126"/>
      <c r="G18" s="126"/>
      <c r="H18" s="126"/>
      <c r="I18" s="341"/>
    </row>
    <row r="19" spans="1:9" ht="15" thickBot="1">
      <c r="A19" s="183">
        <f t="shared" si="0"/>
        <v>10</v>
      </c>
      <c r="B19" s="129"/>
      <c r="C19" s="130"/>
      <c r="D19" s="167"/>
      <c r="E19" s="184"/>
      <c r="F19" s="184"/>
      <c r="G19" s="185"/>
      <c r="H19" s="185"/>
      <c r="I19" s="351"/>
    </row>
    <row r="20" spans="1:9" ht="16" thickBot="1">
      <c r="A20" s="388"/>
      <c r="H20" s="135" t="str">
        <f>"Total "&amp;LEFT(A7,2)</f>
        <v>Total I5</v>
      </c>
      <c r="I20" s="175">
        <f>SUM(I10:I19)</f>
        <v>0</v>
      </c>
    </row>
    <row r="21" spans="1:9" ht="15">
      <c r="A21" s="53"/>
    </row>
    <row r="22" spans="1:9" ht="33.75" customHeight="1">
      <c r="A22" s="476" t="str">
        <f>'Descriere indicatori'!A32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76"/>
      <c r="C22" s="476"/>
      <c r="D22" s="476"/>
      <c r="E22" s="476"/>
      <c r="F22" s="476"/>
      <c r="G22" s="476"/>
      <c r="H22" s="476"/>
      <c r="I22" s="476"/>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extLst>
    <ext xmlns:mx="http://schemas.microsoft.com/office/mac/excel/2008/main" uri="{64002731-A6B0-56B0-2670-7721B7C09600}">
      <mx:PLV Mode="0" OnePage="0" WScale="0"/>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6"/>
  </sheetPr>
  <dimension ref="A1:K20"/>
  <sheetViews>
    <sheetView workbookViewId="0">
      <selection activeCell="A6" sqref="A6:I6"/>
    </sheetView>
  </sheetViews>
  <sheetFormatPr baseColWidth="10" defaultColWidth="8.83203125" defaultRowHeight="14" x14ac:dyDescent="0"/>
  <cols>
    <col min="1" max="1" width="5.1640625" customWidth="1"/>
    <col min="2" max="2" width="22.1640625" customWidth="1"/>
    <col min="3" max="3" width="27.1640625" customWidth="1"/>
    <col min="4" max="4" width="21.5" customWidth="1"/>
    <col min="5" max="5" width="16" customWidth="1"/>
    <col min="6" max="6" width="6.83203125" customWidth="1"/>
    <col min="7" max="7" width="10.5" customWidth="1"/>
    <col min="8" max="8" width="10" customWidth="1"/>
    <col min="9" max="9" width="9.6640625" customWidth="1"/>
  </cols>
  <sheetData>
    <row r="1" spans="1:11">
      <c r="A1" s="281" t="str">
        <f>'Date initiale'!C3</f>
        <v>Universitatea de Arhitectură și Urbanism "Ion Mincu" București</v>
      </c>
      <c r="B1" s="281"/>
      <c r="C1" s="281"/>
    </row>
    <row r="2" spans="1:11">
      <c r="A2" s="281" t="str">
        <f>'Date initiale'!B4&amp;" "&amp;'Date initiale'!C4</f>
        <v>Facultatea ARHITECTURA</v>
      </c>
      <c r="B2" s="281"/>
      <c r="C2" s="281"/>
    </row>
    <row r="3" spans="1:11">
      <c r="A3" s="281" t="str">
        <f>'Date initiale'!B5&amp;" "&amp;'Date initiale'!C5</f>
        <v>Departamentul SINTEZA PROIECTARII DE ARHITECTURA</v>
      </c>
      <c r="B3" s="281"/>
      <c r="C3" s="281"/>
    </row>
    <row r="4" spans="1:11">
      <c r="A4" s="133" t="str">
        <f>'Date initiale'!C6&amp;", "&amp;'Date initiale'!C7</f>
        <v>MACHEDON ANA MARIA, CONFERENTIAR</v>
      </c>
      <c r="B4" s="133"/>
      <c r="C4" s="133"/>
    </row>
    <row r="5" spans="1:11" s="203" customFormat="1">
      <c r="A5" s="133"/>
      <c r="B5" s="133"/>
      <c r="C5" s="133"/>
    </row>
    <row r="6" spans="1:11" ht="15">
      <c r="A6" s="474" t="s">
        <v>159</v>
      </c>
      <c r="B6" s="474"/>
      <c r="C6" s="474"/>
      <c r="D6" s="474"/>
      <c r="E6" s="474"/>
      <c r="F6" s="474"/>
      <c r="G6" s="474"/>
      <c r="H6" s="474"/>
      <c r="I6" s="474"/>
    </row>
    <row r="7" spans="1:11" ht="15">
      <c r="A7" s="477" t="str">
        <f>'Descriere indicatori'!A9&amp;". "&amp;'Descriere indicatori'!B9</f>
        <v xml:space="preserve">I6. Articole in extenso în reviste ştiinţifice indexate ERIH şi clasificate în categoria NAT </v>
      </c>
      <c r="B7" s="477"/>
      <c r="C7" s="477"/>
      <c r="D7" s="477"/>
      <c r="E7" s="477"/>
      <c r="F7" s="477"/>
      <c r="G7" s="477"/>
      <c r="H7" s="477"/>
      <c r="I7" s="477"/>
    </row>
    <row r="8" spans="1:11" ht="15" thickBot="1">
      <c r="A8" s="187"/>
      <c r="B8" s="187"/>
      <c r="C8" s="187"/>
      <c r="D8" s="187"/>
      <c r="E8" s="187"/>
      <c r="F8" s="187"/>
      <c r="G8" s="187"/>
      <c r="H8" s="187"/>
      <c r="I8" s="187"/>
    </row>
    <row r="9" spans="1:11" ht="29" thickBot="1">
      <c r="A9" s="170" t="s">
        <v>80</v>
      </c>
      <c r="B9" s="171" t="s">
        <v>115</v>
      </c>
      <c r="C9" s="171" t="s">
        <v>78</v>
      </c>
      <c r="D9" s="171" t="s">
        <v>82</v>
      </c>
      <c r="E9" s="171" t="s">
        <v>110</v>
      </c>
      <c r="F9" s="172" t="s">
        <v>119</v>
      </c>
      <c r="G9" s="171" t="s">
        <v>83</v>
      </c>
      <c r="H9" s="171" t="s">
        <v>160</v>
      </c>
      <c r="I9" s="173" t="s">
        <v>122</v>
      </c>
      <c r="K9" s="287" t="s">
        <v>157</v>
      </c>
    </row>
    <row r="10" spans="1:11">
      <c r="A10" s="190">
        <v>1</v>
      </c>
      <c r="B10" s="119"/>
      <c r="C10" s="119"/>
      <c r="D10" s="119"/>
      <c r="E10" s="120"/>
      <c r="F10" s="121"/>
      <c r="G10" s="121"/>
      <c r="H10" s="121"/>
      <c r="I10" s="346"/>
      <c r="K10" s="288">
        <v>5</v>
      </c>
    </row>
    <row r="11" spans="1:11">
      <c r="A11" s="191">
        <f>A10+1</f>
        <v>2</v>
      </c>
      <c r="B11" s="123"/>
      <c r="C11" s="124"/>
      <c r="D11" s="123"/>
      <c r="E11" s="125"/>
      <c r="F11" s="126"/>
      <c r="G11" s="127"/>
      <c r="H11" s="127"/>
      <c r="I11" s="341"/>
      <c r="K11" s="57"/>
    </row>
    <row r="12" spans="1:11">
      <c r="A12" s="191">
        <f t="shared" ref="A12:A19" si="0">A11+1</f>
        <v>3</v>
      </c>
      <c r="B12" s="124"/>
      <c r="C12" s="124"/>
      <c r="D12" s="124"/>
      <c r="E12" s="125"/>
      <c r="F12" s="126"/>
      <c r="G12" s="127"/>
      <c r="H12" s="127"/>
      <c r="I12" s="341"/>
    </row>
    <row r="13" spans="1:11">
      <c r="A13" s="191">
        <f t="shared" si="0"/>
        <v>4</v>
      </c>
      <c r="B13" s="124"/>
      <c r="C13" s="124"/>
      <c r="D13" s="124"/>
      <c r="E13" s="125"/>
      <c r="F13" s="126"/>
      <c r="G13" s="126"/>
      <c r="H13" s="126"/>
      <c r="I13" s="341"/>
    </row>
    <row r="14" spans="1:11">
      <c r="A14" s="191">
        <f t="shared" si="0"/>
        <v>5</v>
      </c>
      <c r="B14" s="124"/>
      <c r="C14" s="124"/>
      <c r="D14" s="124"/>
      <c r="E14" s="125"/>
      <c r="F14" s="126"/>
      <c r="G14" s="126"/>
      <c r="H14" s="126"/>
      <c r="I14" s="341"/>
    </row>
    <row r="15" spans="1:11">
      <c r="A15" s="191">
        <f t="shared" si="0"/>
        <v>6</v>
      </c>
      <c r="B15" s="124"/>
      <c r="C15" s="124"/>
      <c r="D15" s="124"/>
      <c r="E15" s="125"/>
      <c r="F15" s="126"/>
      <c r="G15" s="126"/>
      <c r="H15" s="126"/>
      <c r="I15" s="341"/>
    </row>
    <row r="16" spans="1:11">
      <c r="A16" s="191">
        <f t="shared" si="0"/>
        <v>7</v>
      </c>
      <c r="B16" s="124"/>
      <c r="C16" s="124"/>
      <c r="D16" s="124"/>
      <c r="E16" s="125"/>
      <c r="F16" s="126"/>
      <c r="G16" s="126"/>
      <c r="H16" s="126"/>
      <c r="I16" s="341"/>
    </row>
    <row r="17" spans="1:9">
      <c r="A17" s="191">
        <f t="shared" si="0"/>
        <v>8</v>
      </c>
      <c r="B17" s="124"/>
      <c r="C17" s="124"/>
      <c r="D17" s="124"/>
      <c r="E17" s="125"/>
      <c r="F17" s="126"/>
      <c r="G17" s="126"/>
      <c r="H17" s="126"/>
      <c r="I17" s="341"/>
    </row>
    <row r="18" spans="1:9">
      <c r="A18" s="191">
        <f t="shared" si="0"/>
        <v>9</v>
      </c>
      <c r="B18" s="124"/>
      <c r="C18" s="124"/>
      <c r="D18" s="124"/>
      <c r="E18" s="125"/>
      <c r="F18" s="126"/>
      <c r="G18" s="126"/>
      <c r="H18" s="126"/>
      <c r="I18" s="341"/>
    </row>
    <row r="19" spans="1:9" ht="15" thickBot="1">
      <c r="A19" s="192">
        <f t="shared" si="0"/>
        <v>10</v>
      </c>
      <c r="B19" s="129"/>
      <c r="C19" s="129"/>
      <c r="D19" s="129"/>
      <c r="E19" s="130"/>
      <c r="F19" s="131"/>
      <c r="G19" s="131"/>
      <c r="H19" s="131"/>
      <c r="I19" s="342"/>
    </row>
    <row r="20" spans="1:9" ht="15" thickBot="1">
      <c r="A20" s="387"/>
      <c r="B20" s="133"/>
      <c r="C20" s="133"/>
      <c r="D20" s="133"/>
      <c r="E20" s="133"/>
      <c r="F20" s="133"/>
      <c r="G20" s="133"/>
      <c r="H20" s="135" t="str">
        <f>"Total "&amp;LEFT(A7,2)</f>
        <v>Total I6</v>
      </c>
      <c r="I20" s="136">
        <f>SUM(I10:I19)</f>
        <v>0</v>
      </c>
    </row>
  </sheetData>
  <mergeCells count="2">
    <mergeCell ref="A6:I6"/>
    <mergeCell ref="A7:I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extLst>
    <ext xmlns:mx="http://schemas.microsoft.com/office/mac/excel/2008/main" uri="{64002731-A6B0-56B0-2670-7721B7C09600}">
      <mx:PLV Mode="0" OnePage="0" WScale="0"/>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6"/>
  </sheetPr>
  <dimension ref="A1:K24"/>
  <sheetViews>
    <sheetView workbookViewId="0">
      <selection activeCell="A6" sqref="A6:I6"/>
    </sheetView>
  </sheetViews>
  <sheetFormatPr baseColWidth="10" defaultColWidth="8.83203125" defaultRowHeight="14" x14ac:dyDescent="0"/>
  <cols>
    <col min="1" max="1" width="5.1640625" customWidth="1"/>
    <col min="2" max="2" width="22.1640625" customWidth="1"/>
    <col min="3" max="3" width="27.1640625" customWidth="1"/>
    <col min="4" max="4" width="21.5" customWidth="1"/>
    <col min="5" max="5" width="16" customWidth="1"/>
    <col min="6" max="6" width="6.83203125" customWidth="1"/>
    <col min="7" max="7" width="10.5" customWidth="1"/>
    <col min="8" max="8" width="10" customWidth="1"/>
    <col min="9" max="9" width="9.6640625" customWidth="1"/>
  </cols>
  <sheetData>
    <row r="1" spans="1:11" ht="15">
      <c r="A1" s="281" t="str">
        <f>'Date initiale'!C3</f>
        <v>Universitatea de Arhitectură și Urbanism "Ion Mincu" București</v>
      </c>
      <c r="B1" s="281"/>
      <c r="C1" s="281"/>
      <c r="D1" s="6"/>
      <c r="E1" s="6"/>
      <c r="F1" s="6"/>
      <c r="G1" s="6"/>
      <c r="H1" s="6"/>
      <c r="I1" s="6"/>
      <c r="J1" s="6"/>
    </row>
    <row r="2" spans="1:11" ht="15">
      <c r="A2" s="281" t="str">
        <f>'Date initiale'!B4&amp;" "&amp;'Date initiale'!C4</f>
        <v>Facultatea ARHITECTURA</v>
      </c>
      <c r="B2" s="281"/>
      <c r="C2" s="281"/>
      <c r="D2" s="6"/>
      <c r="E2" s="6"/>
      <c r="F2" s="6"/>
      <c r="G2" s="6"/>
      <c r="H2" s="6"/>
      <c r="I2" s="6"/>
      <c r="J2" s="6"/>
    </row>
    <row r="3" spans="1:11" ht="15">
      <c r="A3" s="281" t="str">
        <f>'Date initiale'!B5&amp;" "&amp;'Date initiale'!C5</f>
        <v>Departamentul SINTEZA PROIECTARII DE ARHITECTURA</v>
      </c>
      <c r="B3" s="281"/>
      <c r="C3" s="281"/>
      <c r="D3" s="6"/>
      <c r="E3" s="6"/>
      <c r="F3" s="6"/>
      <c r="G3" s="6"/>
      <c r="H3" s="6"/>
      <c r="I3" s="6"/>
      <c r="J3" s="6"/>
    </row>
    <row r="4" spans="1:11" ht="15">
      <c r="A4" s="285" t="str">
        <f>'Date initiale'!C6&amp;", "&amp;'Date initiale'!C7</f>
        <v>MACHEDON ANA MARIA, CONFERENTIAR</v>
      </c>
      <c r="B4" s="285"/>
      <c r="C4" s="285"/>
      <c r="D4" s="6"/>
      <c r="E4" s="6"/>
      <c r="F4" s="6"/>
      <c r="G4" s="6"/>
      <c r="H4" s="6"/>
      <c r="I4" s="6"/>
      <c r="J4" s="6"/>
    </row>
    <row r="5" spans="1:11" s="203" customFormat="1" ht="15">
      <c r="A5" s="285"/>
      <c r="B5" s="285"/>
      <c r="C5" s="285"/>
      <c r="D5" s="6"/>
      <c r="E5" s="6"/>
      <c r="F5" s="6"/>
      <c r="G5" s="6"/>
      <c r="H5" s="6"/>
      <c r="I5" s="6"/>
      <c r="J5" s="6"/>
    </row>
    <row r="6" spans="1:11" ht="15">
      <c r="A6" s="478" t="s">
        <v>159</v>
      </c>
      <c r="B6" s="478"/>
      <c r="C6" s="478"/>
      <c r="D6" s="478"/>
      <c r="E6" s="478"/>
      <c r="F6" s="478"/>
      <c r="G6" s="478"/>
      <c r="H6" s="478"/>
      <c r="I6" s="478"/>
      <c r="J6" s="6"/>
    </row>
    <row r="7" spans="1:11" ht="15">
      <c r="A7" s="477" t="str">
        <f>'Descriere indicatori'!A10&amp;". "&amp;'Descriere indicatori'!B10</f>
        <v xml:space="preserve">I7. Articole in extenso în reviste ştiinţifice recunoscute în domeniu* </v>
      </c>
      <c r="B7" s="477"/>
      <c r="C7" s="477"/>
      <c r="D7" s="477"/>
      <c r="E7" s="477"/>
      <c r="F7" s="477"/>
      <c r="G7" s="477"/>
      <c r="H7" s="477"/>
      <c r="I7" s="477"/>
      <c r="J7" s="6"/>
    </row>
    <row r="8" spans="1:11" ht="16" thickBot="1">
      <c r="A8" s="189"/>
      <c r="B8" s="189"/>
      <c r="C8" s="189"/>
      <c r="D8" s="189"/>
      <c r="E8" s="189"/>
      <c r="F8" s="189"/>
      <c r="G8" s="189"/>
      <c r="H8" s="189"/>
      <c r="I8" s="189"/>
      <c r="J8" s="6"/>
    </row>
    <row r="9" spans="1:11" ht="29" thickBot="1">
      <c r="A9" s="170" t="s">
        <v>80</v>
      </c>
      <c r="B9" s="171" t="s">
        <v>115</v>
      </c>
      <c r="C9" s="171" t="s">
        <v>78</v>
      </c>
      <c r="D9" s="171" t="s">
        <v>82</v>
      </c>
      <c r="E9" s="171" t="s">
        <v>110</v>
      </c>
      <c r="F9" s="172" t="s">
        <v>119</v>
      </c>
      <c r="G9" s="171" t="s">
        <v>83</v>
      </c>
      <c r="H9" s="171" t="s">
        <v>160</v>
      </c>
      <c r="I9" s="173" t="s">
        <v>122</v>
      </c>
      <c r="J9" s="6"/>
      <c r="K9" s="287" t="s">
        <v>157</v>
      </c>
    </row>
    <row r="10" spans="1:11" ht="15">
      <c r="A10" s="194">
        <v>1</v>
      </c>
      <c r="B10" s="195"/>
      <c r="C10" s="159"/>
      <c r="D10" s="159"/>
      <c r="E10" s="159"/>
      <c r="F10" s="160"/>
      <c r="G10" s="159"/>
      <c r="H10" s="196"/>
      <c r="I10" s="346"/>
      <c r="J10" s="6"/>
      <c r="K10" s="288">
        <v>5</v>
      </c>
    </row>
    <row r="11" spans="1:11" ht="15">
      <c r="A11" s="163">
        <f>A10+1</f>
        <v>2</v>
      </c>
      <c r="B11" s="155"/>
      <c r="C11" s="155"/>
      <c r="D11" s="155"/>
      <c r="E11" s="42"/>
      <c r="F11" s="127"/>
      <c r="G11" s="127"/>
      <c r="H11" s="127"/>
      <c r="I11" s="341"/>
      <c r="J11" s="51"/>
      <c r="K11" s="57"/>
    </row>
    <row r="12" spans="1:11" ht="15">
      <c r="A12" s="163">
        <f t="shared" ref="A12:A19" si="0">A11+1</f>
        <v>3</v>
      </c>
      <c r="B12" s="155"/>
      <c r="C12" s="125"/>
      <c r="D12" s="155"/>
      <c r="E12" s="197"/>
      <c r="F12" s="126"/>
      <c r="G12" s="127"/>
      <c r="H12" s="127"/>
      <c r="I12" s="341"/>
      <c r="J12" s="51"/>
    </row>
    <row r="13" spans="1:11" ht="15">
      <c r="A13" s="163">
        <f t="shared" si="0"/>
        <v>4</v>
      </c>
      <c r="B13" s="125"/>
      <c r="C13" s="125"/>
      <c r="D13" s="125"/>
      <c r="E13" s="197"/>
      <c r="F13" s="126"/>
      <c r="G13" s="127"/>
      <c r="H13" s="127"/>
      <c r="I13" s="341"/>
      <c r="J13" s="6"/>
    </row>
    <row r="14" spans="1:11" ht="15">
      <c r="A14" s="163">
        <f t="shared" si="0"/>
        <v>5</v>
      </c>
      <c r="B14" s="125"/>
      <c r="C14" s="125"/>
      <c r="D14" s="125"/>
      <c r="E14" s="197"/>
      <c r="F14" s="126"/>
      <c r="G14" s="126"/>
      <c r="H14" s="126"/>
      <c r="I14" s="341"/>
      <c r="J14" s="6"/>
    </row>
    <row r="15" spans="1:11" ht="15">
      <c r="A15" s="163">
        <f t="shared" si="0"/>
        <v>6</v>
      </c>
      <c r="B15" s="125"/>
      <c r="C15" s="125"/>
      <c r="D15" s="125"/>
      <c r="E15" s="197"/>
      <c r="F15" s="126"/>
      <c r="G15" s="126"/>
      <c r="H15" s="126"/>
      <c r="I15" s="341"/>
      <c r="J15" s="6"/>
    </row>
    <row r="16" spans="1:11" ht="15">
      <c r="A16" s="163">
        <f t="shared" si="0"/>
        <v>7</v>
      </c>
      <c r="B16" s="125"/>
      <c r="C16" s="125"/>
      <c r="D16" s="125"/>
      <c r="E16" s="42"/>
      <c r="F16" s="126"/>
      <c r="G16" s="126"/>
      <c r="H16" s="126"/>
      <c r="I16" s="341"/>
      <c r="J16" s="6"/>
    </row>
    <row r="17" spans="1:10" ht="15">
      <c r="A17" s="163">
        <f t="shared" si="0"/>
        <v>8</v>
      </c>
      <c r="B17" s="125"/>
      <c r="C17" s="125"/>
      <c r="D17" s="125"/>
      <c r="E17" s="197"/>
      <c r="F17" s="126"/>
      <c r="G17" s="126"/>
      <c r="H17" s="126"/>
      <c r="I17" s="341"/>
      <c r="J17" s="6"/>
    </row>
    <row r="18" spans="1:10" ht="15">
      <c r="A18" s="163">
        <f t="shared" si="0"/>
        <v>9</v>
      </c>
      <c r="B18" s="198"/>
      <c r="C18" s="199"/>
      <c r="D18" s="125"/>
      <c r="E18" s="197"/>
      <c r="F18" s="197"/>
      <c r="G18" s="197"/>
      <c r="H18" s="197"/>
      <c r="I18" s="352"/>
      <c r="J18" s="6"/>
    </row>
    <row r="19" spans="1:10" ht="16" thickBot="1">
      <c r="A19" s="193">
        <f t="shared" si="0"/>
        <v>10</v>
      </c>
      <c r="B19" s="130"/>
      <c r="C19" s="130"/>
      <c r="D19" s="130"/>
      <c r="E19" s="200"/>
      <c r="F19" s="131"/>
      <c r="G19" s="131"/>
      <c r="H19" s="131"/>
      <c r="I19" s="342"/>
      <c r="J19" s="6"/>
    </row>
    <row r="20" spans="1:10" ht="16" thickBot="1">
      <c r="A20" s="386"/>
      <c r="B20" s="133"/>
      <c r="C20" s="133"/>
      <c r="D20" s="133"/>
      <c r="E20" s="133"/>
      <c r="F20" s="133"/>
      <c r="G20" s="133"/>
      <c r="H20" s="135" t="str">
        <f>"Total "&amp;LEFT(A7,2)</f>
        <v>Total I7</v>
      </c>
      <c r="I20" s="136">
        <f>SUM(I10:I19)</f>
        <v>0</v>
      </c>
      <c r="J20" s="6"/>
    </row>
    <row r="21" spans="1:10">
      <c r="A21" s="44"/>
      <c r="B21" s="44"/>
      <c r="C21" s="44"/>
      <c r="D21" s="44"/>
      <c r="E21" s="44"/>
      <c r="F21" s="44"/>
      <c r="G21" s="44"/>
      <c r="H21" s="44"/>
      <c r="I21" s="45"/>
    </row>
    <row r="22" spans="1:10" ht="33.75" customHeight="1">
      <c r="A22" s="476" t="str">
        <f>'Descriere indicatori'!A32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76"/>
      <c r="C22" s="476"/>
      <c r="D22" s="476"/>
      <c r="E22" s="476"/>
      <c r="F22" s="476"/>
      <c r="G22" s="476"/>
      <c r="H22" s="476"/>
      <c r="I22" s="476"/>
    </row>
    <row r="23" spans="1:10">
      <c r="A23" s="46"/>
    </row>
    <row r="24" spans="1:10">
      <c r="A24" s="46"/>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extLst>
    <ext xmlns:mx="http://schemas.microsoft.com/office/mac/excel/2008/main" uri="{64002731-A6B0-56B0-2670-7721B7C09600}">
      <mx:PLV Mode="0" OnePage="0" WScale="0"/>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6"/>
  </sheetPr>
  <dimension ref="A1:K22"/>
  <sheetViews>
    <sheetView topLeftCell="N1" workbookViewId="0">
      <selection activeCell="D16" sqref="D16"/>
    </sheetView>
  </sheetViews>
  <sheetFormatPr baseColWidth="10" defaultColWidth="8.83203125" defaultRowHeight="14" x14ac:dyDescent="0"/>
  <cols>
    <col min="1" max="1" width="5.1640625" customWidth="1"/>
    <col min="2" max="2" width="22.1640625" customWidth="1"/>
    <col min="3" max="3" width="27.1640625" customWidth="1"/>
    <col min="4" max="4" width="21.5" customWidth="1"/>
    <col min="5" max="5" width="16" customWidth="1"/>
    <col min="6" max="6" width="6.83203125" customWidth="1"/>
    <col min="7" max="7" width="10.5" customWidth="1"/>
    <col min="8" max="8" width="10" customWidth="1"/>
    <col min="9" max="9" width="9.6640625" customWidth="1"/>
  </cols>
  <sheetData>
    <row r="1" spans="1:11">
      <c r="A1" s="281" t="str">
        <f>'Date initiale'!C3</f>
        <v>Universitatea de Arhitectură și Urbanism "Ion Mincu" București</v>
      </c>
      <c r="B1" s="281"/>
      <c r="C1" s="281"/>
    </row>
    <row r="2" spans="1:11">
      <c r="A2" s="281" t="str">
        <f>'Date initiale'!B4&amp;" "&amp;'Date initiale'!C4</f>
        <v>Facultatea ARHITECTURA</v>
      </c>
      <c r="B2" s="281"/>
      <c r="C2" s="281"/>
    </row>
    <row r="3" spans="1:11">
      <c r="A3" s="281" t="str">
        <f>'Date initiale'!B5&amp;" "&amp;'Date initiale'!C5</f>
        <v>Departamentul SINTEZA PROIECTARII DE ARHITECTURA</v>
      </c>
      <c r="B3" s="281"/>
      <c r="C3" s="281"/>
    </row>
    <row r="4" spans="1:11">
      <c r="A4" s="133" t="str">
        <f>'Date initiale'!C6&amp;", "&amp;'Date initiale'!C7</f>
        <v>MACHEDON ANA MARIA, CONFERENTIAR</v>
      </c>
      <c r="B4" s="133"/>
      <c r="C4" s="133"/>
    </row>
    <row r="5" spans="1:11" s="203" customFormat="1">
      <c r="A5" s="133"/>
      <c r="B5" s="133"/>
      <c r="C5" s="133"/>
    </row>
    <row r="6" spans="1:11" ht="15">
      <c r="A6" s="474" t="s">
        <v>159</v>
      </c>
      <c r="B6" s="474"/>
      <c r="C6" s="474"/>
      <c r="D6" s="474"/>
      <c r="E6" s="474"/>
      <c r="F6" s="474"/>
      <c r="G6" s="474"/>
      <c r="H6" s="474"/>
      <c r="I6" s="474"/>
    </row>
    <row r="7" spans="1:11" ht="15">
      <c r="A7" s="477" t="str">
        <f>'Descriere indicatori'!A11&amp;". "&amp;'Descriere indicatori'!B11</f>
        <v xml:space="preserve">I8. Studii in extenso apărute în volume colective publicate la edituri de prestigiu internaţional* </v>
      </c>
      <c r="B7" s="477"/>
      <c r="C7" s="477"/>
      <c r="D7" s="477"/>
      <c r="E7" s="477"/>
      <c r="F7" s="477"/>
      <c r="G7" s="477"/>
      <c r="H7" s="477"/>
      <c r="I7" s="477"/>
    </row>
    <row r="8" spans="1:11" ht="15" thickBot="1">
      <c r="A8" s="187"/>
      <c r="B8" s="187"/>
      <c r="C8" s="187"/>
      <c r="D8" s="187"/>
      <c r="E8" s="187"/>
      <c r="F8" s="187"/>
      <c r="G8" s="187"/>
      <c r="H8" s="187"/>
      <c r="I8" s="187"/>
    </row>
    <row r="9" spans="1:11" ht="29" thickBot="1">
      <c r="A9" s="170" t="s">
        <v>80</v>
      </c>
      <c r="B9" s="171" t="s">
        <v>115</v>
      </c>
      <c r="C9" s="171" t="s">
        <v>78</v>
      </c>
      <c r="D9" s="171" t="s">
        <v>82</v>
      </c>
      <c r="E9" s="171" t="s">
        <v>110</v>
      </c>
      <c r="F9" s="172" t="s">
        <v>119</v>
      </c>
      <c r="G9" s="171" t="s">
        <v>83</v>
      </c>
      <c r="H9" s="171" t="s">
        <v>160</v>
      </c>
      <c r="I9" s="173" t="s">
        <v>122</v>
      </c>
      <c r="K9" s="287" t="s">
        <v>157</v>
      </c>
    </row>
    <row r="10" spans="1:11">
      <c r="A10" s="118">
        <v>1</v>
      </c>
      <c r="B10" s="400"/>
      <c r="C10" s="400"/>
      <c r="D10" s="119"/>
      <c r="E10" s="120"/>
      <c r="F10" s="121"/>
      <c r="G10" s="121"/>
      <c r="H10" s="121"/>
      <c r="I10" s="346"/>
      <c r="K10" s="288">
        <v>10</v>
      </c>
    </row>
    <row r="11" spans="1:11">
      <c r="A11" s="182">
        <f>A10+1</f>
        <v>2</v>
      </c>
      <c r="B11" s="180"/>
      <c r="C11" s="124"/>
      <c r="D11" s="180"/>
      <c r="E11" s="125"/>
      <c r="F11" s="126"/>
      <c r="G11" s="126"/>
      <c r="H11" s="126"/>
      <c r="I11" s="341"/>
      <c r="K11" s="57"/>
    </row>
    <row r="12" spans="1:11">
      <c r="A12" s="182">
        <f t="shared" ref="A12:A18" si="0">A11+1</f>
        <v>3</v>
      </c>
      <c r="B12" s="124"/>
      <c r="C12" s="124"/>
      <c r="D12" s="124"/>
      <c r="E12" s="125"/>
      <c r="F12" s="126"/>
      <c r="G12" s="126"/>
      <c r="H12" s="126"/>
      <c r="I12" s="341"/>
    </row>
    <row r="13" spans="1:11">
      <c r="A13" s="182">
        <f t="shared" si="0"/>
        <v>4</v>
      </c>
      <c r="B13" s="124"/>
      <c r="C13" s="124"/>
      <c r="D13" s="124"/>
      <c r="E13" s="125"/>
      <c r="F13" s="126"/>
      <c r="G13" s="126"/>
      <c r="H13" s="126"/>
      <c r="I13" s="341"/>
    </row>
    <row r="14" spans="1:11">
      <c r="A14" s="182">
        <f t="shared" si="0"/>
        <v>5</v>
      </c>
      <c r="B14" s="124"/>
      <c r="C14" s="124"/>
      <c r="D14" s="124"/>
      <c r="E14" s="125"/>
      <c r="F14" s="126"/>
      <c r="G14" s="126"/>
      <c r="H14" s="126"/>
      <c r="I14" s="341"/>
    </row>
    <row r="15" spans="1:11">
      <c r="A15" s="182">
        <f t="shared" si="0"/>
        <v>6</v>
      </c>
      <c r="B15" s="124"/>
      <c r="C15" s="124"/>
      <c r="D15" s="124"/>
      <c r="E15" s="125"/>
      <c r="F15" s="126"/>
      <c r="G15" s="126"/>
      <c r="H15" s="126"/>
      <c r="I15" s="341"/>
    </row>
    <row r="16" spans="1:11">
      <c r="A16" s="182">
        <f t="shared" si="0"/>
        <v>7</v>
      </c>
      <c r="B16" s="124"/>
      <c r="C16" s="124"/>
      <c r="D16" s="124"/>
      <c r="E16" s="125"/>
      <c r="F16" s="126"/>
      <c r="G16" s="126"/>
      <c r="H16" s="126"/>
      <c r="I16" s="341"/>
    </row>
    <row r="17" spans="1:10">
      <c r="A17" s="182">
        <f t="shared" si="0"/>
        <v>8</v>
      </c>
      <c r="B17" s="124"/>
      <c r="C17" s="124"/>
      <c r="D17" s="124"/>
      <c r="E17" s="125"/>
      <c r="F17" s="126"/>
      <c r="G17" s="126"/>
      <c r="H17" s="126"/>
      <c r="I17" s="341"/>
    </row>
    <row r="18" spans="1:10">
      <c r="A18" s="182">
        <f t="shared" si="0"/>
        <v>9</v>
      </c>
      <c r="B18" s="124"/>
      <c r="C18" s="124"/>
      <c r="D18" s="124"/>
      <c r="E18" s="125"/>
      <c r="F18" s="126"/>
      <c r="G18" s="126"/>
      <c r="H18" s="126"/>
      <c r="I18" s="341"/>
    </row>
    <row r="19" spans="1:10" ht="15" thickBot="1">
      <c r="A19" s="134">
        <f>A18+1</f>
        <v>10</v>
      </c>
      <c r="B19" s="129"/>
      <c r="C19" s="129"/>
      <c r="D19" s="129"/>
      <c r="E19" s="130"/>
      <c r="F19" s="131"/>
      <c r="G19" s="131"/>
      <c r="H19" s="131"/>
      <c r="I19" s="342"/>
    </row>
    <row r="20" spans="1:10" ht="16" thickBot="1">
      <c r="A20" s="386"/>
      <c r="B20" s="133"/>
      <c r="C20" s="133"/>
      <c r="D20" s="133"/>
      <c r="E20" s="133"/>
      <c r="F20" s="133"/>
      <c r="G20" s="133"/>
      <c r="H20" s="135" t="str">
        <f>"Total "&amp;LEFT(A7,2)</f>
        <v>Total I8</v>
      </c>
      <c r="I20" s="136">
        <f>SUM(I10:I19)</f>
        <v>0</v>
      </c>
      <c r="J20" s="6"/>
    </row>
    <row r="22" spans="1:10" ht="33.75" customHeight="1">
      <c r="A22" s="476" t="str">
        <f>'Descriere indicatori'!A32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76"/>
      <c r="C22" s="476"/>
      <c r="D22" s="476"/>
      <c r="E22" s="476"/>
      <c r="F22" s="476"/>
      <c r="G22" s="476"/>
      <c r="H22" s="476"/>
      <c r="I22" s="476"/>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extLst>
    <ext xmlns:mx="http://schemas.microsoft.com/office/mac/excel/2008/main" uri="{64002731-A6B0-56B0-2670-7721B7C09600}">
      <mx:PLV Mode="0" OnePage="0" WScale="0"/>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6"/>
  </sheetPr>
  <dimension ref="A1:K22"/>
  <sheetViews>
    <sheetView workbookViewId="0">
      <selection activeCell="A7" sqref="A7:I7"/>
    </sheetView>
  </sheetViews>
  <sheetFormatPr baseColWidth="10" defaultColWidth="8.83203125" defaultRowHeight="14" x14ac:dyDescent="0"/>
  <cols>
    <col min="1" max="1" width="5.1640625" customWidth="1"/>
    <col min="2" max="2" width="22.1640625" customWidth="1"/>
    <col min="3" max="3" width="27.1640625" customWidth="1"/>
    <col min="4" max="4" width="21.5" customWidth="1"/>
    <col min="5" max="5" width="16" customWidth="1"/>
    <col min="6" max="6" width="6.83203125" customWidth="1"/>
    <col min="7" max="7" width="10.5" style="203" customWidth="1"/>
    <col min="8" max="8" width="10" customWidth="1"/>
    <col min="9" max="10" width="9.6640625" customWidth="1"/>
  </cols>
  <sheetData>
    <row r="1" spans="1:11">
      <c r="A1" s="281" t="str">
        <f>'Date initiale'!C3</f>
        <v>Universitatea de Arhitectură și Urbanism "Ion Mincu" București</v>
      </c>
      <c r="B1" s="281"/>
      <c r="C1" s="281"/>
    </row>
    <row r="2" spans="1:11">
      <c r="A2" s="281" t="str">
        <f>'Date initiale'!B4&amp;" "&amp;'Date initiale'!C4</f>
        <v>Facultatea ARHITECTURA</v>
      </c>
      <c r="B2" s="281"/>
      <c r="C2" s="281"/>
    </row>
    <row r="3" spans="1:11">
      <c r="A3" s="281" t="str">
        <f>'Date initiale'!B5&amp;" "&amp;'Date initiale'!C5</f>
        <v>Departamentul SINTEZA PROIECTARII DE ARHITECTURA</v>
      </c>
      <c r="B3" s="281"/>
      <c r="C3" s="281"/>
    </row>
    <row r="4" spans="1:11">
      <c r="A4" s="133" t="str">
        <f>'Date initiale'!C6&amp;", "&amp;'Date initiale'!C7</f>
        <v>MACHEDON ANA MARIA, CONFERENTIAR</v>
      </c>
      <c r="B4" s="133"/>
      <c r="C4" s="133"/>
    </row>
    <row r="5" spans="1:11" s="203" customFormat="1">
      <c r="A5" s="133"/>
      <c r="B5" s="133"/>
      <c r="C5" s="133"/>
    </row>
    <row r="6" spans="1:11" ht="15">
      <c r="A6" s="474" t="s">
        <v>159</v>
      </c>
      <c r="B6" s="474"/>
      <c r="C6" s="474"/>
      <c r="D6" s="474"/>
      <c r="E6" s="474"/>
      <c r="F6" s="474"/>
      <c r="G6" s="474"/>
      <c r="H6" s="474"/>
      <c r="I6" s="474"/>
    </row>
    <row r="7" spans="1:11" ht="15.75" customHeight="1">
      <c r="A7" s="477" t="str">
        <f>'Descriere indicatori'!A12&amp;". "&amp;'Descriere indicatori'!B12</f>
        <v xml:space="preserve">I9. Studii in extenso apărute în volume colective publicate la edituri de prestigiu naţional* </v>
      </c>
      <c r="B7" s="477"/>
      <c r="C7" s="477"/>
      <c r="D7" s="477"/>
      <c r="E7" s="477"/>
      <c r="F7" s="477"/>
      <c r="G7" s="477"/>
      <c r="H7" s="477"/>
      <c r="I7" s="477"/>
      <c r="J7" s="204"/>
    </row>
    <row r="8" spans="1:11" ht="16" thickBot="1">
      <c r="A8" s="202"/>
      <c r="B8" s="202"/>
      <c r="C8" s="202"/>
      <c r="D8" s="202"/>
      <c r="E8" s="202"/>
      <c r="F8" s="202"/>
      <c r="G8" s="187"/>
      <c r="H8" s="202"/>
      <c r="I8" s="202"/>
      <c r="J8" s="202"/>
    </row>
    <row r="9" spans="1:11" ht="29" thickBot="1">
      <c r="A9" s="170" t="s">
        <v>80</v>
      </c>
      <c r="B9" s="171" t="s">
        <v>115</v>
      </c>
      <c r="C9" s="171" t="s">
        <v>81</v>
      </c>
      <c r="D9" s="171" t="s">
        <v>82</v>
      </c>
      <c r="E9" s="171" t="s">
        <v>110</v>
      </c>
      <c r="F9" s="172" t="s">
        <v>119</v>
      </c>
      <c r="G9" s="171" t="s">
        <v>83</v>
      </c>
      <c r="H9" s="171" t="s">
        <v>160</v>
      </c>
      <c r="I9" s="173" t="s">
        <v>122</v>
      </c>
      <c r="K9" s="287" t="s">
        <v>157</v>
      </c>
    </row>
    <row r="10" spans="1:11">
      <c r="A10" s="205">
        <v>1</v>
      </c>
      <c r="B10" s="195"/>
      <c r="C10" s="195"/>
      <c r="D10" s="195"/>
      <c r="E10" s="159"/>
      <c r="F10" s="160"/>
      <c r="G10" s="121"/>
      <c r="H10" s="160"/>
      <c r="I10" s="346"/>
      <c r="K10" s="288">
        <v>7</v>
      </c>
    </row>
    <row r="11" spans="1:11">
      <c r="A11" s="206">
        <f>A10+1</f>
        <v>2</v>
      </c>
      <c r="B11" s="180"/>
      <c r="C11" s="180"/>
      <c r="D11" s="180"/>
      <c r="E11" s="197"/>
      <c r="F11" s="126"/>
      <c r="G11" s="126"/>
      <c r="H11" s="126"/>
      <c r="I11" s="341"/>
      <c r="K11" s="57"/>
    </row>
    <row r="12" spans="1:11">
      <c r="A12" s="206">
        <f t="shared" ref="A12:A19" si="0">A11+1</f>
        <v>3</v>
      </c>
      <c r="B12" s="180"/>
      <c r="C12" s="124"/>
      <c r="D12" s="180"/>
      <c r="E12" s="197"/>
      <c r="F12" s="126"/>
      <c r="G12" s="126"/>
      <c r="H12" s="126"/>
      <c r="I12" s="341"/>
    </row>
    <row r="13" spans="1:11">
      <c r="A13" s="206">
        <f t="shared" si="0"/>
        <v>4</v>
      </c>
      <c r="B13" s="180"/>
      <c r="C13" s="124"/>
      <c r="D13" s="180"/>
      <c r="E13" s="197"/>
      <c r="F13" s="126"/>
      <c r="G13" s="126"/>
      <c r="H13" s="126"/>
      <c r="I13" s="341"/>
    </row>
    <row r="14" spans="1:11">
      <c r="A14" s="206">
        <f t="shared" si="0"/>
        <v>5</v>
      </c>
      <c r="B14" s="207"/>
      <c r="C14" s="207"/>
      <c r="D14" s="207"/>
      <c r="E14" s="207"/>
      <c r="F14" s="207"/>
      <c r="G14" s="126"/>
      <c r="H14" s="207"/>
      <c r="I14" s="353"/>
    </row>
    <row r="15" spans="1:11">
      <c r="A15" s="206">
        <f t="shared" si="0"/>
        <v>6</v>
      </c>
      <c r="B15" s="207"/>
      <c r="C15" s="207"/>
      <c r="D15" s="207"/>
      <c r="E15" s="207"/>
      <c r="F15" s="207"/>
      <c r="G15" s="126"/>
      <c r="H15" s="207"/>
      <c r="I15" s="353"/>
    </row>
    <row r="16" spans="1:11">
      <c r="A16" s="206">
        <f t="shared" si="0"/>
        <v>7</v>
      </c>
      <c r="B16" s="207"/>
      <c r="C16" s="207"/>
      <c r="D16" s="207"/>
      <c r="E16" s="207"/>
      <c r="F16" s="207"/>
      <c r="G16" s="126"/>
      <c r="H16" s="207"/>
      <c r="I16" s="353"/>
    </row>
    <row r="17" spans="1:10">
      <c r="A17" s="206">
        <f t="shared" si="0"/>
        <v>8</v>
      </c>
      <c r="B17" s="207"/>
      <c r="C17" s="207"/>
      <c r="D17" s="207"/>
      <c r="E17" s="207"/>
      <c r="F17" s="207"/>
      <c r="G17" s="126"/>
      <c r="H17" s="207"/>
      <c r="I17" s="353"/>
    </row>
    <row r="18" spans="1:10">
      <c r="A18" s="206">
        <f t="shared" si="0"/>
        <v>9</v>
      </c>
      <c r="B18" s="207"/>
      <c r="C18" s="207"/>
      <c r="D18" s="207"/>
      <c r="E18" s="207"/>
      <c r="F18" s="207"/>
      <c r="G18" s="126"/>
      <c r="H18" s="207"/>
      <c r="I18" s="353"/>
    </row>
    <row r="19" spans="1:10" ht="15" thickBot="1">
      <c r="A19" s="165">
        <f t="shared" si="0"/>
        <v>10</v>
      </c>
      <c r="B19" s="208"/>
      <c r="C19" s="208"/>
      <c r="D19" s="208"/>
      <c r="E19" s="208"/>
      <c r="F19" s="208"/>
      <c r="G19" s="131"/>
      <c r="H19" s="208"/>
      <c r="I19" s="354"/>
    </row>
    <row r="20" spans="1:10" s="203" customFormat="1" ht="16" thickBot="1">
      <c r="A20" s="386"/>
      <c r="B20" s="133"/>
      <c r="C20" s="133"/>
      <c r="D20" s="133"/>
      <c r="E20" s="133"/>
      <c r="F20" s="133"/>
      <c r="G20" s="133"/>
      <c r="H20" s="135" t="str">
        <f>"Total "&amp;LEFT(A7,2)</f>
        <v>Total I9</v>
      </c>
      <c r="I20" s="136">
        <f>SUM(I10:I19)</f>
        <v>0</v>
      </c>
      <c r="J20" s="6"/>
    </row>
    <row r="22" spans="1:10" ht="33.75" customHeight="1">
      <c r="A22" s="476" t="str">
        <f>'Descriere indicatori'!A32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76"/>
      <c r="C22" s="476"/>
      <c r="D22" s="476"/>
      <c r="E22" s="476"/>
      <c r="F22" s="476"/>
      <c r="G22" s="476"/>
      <c r="H22" s="476"/>
      <c r="I22" s="476"/>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extLst>
    <ext xmlns:mx="http://schemas.microsoft.com/office/mac/excel/2008/main" uri="{64002731-A6B0-56B0-2670-7721B7C09600}">
      <mx:PLV Mode="0" OnePage="0" WScale="0"/>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6"/>
  </sheetPr>
  <dimension ref="A1:K25"/>
  <sheetViews>
    <sheetView workbookViewId="0">
      <selection activeCell="M33" sqref="M33"/>
    </sheetView>
  </sheetViews>
  <sheetFormatPr baseColWidth="10" defaultColWidth="8.83203125" defaultRowHeight="14" x14ac:dyDescent="0"/>
  <cols>
    <col min="1" max="1" width="5.1640625" customWidth="1"/>
    <col min="2" max="2" width="22.1640625" customWidth="1"/>
    <col min="3" max="3" width="27.1640625" customWidth="1"/>
    <col min="4" max="4" width="21.5" customWidth="1"/>
    <col min="5" max="5" width="16" customWidth="1"/>
    <col min="6" max="6" width="6.83203125" customWidth="1"/>
    <col min="7" max="7" width="10.5" customWidth="1"/>
    <col min="8" max="8" width="10" customWidth="1"/>
    <col min="9" max="9" width="9.6640625" customWidth="1"/>
  </cols>
  <sheetData>
    <row r="1" spans="1:11">
      <c r="A1" s="281" t="str">
        <f>'Date initiale'!C3</f>
        <v>Universitatea de Arhitectură și Urbanism "Ion Mincu" București</v>
      </c>
      <c r="B1" s="281"/>
      <c r="C1" s="281"/>
    </row>
    <row r="2" spans="1:11">
      <c r="A2" s="281" t="str">
        <f>'Date initiale'!B4&amp;" "&amp;'Date initiale'!C4</f>
        <v>Facultatea ARHITECTURA</v>
      </c>
      <c r="B2" s="281"/>
      <c r="C2" s="281"/>
    </row>
    <row r="3" spans="1:11">
      <c r="A3" s="281" t="str">
        <f>'Date initiale'!B5&amp;" "&amp;'Date initiale'!C5</f>
        <v>Departamentul SINTEZA PROIECTARII DE ARHITECTURA</v>
      </c>
      <c r="B3" s="281"/>
      <c r="C3" s="281"/>
    </row>
    <row r="4" spans="1:11">
      <c r="A4" s="133" t="str">
        <f>'Date initiale'!C6&amp;", "&amp;'Date initiale'!C7</f>
        <v>MACHEDON ANA MARIA, CONFERENTIAR</v>
      </c>
      <c r="B4" s="133"/>
      <c r="C4" s="133"/>
    </row>
    <row r="5" spans="1:11" s="203" customFormat="1">
      <c r="A5" s="133"/>
      <c r="B5" s="133"/>
      <c r="C5" s="133"/>
    </row>
    <row r="6" spans="1:11" ht="15">
      <c r="A6" s="474" t="s">
        <v>159</v>
      </c>
      <c r="B6" s="474"/>
      <c r="C6" s="474"/>
      <c r="D6" s="474"/>
      <c r="E6" s="474"/>
      <c r="F6" s="474"/>
      <c r="G6" s="474"/>
      <c r="H6" s="474"/>
      <c r="I6" s="474"/>
    </row>
    <row r="7" spans="1:11" ht="39" customHeight="1">
      <c r="A7" s="477" t="str">
        <f>'Descriere indicatori'!A13&amp;". "&amp;'Descriere indicatori'!B13</f>
        <v xml:space="preserve">I10. Studii in extenso apărute în volume colective publicate la edituri recunoscute în domeniu*, precum şi studiile aferente proiectelor* </v>
      </c>
      <c r="B7" s="477"/>
      <c r="C7" s="477"/>
      <c r="D7" s="477"/>
      <c r="E7" s="477"/>
      <c r="F7" s="477"/>
      <c r="G7" s="477"/>
      <c r="H7" s="477"/>
      <c r="I7" s="477"/>
    </row>
    <row r="8" spans="1:11" s="203" customFormat="1" ht="17.25" customHeight="1" thickBot="1">
      <c r="A8" s="39"/>
      <c r="B8" s="202"/>
      <c r="C8" s="202"/>
      <c r="D8" s="202"/>
      <c r="E8" s="202"/>
      <c r="F8" s="202"/>
      <c r="G8" s="202"/>
      <c r="H8" s="202"/>
      <c r="I8" s="202"/>
    </row>
    <row r="9" spans="1:11" ht="29" thickBot="1">
      <c r="A9" s="170" t="s">
        <v>80</v>
      </c>
      <c r="B9" s="171" t="s">
        <v>115</v>
      </c>
      <c r="C9" s="171" t="s">
        <v>81</v>
      </c>
      <c r="D9" s="171" t="s">
        <v>82</v>
      </c>
      <c r="E9" s="171" t="s">
        <v>110</v>
      </c>
      <c r="F9" s="172" t="s">
        <v>119</v>
      </c>
      <c r="G9" s="171" t="s">
        <v>83</v>
      </c>
      <c r="H9" s="171" t="s">
        <v>160</v>
      </c>
      <c r="I9" s="173" t="s">
        <v>122</v>
      </c>
      <c r="K9" s="287" t="s">
        <v>157</v>
      </c>
    </row>
    <row r="10" spans="1:11" ht="15">
      <c r="A10" s="205">
        <v>1</v>
      </c>
      <c r="B10" s="120"/>
      <c r="C10" s="159"/>
      <c r="D10" s="258"/>
      <c r="E10" s="259"/>
      <c r="F10" s="159"/>
      <c r="G10" s="159"/>
      <c r="H10" s="159"/>
      <c r="I10" s="355"/>
      <c r="J10" s="217"/>
      <c r="K10" s="288" t="s">
        <v>211</v>
      </c>
    </row>
    <row r="11" spans="1:11" ht="15">
      <c r="A11" s="260">
        <f>A10+1</f>
        <v>2</v>
      </c>
      <c r="B11" s="156"/>
      <c r="C11" s="181"/>
      <c r="D11" s="125"/>
      <c r="E11" s="197"/>
      <c r="F11" s="181"/>
      <c r="G11" s="181"/>
      <c r="H11" s="181"/>
      <c r="I11" s="347"/>
      <c r="J11" s="217"/>
      <c r="K11" s="57"/>
    </row>
    <row r="12" spans="1:11">
      <c r="A12" s="260">
        <f t="shared" ref="A12:A19" si="0">A11+1</f>
        <v>3</v>
      </c>
      <c r="B12" s="156"/>
      <c r="C12" s="156"/>
      <c r="D12" s="156"/>
      <c r="E12" s="42"/>
      <c r="F12" s="126"/>
      <c r="G12" s="126"/>
      <c r="H12" s="126"/>
      <c r="I12" s="341"/>
    </row>
    <row r="13" spans="1:11">
      <c r="A13" s="260">
        <f t="shared" si="0"/>
        <v>4</v>
      </c>
      <c r="B13" s="125"/>
      <c r="C13" s="125"/>
      <c r="D13" s="156"/>
      <c r="E13" s="42"/>
      <c r="F13" s="126"/>
      <c r="G13" s="126"/>
      <c r="H13" s="126"/>
      <c r="I13" s="341"/>
    </row>
    <row r="14" spans="1:11">
      <c r="A14" s="260">
        <f t="shared" si="0"/>
        <v>5</v>
      </c>
      <c r="B14" s="156"/>
      <c r="C14" s="125"/>
      <c r="D14" s="125"/>
      <c r="E14" s="197"/>
      <c r="F14" s="126"/>
      <c r="G14" s="126"/>
      <c r="H14" s="126"/>
      <c r="I14" s="341"/>
    </row>
    <row r="15" spans="1:11">
      <c r="A15" s="260">
        <f t="shared" si="0"/>
        <v>6</v>
      </c>
      <c r="B15" s="180"/>
      <c r="C15" s="180"/>
      <c r="D15" s="180"/>
      <c r="E15" s="197"/>
      <c r="F15" s="126"/>
      <c r="G15" s="126"/>
      <c r="H15" s="126"/>
      <c r="I15" s="341"/>
    </row>
    <row r="16" spans="1:11">
      <c r="A16" s="260">
        <f t="shared" si="0"/>
        <v>7</v>
      </c>
      <c r="B16" s="180"/>
      <c r="C16" s="124"/>
      <c r="D16" s="180"/>
      <c r="E16" s="197"/>
      <c r="F16" s="126"/>
      <c r="G16" s="126"/>
      <c r="H16" s="126"/>
      <c r="I16" s="341"/>
    </row>
    <row r="17" spans="1:9">
      <c r="A17" s="260">
        <f t="shared" si="0"/>
        <v>8</v>
      </c>
      <c r="B17" s="180"/>
      <c r="C17" s="124"/>
      <c r="D17" s="180"/>
      <c r="E17" s="197"/>
      <c r="F17" s="126"/>
      <c r="G17" s="126"/>
      <c r="H17" s="126"/>
      <c r="I17" s="341"/>
    </row>
    <row r="18" spans="1:9">
      <c r="A18" s="260">
        <f t="shared" si="0"/>
        <v>9</v>
      </c>
      <c r="B18" s="197"/>
      <c r="C18" s="42"/>
      <c r="D18" s="42"/>
      <c r="E18" s="42"/>
      <c r="F18" s="126"/>
      <c r="G18" s="126"/>
      <c r="H18" s="126"/>
      <c r="I18" s="341"/>
    </row>
    <row r="19" spans="1:9" ht="15" thickBot="1">
      <c r="A19" s="261">
        <f t="shared" si="0"/>
        <v>10</v>
      </c>
      <c r="B19" s="166"/>
      <c r="C19" s="130"/>
      <c r="D19" s="130"/>
      <c r="E19" s="200"/>
      <c r="F19" s="131"/>
      <c r="G19" s="131"/>
      <c r="H19" s="131"/>
      <c r="I19" s="342"/>
    </row>
    <row r="20" spans="1:9" ht="15" thickBot="1">
      <c r="A20" s="386"/>
      <c r="B20" s="262"/>
      <c r="C20" s="164"/>
      <c r="D20" s="201"/>
      <c r="E20" s="201"/>
      <c r="F20" s="201"/>
      <c r="G20" s="201"/>
      <c r="H20" s="135" t="str">
        <f>"Total "&amp;LEFT(A7,3)</f>
        <v>Total I10</v>
      </c>
      <c r="I20" s="263">
        <f>SUM(I10:I19)</f>
        <v>0</v>
      </c>
    </row>
    <row r="21" spans="1:9">
      <c r="A21" s="22"/>
      <c r="B21" s="16"/>
      <c r="C21" s="18"/>
      <c r="D21" s="22"/>
    </row>
    <row r="22" spans="1:9" ht="33.75" customHeight="1">
      <c r="A22" s="476" t="str">
        <f>'Descriere indicatori'!A32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76"/>
      <c r="C22" s="476"/>
      <c r="D22" s="476"/>
      <c r="E22" s="476"/>
      <c r="F22" s="476"/>
      <c r="G22" s="476"/>
      <c r="H22" s="476"/>
      <c r="I22" s="476"/>
    </row>
    <row r="23" spans="1:9">
      <c r="A23" s="22"/>
      <c r="B23" s="18"/>
      <c r="C23" s="18"/>
      <c r="D23" s="22"/>
    </row>
    <row r="24" spans="1:9">
      <c r="A24" s="22"/>
      <c r="B24" s="18"/>
      <c r="C24" s="18"/>
      <c r="D24" s="22"/>
    </row>
    <row r="25" spans="1:9">
      <c r="A25" s="22"/>
      <c r="B25" s="18"/>
      <c r="C25" s="18"/>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extLst>
    <ext xmlns:mx="http://schemas.microsoft.com/office/mac/excel/2008/main" uri="{64002731-A6B0-56B0-2670-7721B7C09600}">
      <mx:PLV Mode="0" OnePage="0" WScale="0"/>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6"/>
  </sheetPr>
  <dimension ref="A1:K26"/>
  <sheetViews>
    <sheetView topLeftCell="D11" zoomScale="150" zoomScaleNormal="150" zoomScalePageLayoutView="150" workbookViewId="0">
      <selection activeCell="C15" sqref="C15"/>
    </sheetView>
  </sheetViews>
  <sheetFormatPr baseColWidth="10" defaultColWidth="8.83203125" defaultRowHeight="14" x14ac:dyDescent="0"/>
  <cols>
    <col min="1" max="1" width="5.1640625" customWidth="1"/>
    <col min="2" max="2" width="22.1640625" customWidth="1"/>
    <col min="3" max="3" width="27.1640625" customWidth="1"/>
    <col min="4" max="4" width="21.5" customWidth="1"/>
    <col min="5" max="5" width="6.83203125" customWidth="1"/>
    <col min="6" max="6" width="10.5" customWidth="1"/>
    <col min="7" max="7" width="16" customWidth="1"/>
    <col min="8" max="8" width="10" customWidth="1"/>
    <col min="9" max="9" width="9.6640625" customWidth="1"/>
  </cols>
  <sheetData>
    <row r="1" spans="1:11">
      <c r="A1" s="281" t="str">
        <f>'Date initiale'!C3</f>
        <v>Universitatea de Arhitectură și Urbanism "Ion Mincu" București</v>
      </c>
      <c r="B1" s="281"/>
      <c r="C1" s="281"/>
    </row>
    <row r="2" spans="1:11">
      <c r="A2" s="281" t="str">
        <f>'Date initiale'!B4&amp;" "&amp;'Date initiale'!C4</f>
        <v>Facultatea ARHITECTURA</v>
      </c>
      <c r="B2" s="281"/>
      <c r="C2" s="281"/>
    </row>
    <row r="3" spans="1:11">
      <c r="A3" s="281" t="str">
        <f>'Date initiale'!B5&amp;" "&amp;'Date initiale'!C5</f>
        <v>Departamentul SINTEZA PROIECTARII DE ARHITECTURA</v>
      </c>
      <c r="B3" s="281"/>
      <c r="C3" s="281"/>
    </row>
    <row r="4" spans="1:11">
      <c r="A4" s="133" t="str">
        <f>'Date initiale'!C6&amp;", "&amp;'Date initiale'!C7</f>
        <v>MACHEDON ANA MARIA, CONFERENTIAR</v>
      </c>
      <c r="B4" s="133"/>
      <c r="C4" s="133"/>
    </row>
    <row r="5" spans="1:11" s="203" customFormat="1">
      <c r="A5" s="133"/>
      <c r="B5" s="133"/>
      <c r="C5" s="133"/>
    </row>
    <row r="6" spans="1:11" ht="15">
      <c r="A6" s="474" t="s">
        <v>159</v>
      </c>
      <c r="B6" s="474"/>
      <c r="C6" s="474"/>
      <c r="D6" s="474"/>
      <c r="E6" s="474"/>
      <c r="F6" s="474"/>
      <c r="G6" s="474"/>
      <c r="H6" s="474"/>
      <c r="I6" s="474"/>
      <c r="J6" s="40"/>
    </row>
    <row r="7" spans="1:11" ht="39" customHeight="1">
      <c r="A7" s="477" t="str">
        <f>'Descriere indicatori'!A14&amp;"a. "&amp;'Descriere indicatori'!B14</f>
        <v xml:space="preserve">I11a. Publicaţii in extenso în lucrări ale conferinţelor ştiinţifice de arhitectură, urbanism, peisagistică, design şi restaurare, precum şi ale ştiinţelor conexe - pentru specializări transdisciplinare, la nivel internaţional/naţional/local </v>
      </c>
      <c r="B7" s="477"/>
      <c r="C7" s="477"/>
      <c r="D7" s="477"/>
      <c r="E7" s="477"/>
      <c r="F7" s="477"/>
      <c r="G7" s="477"/>
      <c r="H7" s="477"/>
      <c r="I7" s="477"/>
      <c r="J7" s="39"/>
    </row>
    <row r="8" spans="1:11" ht="19.5" customHeight="1" thickBot="1">
      <c r="A8" s="63"/>
      <c r="B8" s="63"/>
      <c r="C8" s="63"/>
      <c r="D8" s="63"/>
      <c r="E8" s="63"/>
      <c r="F8" s="63"/>
      <c r="G8" s="63"/>
      <c r="H8" s="63"/>
      <c r="I8" s="63"/>
      <c r="J8" s="39"/>
    </row>
    <row r="9" spans="1:11" ht="63" customHeight="1" thickBot="1">
      <c r="A9" s="249" t="s">
        <v>80</v>
      </c>
      <c r="B9" s="250" t="s">
        <v>115</v>
      </c>
      <c r="C9" s="251" t="s">
        <v>78</v>
      </c>
      <c r="D9" s="251" t="s">
        <v>183</v>
      </c>
      <c r="E9" s="250" t="s">
        <v>119</v>
      </c>
      <c r="F9" s="251" t="s">
        <v>79</v>
      </c>
      <c r="G9" s="251" t="s">
        <v>109</v>
      </c>
      <c r="H9" s="251" t="s">
        <v>267</v>
      </c>
      <c r="I9" s="257" t="s">
        <v>196</v>
      </c>
      <c r="J9" s="2"/>
      <c r="K9" s="287" t="s">
        <v>157</v>
      </c>
    </row>
    <row r="10" spans="1:11" ht="75">
      <c r="A10" s="66">
        <v>1</v>
      </c>
      <c r="B10" s="408" t="s">
        <v>493</v>
      </c>
      <c r="C10" s="459" t="s">
        <v>494</v>
      </c>
      <c r="D10" s="409" t="s">
        <v>295</v>
      </c>
      <c r="E10" s="64">
        <v>2021</v>
      </c>
      <c r="F10" s="65"/>
      <c r="G10" s="408" t="s">
        <v>296</v>
      </c>
      <c r="H10" s="31">
        <v>15</v>
      </c>
      <c r="I10" s="356">
        <v>3.33</v>
      </c>
      <c r="K10" s="288" t="s">
        <v>212</v>
      </c>
    </row>
    <row r="11" spans="1:11" ht="90">
      <c r="A11" s="67">
        <f>A10+1</f>
        <v>2</v>
      </c>
      <c r="B11" s="410" t="s">
        <v>275</v>
      </c>
      <c r="C11" s="460" t="s">
        <v>297</v>
      </c>
      <c r="D11" s="410" t="s">
        <v>298</v>
      </c>
      <c r="E11" s="20">
        <v>2018</v>
      </c>
      <c r="F11" s="29"/>
      <c r="G11" s="21" t="s">
        <v>299</v>
      </c>
      <c r="H11" s="20">
        <v>12</v>
      </c>
      <c r="I11" s="357">
        <v>15</v>
      </c>
      <c r="K11" s="57"/>
    </row>
    <row r="12" spans="1:11" ht="75">
      <c r="A12" s="67">
        <f t="shared" ref="A12:A19" si="0">A11+1</f>
        <v>3</v>
      </c>
      <c r="B12" s="410" t="s">
        <v>275</v>
      </c>
      <c r="C12" s="410" t="s">
        <v>300</v>
      </c>
      <c r="D12" s="410" t="s">
        <v>301</v>
      </c>
      <c r="E12" s="20">
        <v>2016</v>
      </c>
      <c r="F12" s="24"/>
      <c r="G12" s="410" t="s">
        <v>302</v>
      </c>
      <c r="H12" s="20">
        <v>8</v>
      </c>
      <c r="I12" s="357">
        <v>15</v>
      </c>
    </row>
    <row r="13" spans="1:11" ht="30">
      <c r="A13" s="67">
        <f t="shared" si="0"/>
        <v>4</v>
      </c>
      <c r="B13" s="410" t="s">
        <v>275</v>
      </c>
      <c r="C13" s="410" t="s">
        <v>303</v>
      </c>
      <c r="D13" s="410" t="s">
        <v>304</v>
      </c>
      <c r="E13" s="21">
        <v>2011</v>
      </c>
      <c r="F13" s="24"/>
      <c r="G13" s="410" t="s">
        <v>305</v>
      </c>
      <c r="H13" s="21">
        <v>4</v>
      </c>
      <c r="I13" s="357">
        <v>10</v>
      </c>
    </row>
    <row r="14" spans="1:11" ht="30">
      <c r="A14" s="67">
        <f t="shared" si="0"/>
        <v>5</v>
      </c>
      <c r="B14" s="410" t="s">
        <v>275</v>
      </c>
      <c r="C14" s="410" t="s">
        <v>306</v>
      </c>
      <c r="D14" s="410" t="s">
        <v>306</v>
      </c>
      <c r="E14" s="21">
        <v>2011</v>
      </c>
      <c r="F14" s="21"/>
      <c r="G14" s="21" t="s">
        <v>307</v>
      </c>
      <c r="H14" s="21">
        <v>4</v>
      </c>
      <c r="I14" s="357">
        <v>10</v>
      </c>
    </row>
    <row r="15" spans="1:11" ht="15">
      <c r="A15" s="67">
        <f t="shared" si="0"/>
        <v>6</v>
      </c>
      <c r="B15" s="20"/>
      <c r="C15" s="21"/>
      <c r="D15" s="21"/>
      <c r="E15" s="20"/>
      <c r="F15" s="20"/>
      <c r="G15" s="20"/>
      <c r="H15" s="20"/>
      <c r="I15" s="357"/>
    </row>
    <row r="16" spans="1:11" ht="15">
      <c r="A16" s="67">
        <f t="shared" si="0"/>
        <v>7</v>
      </c>
      <c r="B16" s="20"/>
      <c r="C16" s="20"/>
      <c r="D16" s="21"/>
      <c r="E16" s="20"/>
      <c r="F16" s="20"/>
      <c r="G16" s="21"/>
      <c r="H16" s="20"/>
      <c r="I16" s="357"/>
    </row>
    <row r="17" spans="1:10" ht="15">
      <c r="A17" s="67">
        <f t="shared" si="0"/>
        <v>8</v>
      </c>
      <c r="B17" s="21"/>
      <c r="C17" s="21"/>
      <c r="D17" s="21"/>
      <c r="E17" s="20"/>
      <c r="F17" s="20"/>
      <c r="G17" s="21"/>
      <c r="H17" s="20"/>
      <c r="I17" s="357"/>
    </row>
    <row r="18" spans="1:10" ht="15">
      <c r="A18" s="67">
        <f t="shared" si="0"/>
        <v>9</v>
      </c>
      <c r="B18" s="21"/>
      <c r="C18" s="21"/>
      <c r="D18" s="21"/>
      <c r="E18" s="21"/>
      <c r="F18" s="29"/>
      <c r="G18" s="23"/>
      <c r="H18" s="21"/>
      <c r="I18" s="358"/>
      <c r="J18" s="25"/>
    </row>
    <row r="19" spans="1:10" ht="16" thickBot="1">
      <c r="A19" s="68">
        <f t="shared" si="0"/>
        <v>10</v>
      </c>
      <c r="B19" s="52"/>
      <c r="C19" s="69"/>
      <c r="D19" s="52"/>
      <c r="E19" s="52"/>
      <c r="F19" s="69"/>
      <c r="G19" s="69"/>
      <c r="H19" s="69"/>
      <c r="I19" s="359"/>
    </row>
    <row r="20" spans="1:10" ht="16" thickBot="1">
      <c r="A20" s="385"/>
      <c r="C20" s="22"/>
      <c r="D20" s="27"/>
      <c r="E20" s="18"/>
      <c r="H20" s="135" t="str">
        <f>"Total "&amp;LEFT(A7,4)</f>
        <v>Total I11a</v>
      </c>
      <c r="I20" s="188">
        <f>SUM(I10:I19)</f>
        <v>53.33</v>
      </c>
    </row>
    <row r="21" spans="1:10" ht="15">
      <c r="A21" s="55"/>
      <c r="C21" s="22"/>
      <c r="D21" s="28"/>
      <c r="E21" s="18"/>
    </row>
    <row r="22" spans="1:10">
      <c r="C22" s="22"/>
      <c r="D22" s="28"/>
      <c r="E22" s="18"/>
      <c r="F22" s="22"/>
      <c r="G22" s="22"/>
    </row>
    <row r="23" spans="1:10">
      <c r="C23" s="22"/>
      <c r="D23" s="27"/>
      <c r="E23" s="18"/>
      <c r="F23" s="22"/>
      <c r="G23" s="22"/>
    </row>
    <row r="24" spans="1:10">
      <c r="C24" s="22"/>
      <c r="D24" s="27"/>
      <c r="E24" s="18"/>
      <c r="F24" s="22"/>
      <c r="G24" s="22"/>
    </row>
    <row r="25" spans="1:10">
      <c r="C25" s="22"/>
      <c r="D25" s="27"/>
      <c r="E25" s="18"/>
      <c r="F25" s="22"/>
      <c r="G25" s="22"/>
    </row>
    <row r="26" spans="1:10">
      <c r="C26" s="22"/>
      <c r="D26" s="16"/>
      <c r="E26" s="18"/>
      <c r="F26" s="22"/>
      <c r="G26" s="22"/>
    </row>
  </sheetData>
  <mergeCells count="2">
    <mergeCell ref="A7:I7"/>
    <mergeCell ref="A6:I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extLst>
    <ext xmlns:mx="http://schemas.microsoft.com/office/mac/excel/2008/main" uri="{64002731-A6B0-56B0-2670-7721B7C09600}">
      <mx:PLV Mode="0" OnePage="0" WScale="0"/>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6"/>
  </sheetPr>
  <dimension ref="A1:J21"/>
  <sheetViews>
    <sheetView workbookViewId="0">
      <selection activeCell="A7" sqref="A7:H7"/>
    </sheetView>
  </sheetViews>
  <sheetFormatPr baseColWidth="10" defaultColWidth="8.83203125" defaultRowHeight="14" x14ac:dyDescent="0"/>
  <cols>
    <col min="1" max="1" width="5.1640625" customWidth="1"/>
    <col min="2" max="2" width="21.5" customWidth="1"/>
    <col min="3" max="3" width="31.5" customWidth="1"/>
    <col min="4" max="4" width="27.5" customWidth="1"/>
    <col min="5" max="5" width="6.83203125" customWidth="1"/>
    <col min="6" max="6" width="10.5" customWidth="1"/>
    <col min="7" max="7" width="16" style="203" customWidth="1"/>
    <col min="8" max="8" width="9.6640625" customWidth="1"/>
  </cols>
  <sheetData>
    <row r="1" spans="1:10" ht="15">
      <c r="A1" s="281" t="str">
        <f>'Date initiale'!C3</f>
        <v>Universitatea de Arhitectură și Urbanism "Ion Mincu" București</v>
      </c>
      <c r="B1" s="281"/>
      <c r="C1" s="281"/>
      <c r="D1" s="17"/>
    </row>
    <row r="2" spans="1:10" ht="15">
      <c r="A2" s="281" t="str">
        <f>'Date initiale'!B4&amp;" "&amp;'Date initiale'!C4</f>
        <v>Facultatea ARHITECTURA</v>
      </c>
      <c r="B2" s="281"/>
      <c r="C2" s="281"/>
      <c r="D2" s="17"/>
    </row>
    <row r="3" spans="1:10" ht="15">
      <c r="A3" s="281" t="str">
        <f>'Date initiale'!B5&amp;" "&amp;'Date initiale'!C5</f>
        <v>Departamentul SINTEZA PROIECTARII DE ARHITECTURA</v>
      </c>
      <c r="B3" s="281"/>
      <c r="C3" s="281"/>
      <c r="D3" s="17"/>
    </row>
    <row r="4" spans="1:10">
      <c r="A4" s="133" t="str">
        <f>'Date initiale'!C6&amp;", "&amp;'Date initiale'!C7</f>
        <v>MACHEDON ANA MARIA, CONFERENTIAR</v>
      </c>
      <c r="B4" s="133"/>
      <c r="C4" s="133"/>
    </row>
    <row r="5" spans="1:10" s="203" customFormat="1">
      <c r="A5" s="133"/>
      <c r="B5" s="133"/>
      <c r="C5" s="133"/>
    </row>
    <row r="6" spans="1:10" ht="15">
      <c r="A6" s="474" t="s">
        <v>159</v>
      </c>
      <c r="B6" s="474"/>
      <c r="C6" s="474"/>
      <c r="D6" s="474"/>
      <c r="E6" s="474"/>
      <c r="F6" s="474"/>
      <c r="G6" s="474"/>
      <c r="H6" s="474"/>
      <c r="I6" s="40"/>
      <c r="J6" s="40"/>
    </row>
    <row r="7" spans="1:10" ht="39" customHeight="1">
      <c r="A7" s="477" t="str">
        <f>'Descriere indicatori'!A14&amp;"b. "&amp;'Descriere indicatori'!B15</f>
        <v xml:space="preserve">I11b. Coordonator publicaţie/coordonator de ediţie la publicaţii şi edituri internaţionale/naţional; keynote speaker, rewiev la conferinţe şi comunicări ştiinţifice internaţionale/naţionale </v>
      </c>
      <c r="B7" s="477"/>
      <c r="C7" s="477"/>
      <c r="D7" s="477"/>
      <c r="E7" s="477"/>
      <c r="F7" s="477"/>
      <c r="G7" s="477"/>
      <c r="H7" s="477"/>
      <c r="I7" s="204"/>
      <c r="J7" s="204"/>
    </row>
    <row r="8" spans="1:10" ht="21.75" customHeight="1" thickBot="1">
      <c r="A8" s="61"/>
      <c r="B8" s="61"/>
      <c r="C8" s="61"/>
      <c r="D8" s="61"/>
      <c r="E8" s="61"/>
      <c r="F8" s="61"/>
      <c r="G8" s="61"/>
      <c r="H8" s="61"/>
    </row>
    <row r="9" spans="1:10" ht="29" thickBot="1">
      <c r="A9" s="170" t="s">
        <v>80</v>
      </c>
      <c r="B9" s="238" t="s">
        <v>115</v>
      </c>
      <c r="C9" s="238" t="s">
        <v>185</v>
      </c>
      <c r="D9" s="238" t="s">
        <v>186</v>
      </c>
      <c r="E9" s="238" t="s">
        <v>105</v>
      </c>
      <c r="F9" s="238" t="s">
        <v>106</v>
      </c>
      <c r="G9" s="252" t="s">
        <v>184</v>
      </c>
      <c r="H9" s="257" t="s">
        <v>196</v>
      </c>
      <c r="J9" s="287" t="s">
        <v>157</v>
      </c>
    </row>
    <row r="10" spans="1:10">
      <c r="A10" s="218">
        <v>1</v>
      </c>
      <c r="B10" s="139"/>
      <c r="C10" s="219"/>
      <c r="D10" s="220"/>
      <c r="E10" s="221"/>
      <c r="F10" s="222"/>
      <c r="G10" s="223"/>
      <c r="H10" s="360"/>
      <c r="J10" s="288" t="s">
        <v>213</v>
      </c>
    </row>
    <row r="11" spans="1:10">
      <c r="A11" s="224">
        <f>A10+1</f>
        <v>2</v>
      </c>
      <c r="B11" s="144"/>
      <c r="C11" s="144"/>
      <c r="D11" s="144"/>
      <c r="E11" s="144"/>
      <c r="F11" s="225"/>
      <c r="G11" s="226"/>
      <c r="H11" s="347"/>
    </row>
    <row r="12" spans="1:10" ht="15">
      <c r="A12" s="224">
        <f t="shared" ref="A12:A19" si="0">A11+1</f>
        <v>3</v>
      </c>
      <c r="B12" s="228"/>
      <c r="C12" s="228"/>
      <c r="D12" s="228"/>
      <c r="E12" s="228"/>
      <c r="F12" s="229"/>
      <c r="G12" s="230"/>
      <c r="H12" s="361"/>
      <c r="I12" s="26"/>
    </row>
    <row r="13" spans="1:10" ht="15">
      <c r="A13" s="224">
        <f t="shared" si="0"/>
        <v>4</v>
      </c>
      <c r="B13" s="144"/>
      <c r="C13" s="144"/>
      <c r="D13" s="144"/>
      <c r="E13" s="144"/>
      <c r="F13" s="225"/>
      <c r="G13" s="226"/>
      <c r="H13" s="347"/>
      <c r="I13" s="26"/>
    </row>
    <row r="14" spans="1:10" s="203" customFormat="1">
      <c r="A14" s="224">
        <f t="shared" si="0"/>
        <v>5</v>
      </c>
      <c r="B14" s="144"/>
      <c r="C14" s="144"/>
      <c r="D14" s="144"/>
      <c r="E14" s="144"/>
      <c r="F14" s="225"/>
      <c r="G14" s="226"/>
      <c r="H14" s="347"/>
    </row>
    <row r="15" spans="1:10" s="203" customFormat="1" ht="15">
      <c r="A15" s="224">
        <f t="shared" si="0"/>
        <v>6</v>
      </c>
      <c r="B15" s="144"/>
      <c r="C15" s="144"/>
      <c r="D15" s="144"/>
      <c r="E15" s="144"/>
      <c r="F15" s="225"/>
      <c r="G15" s="226"/>
      <c r="H15" s="347"/>
      <c r="I15" s="26"/>
    </row>
    <row r="16" spans="1:10" s="203" customFormat="1">
      <c r="A16" s="224">
        <f t="shared" si="0"/>
        <v>7</v>
      </c>
      <c r="B16" s="144"/>
      <c r="C16" s="144"/>
      <c r="D16" s="144"/>
      <c r="E16" s="144"/>
      <c r="F16" s="225"/>
      <c r="G16" s="226"/>
      <c r="H16" s="347"/>
    </row>
    <row r="17" spans="1:9" s="203" customFormat="1" ht="15">
      <c r="A17" s="224">
        <f t="shared" si="0"/>
        <v>8</v>
      </c>
      <c r="B17" s="228"/>
      <c r="C17" s="228"/>
      <c r="D17" s="228"/>
      <c r="E17" s="228"/>
      <c r="F17" s="229"/>
      <c r="G17" s="230"/>
      <c r="H17" s="361"/>
      <c r="I17" s="26"/>
    </row>
    <row r="18" spans="1:9" s="203" customFormat="1" ht="15">
      <c r="A18" s="224">
        <f t="shared" si="0"/>
        <v>9</v>
      </c>
      <c r="B18" s="144"/>
      <c r="C18" s="144"/>
      <c r="D18" s="144"/>
      <c r="E18" s="144"/>
      <c r="F18" s="225"/>
      <c r="G18" s="226"/>
      <c r="H18" s="347"/>
      <c r="I18" s="26"/>
    </row>
    <row r="19" spans="1:9" ht="15" thickBot="1">
      <c r="A19" s="231">
        <f t="shared" si="0"/>
        <v>10</v>
      </c>
      <c r="B19" s="151"/>
      <c r="C19" s="151"/>
      <c r="D19" s="151"/>
      <c r="E19" s="151"/>
      <c r="F19" s="232"/>
      <c r="G19" s="233"/>
      <c r="H19" s="362"/>
    </row>
    <row r="20" spans="1:9" ht="15" thickBot="1">
      <c r="A20" s="384"/>
      <c r="B20" s="235"/>
      <c r="C20" s="235"/>
      <c r="D20" s="235"/>
      <c r="E20" s="235"/>
      <c r="F20" s="236"/>
      <c r="G20" s="174" t="str">
        <f>"Total "&amp;LEFT(A7,4)</f>
        <v>Total I11b</v>
      </c>
      <c r="H20" s="296">
        <f>SUM(H10:H19)</f>
        <v>0</v>
      </c>
    </row>
    <row r="21" spans="1:9" ht="15">
      <c r="A21" s="30"/>
      <c r="B21" s="30"/>
      <c r="C21" s="30"/>
      <c r="D21" s="30"/>
      <c r="E21" s="30"/>
      <c r="F21" s="30"/>
      <c r="G21" s="30"/>
      <c r="H21" s="30"/>
    </row>
  </sheetData>
  <mergeCells count="2">
    <mergeCell ref="A6:H6"/>
    <mergeCell ref="A7:H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extLst>
    <ext xmlns:mx="http://schemas.microsoft.com/office/mac/excel/2008/main" uri="{64002731-A6B0-56B0-2670-7721B7C09600}">
      <mx:PLV Mode="0" OnePage="0" WScale="0"/>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6"/>
  </sheetPr>
  <dimension ref="A1:I33"/>
  <sheetViews>
    <sheetView topLeftCell="B27" zoomScale="150" zoomScaleNormal="150" zoomScalePageLayoutView="150" workbookViewId="0">
      <selection activeCell="C22" sqref="C22"/>
    </sheetView>
  </sheetViews>
  <sheetFormatPr baseColWidth="10" defaultColWidth="8.83203125" defaultRowHeight="14" x14ac:dyDescent="0"/>
  <cols>
    <col min="1" max="1" width="5.1640625" customWidth="1"/>
    <col min="2" max="2" width="22.1640625" customWidth="1"/>
    <col min="3" max="3" width="35.6640625" customWidth="1"/>
    <col min="4" max="4" width="38.83203125" customWidth="1"/>
    <col min="5" max="5" width="6.83203125" customWidth="1"/>
    <col min="6" max="6" width="10.5" customWidth="1"/>
    <col min="7" max="7" width="9.6640625" customWidth="1"/>
  </cols>
  <sheetData>
    <row r="1" spans="1:9">
      <c r="A1" s="281" t="str">
        <f>'Date initiale'!C3</f>
        <v>Universitatea de Arhitectură și Urbanism "Ion Mincu" București</v>
      </c>
      <c r="B1" s="281"/>
      <c r="C1" s="281"/>
    </row>
    <row r="2" spans="1:9">
      <c r="A2" s="281" t="str">
        <f>'Date initiale'!B4&amp;" "&amp;'Date initiale'!C4</f>
        <v>Facultatea ARHITECTURA</v>
      </c>
      <c r="B2" s="281"/>
      <c r="C2" s="281"/>
    </row>
    <row r="3" spans="1:9">
      <c r="A3" s="281" t="str">
        <f>'Date initiale'!B5&amp;" "&amp;'Date initiale'!C5</f>
        <v>Departamentul SINTEZA PROIECTARII DE ARHITECTURA</v>
      </c>
      <c r="B3" s="281"/>
      <c r="C3" s="281"/>
    </row>
    <row r="4" spans="1:9">
      <c r="A4" s="133" t="str">
        <f>'Date initiale'!C6&amp;", "&amp;'Date initiale'!C7</f>
        <v>MACHEDON ANA MARIA, CONFERENTIAR</v>
      </c>
      <c r="B4" s="133"/>
      <c r="C4" s="133"/>
    </row>
    <row r="5" spans="1:9" s="203" customFormat="1">
      <c r="A5" s="133"/>
      <c r="B5" s="133"/>
      <c r="C5" s="133"/>
    </row>
    <row r="6" spans="1:9" ht="15">
      <c r="A6" s="479" t="s">
        <v>159</v>
      </c>
      <c r="B6" s="479"/>
      <c r="C6" s="479"/>
      <c r="D6" s="479"/>
      <c r="E6" s="479"/>
      <c r="F6" s="479"/>
      <c r="G6" s="479"/>
    </row>
    <row r="7" spans="1:9" ht="15">
      <c r="A7" s="477" t="str">
        <f>'Descriere indicatori'!A14&amp;"c. "&amp;'Descriere indicatori'!B16</f>
        <v xml:space="preserve">I11c. Susţinere comunicare publică în cadrul conferinţelor, colocviilor, seminarelor internaţionale/naţionale </v>
      </c>
      <c r="B7" s="477"/>
      <c r="C7" s="477"/>
      <c r="D7" s="477"/>
      <c r="E7" s="477"/>
      <c r="F7" s="477"/>
      <c r="G7" s="477"/>
      <c r="H7" s="204"/>
    </row>
    <row r="8" spans="1:9" s="203" customFormat="1" ht="16" thickBot="1">
      <c r="A8" s="202"/>
      <c r="B8" s="202"/>
      <c r="C8" s="202"/>
      <c r="D8" s="202"/>
      <c r="E8" s="202"/>
      <c r="F8" s="202"/>
      <c r="G8" s="202"/>
      <c r="H8" s="202"/>
    </row>
    <row r="9" spans="1:9" ht="29" thickBot="1">
      <c r="A9" s="170" t="s">
        <v>80</v>
      </c>
      <c r="B9" s="238" t="s">
        <v>115</v>
      </c>
      <c r="C9" s="238" t="s">
        <v>103</v>
      </c>
      <c r="D9" s="238" t="s">
        <v>104</v>
      </c>
      <c r="E9" s="238" t="s">
        <v>105</v>
      </c>
      <c r="F9" s="238" t="s">
        <v>106</v>
      </c>
      <c r="G9" s="257" t="s">
        <v>196</v>
      </c>
      <c r="I9" s="287" t="s">
        <v>157</v>
      </c>
    </row>
    <row r="10" spans="1:9" ht="28">
      <c r="A10" s="277">
        <v>1</v>
      </c>
      <c r="B10" s="139" t="s">
        <v>308</v>
      </c>
      <c r="C10" s="428" t="s">
        <v>309</v>
      </c>
      <c r="D10" s="235" t="s">
        <v>369</v>
      </c>
      <c r="E10" s="220">
        <v>2024</v>
      </c>
      <c r="F10" s="220" t="s">
        <v>310</v>
      </c>
      <c r="G10" s="411">
        <v>1.66</v>
      </c>
      <c r="I10" s="288" t="s">
        <v>214</v>
      </c>
    </row>
    <row r="11" spans="1:9" ht="56">
      <c r="A11" s="224">
        <f>A10+1</f>
        <v>2</v>
      </c>
      <c r="B11" s="144" t="s">
        <v>311</v>
      </c>
      <c r="C11" s="240" t="s">
        <v>312</v>
      </c>
      <c r="D11" s="241" t="s">
        <v>367</v>
      </c>
      <c r="E11" s="241">
        <v>2024</v>
      </c>
      <c r="F11" s="412" t="s">
        <v>313</v>
      </c>
      <c r="G11" s="413">
        <v>5</v>
      </c>
    </row>
    <row r="12" spans="1:9" ht="70">
      <c r="A12" s="224">
        <f t="shared" ref="A12:A17" si="0">A11+1</f>
        <v>3</v>
      </c>
      <c r="B12" s="144" t="s">
        <v>275</v>
      </c>
      <c r="C12" s="414" t="s">
        <v>314</v>
      </c>
      <c r="D12" s="241" t="s">
        <v>368</v>
      </c>
      <c r="E12" s="241">
        <v>2023</v>
      </c>
      <c r="F12" s="412" t="s">
        <v>315</v>
      </c>
      <c r="G12" s="413">
        <v>5</v>
      </c>
    </row>
    <row r="13" spans="1:9" ht="70">
      <c r="A13" s="224">
        <f t="shared" si="0"/>
        <v>4</v>
      </c>
      <c r="B13" s="144" t="s">
        <v>275</v>
      </c>
      <c r="C13" s="144" t="s">
        <v>316</v>
      </c>
      <c r="D13" s="144" t="s">
        <v>370</v>
      </c>
      <c r="E13" s="144">
        <v>2022</v>
      </c>
      <c r="F13" s="225" t="s">
        <v>317</v>
      </c>
      <c r="G13" s="347">
        <v>5</v>
      </c>
    </row>
    <row r="14" spans="1:9" ht="56">
      <c r="A14" s="224">
        <f t="shared" si="0"/>
        <v>5</v>
      </c>
      <c r="B14" s="144" t="s">
        <v>308</v>
      </c>
      <c r="C14" s="144" t="s">
        <v>318</v>
      </c>
      <c r="D14" s="144" t="s">
        <v>371</v>
      </c>
      <c r="E14" s="144">
        <v>2021</v>
      </c>
      <c r="F14" s="225" t="s">
        <v>319</v>
      </c>
      <c r="G14" s="347">
        <v>1.66</v>
      </c>
    </row>
    <row r="15" spans="1:9" ht="56">
      <c r="A15" s="224">
        <f t="shared" si="0"/>
        <v>6</v>
      </c>
      <c r="B15" s="144" t="s">
        <v>275</v>
      </c>
      <c r="C15" s="144" t="s">
        <v>320</v>
      </c>
      <c r="D15" s="144" t="s">
        <v>372</v>
      </c>
      <c r="E15" s="144">
        <v>2021</v>
      </c>
      <c r="F15" s="243" t="s">
        <v>319</v>
      </c>
      <c r="G15" s="347">
        <v>5</v>
      </c>
    </row>
    <row r="16" spans="1:9" ht="56">
      <c r="A16" s="224">
        <f t="shared" si="0"/>
        <v>7</v>
      </c>
      <c r="B16" s="144" t="s">
        <v>308</v>
      </c>
      <c r="C16" s="144" t="s">
        <v>340</v>
      </c>
      <c r="D16" s="144" t="s">
        <v>373</v>
      </c>
      <c r="E16" s="144">
        <v>2021</v>
      </c>
      <c r="F16" s="225" t="s">
        <v>319</v>
      </c>
      <c r="G16" s="347">
        <v>1.66</v>
      </c>
    </row>
    <row r="17" spans="1:7" ht="42">
      <c r="A17" s="224">
        <f t="shared" si="0"/>
        <v>8</v>
      </c>
      <c r="B17" s="144" t="s">
        <v>308</v>
      </c>
      <c r="C17" s="144" t="s">
        <v>321</v>
      </c>
      <c r="D17" s="144" t="s">
        <v>322</v>
      </c>
      <c r="E17" s="144">
        <v>2021</v>
      </c>
      <c r="F17" s="225" t="s">
        <v>323</v>
      </c>
      <c r="G17" s="347">
        <v>1.66</v>
      </c>
    </row>
    <row r="18" spans="1:7" ht="42">
      <c r="A18" s="224">
        <f>A17+1</f>
        <v>9</v>
      </c>
      <c r="B18" s="144" t="s">
        <v>308</v>
      </c>
      <c r="C18" s="144" t="s">
        <v>324</v>
      </c>
      <c r="D18" s="144" t="s">
        <v>327</v>
      </c>
      <c r="E18" s="144">
        <v>2021</v>
      </c>
      <c r="F18" s="225" t="s">
        <v>325</v>
      </c>
      <c r="G18" s="347">
        <v>1.66</v>
      </c>
    </row>
    <row r="19" spans="1:7" s="203" customFormat="1" ht="42">
      <c r="A19" s="415">
        <v>10</v>
      </c>
      <c r="B19" s="416" t="s">
        <v>308</v>
      </c>
      <c r="C19" s="416" t="s">
        <v>326</v>
      </c>
      <c r="D19" s="416" t="s">
        <v>374</v>
      </c>
      <c r="E19" s="416">
        <v>2021</v>
      </c>
      <c r="F19" s="417" t="s">
        <v>325</v>
      </c>
      <c r="G19" s="418">
        <v>1.66</v>
      </c>
    </row>
    <row r="20" spans="1:7" s="203" customFormat="1" ht="56">
      <c r="A20" s="415">
        <v>11</v>
      </c>
      <c r="B20" s="416" t="s">
        <v>275</v>
      </c>
      <c r="C20" s="416" t="s">
        <v>328</v>
      </c>
      <c r="D20" s="416" t="s">
        <v>329</v>
      </c>
      <c r="E20" s="416">
        <v>2021</v>
      </c>
      <c r="F20" s="417" t="s">
        <v>331</v>
      </c>
      <c r="G20" s="418">
        <v>5</v>
      </c>
    </row>
    <row r="21" spans="1:7" s="203" customFormat="1" ht="70">
      <c r="A21" s="415">
        <v>12</v>
      </c>
      <c r="B21" s="416" t="s">
        <v>275</v>
      </c>
      <c r="C21" s="416" t="s">
        <v>330</v>
      </c>
      <c r="D21" s="416" t="s">
        <v>375</v>
      </c>
      <c r="E21" s="416">
        <v>2020</v>
      </c>
      <c r="F21" s="417" t="s">
        <v>332</v>
      </c>
      <c r="G21" s="418">
        <v>5</v>
      </c>
    </row>
    <row r="22" spans="1:7" s="203" customFormat="1" ht="42">
      <c r="A22" s="415">
        <v>13</v>
      </c>
      <c r="B22" s="416" t="s">
        <v>275</v>
      </c>
      <c r="C22" s="416" t="s">
        <v>333</v>
      </c>
      <c r="D22" s="416" t="s">
        <v>376</v>
      </c>
      <c r="E22" s="416">
        <v>2019</v>
      </c>
      <c r="F22" s="417" t="s">
        <v>334</v>
      </c>
      <c r="G22" s="418">
        <v>5</v>
      </c>
    </row>
    <row r="23" spans="1:7" s="203" customFormat="1" ht="56">
      <c r="A23" s="415">
        <v>14</v>
      </c>
      <c r="B23" s="416" t="s">
        <v>275</v>
      </c>
      <c r="C23" s="416" t="s">
        <v>297</v>
      </c>
      <c r="D23" s="416" t="s">
        <v>377</v>
      </c>
      <c r="E23" s="416">
        <v>2018</v>
      </c>
      <c r="F23" s="417" t="s">
        <v>335</v>
      </c>
      <c r="G23" s="418">
        <v>5</v>
      </c>
    </row>
    <row r="24" spans="1:7" s="203" customFormat="1" ht="42">
      <c r="A24" s="415">
        <v>15</v>
      </c>
      <c r="B24" s="416" t="s">
        <v>275</v>
      </c>
      <c r="C24" s="416" t="s">
        <v>300</v>
      </c>
      <c r="D24" s="416" t="s">
        <v>378</v>
      </c>
      <c r="E24" s="416">
        <v>2016</v>
      </c>
      <c r="F24" s="417" t="s">
        <v>341</v>
      </c>
      <c r="G24" s="418">
        <v>5</v>
      </c>
    </row>
    <row r="25" spans="1:7" s="203" customFormat="1" ht="42">
      <c r="A25" s="224">
        <v>16</v>
      </c>
      <c r="B25" s="416" t="s">
        <v>275</v>
      </c>
      <c r="C25" s="416" t="s">
        <v>336</v>
      </c>
      <c r="D25" s="416" t="s">
        <v>379</v>
      </c>
      <c r="E25" s="416">
        <v>2012</v>
      </c>
      <c r="F25" s="417" t="s">
        <v>337</v>
      </c>
      <c r="G25" s="418">
        <v>5</v>
      </c>
    </row>
    <row r="26" spans="1:7" ht="29" thickBot="1">
      <c r="A26" s="419">
        <v>17</v>
      </c>
      <c r="B26" s="151" t="s">
        <v>275</v>
      </c>
      <c r="C26" s="245" t="s">
        <v>338</v>
      </c>
      <c r="D26" s="246" t="s">
        <v>380</v>
      </c>
      <c r="E26" s="151">
        <v>2011</v>
      </c>
      <c r="F26" s="247" t="s">
        <v>339</v>
      </c>
      <c r="G26" s="362">
        <v>3</v>
      </c>
    </row>
    <row r="27" spans="1:7" ht="15" thickBot="1">
      <c r="A27" s="379"/>
      <c r="B27" s="236"/>
      <c r="C27" s="236"/>
      <c r="D27" s="248"/>
      <c r="E27" s="236"/>
      <c r="F27" s="174" t="str">
        <f>"Total "&amp;LEFT(A7,4)</f>
        <v>Total I11c</v>
      </c>
      <c r="G27" s="175">
        <f>SUM(G10:G26)</f>
        <v>62.96</v>
      </c>
    </row>
    <row r="28" spans="1:7">
      <c r="D28" s="35"/>
    </row>
    <row r="29" spans="1:7">
      <c r="D29" s="35"/>
    </row>
    <row r="30" spans="1:7">
      <c r="B30" s="35"/>
      <c r="D30" s="35"/>
    </row>
    <row r="31" spans="1:7">
      <c r="B31" s="35"/>
      <c r="D31" s="35"/>
    </row>
    <row r="32" spans="1:7">
      <c r="B32" s="18"/>
      <c r="D32" s="18"/>
    </row>
    <row r="33" spans="2:2">
      <c r="B33" s="22"/>
    </row>
  </sheetData>
  <mergeCells count="2">
    <mergeCell ref="A6:G6"/>
    <mergeCell ref="A7:G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extLst>
    <ext xmlns:mx="http://schemas.microsoft.com/office/mac/excel/2008/main" uri="{64002731-A6B0-56B0-2670-7721B7C09600}">
      <mx:PLV Mode="0" OnePage="0" WScale="0"/>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6"/>
  </sheetPr>
  <dimension ref="A1:K22"/>
  <sheetViews>
    <sheetView workbookViewId="0">
      <selection activeCell="A6" sqref="A6:H6"/>
    </sheetView>
  </sheetViews>
  <sheetFormatPr baseColWidth="10" defaultColWidth="8.83203125" defaultRowHeight="14" x14ac:dyDescent="0"/>
  <cols>
    <col min="1" max="1" width="5.1640625" customWidth="1"/>
    <col min="2" max="2" width="10.5" customWidth="1"/>
    <col min="3" max="3" width="43.1640625" customWidth="1"/>
    <col min="4" max="4" width="24" customWidth="1"/>
    <col min="5" max="5" width="14.33203125" customWidth="1"/>
    <col min="6" max="6" width="11.83203125" style="203" customWidth="1"/>
    <col min="7" max="7" width="10" customWidth="1"/>
    <col min="8" max="8" width="9.6640625" customWidth="1"/>
  </cols>
  <sheetData>
    <row r="1" spans="1:11" ht="15">
      <c r="A1" s="281" t="str">
        <f>'Date initiale'!C3</f>
        <v>Universitatea de Arhitectură și Urbanism "Ion Mincu" București</v>
      </c>
      <c r="B1" s="281"/>
      <c r="C1" s="281"/>
      <c r="D1" s="17"/>
      <c r="E1" s="17"/>
      <c r="F1" s="17"/>
    </row>
    <row r="2" spans="1:11" ht="15">
      <c r="A2" s="281" t="str">
        <f>'Date initiale'!B4&amp;" "&amp;'Date initiale'!C4</f>
        <v>Facultatea ARHITECTURA</v>
      </c>
      <c r="B2" s="281"/>
      <c r="C2" s="281"/>
      <c r="D2" s="17"/>
      <c r="E2" s="17"/>
      <c r="F2" s="17"/>
    </row>
    <row r="3" spans="1:11" ht="15">
      <c r="A3" s="281" t="str">
        <f>'Date initiale'!B5&amp;" "&amp;'Date initiale'!C5</f>
        <v>Departamentul SINTEZA PROIECTARII DE ARHITECTURA</v>
      </c>
      <c r="B3" s="281"/>
      <c r="C3" s="281"/>
      <c r="D3" s="17"/>
      <c r="E3" s="17"/>
      <c r="F3" s="17"/>
    </row>
    <row r="4" spans="1:11" ht="15">
      <c r="A4" s="282" t="str">
        <f>'Date initiale'!C6&amp;", "&amp;'Date initiale'!C7</f>
        <v>MACHEDON ANA MARIA, CONFERENTIAR</v>
      </c>
      <c r="B4" s="282"/>
      <c r="C4" s="282"/>
      <c r="D4" s="17"/>
      <c r="E4" s="17"/>
      <c r="F4" s="17"/>
    </row>
    <row r="5" spans="1:11" s="203" customFormat="1" ht="15">
      <c r="A5" s="282"/>
      <c r="B5" s="282"/>
      <c r="C5" s="282"/>
      <c r="D5" s="17"/>
      <c r="E5" s="17"/>
      <c r="F5" s="17"/>
    </row>
    <row r="6" spans="1:11" ht="15">
      <c r="A6" s="474" t="s">
        <v>159</v>
      </c>
      <c r="B6" s="474"/>
      <c r="C6" s="474"/>
      <c r="D6" s="474"/>
      <c r="E6" s="474"/>
      <c r="F6" s="474"/>
      <c r="G6" s="474"/>
      <c r="H6" s="474"/>
    </row>
    <row r="7" spans="1:11" ht="39" customHeight="1">
      <c r="A7" s="477" t="str">
        <f>'Descriere indicatori'!A17&amp;". "&amp;'Descriere indicatori'!B17</f>
        <v xml:space="preserve">I12. Proiect de arhitectură, restaurare, cu un program de mare complexitate, de importanţă naţională sau regională, edificat/autorizat** </v>
      </c>
      <c r="B7" s="477"/>
      <c r="C7" s="477"/>
      <c r="D7" s="477"/>
      <c r="E7" s="477"/>
      <c r="F7" s="477"/>
      <c r="G7" s="477"/>
      <c r="H7" s="477"/>
      <c r="I7" s="33"/>
      <c r="K7" s="33"/>
    </row>
    <row r="8" spans="1:11" ht="16" thickBot="1">
      <c r="A8" s="54"/>
      <c r="B8" s="54"/>
      <c r="C8" s="54"/>
      <c r="D8" s="54"/>
      <c r="E8" s="54"/>
      <c r="F8" s="54"/>
      <c r="G8" s="54"/>
      <c r="H8" s="54"/>
    </row>
    <row r="9" spans="1:11" ht="46.5" customHeight="1" thickBot="1">
      <c r="A9" s="209" t="s">
        <v>80</v>
      </c>
      <c r="B9" s="238" t="s">
        <v>102</v>
      </c>
      <c r="C9" s="256" t="s">
        <v>100</v>
      </c>
      <c r="D9" s="256" t="s">
        <v>101</v>
      </c>
      <c r="E9" s="238" t="s">
        <v>188</v>
      </c>
      <c r="F9" s="238" t="s">
        <v>187</v>
      </c>
      <c r="G9" s="256" t="s">
        <v>119</v>
      </c>
      <c r="H9" s="257" t="s">
        <v>196</v>
      </c>
      <c r="J9" s="287" t="s">
        <v>157</v>
      </c>
    </row>
    <row r="10" spans="1:11">
      <c r="A10" s="218">
        <v>1</v>
      </c>
      <c r="B10" s="139"/>
      <c r="C10" s="139"/>
      <c r="D10" s="139"/>
      <c r="E10" s="139"/>
      <c r="F10" s="139"/>
      <c r="G10" s="139"/>
      <c r="H10" s="364"/>
      <c r="J10" s="288" t="s">
        <v>215</v>
      </c>
    </row>
    <row r="11" spans="1:11">
      <c r="A11" s="254">
        <f>A10+1</f>
        <v>2</v>
      </c>
      <c r="B11" s="144"/>
      <c r="C11" s="144"/>
      <c r="D11" s="144"/>
      <c r="E11" s="144"/>
      <c r="F11" s="144"/>
      <c r="G11" s="144"/>
      <c r="H11" s="347"/>
      <c r="J11" s="57"/>
    </row>
    <row r="12" spans="1:11">
      <c r="A12" s="254">
        <f t="shared" ref="A12:A19" si="0">A11+1</f>
        <v>3</v>
      </c>
      <c r="B12" s="144"/>
      <c r="C12" s="144"/>
      <c r="D12" s="144"/>
      <c r="E12" s="144"/>
      <c r="F12" s="144"/>
      <c r="G12" s="144"/>
      <c r="H12" s="347"/>
    </row>
    <row r="13" spans="1:11">
      <c r="A13" s="254">
        <f t="shared" si="0"/>
        <v>4</v>
      </c>
      <c r="B13" s="225"/>
      <c r="C13" s="144"/>
      <c r="D13" s="144"/>
      <c r="E13" s="144"/>
      <c r="F13" s="144"/>
      <c r="G13" s="144"/>
      <c r="H13" s="347"/>
    </row>
    <row r="14" spans="1:11">
      <c r="A14" s="254">
        <f t="shared" si="0"/>
        <v>5</v>
      </c>
      <c r="B14" s="225"/>
      <c r="C14" s="144"/>
      <c r="D14" s="144"/>
      <c r="E14" s="144"/>
      <c r="F14" s="144"/>
      <c r="G14" s="144"/>
      <c r="H14" s="347"/>
    </row>
    <row r="15" spans="1:11">
      <c r="A15" s="254">
        <f t="shared" si="0"/>
        <v>6</v>
      </c>
      <c r="B15" s="144"/>
      <c r="C15" s="144"/>
      <c r="D15" s="144"/>
      <c r="E15" s="144"/>
      <c r="F15" s="144"/>
      <c r="G15" s="144"/>
      <c r="H15" s="347"/>
    </row>
    <row r="16" spans="1:11" s="203" customFormat="1">
      <c r="A16" s="254">
        <f t="shared" si="0"/>
        <v>7</v>
      </c>
      <c r="B16" s="225"/>
      <c r="C16" s="144"/>
      <c r="D16" s="144"/>
      <c r="E16" s="144"/>
      <c r="F16" s="144"/>
      <c r="G16" s="144"/>
      <c r="H16" s="347"/>
    </row>
    <row r="17" spans="1:8" s="203" customFormat="1">
      <c r="A17" s="254">
        <f t="shared" si="0"/>
        <v>8</v>
      </c>
      <c r="B17" s="144"/>
      <c r="C17" s="144"/>
      <c r="D17" s="144"/>
      <c r="E17" s="144"/>
      <c r="F17" s="144"/>
      <c r="G17" s="144"/>
      <c r="H17" s="347"/>
    </row>
    <row r="18" spans="1:8">
      <c r="A18" s="255">
        <f t="shared" si="0"/>
        <v>9</v>
      </c>
      <c r="B18" s="225"/>
      <c r="C18" s="144"/>
      <c r="D18" s="144"/>
      <c r="E18" s="144"/>
      <c r="F18" s="144"/>
      <c r="G18" s="144"/>
      <c r="H18" s="352"/>
    </row>
    <row r="19" spans="1:8" ht="15" thickBot="1">
      <c r="A19" s="244">
        <f t="shared" si="0"/>
        <v>10</v>
      </c>
      <c r="B19" s="247"/>
      <c r="C19" s="245"/>
      <c r="D19" s="151"/>
      <c r="E19" s="151"/>
      <c r="F19" s="151"/>
      <c r="G19" s="151"/>
      <c r="H19" s="362"/>
    </row>
    <row r="20" spans="1:8" ht="15" thickBot="1">
      <c r="A20" s="379"/>
      <c r="B20" s="236"/>
      <c r="C20" s="236"/>
      <c r="D20" s="236"/>
      <c r="E20" s="236"/>
      <c r="F20" s="236"/>
      <c r="G20" s="174" t="str">
        <f>"Total "&amp;LEFT(A7,3)</f>
        <v>Total I12</v>
      </c>
      <c r="H20" s="175">
        <f>SUM(H10:H19)</f>
        <v>0</v>
      </c>
    </row>
    <row r="22" spans="1:8" ht="53.25" customHeight="1">
      <c r="A22" s="476" t="str">
        <f>'Descriere indicatori'!A33</f>
        <v xml:space="preserve">** Ca autor, şef proiect, coordonator proiect complex sau director de proiect se va lua în consideraţie punctajul indicat în întregime/ca şef proiect secţiune, componentă sau studiu din cadrul cercetării punctajul indicat se va împărţi la jumătate/ca membru în echipa de elaborare a studiului sau a componenţei acestuia punctajul se va împărţi la numărul de elaboratori. </v>
      </c>
      <c r="B22" s="476"/>
      <c r="C22" s="476"/>
      <c r="D22" s="476"/>
      <c r="E22" s="476"/>
      <c r="F22" s="476"/>
      <c r="G22" s="476"/>
      <c r="H22" s="476"/>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enableFormatConditionsCalculation="0">
    <tabColor theme="6" tint="0.39997558519241921"/>
  </sheetPr>
  <dimension ref="A1:C10"/>
  <sheetViews>
    <sheetView showGridLines="0" showRowColHeaders="0" zoomScale="130" zoomScaleNormal="130" zoomScalePageLayoutView="130" workbookViewId="0">
      <selection activeCell="F14" sqref="F14"/>
    </sheetView>
  </sheetViews>
  <sheetFormatPr baseColWidth="10" defaultColWidth="8.83203125" defaultRowHeight="14" x14ac:dyDescent="0"/>
  <cols>
    <col min="1" max="1" width="8.83203125" style="203"/>
    <col min="2" max="2" width="28.5" customWidth="1"/>
    <col min="3" max="3" width="39" customWidth="1"/>
  </cols>
  <sheetData>
    <row r="1" spans="2:3">
      <c r="B1" s="91" t="s">
        <v>147</v>
      </c>
    </row>
    <row r="3" spans="2:3" ht="30">
      <c r="B3" s="390" t="s">
        <v>123</v>
      </c>
      <c r="C3" s="74" t="s">
        <v>148</v>
      </c>
    </row>
    <row r="4" spans="2:3" ht="15">
      <c r="B4" s="390" t="s">
        <v>124</v>
      </c>
      <c r="C4" s="395" t="s">
        <v>77</v>
      </c>
    </row>
    <row r="5" spans="2:3" ht="15">
      <c r="B5" s="390" t="s">
        <v>125</v>
      </c>
      <c r="C5" s="395" t="s">
        <v>268</v>
      </c>
    </row>
    <row r="6" spans="2:3" ht="15">
      <c r="B6" s="391" t="s">
        <v>128</v>
      </c>
      <c r="C6" s="395" t="s">
        <v>269</v>
      </c>
    </row>
    <row r="7" spans="2:3" ht="15">
      <c r="B7" s="390" t="s">
        <v>228</v>
      </c>
      <c r="C7" s="395" t="s">
        <v>270</v>
      </c>
    </row>
    <row r="8" spans="2:3" ht="15">
      <c r="B8" s="390" t="s">
        <v>154</v>
      </c>
      <c r="C8" s="395" t="s">
        <v>270</v>
      </c>
    </row>
    <row r="9" spans="2:3" ht="15">
      <c r="B9" s="392" t="s">
        <v>127</v>
      </c>
      <c r="C9" s="396" t="s">
        <v>271</v>
      </c>
    </row>
    <row r="10" spans="2:3" ht="15" customHeight="1">
      <c r="B10" s="392" t="s">
        <v>126</v>
      </c>
      <c r="C10" s="397"/>
    </row>
  </sheetData>
  <phoneticPr fontId="0" type="noConversion"/>
  <pageMargins left="0.78740157480314965" right="0.59055118110236227" top="0.78740157480314965" bottom="0.78740157480314965" header="0.31496062992125984" footer="0.31496062992125984"/>
  <pageSetup paperSize="9" orientation="portrait"/>
  <legacyDrawing r:id="rId1"/>
  <extLst>
    <ext xmlns:x14="http://schemas.microsoft.com/office/spreadsheetml/2009/9/main" uri="{CCE6A557-97BC-4b89-ADB6-D9C93CAAB3DF}">
      <x14:dataValidations xmlns:xm="http://schemas.microsoft.com/office/excel/2006/main" count="2">
        <x14:dataValidation type="list" allowBlank="1" showInputMessage="1" promptTitle="Selectati" prompt="Standardul pentru profesor sau conferențiar">
          <x14:formula1>
            <xm:f>liste!$A$6:$A$7</xm:f>
          </x14:formula1>
          <xm:sqref>C8</xm:sqref>
        </x14:dataValidation>
        <x14:dataValidation type="list" allowBlank="1" showInputMessage="1" showErrorMessage="1" promptTitle="Facultatea" prompt="Selectati">
          <x14:formula1>
            <xm:f>liste!$A$13:$A$15</xm:f>
          </x14:formula1>
          <xm:sqref>C4</xm:sqref>
        </x14:dataValidation>
      </x14:dataValidations>
    </ext>
    <ext xmlns:mx="http://schemas.microsoft.com/office/mac/excel/2008/main" uri="{64002731-A6B0-56B0-2670-7721B7C09600}">
      <mx:PLV Mode="0" OnePage="0" WScale="0"/>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6"/>
  </sheetPr>
  <dimension ref="A1:J23"/>
  <sheetViews>
    <sheetView topLeftCell="A6" zoomScale="150" zoomScaleNormal="150" zoomScalePageLayoutView="150" workbookViewId="0">
      <selection activeCell="D18" sqref="D18"/>
    </sheetView>
  </sheetViews>
  <sheetFormatPr baseColWidth="10" defaultColWidth="8.83203125" defaultRowHeight="14" x14ac:dyDescent="0"/>
  <cols>
    <col min="1" max="1" width="5.1640625" customWidth="1"/>
    <col min="2" max="2" width="10.5" customWidth="1"/>
    <col min="3" max="3" width="43.1640625" customWidth="1"/>
    <col min="4" max="4" width="24" customWidth="1"/>
    <col min="5" max="5" width="14.33203125" customWidth="1"/>
    <col min="6" max="6" width="11.83203125" style="203" customWidth="1"/>
    <col min="7" max="7" width="10" customWidth="1"/>
    <col min="8" max="8" width="9.6640625" customWidth="1"/>
  </cols>
  <sheetData>
    <row r="1" spans="1:10" ht="15">
      <c r="A1" s="281" t="str">
        <f>'Date initiale'!C3</f>
        <v>Universitatea de Arhitectură și Urbanism "Ion Mincu" București</v>
      </c>
      <c r="B1" s="281"/>
      <c r="C1" s="281"/>
      <c r="D1" s="17"/>
    </row>
    <row r="2" spans="1:10" ht="15">
      <c r="A2" s="281" t="str">
        <f>'Date initiale'!B4&amp;" "&amp;'Date initiale'!C4</f>
        <v>Facultatea ARHITECTURA</v>
      </c>
      <c r="B2" s="281"/>
      <c r="C2" s="281"/>
      <c r="D2" s="17"/>
    </row>
    <row r="3" spans="1:10" ht="15">
      <c r="A3" s="281" t="str">
        <f>'Date initiale'!B5&amp;" "&amp;'Date initiale'!C5</f>
        <v>Departamentul SINTEZA PROIECTARII DE ARHITECTURA</v>
      </c>
      <c r="B3" s="281"/>
      <c r="C3" s="281"/>
      <c r="D3" s="17"/>
    </row>
    <row r="4" spans="1:10">
      <c r="A4" s="133" t="str">
        <f>'Date initiale'!C6&amp;", "&amp;'Date initiale'!C7</f>
        <v>MACHEDON ANA MARIA, CONFERENTIAR</v>
      </c>
      <c r="B4" s="133"/>
      <c r="C4" s="133"/>
    </row>
    <row r="5" spans="1:10" s="203" customFormat="1">
      <c r="A5" s="133"/>
      <c r="B5" s="133"/>
      <c r="C5" s="133"/>
    </row>
    <row r="6" spans="1:10" ht="15">
      <c r="A6" s="480" t="s">
        <v>159</v>
      </c>
      <c r="B6" s="480"/>
      <c r="C6" s="480"/>
      <c r="D6" s="480"/>
      <c r="E6" s="480"/>
      <c r="F6" s="480"/>
      <c r="G6" s="480"/>
      <c r="H6" s="480"/>
    </row>
    <row r="7" spans="1:10" ht="15">
      <c r="A7" s="477" t="str">
        <f>'Descriere indicatori'!A18&amp;". "&amp;'Descriere indicatori'!B18</f>
        <v xml:space="preserve">I13. Proiect de arhitectură, restaurare, design, de specialitate, de mare complexitate, la nivel zonal sau local, edificat/autorizat** </v>
      </c>
      <c r="B7" s="477"/>
      <c r="C7" s="477"/>
      <c r="D7" s="477"/>
      <c r="E7" s="477"/>
      <c r="F7" s="477"/>
      <c r="G7" s="477"/>
      <c r="H7" s="477"/>
    </row>
    <row r="8" spans="1:10" ht="16" thickBot="1">
      <c r="A8" s="54"/>
      <c r="B8" s="54"/>
      <c r="C8" s="54"/>
      <c r="D8" s="54"/>
      <c r="E8" s="54"/>
      <c r="F8" s="54"/>
      <c r="G8" s="54"/>
      <c r="H8" s="54"/>
    </row>
    <row r="9" spans="1:10" ht="54" customHeight="1" thickBot="1">
      <c r="A9" s="209" t="s">
        <v>80</v>
      </c>
      <c r="B9" s="238" t="s">
        <v>102</v>
      </c>
      <c r="C9" s="256" t="s">
        <v>100</v>
      </c>
      <c r="D9" s="256" t="s">
        <v>101</v>
      </c>
      <c r="E9" s="238" t="s">
        <v>188</v>
      </c>
      <c r="F9" s="238" t="s">
        <v>187</v>
      </c>
      <c r="G9" s="256" t="s">
        <v>119</v>
      </c>
      <c r="H9" s="257" t="s">
        <v>196</v>
      </c>
      <c r="J9" s="287" t="s">
        <v>157</v>
      </c>
    </row>
    <row r="10" spans="1:10" ht="28">
      <c r="A10" s="269">
        <v>1</v>
      </c>
      <c r="B10" s="270" t="s">
        <v>466</v>
      </c>
      <c r="C10" s="270" t="s">
        <v>423</v>
      </c>
      <c r="D10" s="270" t="s">
        <v>417</v>
      </c>
      <c r="E10" s="270" t="s">
        <v>418</v>
      </c>
      <c r="F10" s="270" t="s">
        <v>344</v>
      </c>
      <c r="G10" s="270" t="s">
        <v>419</v>
      </c>
      <c r="H10" s="365">
        <v>5</v>
      </c>
      <c r="J10" s="288" t="s">
        <v>213</v>
      </c>
    </row>
    <row r="11" spans="1:10" s="203" customFormat="1">
      <c r="A11" s="452">
        <v>2</v>
      </c>
      <c r="B11" s="139" t="s">
        <v>469</v>
      </c>
      <c r="C11" s="139" t="s">
        <v>439</v>
      </c>
      <c r="D11" s="454" t="s">
        <v>440</v>
      </c>
      <c r="E11" s="139" t="s">
        <v>343</v>
      </c>
      <c r="F11" s="139" t="s">
        <v>344</v>
      </c>
      <c r="G11" s="139" t="s">
        <v>470</v>
      </c>
      <c r="H11" s="453">
        <v>5</v>
      </c>
    </row>
    <row r="12" spans="1:10" ht="42">
      <c r="A12" s="452">
        <f>A11+1</f>
        <v>3</v>
      </c>
      <c r="B12" s="144" t="s">
        <v>467</v>
      </c>
      <c r="C12" s="144" t="s">
        <v>420</v>
      </c>
      <c r="D12" s="451" t="s">
        <v>421</v>
      </c>
      <c r="E12" s="144" t="s">
        <v>418</v>
      </c>
      <c r="F12" s="144" t="s">
        <v>344</v>
      </c>
      <c r="G12" s="144" t="s">
        <v>422</v>
      </c>
      <c r="H12" s="352">
        <v>5</v>
      </c>
    </row>
    <row r="13" spans="1:10" ht="42">
      <c r="A13" s="255">
        <f t="shared" ref="A13:A20" si="0">A12+1</f>
        <v>4</v>
      </c>
      <c r="B13" s="144" t="s">
        <v>468</v>
      </c>
      <c r="C13" s="144" t="s">
        <v>428</v>
      </c>
      <c r="D13" s="144" t="s">
        <v>424</v>
      </c>
      <c r="E13" s="144" t="s">
        <v>418</v>
      </c>
      <c r="F13" s="144" t="s">
        <v>344</v>
      </c>
      <c r="G13" s="144" t="s">
        <v>422</v>
      </c>
      <c r="H13" s="352">
        <v>5</v>
      </c>
    </row>
    <row r="14" spans="1:10" ht="28">
      <c r="A14" s="255">
        <f t="shared" si="0"/>
        <v>5</v>
      </c>
      <c r="B14" s="225" t="s">
        <v>471</v>
      </c>
      <c r="C14" s="144" t="s">
        <v>425</v>
      </c>
      <c r="D14" s="144" t="s">
        <v>426</v>
      </c>
      <c r="E14" s="144" t="s">
        <v>427</v>
      </c>
      <c r="F14" s="144" t="s">
        <v>344</v>
      </c>
      <c r="G14" s="144">
        <v>2011</v>
      </c>
      <c r="H14" s="352">
        <v>5</v>
      </c>
    </row>
    <row r="15" spans="1:10" ht="28">
      <c r="A15" s="255">
        <f t="shared" si="0"/>
        <v>6</v>
      </c>
      <c r="B15" s="229" t="s">
        <v>472</v>
      </c>
      <c r="C15" s="228" t="s">
        <v>429</v>
      </c>
      <c r="D15" s="144" t="s">
        <v>430</v>
      </c>
      <c r="E15" s="144" t="s">
        <v>343</v>
      </c>
      <c r="F15" s="144" t="s">
        <v>344</v>
      </c>
      <c r="G15" s="144" t="s">
        <v>431</v>
      </c>
      <c r="H15" s="352">
        <v>5</v>
      </c>
    </row>
    <row r="16" spans="1:10">
      <c r="A16" s="255">
        <f t="shared" si="0"/>
        <v>7</v>
      </c>
      <c r="B16" s="225" t="s">
        <v>473</v>
      </c>
      <c r="C16" s="144" t="s">
        <v>433</v>
      </c>
      <c r="D16" s="144" t="s">
        <v>432</v>
      </c>
      <c r="E16" s="144" t="s">
        <v>343</v>
      </c>
      <c r="F16" s="144" t="s">
        <v>344</v>
      </c>
      <c r="G16" s="144" t="s">
        <v>434</v>
      </c>
      <c r="H16" s="352">
        <v>3</v>
      </c>
    </row>
    <row r="17" spans="1:8">
      <c r="A17" s="255">
        <f t="shared" si="0"/>
        <v>8</v>
      </c>
      <c r="B17" s="225" t="s">
        <v>474</v>
      </c>
      <c r="C17" s="144" t="s">
        <v>437</v>
      </c>
      <c r="D17" s="144" t="s">
        <v>438</v>
      </c>
      <c r="E17" s="144" t="s">
        <v>448</v>
      </c>
      <c r="F17" s="144" t="s">
        <v>381</v>
      </c>
      <c r="G17" s="144">
        <v>2008</v>
      </c>
      <c r="H17" s="352">
        <v>10</v>
      </c>
    </row>
    <row r="18" spans="1:8" ht="28">
      <c r="A18" s="255">
        <f t="shared" si="0"/>
        <v>9</v>
      </c>
      <c r="B18" s="229"/>
      <c r="C18" s="228" t="s">
        <v>435</v>
      </c>
      <c r="D18" s="228" t="s">
        <v>435</v>
      </c>
      <c r="E18" s="228" t="s">
        <v>343</v>
      </c>
      <c r="F18" s="228" t="s">
        <v>344</v>
      </c>
      <c r="G18" s="228" t="s">
        <v>436</v>
      </c>
      <c r="H18" s="352">
        <v>5</v>
      </c>
    </row>
    <row r="19" spans="1:8">
      <c r="A19" s="255">
        <f t="shared" si="0"/>
        <v>10</v>
      </c>
      <c r="B19" s="228"/>
      <c r="C19" s="228"/>
      <c r="D19" s="228"/>
      <c r="E19" s="228"/>
      <c r="F19" s="228"/>
      <c r="G19" s="228"/>
      <c r="H19" s="361"/>
    </row>
    <row r="20" spans="1:8" s="62" customFormat="1" ht="15" thickBot="1">
      <c r="A20" s="268">
        <f t="shared" si="0"/>
        <v>11</v>
      </c>
      <c r="B20" s="71"/>
      <c r="C20" s="265"/>
      <c r="D20" s="266"/>
      <c r="E20" s="266"/>
      <c r="F20" s="266"/>
      <c r="G20" s="266"/>
      <c r="H20" s="366"/>
    </row>
    <row r="21" spans="1:8" ht="15" thickBot="1">
      <c r="A21" s="382"/>
      <c r="B21" s="267"/>
      <c r="C21" s="236"/>
      <c r="D21" s="236"/>
      <c r="E21" s="236"/>
      <c r="F21" s="236"/>
      <c r="G21" s="174" t="str">
        <f>"Total "&amp;LEFT(A7,3)</f>
        <v>Total I13</v>
      </c>
      <c r="H21" s="175">
        <f>SUM(H10:H20)</f>
        <v>48</v>
      </c>
    </row>
    <row r="23" spans="1:8" ht="53.25" customHeight="1">
      <c r="A23" s="476" t="str">
        <f>'Descriere indicatori'!A33</f>
        <v xml:space="preserve">** Ca autor, şef proiect, coordonator proiect complex sau director de proiect se va lua în consideraţie punctajul indicat în întregime/ca şef proiect secţiune, componentă sau studiu din cadrul cercetării punctajul indicat se va împărţi la jumătate/ca membru în echipa de elaborare a studiului sau a componenţei acestuia punctajul se va împărţi la numărul de elaboratori. </v>
      </c>
      <c r="B23" s="476"/>
      <c r="C23" s="476"/>
      <c r="D23" s="476"/>
      <c r="E23" s="476"/>
      <c r="F23" s="476"/>
      <c r="G23" s="476"/>
      <c r="H23" s="476"/>
    </row>
  </sheetData>
  <mergeCells count="3">
    <mergeCell ref="A7:H7"/>
    <mergeCell ref="A6:H6"/>
    <mergeCell ref="A23:H23"/>
  </mergeCells>
  <phoneticPr fontId="0" type="noConversion"/>
  <printOptions horizontalCentered="1"/>
  <pageMargins left="0.74803149606299213" right="0.74803149606299213" top="0.78740157480314965" bottom="0.59055118110236227" header="0.31496062992125984" footer="0.31496062992125984"/>
  <pageSetup paperSize="9" orientation="landscape"/>
  <extLst>
    <ext xmlns:mx="http://schemas.microsoft.com/office/mac/excel/2008/main" uri="{64002731-A6B0-56B0-2670-7721B7C09600}">
      <mx:PLV Mode="0" OnePage="0" WScale="0"/>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6"/>
  </sheetPr>
  <dimension ref="A1:J41"/>
  <sheetViews>
    <sheetView zoomScale="150" zoomScaleNormal="150" zoomScalePageLayoutView="150" workbookViewId="0">
      <selection activeCell="E10" sqref="E10"/>
    </sheetView>
  </sheetViews>
  <sheetFormatPr baseColWidth="10" defaultColWidth="8.83203125" defaultRowHeight="14" x14ac:dyDescent="0"/>
  <cols>
    <col min="1" max="1" width="5.1640625" customWidth="1"/>
    <col min="2" max="2" width="10.5" customWidth="1"/>
    <col min="3" max="3" width="43.1640625" customWidth="1"/>
    <col min="4" max="4" width="24" customWidth="1"/>
    <col min="5" max="5" width="14.33203125" customWidth="1"/>
    <col min="6" max="6" width="11.83203125" style="203" customWidth="1"/>
    <col min="7" max="7" width="10" customWidth="1"/>
    <col min="8" max="8" width="9.6640625" customWidth="1"/>
    <col min="10" max="10" width="10.5" customWidth="1"/>
  </cols>
  <sheetData>
    <row r="1" spans="1:10" ht="15">
      <c r="A1" s="281" t="str">
        <f>'Date initiale'!C3</f>
        <v>Universitatea de Arhitectură și Urbanism "Ion Mincu" București</v>
      </c>
      <c r="B1" s="281"/>
      <c r="C1" s="281"/>
      <c r="D1" s="17"/>
      <c r="E1" s="17"/>
      <c r="F1" s="17"/>
    </row>
    <row r="2" spans="1:10" ht="15">
      <c r="A2" s="281" t="str">
        <f>'Date initiale'!B4&amp;" "&amp;'Date initiale'!C4</f>
        <v>Facultatea ARHITECTURA</v>
      </c>
      <c r="B2" s="281"/>
      <c r="C2" s="281"/>
      <c r="D2" s="17"/>
      <c r="E2" s="17"/>
      <c r="F2" s="17"/>
    </row>
    <row r="3" spans="1:10" ht="15">
      <c r="A3" s="281" t="str">
        <f>'Date initiale'!B5&amp;" "&amp;'Date initiale'!C5</f>
        <v>Departamentul SINTEZA PROIECTARII DE ARHITECTURA</v>
      </c>
      <c r="B3" s="281"/>
      <c r="C3" s="281"/>
      <c r="D3" s="17"/>
      <c r="E3" s="17"/>
      <c r="F3" s="17"/>
    </row>
    <row r="4" spans="1:10" ht="15">
      <c r="A4" s="282" t="str">
        <f>'Date initiale'!C6&amp;", "&amp;'Date initiale'!C7</f>
        <v>MACHEDON ANA MARIA, CONFERENTIAR</v>
      </c>
      <c r="B4" s="282"/>
      <c r="C4" s="282"/>
      <c r="D4" s="17"/>
      <c r="E4" s="17"/>
      <c r="F4" s="17"/>
    </row>
    <row r="5" spans="1:10" s="203" customFormat="1" ht="15">
      <c r="A5" s="282"/>
      <c r="B5" s="282"/>
      <c r="C5" s="282"/>
      <c r="D5" s="17"/>
      <c r="E5" s="17"/>
      <c r="F5" s="17"/>
    </row>
    <row r="6" spans="1:10" ht="15">
      <c r="A6" s="474" t="s">
        <v>159</v>
      </c>
      <c r="B6" s="474"/>
      <c r="C6" s="474"/>
      <c r="D6" s="474"/>
      <c r="E6" s="474"/>
      <c r="F6" s="474"/>
      <c r="G6" s="474"/>
      <c r="H6" s="474"/>
    </row>
    <row r="7" spans="1:10" ht="52.5" customHeight="1">
      <c r="A7" s="477" t="str">
        <f>'Descriere indicatori'!A19&amp;"a. "&amp;'Descriere indicatori'!B19</f>
        <v xml:space="preserve">I14a. Proiect de amenajarea teritoriului şi peisaj la nivel macro-teritorial: naţional, transfrontalier, interjudeţean/la nivel mezzo-teritorial: judeţean, periurban, metropolitan/strategii de dezvoltare, studii de fundamentare, planuri de management şi mobilitate) avizate** </v>
      </c>
      <c r="B7" s="477"/>
      <c r="C7" s="477"/>
      <c r="D7" s="477"/>
      <c r="E7" s="477"/>
      <c r="F7" s="477"/>
      <c r="G7" s="477"/>
      <c r="H7" s="477"/>
    </row>
    <row r="8" spans="1:10" s="203" customFormat="1" ht="16" thickBot="1">
      <c r="A8" s="59"/>
      <c r="B8" s="59"/>
      <c r="C8" s="59"/>
      <c r="D8" s="59"/>
      <c r="E8" s="59"/>
      <c r="F8" s="75"/>
      <c r="G8" s="75"/>
      <c r="H8" s="75"/>
    </row>
    <row r="9" spans="1:10" ht="43" thickBot="1">
      <c r="A9" s="209" t="s">
        <v>80</v>
      </c>
      <c r="B9" s="238" t="s">
        <v>102</v>
      </c>
      <c r="C9" s="256" t="s">
        <v>100</v>
      </c>
      <c r="D9" s="256" t="s">
        <v>101</v>
      </c>
      <c r="E9" s="238" t="s">
        <v>189</v>
      </c>
      <c r="F9" s="238" t="s">
        <v>187</v>
      </c>
      <c r="G9" s="256" t="s">
        <v>119</v>
      </c>
      <c r="H9" s="257" t="s">
        <v>196</v>
      </c>
      <c r="J9" s="287" t="s">
        <v>157</v>
      </c>
    </row>
    <row r="10" spans="1:10">
      <c r="A10" s="273">
        <v>1</v>
      </c>
      <c r="B10" s="274"/>
      <c r="C10" s="274"/>
      <c r="D10" s="274"/>
      <c r="E10" s="274"/>
      <c r="F10" s="274"/>
      <c r="G10" s="274"/>
      <c r="H10" s="275"/>
      <c r="J10" s="288" t="s">
        <v>216</v>
      </c>
    </row>
    <row r="11" spans="1:10">
      <c r="A11" s="254">
        <f>A10+1</f>
        <v>2</v>
      </c>
      <c r="B11" s="271"/>
      <c r="C11" s="242"/>
      <c r="D11" s="242"/>
      <c r="E11" s="272"/>
      <c r="F11" s="272"/>
      <c r="G11" s="242"/>
      <c r="H11" s="227"/>
      <c r="J11" s="57"/>
    </row>
    <row r="12" spans="1:10">
      <c r="A12" s="254">
        <f t="shared" ref="A12:A19" si="0">A11+1</f>
        <v>3</v>
      </c>
      <c r="B12" s="225"/>
      <c r="C12" s="144"/>
      <c r="D12" s="144"/>
      <c r="E12" s="144"/>
      <c r="F12" s="144"/>
      <c r="G12" s="144"/>
      <c r="H12" s="227"/>
    </row>
    <row r="13" spans="1:10">
      <c r="A13" s="254">
        <f t="shared" si="0"/>
        <v>4</v>
      </c>
      <c r="B13" s="144"/>
      <c r="C13" s="144"/>
      <c r="D13" s="144"/>
      <c r="E13" s="144"/>
      <c r="F13" s="144"/>
      <c r="G13" s="144"/>
      <c r="H13" s="227"/>
    </row>
    <row r="14" spans="1:10" s="203" customFormat="1">
      <c r="A14" s="254">
        <f t="shared" si="0"/>
        <v>5</v>
      </c>
      <c r="B14" s="225"/>
      <c r="C14" s="144"/>
      <c r="D14" s="144"/>
      <c r="E14" s="144"/>
      <c r="F14" s="144"/>
      <c r="G14" s="144"/>
      <c r="H14" s="227"/>
    </row>
    <row r="15" spans="1:10" s="203" customFormat="1">
      <c r="A15" s="254">
        <f t="shared" si="0"/>
        <v>6</v>
      </c>
      <c r="B15" s="144"/>
      <c r="C15" s="144"/>
      <c r="D15" s="144"/>
      <c r="E15" s="144"/>
      <c r="F15" s="144"/>
      <c r="G15" s="144"/>
      <c r="H15" s="227"/>
    </row>
    <row r="16" spans="1:10" s="203" customFormat="1">
      <c r="A16" s="254">
        <f t="shared" si="0"/>
        <v>7</v>
      </c>
      <c r="B16" s="225"/>
      <c r="C16" s="144"/>
      <c r="D16" s="144"/>
      <c r="E16" s="144"/>
      <c r="F16" s="144"/>
      <c r="G16" s="144"/>
      <c r="H16" s="227"/>
    </row>
    <row r="17" spans="1:8" s="203" customFormat="1">
      <c r="A17" s="254">
        <f t="shared" si="0"/>
        <v>8</v>
      </c>
      <c r="B17" s="144"/>
      <c r="C17" s="144"/>
      <c r="D17" s="144"/>
      <c r="E17" s="144"/>
      <c r="F17" s="144"/>
      <c r="G17" s="144"/>
      <c r="H17" s="227"/>
    </row>
    <row r="18" spans="1:8" s="203" customFormat="1">
      <c r="A18" s="254">
        <f t="shared" si="0"/>
        <v>9</v>
      </c>
      <c r="B18" s="225"/>
      <c r="C18" s="144"/>
      <c r="D18" s="144"/>
      <c r="E18" s="144"/>
      <c r="F18" s="144"/>
      <c r="G18" s="144"/>
      <c r="H18" s="227"/>
    </row>
    <row r="19" spans="1:8" s="203" customFormat="1" ht="15" thickBot="1">
      <c r="A19" s="276">
        <f t="shared" si="0"/>
        <v>10</v>
      </c>
      <c r="B19" s="151"/>
      <c r="C19" s="151"/>
      <c r="D19" s="151"/>
      <c r="E19" s="151"/>
      <c r="F19" s="151"/>
      <c r="G19" s="151"/>
      <c r="H19" s="234"/>
    </row>
    <row r="20" spans="1:8" s="203" customFormat="1" ht="15" thickBot="1">
      <c r="A20" s="382"/>
      <c r="B20" s="267"/>
      <c r="C20" s="236"/>
      <c r="D20" s="236"/>
      <c r="E20" s="236"/>
      <c r="F20" s="236"/>
      <c r="G20" s="174" t="str">
        <f>"Total "&amp;LEFT(A7,4)</f>
        <v>Total I14a</v>
      </c>
      <c r="H20" s="175">
        <f>SUM(H10:H19)</f>
        <v>0</v>
      </c>
    </row>
    <row r="21" spans="1:8" s="203" customFormat="1"/>
    <row r="22" spans="1:8" s="203" customFormat="1" ht="53.25" customHeight="1">
      <c r="A22" s="476" t="str">
        <f>'Descriere indicatori'!A33</f>
        <v xml:space="preserve">** Ca autor, şef proiect, coordonator proiect complex sau director de proiect se va lua în consideraţie punctajul indicat în întregime/ca şef proiect secţiune, componentă sau studiu din cadrul cercetării punctajul indicat se va împărţi la jumătate/ca membru în echipa de elaborare a studiului sau a componenţei acestuia punctajul se va împărţi la numărul de elaboratori. </v>
      </c>
      <c r="B22" s="476"/>
      <c r="C22" s="476"/>
      <c r="D22" s="476"/>
      <c r="E22" s="476"/>
      <c r="F22" s="476"/>
      <c r="G22" s="476"/>
      <c r="H22" s="476"/>
    </row>
    <row r="40" spans="1:9" ht="15" thickBot="1"/>
    <row r="41" spans="1:9" s="203" customFormat="1" ht="54" customHeight="1" thickBot="1">
      <c r="A41" s="237" t="s">
        <v>99</v>
      </c>
      <c r="B41" s="238" t="s">
        <v>102</v>
      </c>
      <c r="C41" s="256" t="s">
        <v>100</v>
      </c>
      <c r="D41" s="256" t="s">
        <v>101</v>
      </c>
      <c r="E41" s="238" t="s">
        <v>188</v>
      </c>
      <c r="F41" s="238" t="s">
        <v>188</v>
      </c>
      <c r="G41" s="238" t="s">
        <v>187</v>
      </c>
      <c r="H41" s="256" t="s">
        <v>119</v>
      </c>
      <c r="I41" s="257" t="s">
        <v>108</v>
      </c>
    </row>
  </sheetData>
  <mergeCells count="3">
    <mergeCell ref="A7:H7"/>
    <mergeCell ref="A22:H22"/>
    <mergeCell ref="A6:H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extLst>
    <ext xmlns:mx="http://schemas.microsoft.com/office/mac/excel/2008/main" uri="{64002731-A6B0-56B0-2670-7721B7C09600}">
      <mx:PLV Mode="0" OnePage="0" WScale="0"/>
    </ext>
  </extLs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6"/>
  </sheetPr>
  <dimension ref="A1:J25"/>
  <sheetViews>
    <sheetView topLeftCell="A8" zoomScale="150" zoomScaleNormal="150" zoomScalePageLayoutView="150" workbookViewId="0">
      <selection activeCell="A22" sqref="A22"/>
    </sheetView>
  </sheetViews>
  <sheetFormatPr baseColWidth="10" defaultColWidth="8.83203125" defaultRowHeight="14" x14ac:dyDescent="0"/>
  <cols>
    <col min="1" max="1" width="5.1640625" customWidth="1"/>
    <col min="2" max="2" width="10.5" customWidth="1"/>
    <col min="3" max="3" width="43.1640625" customWidth="1"/>
    <col min="4" max="4" width="24" customWidth="1"/>
    <col min="5" max="5" width="14.33203125" customWidth="1"/>
    <col min="6" max="6" width="11.83203125" style="203" customWidth="1"/>
    <col min="7" max="7" width="10" customWidth="1"/>
    <col min="8" max="8" width="9.6640625" customWidth="1"/>
  </cols>
  <sheetData>
    <row r="1" spans="1:10" ht="15">
      <c r="A1" s="284" t="str">
        <f>'Date initiale'!C3</f>
        <v>Universitatea de Arhitectură și Urbanism "Ion Mincu" București</v>
      </c>
      <c r="B1" s="284"/>
      <c r="C1" s="284"/>
      <c r="D1" s="47"/>
      <c r="E1" s="47"/>
      <c r="F1" s="47"/>
      <c r="G1" s="47"/>
      <c r="H1" s="47"/>
    </row>
    <row r="2" spans="1:10" ht="15">
      <c r="A2" s="284" t="str">
        <f>'Date initiale'!B4&amp;" "&amp;'Date initiale'!C4</f>
        <v>Facultatea ARHITECTURA</v>
      </c>
      <c r="B2" s="284"/>
      <c r="C2" s="284"/>
      <c r="D2" s="47"/>
      <c r="E2" s="47"/>
      <c r="F2" s="47"/>
      <c r="G2" s="47"/>
      <c r="H2" s="47"/>
    </row>
    <row r="3" spans="1:10" ht="15">
      <c r="A3" s="284" t="str">
        <f>'Date initiale'!B5&amp;" "&amp;'Date initiale'!C5</f>
        <v>Departamentul SINTEZA PROIECTARII DE ARHITECTURA</v>
      </c>
      <c r="B3" s="284"/>
      <c r="C3" s="284"/>
      <c r="D3" s="47"/>
      <c r="E3" s="47"/>
      <c r="F3" s="47"/>
      <c r="G3" s="47"/>
      <c r="H3" s="47"/>
    </row>
    <row r="4" spans="1:10" ht="15">
      <c r="A4" s="285" t="str">
        <f>'Date initiale'!C6&amp;", "&amp;'Date initiale'!C7</f>
        <v>MACHEDON ANA MARIA, CONFERENTIAR</v>
      </c>
      <c r="B4" s="285"/>
      <c r="C4" s="285"/>
      <c r="D4" s="47"/>
      <c r="E4" s="47"/>
      <c r="F4" s="47"/>
      <c r="G4" s="47"/>
      <c r="H4" s="47"/>
    </row>
    <row r="5" spans="1:10" s="203" customFormat="1" ht="15">
      <c r="A5" s="285"/>
      <c r="B5" s="285"/>
      <c r="C5" s="285"/>
      <c r="D5" s="47"/>
      <c r="E5" s="47"/>
      <c r="F5" s="47"/>
      <c r="G5" s="47"/>
      <c r="H5" s="47"/>
    </row>
    <row r="6" spans="1:10" ht="15">
      <c r="A6" s="481" t="s">
        <v>159</v>
      </c>
      <c r="B6" s="481"/>
      <c r="C6" s="481"/>
      <c r="D6" s="481"/>
      <c r="E6" s="481"/>
      <c r="F6" s="481"/>
      <c r="G6" s="481"/>
      <c r="H6" s="481"/>
    </row>
    <row r="7" spans="1:10" ht="36.75" customHeight="1">
      <c r="A7" s="477" t="str">
        <f>'Descriere indicatori'!A19&amp;"b. "&amp;'Descriere indicatori'!B20</f>
        <v xml:space="preserve">I14b. Proiect urbanistic şi peisagistic la nivelul planurilor generale/zonale ale localităţilor (inclusiv studii de fundamentare, de inserţie, de oportunitate) avizate** </v>
      </c>
      <c r="B7" s="477"/>
      <c r="C7" s="477"/>
      <c r="D7" s="477"/>
      <c r="E7" s="477"/>
      <c r="F7" s="477"/>
      <c r="G7" s="477"/>
      <c r="H7" s="477"/>
    </row>
    <row r="8" spans="1:10" ht="19.5" customHeight="1" thickBot="1">
      <c r="A8" s="60"/>
      <c r="B8" s="60"/>
      <c r="C8" s="60"/>
      <c r="D8" s="60"/>
      <c r="E8" s="60"/>
      <c r="F8" s="60"/>
      <c r="G8" s="60"/>
      <c r="H8" s="60"/>
    </row>
    <row r="9" spans="1:10" ht="43" thickBot="1">
      <c r="A9" s="170" t="s">
        <v>80</v>
      </c>
      <c r="B9" s="238" t="s">
        <v>102</v>
      </c>
      <c r="C9" s="256" t="s">
        <v>100</v>
      </c>
      <c r="D9" s="256" t="s">
        <v>101</v>
      </c>
      <c r="E9" s="238" t="s">
        <v>189</v>
      </c>
      <c r="F9" s="238" t="s">
        <v>187</v>
      </c>
      <c r="G9" s="256" t="s">
        <v>119</v>
      </c>
      <c r="H9" s="257" t="s">
        <v>196</v>
      </c>
      <c r="J9" s="287" t="s">
        <v>157</v>
      </c>
    </row>
    <row r="10" spans="1:10" ht="28">
      <c r="A10" s="277">
        <v>1</v>
      </c>
      <c r="B10" s="458" t="s">
        <v>462</v>
      </c>
      <c r="C10" s="447" t="s">
        <v>397</v>
      </c>
      <c r="D10" s="219" t="s">
        <v>402</v>
      </c>
      <c r="E10" s="448" t="s">
        <v>403</v>
      </c>
      <c r="F10" s="139" t="s">
        <v>398</v>
      </c>
      <c r="G10" s="221" t="s">
        <v>414</v>
      </c>
      <c r="H10" s="364">
        <v>3.33</v>
      </c>
      <c r="J10" s="288" t="s">
        <v>217</v>
      </c>
    </row>
    <row r="11" spans="1:10" s="203" customFormat="1" ht="28">
      <c r="A11" s="224">
        <f>A10+1</f>
        <v>2</v>
      </c>
      <c r="B11" s="225" t="s">
        <v>461</v>
      </c>
      <c r="C11" s="264" t="s">
        <v>404</v>
      </c>
      <c r="D11" s="144" t="s">
        <v>405</v>
      </c>
      <c r="E11" s="144" t="s">
        <v>406</v>
      </c>
      <c r="F11" s="144" t="s">
        <v>398</v>
      </c>
      <c r="G11" s="235">
        <v>2010</v>
      </c>
      <c r="H11" s="347">
        <v>4</v>
      </c>
    </row>
    <row r="12" spans="1:10" s="203" customFormat="1" ht="42">
      <c r="A12" s="224">
        <f t="shared" ref="A12:A22" si="0">A11+1</f>
        <v>3</v>
      </c>
      <c r="B12" s="457" t="s">
        <v>454</v>
      </c>
      <c r="C12" s="449" t="s">
        <v>449</v>
      </c>
      <c r="D12" s="144" t="s">
        <v>409</v>
      </c>
      <c r="E12" s="279" t="s">
        <v>450</v>
      </c>
      <c r="F12" s="279" t="s">
        <v>398</v>
      </c>
      <c r="G12" s="279" t="s">
        <v>413</v>
      </c>
      <c r="H12" s="347">
        <v>2</v>
      </c>
    </row>
    <row r="13" spans="1:10" s="203" customFormat="1" ht="28">
      <c r="A13" s="224">
        <f t="shared" si="0"/>
        <v>4</v>
      </c>
      <c r="B13" s="225" t="s">
        <v>460</v>
      </c>
      <c r="C13" s="264" t="s">
        <v>407</v>
      </c>
      <c r="D13" s="144" t="s">
        <v>408</v>
      </c>
      <c r="E13" s="144" t="s">
        <v>406</v>
      </c>
      <c r="F13" s="144" t="s">
        <v>398</v>
      </c>
      <c r="G13" s="235">
        <v>2011</v>
      </c>
      <c r="H13" s="347">
        <v>2</v>
      </c>
    </row>
    <row r="14" spans="1:10" s="203" customFormat="1" ht="28">
      <c r="A14" s="224">
        <f t="shared" si="0"/>
        <v>5</v>
      </c>
      <c r="B14" s="456" t="s">
        <v>453</v>
      </c>
      <c r="C14" s="449" t="s">
        <v>410</v>
      </c>
      <c r="D14" s="144" t="s">
        <v>411</v>
      </c>
      <c r="E14" s="279" t="s">
        <v>450</v>
      </c>
      <c r="F14" s="279" t="s">
        <v>398</v>
      </c>
      <c r="G14" s="279" t="s">
        <v>412</v>
      </c>
      <c r="H14" s="347">
        <v>2</v>
      </c>
    </row>
    <row r="15" spans="1:10" s="203" customFormat="1" ht="28">
      <c r="A15" s="224">
        <f t="shared" si="0"/>
        <v>6</v>
      </c>
      <c r="B15" s="225"/>
      <c r="C15" s="450" t="s">
        <v>416</v>
      </c>
      <c r="D15" s="144" t="s">
        <v>415</v>
      </c>
      <c r="E15" s="279" t="s">
        <v>343</v>
      </c>
      <c r="F15" s="279" t="s">
        <v>398</v>
      </c>
      <c r="G15" s="279">
        <v>2006</v>
      </c>
      <c r="H15" s="347">
        <v>6.66</v>
      </c>
    </row>
    <row r="16" spans="1:10" ht="28">
      <c r="A16" s="224">
        <f t="shared" si="0"/>
        <v>7</v>
      </c>
      <c r="B16" s="225" t="s">
        <v>452</v>
      </c>
      <c r="C16" s="264" t="s">
        <v>451</v>
      </c>
      <c r="D16" s="144" t="s">
        <v>457</v>
      </c>
      <c r="E16" s="144" t="s">
        <v>456</v>
      </c>
      <c r="F16" s="144" t="s">
        <v>398</v>
      </c>
      <c r="G16" s="235">
        <v>2018</v>
      </c>
      <c r="H16" s="347">
        <v>3</v>
      </c>
    </row>
    <row r="17" spans="1:8" ht="28">
      <c r="A17" s="224">
        <f t="shared" si="0"/>
        <v>8</v>
      </c>
      <c r="B17" s="225" t="s">
        <v>459</v>
      </c>
      <c r="C17" s="449" t="s">
        <v>458</v>
      </c>
      <c r="D17" s="144" t="s">
        <v>455</v>
      </c>
      <c r="E17" s="279" t="s">
        <v>456</v>
      </c>
      <c r="F17" s="279" t="s">
        <v>398</v>
      </c>
      <c r="G17" s="279">
        <v>2018</v>
      </c>
      <c r="H17" s="347">
        <v>3</v>
      </c>
    </row>
    <row r="18" spans="1:8" s="203" customFormat="1" ht="28">
      <c r="A18" s="224">
        <v>9</v>
      </c>
      <c r="B18" s="225" t="s">
        <v>464</v>
      </c>
      <c r="C18" s="449" t="s">
        <v>463</v>
      </c>
      <c r="D18" s="144" t="s">
        <v>465</v>
      </c>
      <c r="E18" s="279" t="s">
        <v>456</v>
      </c>
      <c r="F18" s="279" t="s">
        <v>398</v>
      </c>
      <c r="G18" s="279">
        <v>2012</v>
      </c>
      <c r="H18" s="347">
        <v>3</v>
      </c>
    </row>
    <row r="19" spans="1:8" s="203" customFormat="1">
      <c r="A19" s="224">
        <v>10</v>
      </c>
      <c r="B19" s="225"/>
      <c r="C19" s="449"/>
      <c r="D19" s="144"/>
      <c r="E19" s="279"/>
      <c r="F19" s="279"/>
      <c r="G19" s="279"/>
      <c r="H19" s="347"/>
    </row>
    <row r="20" spans="1:8" s="203" customFormat="1">
      <c r="A20" s="224">
        <v>11</v>
      </c>
      <c r="B20" s="225"/>
      <c r="C20" s="449"/>
      <c r="D20" s="144"/>
      <c r="E20" s="279"/>
      <c r="F20" s="279"/>
      <c r="G20" s="279"/>
      <c r="H20" s="347"/>
    </row>
    <row r="21" spans="1:8">
      <c r="A21" s="224">
        <f>A20+1</f>
        <v>12</v>
      </c>
      <c r="B21" s="225"/>
      <c r="C21" s="278"/>
      <c r="D21" s="144"/>
      <c r="E21" s="279"/>
      <c r="F21" s="279"/>
      <c r="G21" s="279"/>
      <c r="H21" s="347"/>
    </row>
    <row r="22" spans="1:8" ht="15" thickBot="1">
      <c r="A22" s="231">
        <f t="shared" si="0"/>
        <v>13</v>
      </c>
      <c r="B22" s="151"/>
      <c r="C22" s="280"/>
      <c r="D22" s="151"/>
      <c r="E22" s="151"/>
      <c r="F22" s="151"/>
      <c r="G22" s="151"/>
      <c r="H22" s="362"/>
    </row>
    <row r="23" spans="1:8" ht="16" thickBot="1">
      <c r="A23" s="383"/>
      <c r="G23" s="174" t="str">
        <f>"Total "&amp;LEFT(A7,4)</f>
        <v>Total I14b</v>
      </c>
      <c r="H23" s="299">
        <f>SUM(H10:H22)</f>
        <v>28.990000000000002</v>
      </c>
    </row>
    <row r="25" spans="1:8" ht="53.25" customHeight="1">
      <c r="A25" s="476" t="str">
        <f>'Descriere indicatori'!A33</f>
        <v xml:space="preserve">** Ca autor, şef proiect, coordonator proiect complex sau director de proiect se va lua în consideraţie punctajul indicat în întregime/ca şef proiect secţiune, componentă sau studiu din cadrul cercetării punctajul indicat se va împărţi la jumătate/ca membru în echipa de elaborare a studiului sau a componenţei acestuia punctajul se va împărţi la numărul de elaboratori. </v>
      </c>
      <c r="B25" s="476"/>
      <c r="C25" s="476"/>
      <c r="D25" s="476"/>
      <c r="E25" s="476"/>
      <c r="F25" s="476"/>
      <c r="G25" s="476"/>
      <c r="H25" s="476"/>
    </row>
  </sheetData>
  <mergeCells count="3">
    <mergeCell ref="A7:H7"/>
    <mergeCell ref="A6:H6"/>
    <mergeCell ref="A25:H25"/>
  </mergeCells>
  <phoneticPr fontId="0" type="noConversion"/>
  <printOptions horizontalCentered="1"/>
  <pageMargins left="0.74803149606299213" right="0.74803149606299213" top="0.78740157480314965" bottom="0.59055118110236227" header="0.31496062992125984" footer="0.31496062992125984"/>
  <pageSetup paperSize="9" orientation="landscape"/>
  <extLst>
    <ext xmlns:mx="http://schemas.microsoft.com/office/mac/excel/2008/main" uri="{64002731-A6B0-56B0-2670-7721B7C09600}">
      <mx:PLV Mode="0" OnePage="0" WScale="0"/>
    </ext>
  </extLst>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6"/>
  </sheetPr>
  <dimension ref="A1:J41"/>
  <sheetViews>
    <sheetView topLeftCell="E10" zoomScale="150" zoomScaleNormal="150" zoomScalePageLayoutView="150" workbookViewId="0">
      <selection activeCell="E12" sqref="E12"/>
    </sheetView>
  </sheetViews>
  <sheetFormatPr baseColWidth="10" defaultColWidth="9.1640625" defaultRowHeight="14" x14ac:dyDescent="0"/>
  <cols>
    <col min="1" max="1" width="5.1640625" style="203" customWidth="1"/>
    <col min="2" max="2" width="10.5" style="203" customWidth="1"/>
    <col min="3" max="3" width="43.1640625" style="203" customWidth="1"/>
    <col min="4" max="4" width="24" style="203" customWidth="1"/>
    <col min="5" max="5" width="14.33203125" style="203" customWidth="1"/>
    <col min="6" max="6" width="11.83203125" style="203" customWidth="1"/>
    <col min="7" max="7" width="10" style="203" customWidth="1"/>
    <col min="8" max="8" width="9.6640625" style="203" customWidth="1"/>
    <col min="9" max="9" width="9.1640625" style="203"/>
    <col min="10" max="10" width="10.33203125" style="203" customWidth="1"/>
    <col min="11" max="16384" width="9.1640625" style="203"/>
  </cols>
  <sheetData>
    <row r="1" spans="1:10" ht="15">
      <c r="A1" s="281" t="str">
        <f>'Date initiale'!C3</f>
        <v>Universitatea de Arhitectură și Urbanism "Ion Mincu" București</v>
      </c>
      <c r="B1" s="281"/>
      <c r="C1" s="281"/>
      <c r="D1" s="17"/>
      <c r="E1" s="17"/>
      <c r="F1" s="17"/>
    </row>
    <row r="2" spans="1:10" ht="15">
      <c r="A2" s="281" t="str">
        <f>'Date initiale'!B4&amp;" "&amp;'Date initiale'!C4</f>
        <v>Facultatea ARHITECTURA</v>
      </c>
      <c r="B2" s="281"/>
      <c r="C2" s="281"/>
      <c r="D2" s="17"/>
      <c r="E2" s="17"/>
      <c r="F2" s="17"/>
    </row>
    <row r="3" spans="1:10" ht="15">
      <c r="A3" s="281" t="str">
        <f>'Date initiale'!B5&amp;" "&amp;'Date initiale'!C5</f>
        <v>Departamentul SINTEZA PROIECTARII DE ARHITECTURA</v>
      </c>
      <c r="B3" s="281"/>
      <c r="C3" s="281"/>
      <c r="D3" s="17"/>
      <c r="E3" s="17"/>
      <c r="F3" s="17"/>
    </row>
    <row r="4" spans="1:10" ht="15">
      <c r="A4" s="282" t="str">
        <f>'Date initiale'!C6&amp;", "&amp;'Date initiale'!C7</f>
        <v>MACHEDON ANA MARIA, CONFERENTIAR</v>
      </c>
      <c r="B4" s="282"/>
      <c r="C4" s="282"/>
      <c r="D4" s="17"/>
      <c r="E4" s="17"/>
      <c r="F4" s="17"/>
      <c r="G4" s="77"/>
    </row>
    <row r="5" spans="1:10" ht="15">
      <c r="A5" s="282"/>
      <c r="B5" s="282"/>
      <c r="C5" s="282"/>
      <c r="D5" s="17"/>
      <c r="E5" s="17"/>
      <c r="F5" s="17"/>
    </row>
    <row r="6" spans="1:10" ht="15">
      <c r="A6" s="474" t="s">
        <v>159</v>
      </c>
      <c r="B6" s="474"/>
      <c r="C6" s="474"/>
      <c r="D6" s="474"/>
      <c r="E6" s="474"/>
      <c r="F6" s="474"/>
      <c r="G6" s="474"/>
      <c r="H6" s="474"/>
    </row>
    <row r="7" spans="1:10" ht="52.5" customHeight="1">
      <c r="A7" s="477" t="str">
        <f>'Descriere indicatori'!A19&amp;"c. "&amp;'Descriere indicatori'!B21</f>
        <v xml:space="preserve">I14c. Studii de cercetare, granturi şi proiecte de cercetare internaţionale/ naţionale/locale (MEN, CNCS, CEEX, MDRL), realizate prin centrele de cercetare ale universităţii/alte centre universitare şi/academice)** </v>
      </c>
      <c r="B7" s="477"/>
      <c r="C7" s="477"/>
      <c r="D7" s="477"/>
      <c r="E7" s="477"/>
      <c r="F7" s="477"/>
      <c r="G7" s="477"/>
      <c r="H7" s="477"/>
    </row>
    <row r="8" spans="1:10" ht="16" thickBot="1">
      <c r="A8" s="59"/>
      <c r="B8" s="59"/>
      <c r="C8" s="59"/>
      <c r="D8" s="59"/>
      <c r="E8" s="59"/>
      <c r="F8" s="75"/>
      <c r="G8" s="75"/>
      <c r="H8" s="75"/>
    </row>
    <row r="9" spans="1:10" ht="43" thickBot="1">
      <c r="A9" s="209" t="s">
        <v>80</v>
      </c>
      <c r="B9" s="238" t="s">
        <v>102</v>
      </c>
      <c r="C9" s="256" t="s">
        <v>190</v>
      </c>
      <c r="D9" s="256" t="s">
        <v>101</v>
      </c>
      <c r="E9" s="238" t="s">
        <v>189</v>
      </c>
      <c r="F9" s="238" t="s">
        <v>187</v>
      </c>
      <c r="G9" s="256" t="s">
        <v>119</v>
      </c>
      <c r="H9" s="257" t="s">
        <v>196</v>
      </c>
      <c r="J9" s="287" t="s">
        <v>157</v>
      </c>
    </row>
    <row r="10" spans="1:10" ht="56">
      <c r="A10" s="420">
        <v>1</v>
      </c>
      <c r="B10" s="423" t="s">
        <v>345</v>
      </c>
      <c r="C10" s="425" t="s">
        <v>495</v>
      </c>
      <c r="D10" s="270" t="s">
        <v>342</v>
      </c>
      <c r="E10" s="270" t="s">
        <v>343</v>
      </c>
      <c r="F10" s="270" t="s">
        <v>344</v>
      </c>
      <c r="G10" s="270">
        <v>2023</v>
      </c>
      <c r="H10" s="424">
        <v>2</v>
      </c>
      <c r="J10" s="288" t="s">
        <v>218</v>
      </c>
    </row>
    <row r="11" spans="1:10" ht="56">
      <c r="A11" s="421">
        <f>A10+1</f>
        <v>2</v>
      </c>
      <c r="B11" s="426" t="s">
        <v>346</v>
      </c>
      <c r="C11" s="144" t="s">
        <v>497</v>
      </c>
      <c r="D11" s="144" t="s">
        <v>342</v>
      </c>
      <c r="E11" s="144" t="s">
        <v>343</v>
      </c>
      <c r="F11" s="144" t="s">
        <v>445</v>
      </c>
      <c r="G11" s="144">
        <v>2022</v>
      </c>
      <c r="H11" s="347">
        <v>15</v>
      </c>
    </row>
    <row r="12" spans="1:10" ht="154">
      <c r="A12" s="421">
        <f t="shared" ref="A12:A19" si="0">A11+1</f>
        <v>3</v>
      </c>
      <c r="B12" s="225" t="s">
        <v>347</v>
      </c>
      <c r="C12" s="144" t="s">
        <v>496</v>
      </c>
      <c r="D12" s="144" t="s">
        <v>342</v>
      </c>
      <c r="E12" s="144" t="s">
        <v>343</v>
      </c>
      <c r="F12" s="144" t="s">
        <v>348</v>
      </c>
      <c r="G12" s="144" t="s">
        <v>349</v>
      </c>
      <c r="H12" s="347">
        <v>20</v>
      </c>
    </row>
    <row r="13" spans="1:10" ht="28">
      <c r="A13" s="421">
        <f t="shared" si="0"/>
        <v>4</v>
      </c>
      <c r="B13" s="144"/>
      <c r="C13" s="144" t="s">
        <v>350</v>
      </c>
      <c r="D13" s="144" t="s">
        <v>351</v>
      </c>
      <c r="E13" s="144" t="s">
        <v>343</v>
      </c>
      <c r="F13" s="144" t="s">
        <v>352</v>
      </c>
      <c r="G13" s="144" t="s">
        <v>353</v>
      </c>
      <c r="H13" s="347">
        <v>20</v>
      </c>
    </row>
    <row r="14" spans="1:10">
      <c r="A14" s="421">
        <f t="shared" si="0"/>
        <v>5</v>
      </c>
      <c r="B14" s="225"/>
      <c r="C14" s="144"/>
      <c r="D14" s="144"/>
      <c r="E14" s="144"/>
      <c r="F14" s="144"/>
      <c r="G14" s="144"/>
      <c r="H14" s="347"/>
    </row>
    <row r="15" spans="1:10">
      <c r="A15" s="421">
        <f t="shared" si="0"/>
        <v>6</v>
      </c>
      <c r="B15" s="144"/>
      <c r="C15" s="144"/>
      <c r="D15" s="144"/>
      <c r="E15" s="144"/>
      <c r="F15" s="144"/>
      <c r="G15" s="144"/>
      <c r="H15" s="347"/>
    </row>
    <row r="16" spans="1:10">
      <c r="A16" s="421">
        <f t="shared" si="0"/>
        <v>7</v>
      </c>
      <c r="B16" s="225"/>
      <c r="C16" s="144"/>
      <c r="D16" s="144"/>
      <c r="E16" s="144"/>
      <c r="F16" s="144"/>
      <c r="G16" s="144"/>
      <c r="H16" s="347"/>
    </row>
    <row r="17" spans="1:8">
      <c r="A17" s="421">
        <f t="shared" si="0"/>
        <v>8</v>
      </c>
      <c r="B17" s="144"/>
      <c r="C17" s="144"/>
      <c r="D17" s="144"/>
      <c r="E17" s="144"/>
      <c r="F17" s="144"/>
      <c r="G17" s="144"/>
      <c r="H17" s="347"/>
    </row>
    <row r="18" spans="1:8">
      <c r="A18" s="421">
        <f t="shared" si="0"/>
        <v>9</v>
      </c>
      <c r="B18" s="225"/>
      <c r="C18" s="144"/>
      <c r="D18" s="144"/>
      <c r="E18" s="144"/>
      <c r="F18" s="144"/>
      <c r="G18" s="144"/>
      <c r="H18" s="347"/>
    </row>
    <row r="19" spans="1:8" ht="15" thickBot="1">
      <c r="A19" s="422">
        <f t="shared" si="0"/>
        <v>10</v>
      </c>
      <c r="B19" s="151"/>
      <c r="C19" s="151"/>
      <c r="D19" s="151"/>
      <c r="E19" s="151"/>
      <c r="F19" s="151"/>
      <c r="G19" s="151"/>
      <c r="H19" s="362"/>
    </row>
    <row r="20" spans="1:8" ht="15" thickBot="1">
      <c r="A20" s="382"/>
      <c r="B20" s="267"/>
      <c r="C20" s="236"/>
      <c r="D20" s="236"/>
      <c r="E20" s="236"/>
      <c r="F20" s="236"/>
      <c r="G20" s="174" t="str">
        <f>"Total "&amp;LEFT(A7,4)</f>
        <v>Total I14c</v>
      </c>
      <c r="H20" s="175">
        <f>SUM(H10:H19)</f>
        <v>57</v>
      </c>
    </row>
    <row r="22" spans="1:8" ht="53.25" customHeight="1">
      <c r="A22" s="476" t="str">
        <f>'Descriere indicatori'!A33</f>
        <v xml:space="preserve">** Ca autor, şef proiect, coordonator proiect complex sau director de proiect se va lua în consideraţie punctajul indicat în întregime/ca şef proiect secţiune, componentă sau studiu din cadrul cercetării punctajul indicat se va împărţi la jumătate/ca membru în echipa de elaborare a studiului sau a componenţei acestuia punctajul se va împărţi la numărul de elaboratori. </v>
      </c>
      <c r="B22" s="476"/>
      <c r="C22" s="476"/>
      <c r="D22" s="476"/>
      <c r="E22" s="476"/>
      <c r="F22" s="476"/>
      <c r="G22" s="476"/>
      <c r="H22" s="476"/>
    </row>
    <row r="40" spans="1:9" ht="15" thickBot="1"/>
    <row r="41" spans="1:9" ht="54" customHeight="1" thickBot="1">
      <c r="A41" s="237" t="s">
        <v>99</v>
      </c>
      <c r="B41" s="238" t="s">
        <v>102</v>
      </c>
      <c r="C41" s="256" t="s">
        <v>100</v>
      </c>
      <c r="D41" s="256" t="s">
        <v>101</v>
      </c>
      <c r="E41" s="238" t="s">
        <v>188</v>
      </c>
      <c r="F41" s="238" t="s">
        <v>188</v>
      </c>
      <c r="G41" s="238" t="s">
        <v>187</v>
      </c>
      <c r="H41" s="256" t="s">
        <v>119</v>
      </c>
      <c r="I41" s="257" t="s">
        <v>108</v>
      </c>
    </row>
  </sheetData>
  <mergeCells count="3">
    <mergeCell ref="A6:H6"/>
    <mergeCell ref="A7:H7"/>
    <mergeCell ref="A22:H22"/>
  </mergeCells>
  <phoneticPr fontId="28" type="noConversion"/>
  <printOptions horizontalCentered="1"/>
  <pageMargins left="0.74803149606299213" right="0.74803149606299213" top="0.78740157480314965" bottom="0.59055118110236227" header="0.31496062992125984" footer="0.31496062992125984"/>
  <pageSetup paperSize="9" orientation="landscape"/>
  <extLst>
    <ext xmlns:mx="http://schemas.microsoft.com/office/mac/excel/2008/main" uri="{64002731-A6B0-56B0-2670-7721B7C09600}">
      <mx:PLV Mode="0" OnePage="0" WScale="0"/>
    </ext>
  </extLst>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6"/>
  </sheetPr>
  <dimension ref="A1:H31"/>
  <sheetViews>
    <sheetView tabSelected="1" workbookViewId="0">
      <selection activeCell="G16" sqref="G16"/>
    </sheetView>
  </sheetViews>
  <sheetFormatPr baseColWidth="10" defaultColWidth="8.83203125" defaultRowHeight="14" x14ac:dyDescent="0"/>
  <cols>
    <col min="1" max="1" width="5.1640625" customWidth="1"/>
    <col min="2" max="2" width="103.1640625" customWidth="1"/>
    <col min="3" max="3" width="10.5" customWidth="1"/>
    <col min="4" max="4" width="9.6640625" customWidth="1"/>
    <col min="6" max="6" width="11.33203125" customWidth="1"/>
  </cols>
  <sheetData>
    <row r="1" spans="1:8" ht="15">
      <c r="A1" s="281" t="str">
        <f>'Date initiale'!C3</f>
        <v>Universitatea de Arhitectură și Urbanism "Ion Mincu" București</v>
      </c>
      <c r="B1" s="281"/>
      <c r="C1" s="281"/>
      <c r="D1" s="17"/>
      <c r="E1" s="43"/>
    </row>
    <row r="2" spans="1:8" ht="15">
      <c r="A2" s="281" t="str">
        <f>'Date initiale'!B4&amp;" "&amp;'Date initiale'!C4</f>
        <v>Facultatea ARHITECTURA</v>
      </c>
      <c r="B2" s="281"/>
      <c r="C2" s="281"/>
      <c r="D2" s="2"/>
      <c r="E2" s="43"/>
    </row>
    <row r="3" spans="1:8" ht="15">
      <c r="A3" s="281" t="str">
        <f>'Date initiale'!B5&amp;" "&amp;'Date initiale'!C5</f>
        <v>Departamentul SINTEZA PROIECTARII DE ARHITECTURA</v>
      </c>
      <c r="B3" s="281"/>
      <c r="C3" s="281"/>
      <c r="D3" s="17"/>
      <c r="E3" s="43"/>
    </row>
    <row r="4" spans="1:8">
      <c r="A4" s="133" t="str">
        <f>'Date initiale'!C6&amp;", "&amp;'Date initiale'!C7</f>
        <v>MACHEDON ANA MARIA, CONFERENTIAR</v>
      </c>
      <c r="B4" s="133"/>
      <c r="C4" s="133"/>
    </row>
    <row r="5" spans="1:8" s="203" customFormat="1">
      <c r="A5" s="133"/>
      <c r="B5" s="133"/>
      <c r="C5" s="133"/>
    </row>
    <row r="6" spans="1:8" ht="15">
      <c r="A6" s="482" t="s">
        <v>159</v>
      </c>
      <c r="B6" s="482"/>
      <c r="C6" s="482"/>
      <c r="D6" s="482"/>
    </row>
    <row r="7" spans="1:8" s="203" customFormat="1" ht="15.75" customHeight="1">
      <c r="A7" s="477" t="str">
        <f>'Descriere indicatori'!A22&amp;". "&amp;'Descriere indicatori'!B22</f>
        <v>I15. Premii / nominalizări / selecţionări obţinute la concursuri internaţionale de proiecte_x000D_organizate potrivit regulamentului UNESCO-UIA, ( Union Internationale des Architectes), Consiliul European al Urbanistilor ECTP, Federatia Internationala a Peisagistilor IFLA, AEEA, RIBA, Arhitect’s Council of Europe, The Royal Town Planning Institute RTPI, UNISCAPE, etc.) precum şi de alta instituţie de profil de nivel mondial sau european, in breasla arhitecţilor, urbaniştilor, planificatorilor urbani, peisagiştilor şi designerilor</v>
      </c>
      <c r="B7" s="477"/>
      <c r="C7" s="477"/>
      <c r="D7" s="477"/>
      <c r="E7" s="204"/>
      <c r="F7" s="204"/>
      <c r="G7" s="204"/>
      <c r="H7" s="204"/>
    </row>
    <row r="8" spans="1:8" ht="18.75" customHeight="1" thickBot="1">
      <c r="A8" s="73"/>
      <c r="B8" s="73"/>
      <c r="C8" s="73"/>
      <c r="D8" s="73"/>
    </row>
    <row r="9" spans="1:8" ht="45.75" customHeight="1" thickBot="1">
      <c r="A9" s="209" t="s">
        <v>80</v>
      </c>
      <c r="B9" s="238" t="s">
        <v>107</v>
      </c>
      <c r="C9" s="238" t="s">
        <v>119</v>
      </c>
      <c r="D9" s="239" t="s">
        <v>196</v>
      </c>
      <c r="E9" s="34"/>
      <c r="F9" s="287" t="s">
        <v>157</v>
      </c>
    </row>
    <row r="10" spans="1:8" ht="28">
      <c r="A10" s="273">
        <v>1</v>
      </c>
      <c r="B10" s="293" t="s">
        <v>356</v>
      </c>
      <c r="C10" s="294">
        <v>2019</v>
      </c>
      <c r="D10" s="367">
        <v>50</v>
      </c>
      <c r="F10" s="288" t="s">
        <v>219</v>
      </c>
    </row>
    <row r="11" spans="1:8">
      <c r="A11" s="254">
        <f>A10+1</f>
        <v>2</v>
      </c>
      <c r="B11" s="291" t="s">
        <v>357</v>
      </c>
      <c r="C11" s="242">
        <v>2001</v>
      </c>
      <c r="D11" s="363">
        <v>10</v>
      </c>
    </row>
    <row r="12" spans="1:8" s="203" customFormat="1">
      <c r="A12" s="254">
        <f t="shared" ref="A12:A19" si="0">A11+1</f>
        <v>3</v>
      </c>
      <c r="B12" s="264"/>
      <c r="C12" s="144"/>
      <c r="D12" s="347"/>
    </row>
    <row r="13" spans="1:8" s="203" customFormat="1">
      <c r="A13" s="254">
        <f t="shared" si="0"/>
        <v>4</v>
      </c>
      <c r="B13" s="292"/>
      <c r="C13" s="144"/>
      <c r="D13" s="347"/>
    </row>
    <row r="14" spans="1:8" s="203" customFormat="1">
      <c r="A14" s="254">
        <f t="shared" si="0"/>
        <v>5</v>
      </c>
      <c r="B14" s="292"/>
      <c r="C14" s="144"/>
      <c r="D14" s="347"/>
    </row>
    <row r="15" spans="1:8">
      <c r="A15" s="254">
        <f t="shared" si="0"/>
        <v>6</v>
      </c>
      <c r="B15" s="264"/>
      <c r="C15" s="144"/>
      <c r="D15" s="347"/>
    </row>
    <row r="16" spans="1:8">
      <c r="A16" s="254">
        <f t="shared" si="0"/>
        <v>7</v>
      </c>
      <c r="B16" s="292"/>
      <c r="C16" s="144"/>
      <c r="D16" s="347"/>
    </row>
    <row r="17" spans="1:4">
      <c r="A17" s="254">
        <f t="shared" si="0"/>
        <v>8</v>
      </c>
      <c r="B17" s="292"/>
      <c r="C17" s="144"/>
      <c r="D17" s="347"/>
    </row>
    <row r="18" spans="1:4">
      <c r="A18" s="254">
        <f t="shared" si="0"/>
        <v>9</v>
      </c>
      <c r="B18" s="292"/>
      <c r="C18" s="144"/>
      <c r="D18" s="347"/>
    </row>
    <row r="19" spans="1:4" ht="15" thickBot="1">
      <c r="A19" s="276">
        <f t="shared" si="0"/>
        <v>10</v>
      </c>
      <c r="B19" s="295"/>
      <c r="C19" s="151"/>
      <c r="D19" s="362"/>
    </row>
    <row r="20" spans="1:4" ht="15" thickBot="1">
      <c r="A20" s="381"/>
      <c r="B20" s="235"/>
      <c r="C20" s="174" t="str">
        <f>"Total "&amp;LEFT(A7,3)</f>
        <v>Total I15</v>
      </c>
      <c r="D20" s="296">
        <f>SUM(D10:D19)</f>
        <v>60</v>
      </c>
    </row>
    <row r="21" spans="1:4" ht="15">
      <c r="A21" s="37"/>
      <c r="B21" s="25"/>
      <c r="C21" s="25"/>
      <c r="D21" s="25"/>
    </row>
    <row r="22" spans="1:4">
      <c r="A22" s="22"/>
      <c r="B22" s="22"/>
      <c r="C22" s="22"/>
      <c r="D22" s="22"/>
    </row>
    <row r="26" spans="1:4">
      <c r="A26" s="22"/>
      <c r="B26" s="18"/>
    </row>
    <row r="27" spans="1:4">
      <c r="A27" s="22"/>
      <c r="B27" s="18"/>
    </row>
    <row r="28" spans="1:4">
      <c r="A28" s="22"/>
    </row>
    <row r="29" spans="1:4">
      <c r="A29" s="22"/>
    </row>
    <row r="30" spans="1:4">
      <c r="A30" s="22"/>
    </row>
    <row r="31" spans="1:4">
      <c r="A31" s="22"/>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extLst>
    <ext xmlns:mx="http://schemas.microsoft.com/office/mac/excel/2008/main" uri="{64002731-A6B0-56B0-2670-7721B7C09600}">
      <mx:PLV Mode="0" OnePage="0" WScale="0"/>
    </ext>
  </extLst>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6"/>
  </sheetPr>
  <dimension ref="A1:K20"/>
  <sheetViews>
    <sheetView workbookViewId="0">
      <selection activeCell="A6" sqref="A6:D6"/>
    </sheetView>
  </sheetViews>
  <sheetFormatPr baseColWidth="10" defaultColWidth="8.83203125" defaultRowHeight="14" x14ac:dyDescent="0"/>
  <cols>
    <col min="1" max="1" width="5.1640625" customWidth="1"/>
    <col min="2" max="2" width="103.1640625" customWidth="1"/>
    <col min="3" max="3" width="10.5" customWidth="1"/>
    <col min="4" max="4" width="9.6640625" customWidth="1"/>
    <col min="6" max="6" width="10.5" customWidth="1"/>
  </cols>
  <sheetData>
    <row r="1" spans="1:11" ht="15">
      <c r="A1" s="281" t="str">
        <f>'Date initiale'!C3</f>
        <v>Universitatea de Arhitectură și Urbanism "Ion Mincu" București</v>
      </c>
      <c r="B1" s="281"/>
      <c r="C1" s="281"/>
      <c r="D1" s="17"/>
    </row>
    <row r="2" spans="1:11" ht="15">
      <c r="A2" s="281" t="str">
        <f>'Date initiale'!B4&amp;" "&amp;'Date initiale'!C4</f>
        <v>Facultatea ARHITECTURA</v>
      </c>
      <c r="B2" s="281"/>
      <c r="C2" s="281"/>
      <c r="D2" s="2"/>
    </row>
    <row r="3" spans="1:11" ht="15">
      <c r="A3" s="281" t="str">
        <f>'Date initiale'!B5&amp;" "&amp;'Date initiale'!C5</f>
        <v>Departamentul SINTEZA PROIECTARII DE ARHITECTURA</v>
      </c>
      <c r="B3" s="281"/>
      <c r="C3" s="281"/>
      <c r="D3" s="17"/>
    </row>
    <row r="4" spans="1:11">
      <c r="A4" s="133" t="str">
        <f>'Date initiale'!C6&amp;", "&amp;'Date initiale'!C7</f>
        <v>MACHEDON ANA MARIA, CONFERENTIAR</v>
      </c>
      <c r="B4" s="133"/>
      <c r="C4" s="133"/>
    </row>
    <row r="5" spans="1:11" s="203" customFormat="1">
      <c r="A5" s="133"/>
      <c r="B5" s="133"/>
      <c r="C5" s="133"/>
    </row>
    <row r="6" spans="1:11">
      <c r="A6" s="483" t="s">
        <v>159</v>
      </c>
      <c r="B6" s="483"/>
      <c r="C6" s="483"/>
      <c r="D6" s="483"/>
    </row>
    <row r="7" spans="1:11" s="203" customFormat="1" ht="40.5" customHeight="1">
      <c r="A7" s="484" t="str">
        <f>'Descriere indicatori'!A23&amp;". "&amp;'Descriere indicatori'!B23</f>
        <v xml:space="preserve">I16. Premii/nominalizări/selecţionări obţinute pentru concursuri naţionale de proiecte (organizate potrivit regulamentului UNESCO-UIA, girate de OAR/UAR/RUR, concursuri RUR - Registrul Urbaniştilor din România) </v>
      </c>
      <c r="B7" s="484"/>
      <c r="C7" s="484"/>
      <c r="D7" s="484"/>
    </row>
    <row r="8" spans="1:11" ht="15" thickBot="1"/>
    <row r="9" spans="1:11" ht="48.75" customHeight="1" thickBot="1">
      <c r="A9" s="209" t="s">
        <v>80</v>
      </c>
      <c r="B9" s="171" t="s">
        <v>107</v>
      </c>
      <c r="C9" s="171" t="s">
        <v>119</v>
      </c>
      <c r="D9" s="310" t="s">
        <v>196</v>
      </c>
      <c r="F9" s="287" t="s">
        <v>157</v>
      </c>
    </row>
    <row r="10" spans="1:11">
      <c r="A10" s="335">
        <v>1</v>
      </c>
      <c r="B10" s="327"/>
      <c r="C10" s="177"/>
      <c r="D10" s="368"/>
      <c r="F10" s="288" t="s">
        <v>220</v>
      </c>
      <c r="K10" s="22"/>
    </row>
    <row r="11" spans="1:11" s="203" customFormat="1">
      <c r="A11" s="336">
        <f>A10+1</f>
        <v>2</v>
      </c>
      <c r="B11" s="316"/>
      <c r="C11" s="42"/>
      <c r="D11" s="361"/>
      <c r="K11" s="22"/>
    </row>
    <row r="12" spans="1:11" s="203" customFormat="1">
      <c r="A12" s="336">
        <f t="shared" ref="A12:A19" si="0">A11+1</f>
        <v>3</v>
      </c>
      <c r="B12" s="316"/>
      <c r="C12" s="42"/>
      <c r="D12" s="361"/>
      <c r="K12" s="22"/>
    </row>
    <row r="13" spans="1:11" s="203" customFormat="1">
      <c r="A13" s="336">
        <f t="shared" si="0"/>
        <v>4</v>
      </c>
      <c r="B13" s="316"/>
      <c r="C13" s="42"/>
      <c r="D13" s="361"/>
      <c r="K13" s="22"/>
    </row>
    <row r="14" spans="1:11" s="203" customFormat="1">
      <c r="A14" s="336">
        <f t="shared" si="0"/>
        <v>5</v>
      </c>
      <c r="B14" s="316"/>
      <c r="C14" s="42"/>
      <c r="D14" s="361"/>
      <c r="K14" s="22"/>
    </row>
    <row r="15" spans="1:11" s="203" customFormat="1">
      <c r="A15" s="336">
        <f t="shared" si="0"/>
        <v>6</v>
      </c>
      <c r="B15" s="316"/>
      <c r="C15" s="42"/>
      <c r="D15" s="361"/>
      <c r="K15" s="22"/>
    </row>
    <row r="16" spans="1:11" s="203" customFormat="1">
      <c r="A16" s="336">
        <f t="shared" si="0"/>
        <v>7</v>
      </c>
      <c r="B16" s="316"/>
      <c r="C16" s="42"/>
      <c r="D16" s="361"/>
      <c r="K16" s="22"/>
    </row>
    <row r="17" spans="1:11" s="203" customFormat="1">
      <c r="A17" s="336">
        <f t="shared" si="0"/>
        <v>8</v>
      </c>
      <c r="B17" s="316"/>
      <c r="C17" s="42"/>
      <c r="D17" s="361"/>
      <c r="K17" s="22"/>
    </row>
    <row r="18" spans="1:11" s="203" customFormat="1">
      <c r="A18" s="336">
        <f t="shared" si="0"/>
        <v>9</v>
      </c>
      <c r="B18" s="316"/>
      <c r="C18" s="42"/>
      <c r="D18" s="361"/>
      <c r="K18" s="22"/>
    </row>
    <row r="19" spans="1:11" ht="15" thickBot="1">
      <c r="A19" s="337">
        <f t="shared" si="0"/>
        <v>10</v>
      </c>
      <c r="B19" s="330"/>
      <c r="C19" s="167"/>
      <c r="D19" s="366"/>
      <c r="K19" s="22"/>
    </row>
    <row r="20" spans="1:11" ht="15" thickBot="1">
      <c r="A20" s="377"/>
      <c r="B20" s="133"/>
      <c r="C20" s="135" t="str">
        <f>"Total "&amp;LEFT(A7,3)</f>
        <v>Total I16</v>
      </c>
      <c r="D20" s="136">
        <f>SUM(D10:D19)</f>
        <v>0</v>
      </c>
      <c r="K20" s="57"/>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extLst>
    <ext xmlns:mx="http://schemas.microsoft.com/office/mac/excel/2008/main" uri="{64002731-A6B0-56B0-2670-7721B7C09600}">
      <mx:PLV Mode="0" OnePage="0" WScale="0"/>
    </ext>
  </extLst>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6"/>
  </sheetPr>
  <dimension ref="A1:K31"/>
  <sheetViews>
    <sheetView workbookViewId="0">
      <selection activeCell="E20" sqref="E20"/>
    </sheetView>
  </sheetViews>
  <sheetFormatPr baseColWidth="10" defaultColWidth="8.83203125" defaultRowHeight="14" x14ac:dyDescent="0"/>
  <cols>
    <col min="1" max="1" width="5.1640625" customWidth="1"/>
    <col min="2" max="2" width="103.1640625" customWidth="1"/>
    <col min="3" max="3" width="10.5" customWidth="1"/>
    <col min="4" max="4" width="9.6640625" customWidth="1"/>
  </cols>
  <sheetData>
    <row r="1" spans="1:11" ht="15">
      <c r="A1" s="281" t="str">
        <f>'Date initiale'!C3</f>
        <v>Universitatea de Arhitectură și Urbanism "Ion Mincu" București</v>
      </c>
      <c r="B1" s="281"/>
      <c r="C1" s="281"/>
      <c r="D1" s="17"/>
      <c r="E1" s="43"/>
    </row>
    <row r="2" spans="1:11" ht="15">
      <c r="A2" s="281" t="str">
        <f>'Date initiale'!B4&amp;" "&amp;'Date initiale'!C4</f>
        <v>Facultatea ARHITECTURA</v>
      </c>
      <c r="B2" s="281"/>
      <c r="C2" s="281"/>
      <c r="D2" s="43"/>
      <c r="E2" s="43"/>
    </row>
    <row r="3" spans="1:11" ht="15">
      <c r="A3" s="281" t="str">
        <f>'Date initiale'!B5&amp;" "&amp;'Date initiale'!C5</f>
        <v>Departamentul SINTEZA PROIECTARII DE ARHITECTURA</v>
      </c>
      <c r="B3" s="281"/>
      <c r="C3" s="281"/>
      <c r="D3" s="17"/>
      <c r="E3" s="43"/>
    </row>
    <row r="4" spans="1:11">
      <c r="A4" s="133" t="str">
        <f>'Date initiale'!C6&amp;", "&amp;'Date initiale'!C7</f>
        <v>MACHEDON ANA MARIA, CONFERENTIAR</v>
      </c>
      <c r="B4" s="133"/>
      <c r="C4" s="133"/>
    </row>
    <row r="5" spans="1:11" s="203" customFormat="1">
      <c r="A5" s="133"/>
      <c r="B5" s="133"/>
      <c r="C5" s="133"/>
    </row>
    <row r="6" spans="1:11" ht="34.5" customHeight="1">
      <c r="A6" s="482" t="s">
        <v>159</v>
      </c>
      <c r="B6" s="482"/>
      <c r="C6" s="482"/>
      <c r="D6" s="482"/>
    </row>
    <row r="7" spans="1:11" s="203" customFormat="1" ht="34.5" customHeight="1">
      <c r="A7" s="484" t="str">
        <f>'Descriere indicatori'!A24&amp;". "&amp;'Descriere indicatori'!B24</f>
        <v xml:space="preserve">I17. Premii/nominalizări la Bienala, Anuală de Arhitectură Bucureşti ori premii/nominalizări la alte concursuri şi licitaţii publice câştigate la nivel naţional, regional şi/sau local de arhitectură, urbanism, peisagistică şi design*** </v>
      </c>
      <c r="B7" s="484"/>
      <c r="C7" s="484"/>
      <c r="D7" s="484"/>
    </row>
    <row r="8" spans="1:11" ht="16.5" customHeight="1" thickBot="1">
      <c r="A8" s="60"/>
      <c r="B8" s="60"/>
      <c r="C8" s="60"/>
      <c r="D8" s="60"/>
    </row>
    <row r="9" spans="1:11" ht="42.75" customHeight="1" thickBot="1">
      <c r="A9" s="209" t="s">
        <v>80</v>
      </c>
      <c r="B9" s="171" t="s">
        <v>107</v>
      </c>
      <c r="C9" s="171" t="s">
        <v>119</v>
      </c>
      <c r="D9" s="310" t="s">
        <v>108</v>
      </c>
      <c r="E9" s="34"/>
      <c r="F9" s="287" t="s">
        <v>157</v>
      </c>
    </row>
    <row r="10" spans="1:11">
      <c r="A10" s="176">
        <v>1</v>
      </c>
      <c r="B10" s="427" t="s">
        <v>354</v>
      </c>
      <c r="C10" s="177">
        <v>2022</v>
      </c>
      <c r="D10" s="355">
        <v>5</v>
      </c>
      <c r="E10" s="34"/>
      <c r="F10" s="288" t="s">
        <v>221</v>
      </c>
      <c r="K10" s="22"/>
    </row>
    <row r="11" spans="1:11" ht="28">
      <c r="A11" s="178">
        <f>A10+1</f>
        <v>2</v>
      </c>
      <c r="B11" s="264" t="s">
        <v>355</v>
      </c>
      <c r="C11" s="42">
        <v>2016</v>
      </c>
      <c r="D11" s="347">
        <v>10</v>
      </c>
      <c r="K11" s="22"/>
    </row>
    <row r="12" spans="1:11">
      <c r="A12" s="178">
        <f t="shared" ref="A12:A19" si="0">A11+1</f>
        <v>3</v>
      </c>
      <c r="B12" s="316"/>
      <c r="C12" s="42"/>
      <c r="D12" s="347"/>
      <c r="K12" s="57"/>
    </row>
    <row r="13" spans="1:11">
      <c r="A13" s="178">
        <f t="shared" si="0"/>
        <v>4</v>
      </c>
      <c r="B13" s="316"/>
      <c r="C13" s="42"/>
      <c r="D13" s="347"/>
    </row>
    <row r="14" spans="1:11">
      <c r="A14" s="178">
        <f t="shared" si="0"/>
        <v>5</v>
      </c>
      <c r="B14" s="316"/>
      <c r="C14" s="42"/>
      <c r="D14" s="347"/>
    </row>
    <row r="15" spans="1:11">
      <c r="A15" s="178">
        <f t="shared" si="0"/>
        <v>6</v>
      </c>
      <c r="B15" s="316"/>
      <c r="C15" s="42"/>
      <c r="D15" s="347"/>
    </row>
    <row r="16" spans="1:11">
      <c r="A16" s="178">
        <f t="shared" si="0"/>
        <v>7</v>
      </c>
      <c r="B16" s="316"/>
      <c r="C16" s="42"/>
      <c r="D16" s="347"/>
    </row>
    <row r="17" spans="1:8" s="38" customFormat="1">
      <c r="A17" s="178">
        <f t="shared" si="0"/>
        <v>8</v>
      </c>
      <c r="B17" s="316"/>
      <c r="C17" s="42"/>
      <c r="D17" s="347"/>
    </row>
    <row r="18" spans="1:8">
      <c r="A18" s="178">
        <f t="shared" si="0"/>
        <v>9</v>
      </c>
      <c r="B18" s="316"/>
      <c r="C18" s="42"/>
      <c r="D18" s="347"/>
    </row>
    <row r="19" spans="1:8" ht="15" thickBot="1">
      <c r="A19" s="329">
        <f t="shared" si="0"/>
        <v>10</v>
      </c>
      <c r="B19" s="330"/>
      <c r="C19" s="167"/>
      <c r="D19" s="362"/>
    </row>
    <row r="20" spans="1:8" s="22" customFormat="1" ht="15" thickBot="1">
      <c r="A20" s="380"/>
      <c r="B20" s="338"/>
      <c r="C20" s="135" t="str">
        <f>"Total "&amp;LEFT(A7,3)</f>
        <v>Total I17</v>
      </c>
      <c r="D20" s="339">
        <f>SUM(D10:D19)</f>
        <v>15</v>
      </c>
    </row>
    <row r="21" spans="1:8">
      <c r="B21" s="18"/>
    </row>
    <row r="22" spans="1:8" ht="53.25" customHeight="1">
      <c r="A22" s="476" t="str">
        <f>'Descriere indicatori'!A34</f>
        <v>*** Deoarece nu există încă recunoaşterea de către CNADTCU a publicaţiilor în domeniu şi a organizaţiilor profesionale specifice, se propune luarea în consideraţie a BDI, BDN şi a organizaţiilor profesionale de prestigiu recunoscute pentru Arhitectură şi Urbanism, precum şi pentru domenii conexe, la nivel internaţional şi/sau naţional.</v>
      </c>
      <c r="B22" s="476"/>
      <c r="C22" s="476"/>
      <c r="D22" s="476"/>
      <c r="E22" s="290"/>
      <c r="F22" s="290"/>
      <c r="G22" s="290"/>
      <c r="H22" s="290"/>
    </row>
    <row r="23" spans="1:8">
      <c r="B23" s="18"/>
    </row>
    <row r="24" spans="1:8">
      <c r="B24" s="18"/>
    </row>
    <row r="25" spans="1:8">
      <c r="B25" s="18"/>
    </row>
    <row r="26" spans="1:8">
      <c r="B26" s="18"/>
    </row>
    <row r="27" spans="1:8">
      <c r="B27" s="18"/>
    </row>
    <row r="28" spans="1:8">
      <c r="B28" s="18"/>
    </row>
    <row r="29" spans="1:8">
      <c r="B29" s="18"/>
    </row>
    <row r="30" spans="1:8">
      <c r="B30" s="18"/>
    </row>
    <row r="31" spans="1:8">
      <c r="B31" s="18"/>
    </row>
  </sheetData>
  <mergeCells count="3">
    <mergeCell ref="A6:D6"/>
    <mergeCell ref="A7:D7"/>
    <mergeCell ref="A22:D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extLst>
    <ext xmlns:mx="http://schemas.microsoft.com/office/mac/excel/2008/main" uri="{64002731-A6B0-56B0-2670-7721B7C09600}">
      <mx:PLV Mode="0" OnePage="0" WScale="0"/>
    </ext>
  </extLst>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6"/>
  </sheetPr>
  <dimension ref="A1:K20"/>
  <sheetViews>
    <sheetView topLeftCell="A8" zoomScale="150" zoomScaleNormal="150" zoomScalePageLayoutView="150" workbookViewId="0">
      <selection activeCell="C16" sqref="C16"/>
    </sheetView>
  </sheetViews>
  <sheetFormatPr baseColWidth="10" defaultColWidth="8.83203125" defaultRowHeight="14" x14ac:dyDescent="0"/>
  <cols>
    <col min="1" max="1" width="5.1640625" customWidth="1"/>
    <col min="2" max="2" width="27.1640625" customWidth="1"/>
    <col min="3" max="3" width="75.6640625" customWidth="1"/>
    <col min="4" max="4" width="10.5" style="203" customWidth="1"/>
    <col min="5" max="5" width="9.6640625" customWidth="1"/>
    <col min="7" max="7" width="14.1640625" customWidth="1"/>
  </cols>
  <sheetData>
    <row r="1" spans="1:11">
      <c r="A1" s="283" t="str">
        <f>'Date initiale'!C3</f>
        <v>Universitatea de Arhitectură și Urbanism "Ion Mincu" București</v>
      </c>
      <c r="B1" s="283"/>
      <c r="D1" s="283"/>
    </row>
    <row r="2" spans="1:11" ht="15">
      <c r="A2" s="281" t="str">
        <f>'Date initiale'!B4&amp;" "&amp;'Date initiale'!C4</f>
        <v>Facultatea ARHITECTURA</v>
      </c>
      <c r="B2" s="281"/>
      <c r="C2" s="17"/>
      <c r="D2" s="281"/>
      <c r="E2" s="17"/>
    </row>
    <row r="3" spans="1:11" ht="15">
      <c r="A3" s="281" t="str">
        <f>'Date initiale'!B5&amp;" "&amp;'Date initiale'!C5</f>
        <v>Departamentul SINTEZA PROIECTARII DE ARHITECTURA</v>
      </c>
      <c r="B3" s="281"/>
      <c r="C3" s="17"/>
      <c r="D3" s="281"/>
      <c r="E3" s="17"/>
    </row>
    <row r="4" spans="1:11" ht="15">
      <c r="A4" s="475" t="str">
        <f>'Date initiale'!C6&amp;", "&amp;'Date initiale'!C7</f>
        <v>MACHEDON ANA MARIA, CONFERENTIAR</v>
      </c>
      <c r="B4" s="475"/>
      <c r="C4" s="485"/>
      <c r="D4" s="485"/>
      <c r="E4" s="485"/>
    </row>
    <row r="5" spans="1:11" s="203" customFormat="1" ht="15">
      <c r="A5" s="282"/>
      <c r="B5" s="282"/>
      <c r="C5" s="17"/>
      <c r="D5" s="282"/>
      <c r="E5" s="17"/>
    </row>
    <row r="6" spans="1:11" ht="15">
      <c r="A6" s="480" t="s">
        <v>159</v>
      </c>
      <c r="B6" s="480"/>
      <c r="C6" s="480"/>
      <c r="D6" s="480"/>
      <c r="E6" s="480"/>
    </row>
    <row r="7" spans="1:11" ht="67.5" customHeight="1">
      <c r="A7" s="484" t="str">
        <f>'Descriere indicatori'!A25&amp;". "&amp;'Descriere indicatori'!B25</f>
        <v xml:space="preserve">I18. Profesor asociat, visiting/cadru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v>
      </c>
      <c r="B7" s="484"/>
      <c r="C7" s="484"/>
      <c r="D7" s="484"/>
      <c r="E7" s="484"/>
      <c r="F7" s="41"/>
      <c r="G7" s="41"/>
      <c r="H7" s="41"/>
      <c r="I7" s="41"/>
    </row>
    <row r="8" spans="1:11" s="22" customFormat="1" ht="20.25" customHeight="1" thickBot="1">
      <c r="A8" s="60"/>
      <c r="B8" s="60"/>
      <c r="C8" s="60"/>
      <c r="D8" s="60"/>
      <c r="E8" s="60"/>
      <c r="F8" s="70"/>
      <c r="G8" s="70"/>
      <c r="H8" s="70"/>
      <c r="I8" s="70"/>
    </row>
    <row r="9" spans="1:11" ht="29" thickBot="1">
      <c r="A9" s="170" t="s">
        <v>80</v>
      </c>
      <c r="B9" s="238" t="s">
        <v>199</v>
      </c>
      <c r="C9" s="238" t="s">
        <v>112</v>
      </c>
      <c r="D9" s="238" t="s">
        <v>111</v>
      </c>
      <c r="E9" s="257" t="s">
        <v>196</v>
      </c>
      <c r="G9" s="287" t="s">
        <v>157</v>
      </c>
      <c r="K9" s="22"/>
    </row>
    <row r="10" spans="1:11" s="203" customFormat="1" ht="98">
      <c r="A10" s="304">
        <v>1</v>
      </c>
      <c r="B10" s="305" t="s">
        <v>358</v>
      </c>
      <c r="C10" s="306" t="s">
        <v>498</v>
      </c>
      <c r="D10" s="270" t="s">
        <v>359</v>
      </c>
      <c r="E10" s="355">
        <v>5</v>
      </c>
      <c r="G10" s="288" t="s">
        <v>222</v>
      </c>
      <c r="K10" s="22"/>
    </row>
    <row r="11" spans="1:11" s="203" customFormat="1" ht="70">
      <c r="A11" s="224">
        <f>A10+1</f>
        <v>2</v>
      </c>
      <c r="B11" s="264" t="s">
        <v>358</v>
      </c>
      <c r="C11" s="302" t="s">
        <v>499</v>
      </c>
      <c r="D11" s="144" t="s">
        <v>360</v>
      </c>
      <c r="E11" s="347">
        <v>5</v>
      </c>
      <c r="K11" s="22"/>
    </row>
    <row r="12" spans="1:11" s="203" customFormat="1" ht="42">
      <c r="A12" s="224">
        <f t="shared" ref="A12:A19" si="0">A11+1</f>
        <v>3</v>
      </c>
      <c r="B12" s="264" t="s">
        <v>361</v>
      </c>
      <c r="C12" s="302" t="s">
        <v>500</v>
      </c>
      <c r="D12" s="144" t="s">
        <v>362</v>
      </c>
      <c r="E12" s="347">
        <v>5</v>
      </c>
      <c r="K12" s="22"/>
    </row>
    <row r="13" spans="1:11" s="203" customFormat="1" ht="28">
      <c r="A13" s="224">
        <f t="shared" si="0"/>
        <v>4</v>
      </c>
      <c r="B13" s="264" t="s">
        <v>361</v>
      </c>
      <c r="C13" s="302" t="s">
        <v>363</v>
      </c>
      <c r="D13" s="144" t="s">
        <v>364</v>
      </c>
      <c r="E13" s="347">
        <v>10</v>
      </c>
      <c r="K13" s="22"/>
    </row>
    <row r="14" spans="1:11" ht="42">
      <c r="A14" s="224">
        <f t="shared" si="0"/>
        <v>5</v>
      </c>
      <c r="B14" s="264" t="s">
        <v>365</v>
      </c>
      <c r="C14" s="455" t="s">
        <v>501</v>
      </c>
      <c r="D14" s="144" t="s">
        <v>366</v>
      </c>
      <c r="E14" s="347">
        <v>10</v>
      </c>
      <c r="K14" s="22"/>
    </row>
    <row r="15" spans="1:11" s="203" customFormat="1">
      <c r="A15" s="224">
        <f t="shared" si="0"/>
        <v>6</v>
      </c>
      <c r="B15" s="264"/>
      <c r="C15" s="302"/>
      <c r="D15" s="144"/>
      <c r="E15" s="347"/>
      <c r="K15" s="22"/>
    </row>
    <row r="16" spans="1:11" s="203" customFormat="1">
      <c r="A16" s="224">
        <f t="shared" si="0"/>
        <v>7</v>
      </c>
      <c r="B16" s="264"/>
      <c r="C16" s="302"/>
      <c r="D16" s="144"/>
      <c r="E16" s="347"/>
      <c r="K16" s="22"/>
    </row>
    <row r="17" spans="1:11" s="203" customFormat="1">
      <c r="A17" s="224">
        <f t="shared" si="0"/>
        <v>8</v>
      </c>
      <c r="B17" s="264"/>
      <c r="C17" s="302"/>
      <c r="D17" s="144"/>
      <c r="E17" s="347"/>
      <c r="K17" s="22"/>
    </row>
    <row r="18" spans="1:11" s="203" customFormat="1">
      <c r="A18" s="224">
        <f t="shared" si="0"/>
        <v>9</v>
      </c>
      <c r="B18" s="264"/>
      <c r="C18" s="302"/>
      <c r="D18" s="144"/>
      <c r="E18" s="347"/>
      <c r="K18" s="22"/>
    </row>
    <row r="19" spans="1:11" s="203" customFormat="1" ht="15" thickBot="1">
      <c r="A19" s="231">
        <f t="shared" si="0"/>
        <v>10</v>
      </c>
      <c r="B19" s="307"/>
      <c r="C19" s="308"/>
      <c r="D19" s="151"/>
      <c r="E19" s="362"/>
      <c r="K19" s="22"/>
    </row>
    <row r="20" spans="1:11" ht="15" thickBot="1">
      <c r="A20" s="379"/>
      <c r="B20" s="236"/>
      <c r="C20" s="303"/>
      <c r="D20" s="174" t="str">
        <f>"Total "&amp;LEFT(A7,3)</f>
        <v>Total I18</v>
      </c>
      <c r="E20" s="175">
        <f>SUM(E10:E19)</f>
        <v>35</v>
      </c>
      <c r="K20" s="58"/>
    </row>
  </sheetData>
  <mergeCells count="3">
    <mergeCell ref="A4:E4"/>
    <mergeCell ref="A7:E7"/>
    <mergeCell ref="A6:E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extLst>
    <ext xmlns:mx="http://schemas.microsoft.com/office/mac/excel/2008/main" uri="{64002731-A6B0-56B0-2670-7721B7C09600}">
      <mx:PLV Mode="0" OnePage="0" WScale="0"/>
    </ext>
  </extLst>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6"/>
  </sheetPr>
  <dimension ref="A1:G28"/>
  <sheetViews>
    <sheetView topLeftCell="A9" zoomScale="150" zoomScaleNormal="150" zoomScalePageLayoutView="150" workbookViewId="0">
      <selection activeCell="B17" sqref="B17"/>
    </sheetView>
  </sheetViews>
  <sheetFormatPr baseColWidth="10" defaultColWidth="8.83203125" defaultRowHeight="14" x14ac:dyDescent="0"/>
  <cols>
    <col min="1" max="1" width="5.1640625" customWidth="1"/>
    <col min="2" max="2" width="86.33203125" customWidth="1"/>
    <col min="3" max="3" width="17.1640625" style="203" customWidth="1"/>
    <col min="4" max="4" width="10.5" customWidth="1"/>
    <col min="5" max="5" width="9.6640625" customWidth="1"/>
    <col min="7" max="7" width="13.5" customWidth="1"/>
  </cols>
  <sheetData>
    <row r="1" spans="1:7" ht="15">
      <c r="A1" s="281" t="str">
        <f>'Date initiale'!C3</f>
        <v>Universitatea de Arhitectură și Urbanism "Ion Mincu" București</v>
      </c>
      <c r="B1" s="281"/>
      <c r="C1" s="281"/>
      <c r="D1" s="281"/>
      <c r="E1" s="17"/>
    </row>
    <row r="2" spans="1:7" ht="15">
      <c r="A2" s="281" t="str">
        <f>'Date initiale'!B4&amp;" "&amp;'Date initiale'!C4</f>
        <v>Facultatea ARHITECTURA</v>
      </c>
      <c r="B2" s="281"/>
      <c r="C2" s="281"/>
      <c r="D2" s="281"/>
      <c r="E2" s="17"/>
    </row>
    <row r="3" spans="1:7" ht="15">
      <c r="A3" s="281" t="str">
        <f>'Date initiale'!B5&amp;" "&amp;'Date initiale'!C5</f>
        <v>Departamentul SINTEZA PROIECTARII DE ARHITECTURA</v>
      </c>
      <c r="B3" s="281"/>
      <c r="C3" s="281"/>
      <c r="D3" s="281"/>
      <c r="E3" s="17"/>
    </row>
    <row r="4" spans="1:7">
      <c r="A4" s="133" t="str">
        <f>'Date initiale'!C6&amp;", "&amp;'Date initiale'!C7</f>
        <v>MACHEDON ANA MARIA, CONFERENTIAR</v>
      </c>
      <c r="B4" s="133"/>
      <c r="C4" s="133"/>
      <c r="D4" s="133"/>
    </row>
    <row r="5" spans="1:7" s="203" customFormat="1">
      <c r="A5" s="133"/>
      <c r="B5" s="133"/>
      <c r="C5" s="133"/>
      <c r="D5" s="133"/>
    </row>
    <row r="6" spans="1:7" ht="15">
      <c r="A6" s="486" t="s">
        <v>159</v>
      </c>
      <c r="B6" s="487"/>
      <c r="C6" s="487"/>
      <c r="D6" s="487"/>
      <c r="E6" s="488"/>
    </row>
    <row r="7" spans="1:7" s="203" customFormat="1" ht="15">
      <c r="A7" s="484" t="str">
        <f>'Descriere indicatori'!A26&amp;". "&amp;'Descriere indicatori'!B26</f>
        <v xml:space="preserve">I19. Expoziţii organizate la nivel internaţional/naţional sau local în calitate de autor, coautor, curator </v>
      </c>
      <c r="B7" s="484"/>
      <c r="C7" s="484"/>
      <c r="D7" s="484"/>
      <c r="E7" s="484"/>
      <c r="F7" s="301"/>
    </row>
    <row r="8" spans="1:7" s="203" customFormat="1" ht="32.25" customHeight="1" thickBot="1">
      <c r="A8" s="59"/>
      <c r="B8" s="59"/>
      <c r="C8" s="59"/>
      <c r="D8" s="59"/>
      <c r="E8" s="59"/>
    </row>
    <row r="9" spans="1:7" ht="29" thickBot="1">
      <c r="A9" s="170" t="s">
        <v>80</v>
      </c>
      <c r="B9" s="309" t="s">
        <v>201</v>
      </c>
      <c r="C9" s="171" t="s">
        <v>200</v>
      </c>
      <c r="D9" s="171" t="s">
        <v>119</v>
      </c>
      <c r="E9" s="310" t="s">
        <v>196</v>
      </c>
      <c r="G9" s="287" t="s">
        <v>157</v>
      </c>
    </row>
    <row r="10" spans="1:7" ht="28">
      <c r="A10" s="313">
        <v>1</v>
      </c>
      <c r="B10" s="429" t="s">
        <v>382</v>
      </c>
      <c r="C10" s="435" t="s">
        <v>344</v>
      </c>
      <c r="D10" s="433">
        <v>2023</v>
      </c>
      <c r="E10" s="434">
        <v>3</v>
      </c>
      <c r="G10" s="288" t="s">
        <v>221</v>
      </c>
    </row>
    <row r="11" spans="1:7" ht="28">
      <c r="A11" s="314">
        <f>A10+1</f>
        <v>2</v>
      </c>
      <c r="B11" s="291" t="s">
        <v>475</v>
      </c>
      <c r="C11" s="144" t="s">
        <v>381</v>
      </c>
      <c r="D11" s="42">
        <v>2023</v>
      </c>
      <c r="E11" s="432">
        <v>3</v>
      </c>
      <c r="G11" s="288" t="s">
        <v>223</v>
      </c>
    </row>
    <row r="12" spans="1:7" ht="28">
      <c r="A12" s="314">
        <f t="shared" ref="A12:A17" si="0">A11+1</f>
        <v>3</v>
      </c>
      <c r="B12" s="291" t="s">
        <v>383</v>
      </c>
      <c r="C12" s="144" t="s">
        <v>344</v>
      </c>
      <c r="D12" s="42">
        <v>2023</v>
      </c>
      <c r="E12" s="432">
        <v>3</v>
      </c>
      <c r="G12" s="288" t="s">
        <v>224</v>
      </c>
    </row>
    <row r="13" spans="1:7" ht="28">
      <c r="A13" s="314">
        <f t="shared" si="0"/>
        <v>4</v>
      </c>
      <c r="B13" s="291" t="s">
        <v>384</v>
      </c>
      <c r="C13" s="144" t="s">
        <v>381</v>
      </c>
      <c r="D13" s="42">
        <v>2021</v>
      </c>
      <c r="E13" s="432">
        <v>5</v>
      </c>
    </row>
    <row r="14" spans="1:7" ht="28">
      <c r="A14" s="314">
        <f t="shared" si="0"/>
        <v>5</v>
      </c>
      <c r="B14" s="264" t="s">
        <v>476</v>
      </c>
      <c r="C14" s="144" t="s">
        <v>344</v>
      </c>
      <c r="D14" s="42">
        <v>2019</v>
      </c>
      <c r="E14" s="369">
        <v>1</v>
      </c>
    </row>
    <row r="15" spans="1:7" ht="28">
      <c r="A15" s="314">
        <f t="shared" si="0"/>
        <v>6</v>
      </c>
      <c r="B15" s="264" t="s">
        <v>385</v>
      </c>
      <c r="C15" s="144" t="s">
        <v>344</v>
      </c>
      <c r="D15" s="42">
        <v>2018</v>
      </c>
      <c r="E15" s="369">
        <v>3</v>
      </c>
    </row>
    <row r="16" spans="1:7" ht="28">
      <c r="A16" s="314">
        <f t="shared" si="0"/>
        <v>7</v>
      </c>
      <c r="B16" s="264" t="s">
        <v>386</v>
      </c>
      <c r="C16" s="144" t="s">
        <v>344</v>
      </c>
      <c r="D16" s="42">
        <v>2017</v>
      </c>
      <c r="E16" s="369">
        <v>5</v>
      </c>
    </row>
    <row r="17" spans="1:5" ht="42">
      <c r="A17" s="314">
        <f t="shared" si="0"/>
        <v>8</v>
      </c>
      <c r="B17" s="264" t="s">
        <v>387</v>
      </c>
      <c r="C17" s="144" t="s">
        <v>344</v>
      </c>
      <c r="D17" s="42">
        <v>2016</v>
      </c>
      <c r="E17" s="440">
        <v>5</v>
      </c>
    </row>
    <row r="18" spans="1:5" s="203" customFormat="1" ht="28">
      <c r="A18" s="314">
        <v>9</v>
      </c>
      <c r="B18" s="264" t="s">
        <v>388</v>
      </c>
      <c r="C18" s="144" t="s">
        <v>344</v>
      </c>
      <c r="D18" s="42">
        <v>2014</v>
      </c>
      <c r="E18" s="440">
        <v>3</v>
      </c>
    </row>
    <row r="19" spans="1:5" s="203" customFormat="1" ht="28">
      <c r="A19" s="314">
        <v>10</v>
      </c>
      <c r="B19" s="264" t="s">
        <v>389</v>
      </c>
      <c r="C19" s="144" t="s">
        <v>344</v>
      </c>
      <c r="D19" s="42">
        <v>2014</v>
      </c>
      <c r="E19" s="440">
        <v>3</v>
      </c>
    </row>
    <row r="20" spans="1:5" s="203" customFormat="1" ht="28">
      <c r="A20" s="314">
        <v>11</v>
      </c>
      <c r="B20" s="264" t="s">
        <v>390</v>
      </c>
      <c r="C20" s="144" t="s">
        <v>344</v>
      </c>
      <c r="D20" s="42">
        <v>2012</v>
      </c>
      <c r="E20" s="440">
        <v>3</v>
      </c>
    </row>
    <row r="21" spans="1:5" s="57" customFormat="1" ht="42">
      <c r="A21" s="314">
        <v>12</v>
      </c>
      <c r="B21" s="437" t="s">
        <v>391</v>
      </c>
      <c r="C21" s="439" t="s">
        <v>344</v>
      </c>
      <c r="D21" s="198">
        <v>2012</v>
      </c>
      <c r="E21" s="370">
        <v>3</v>
      </c>
    </row>
    <row r="22" spans="1:5" s="57" customFormat="1" ht="29" thickBot="1">
      <c r="A22" s="320">
        <f>A21+1</f>
        <v>13</v>
      </c>
      <c r="B22" s="438" t="s">
        <v>392</v>
      </c>
      <c r="C22" s="246" t="s">
        <v>344</v>
      </c>
      <c r="D22" s="322">
        <v>2008</v>
      </c>
      <c r="E22" s="371">
        <v>3</v>
      </c>
    </row>
    <row r="23" spans="1:5" ht="15" thickBot="1">
      <c r="A23" s="378"/>
      <c r="B23" s="311"/>
      <c r="C23" s="312"/>
      <c r="D23" s="174" t="str">
        <f>"Total "&amp;LEFT(A7,3)</f>
        <v>Total I19</v>
      </c>
      <c r="E23" s="136">
        <f>SUM(E10:E22)</f>
        <v>43</v>
      </c>
    </row>
    <row r="24" spans="1:5">
      <c r="B24" s="18"/>
    </row>
    <row r="25" spans="1:5">
      <c r="B25" s="22"/>
    </row>
    <row r="26" spans="1:5">
      <c r="B26" s="22"/>
    </row>
    <row r="27" spans="1:5">
      <c r="B27" s="22"/>
    </row>
    <row r="28" spans="1:5">
      <c r="B28" s="18"/>
    </row>
  </sheetData>
  <mergeCells count="2">
    <mergeCell ref="A6:E6"/>
    <mergeCell ref="A7:E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extLst>
    <ext xmlns:mx="http://schemas.microsoft.com/office/mac/excel/2008/main" uri="{64002731-A6B0-56B0-2670-7721B7C09600}">
      <mx:PLV Mode="0" OnePage="0" WScale="0"/>
    </ext>
  </extLst>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6"/>
  </sheetPr>
  <dimension ref="A1:J20"/>
  <sheetViews>
    <sheetView zoomScale="150" zoomScaleNormal="150" zoomScalePageLayoutView="150" workbookViewId="0">
      <selection activeCell="B20" sqref="B20"/>
    </sheetView>
  </sheetViews>
  <sheetFormatPr baseColWidth="10" defaultColWidth="8.83203125" defaultRowHeight="14" x14ac:dyDescent="0"/>
  <cols>
    <col min="1" max="1" width="5.1640625" customWidth="1"/>
    <col min="2" max="2" width="104.33203125" customWidth="1"/>
    <col min="3" max="3" width="10.5" customWidth="1"/>
    <col min="4" max="4" width="9.6640625" customWidth="1"/>
  </cols>
  <sheetData>
    <row r="1" spans="1:10">
      <c r="A1" s="283" t="str">
        <f>'Date initiale'!C3</f>
        <v>Universitatea de Arhitectură și Urbanism "Ion Mincu" București</v>
      </c>
      <c r="B1" s="283"/>
    </row>
    <row r="2" spans="1:10">
      <c r="A2" s="283" t="str">
        <f>'Date initiale'!B4&amp;" "&amp;'Date initiale'!C4</f>
        <v>Facultatea ARHITECTURA</v>
      </c>
      <c r="B2" s="283"/>
    </row>
    <row r="3" spans="1:10">
      <c r="A3" s="283" t="str">
        <f>'Date initiale'!B5&amp;" "&amp;'Date initiale'!C5</f>
        <v>Departamentul SINTEZA PROIECTARII DE ARHITECTURA</v>
      </c>
      <c r="B3" s="283"/>
    </row>
    <row r="4" spans="1:10">
      <c r="A4" s="133" t="str">
        <f>'Date initiale'!C6&amp;", "&amp;'Date initiale'!C7</f>
        <v>MACHEDON ANA MARIA, CONFERENTIAR</v>
      </c>
      <c r="B4" s="133"/>
    </row>
    <row r="5" spans="1:10" s="203" customFormat="1">
      <c r="A5" s="133"/>
      <c r="B5" s="133"/>
    </row>
    <row r="6" spans="1:10" ht="15">
      <c r="A6" s="480" t="s">
        <v>159</v>
      </c>
      <c r="B6" s="480"/>
      <c r="C6" s="480"/>
      <c r="D6" s="480"/>
    </row>
    <row r="7" spans="1:10" ht="24" customHeight="1">
      <c r="A7" s="484" t="str">
        <f>'Descriere indicatori'!A27&amp;". "&amp;'Descriere indicatori'!B27</f>
        <v xml:space="preserve">I20. Organizator expoziţii la nivel internaţional/naţional </v>
      </c>
      <c r="B7" s="484"/>
      <c r="C7" s="484"/>
      <c r="D7" s="484"/>
    </row>
    <row r="8" spans="1:10" ht="15" thickBot="1"/>
    <row r="9" spans="1:10" ht="29" thickBot="1">
      <c r="A9" s="170" t="s">
        <v>80</v>
      </c>
      <c r="B9" s="309" t="s">
        <v>201</v>
      </c>
      <c r="C9" s="171" t="s">
        <v>119</v>
      </c>
      <c r="D9" s="310" t="s">
        <v>196</v>
      </c>
      <c r="F9" s="287" t="s">
        <v>157</v>
      </c>
      <c r="J9" s="14"/>
    </row>
    <row r="10" spans="1:10">
      <c r="A10" s="313">
        <v>1</v>
      </c>
      <c r="B10" s="430" t="s">
        <v>393</v>
      </c>
      <c r="C10" s="436">
        <v>2022</v>
      </c>
      <c r="D10" s="441">
        <v>5</v>
      </c>
      <c r="F10" s="288" t="s">
        <v>221</v>
      </c>
      <c r="J10" s="289"/>
    </row>
    <row r="11" spans="1:10">
      <c r="A11" s="314">
        <f>A10+1</f>
        <v>2</v>
      </c>
      <c r="B11" s="431" t="s">
        <v>394</v>
      </c>
      <c r="C11" s="42">
        <v>2022</v>
      </c>
      <c r="D11" s="315">
        <v>5</v>
      </c>
      <c r="J11" s="57"/>
    </row>
    <row r="12" spans="1:10">
      <c r="A12" s="314">
        <f t="shared" ref="A12:A19" si="0">A11+1</f>
        <v>3</v>
      </c>
      <c r="B12" s="431" t="s">
        <v>395</v>
      </c>
      <c r="C12" s="42">
        <v>2022</v>
      </c>
      <c r="D12" s="315">
        <v>5</v>
      </c>
    </row>
    <row r="13" spans="1:10">
      <c r="A13" s="314">
        <f t="shared" si="0"/>
        <v>4</v>
      </c>
      <c r="B13" s="431" t="s">
        <v>396</v>
      </c>
      <c r="C13" s="42">
        <v>2007</v>
      </c>
      <c r="D13" s="315">
        <v>10</v>
      </c>
    </row>
    <row r="14" spans="1:10">
      <c r="A14" s="314">
        <f t="shared" si="0"/>
        <v>5</v>
      </c>
      <c r="B14" s="264" t="s">
        <v>444</v>
      </c>
      <c r="C14" s="42">
        <v>2019</v>
      </c>
      <c r="D14" s="317">
        <v>5</v>
      </c>
    </row>
    <row r="15" spans="1:10">
      <c r="A15" s="314">
        <f t="shared" si="0"/>
        <v>6</v>
      </c>
      <c r="B15" s="316"/>
      <c r="C15" s="42"/>
      <c r="D15" s="317"/>
    </row>
    <row r="16" spans="1:10">
      <c r="A16" s="314">
        <f t="shared" si="0"/>
        <v>7</v>
      </c>
      <c r="B16" s="316"/>
      <c r="C16" s="42"/>
      <c r="D16" s="317"/>
    </row>
    <row r="17" spans="1:4">
      <c r="A17" s="314">
        <f t="shared" si="0"/>
        <v>8</v>
      </c>
      <c r="B17" s="316"/>
      <c r="C17" s="42"/>
      <c r="D17" s="162"/>
    </row>
    <row r="18" spans="1:4">
      <c r="A18" s="314">
        <f t="shared" si="0"/>
        <v>9</v>
      </c>
      <c r="B18" s="318"/>
      <c r="C18" s="198"/>
      <c r="D18" s="319"/>
    </row>
    <row r="19" spans="1:4" ht="15" thickBot="1">
      <c r="A19" s="320">
        <f t="shared" si="0"/>
        <v>10</v>
      </c>
      <c r="B19" s="321"/>
      <c r="C19" s="322"/>
      <c r="D19" s="323"/>
    </row>
    <row r="20" spans="1:4" ht="15" thickBot="1">
      <c r="A20" s="378"/>
      <c r="B20" s="311"/>
      <c r="C20" s="174" t="str">
        <f>"Total "&amp;LEFT(A7,3)</f>
        <v>Total I20</v>
      </c>
      <c r="D20" s="136">
        <f>SUM(D10:D19)</f>
        <v>30</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5"/>
    <pageSetUpPr fitToPage="1"/>
  </sheetPr>
  <dimension ref="A1:C46"/>
  <sheetViews>
    <sheetView showGridLines="0" showRowColHeaders="0" topLeftCell="A6" zoomScale="130" zoomScaleNormal="130" zoomScalePageLayoutView="130" workbookViewId="0">
      <selection activeCell="G16" sqref="G16"/>
    </sheetView>
  </sheetViews>
  <sheetFormatPr baseColWidth="10" defaultColWidth="8.83203125" defaultRowHeight="14" x14ac:dyDescent="0"/>
  <cols>
    <col min="1" max="1" width="8.6640625" customWidth="1"/>
    <col min="2" max="2" width="72" customWidth="1"/>
    <col min="3" max="3" width="7.6640625" customWidth="1"/>
  </cols>
  <sheetData>
    <row r="1" spans="1:3">
      <c r="A1" s="465" t="s">
        <v>148</v>
      </c>
      <c r="B1" s="465"/>
      <c r="C1" s="465"/>
    </row>
    <row r="2" spans="1:3" s="203" customFormat="1">
      <c r="A2" s="394" t="str">
        <f>"Facultatea de "&amp;'Date initiale'!C4</f>
        <v>Facultatea de ARHITECTURA</v>
      </c>
      <c r="B2" s="394"/>
      <c r="C2" s="394"/>
    </row>
    <row r="3" spans="1:3">
      <c r="A3" s="465" t="str">
        <f>"Departamentul "&amp;'Date initiale'!C5</f>
        <v>Departamentul SINTEZA PROIECTARII DE ARHITECTURA</v>
      </c>
      <c r="B3" s="465"/>
      <c r="C3" s="465"/>
    </row>
    <row r="4" spans="1:3">
      <c r="A4" s="394" t="str">
        <f>"Nume și prenume: "&amp;'Date initiale'!C6</f>
        <v>Nume și prenume: MACHEDON ANA MARIA</v>
      </c>
      <c r="B4" s="394"/>
      <c r="C4" s="394"/>
    </row>
    <row r="5" spans="1:3" s="203" customFormat="1">
      <c r="A5" s="394" t="str">
        <f>"Post: "&amp;'Date initiale'!C7</f>
        <v>Post: CONFERENTIAR</v>
      </c>
      <c r="B5" s="394"/>
      <c r="C5" s="394"/>
    </row>
    <row r="6" spans="1:3">
      <c r="A6" s="394" t="str">
        <f>"Standard de referință: "&amp;'Date initiale'!C8</f>
        <v>Standard de referință: CONFERENTIAR</v>
      </c>
      <c r="B6" s="394"/>
      <c r="C6" s="394"/>
    </row>
    <row r="7" spans="1:3">
      <c r="A7" s="203"/>
      <c r="B7" s="203"/>
      <c r="C7" s="203"/>
    </row>
    <row r="8" spans="1:3" s="203" customFormat="1" ht="15">
      <c r="A8" s="468" t="s">
        <v>257</v>
      </c>
      <c r="B8" s="468"/>
      <c r="C8" s="468"/>
    </row>
    <row r="9" spans="1:3" ht="65.25" customHeight="1">
      <c r="A9" s="466" t="s">
        <v>256</v>
      </c>
      <c r="B9" s="467"/>
      <c r="C9" s="467"/>
    </row>
    <row r="10" spans="1:3" ht="28">
      <c r="A10" s="95" t="s">
        <v>91</v>
      </c>
      <c r="B10" s="95" t="s">
        <v>229</v>
      </c>
      <c r="C10" s="95" t="s">
        <v>196</v>
      </c>
    </row>
    <row r="11" spans="1:3">
      <c r="A11" s="96" t="s">
        <v>21</v>
      </c>
      <c r="B11" s="102" t="s">
        <v>230</v>
      </c>
      <c r="C11" s="112">
        <f>'I1'!I20</f>
        <v>32.5</v>
      </c>
    </row>
    <row r="12" spans="1:3" ht="15" customHeight="1">
      <c r="A12" s="97" t="s">
        <v>23</v>
      </c>
      <c r="B12" s="103" t="s">
        <v>231</v>
      </c>
      <c r="C12" s="113">
        <f>'I2'!I20</f>
        <v>0</v>
      </c>
    </row>
    <row r="13" spans="1:3">
      <c r="A13" s="97" t="s">
        <v>26</v>
      </c>
      <c r="B13" s="104" t="s">
        <v>232</v>
      </c>
      <c r="C13" s="113">
        <f>'I3'!I21</f>
        <v>35</v>
      </c>
    </row>
    <row r="14" spans="1:3">
      <c r="A14" s="97" t="s">
        <v>30</v>
      </c>
      <c r="B14" s="103" t="s">
        <v>241</v>
      </c>
      <c r="C14" s="113">
        <f>'I4'!I20</f>
        <v>12.49</v>
      </c>
    </row>
    <row r="15" spans="1:3" ht="42">
      <c r="A15" s="97" t="s">
        <v>34</v>
      </c>
      <c r="B15" s="103" t="s">
        <v>242</v>
      </c>
      <c r="C15" s="113">
        <f>'I5'!I20</f>
        <v>0</v>
      </c>
    </row>
    <row r="16" spans="1:3" ht="15" customHeight="1">
      <c r="A16" s="97" t="s">
        <v>36</v>
      </c>
      <c r="B16" s="103" t="s">
        <v>243</v>
      </c>
      <c r="C16" s="113">
        <f>'I6'!I20</f>
        <v>0</v>
      </c>
    </row>
    <row r="17" spans="1:3">
      <c r="A17" s="97" t="s">
        <v>39</v>
      </c>
      <c r="B17" s="103" t="s">
        <v>244</v>
      </c>
      <c r="C17" s="113">
        <f>'I7'!I20</f>
        <v>0</v>
      </c>
    </row>
    <row r="18" spans="1:3">
      <c r="A18" s="97" t="s">
        <v>41</v>
      </c>
      <c r="B18" s="103" t="s">
        <v>233</v>
      </c>
      <c r="C18" s="113">
        <f>'I8'!I20</f>
        <v>0</v>
      </c>
    </row>
    <row r="19" spans="1:3">
      <c r="A19" s="97" t="s">
        <v>44</v>
      </c>
      <c r="B19" s="103" t="s">
        <v>234</v>
      </c>
      <c r="C19" s="113">
        <f>'I9'!I20</f>
        <v>0</v>
      </c>
    </row>
    <row r="20" spans="1:3" ht="28">
      <c r="A20" s="97" t="s">
        <v>47</v>
      </c>
      <c r="B20" s="103" t="s">
        <v>245</v>
      </c>
      <c r="C20" s="113">
        <f>'I10'!I20</f>
        <v>0</v>
      </c>
    </row>
    <row r="21" spans="1:3" ht="42">
      <c r="A21" s="98" t="s">
        <v>50</v>
      </c>
      <c r="B21" s="103" t="s">
        <v>246</v>
      </c>
      <c r="C21" s="113">
        <f>I11a!I20</f>
        <v>53.33</v>
      </c>
    </row>
    <row r="22" spans="1:3" ht="28">
      <c r="A22" s="99"/>
      <c r="B22" s="103" t="s">
        <v>247</v>
      </c>
      <c r="C22" s="113">
        <f>I11b!H20</f>
        <v>0</v>
      </c>
    </row>
    <row r="23" spans="1:3" ht="28">
      <c r="A23" s="96"/>
      <c r="B23" s="105" t="s">
        <v>235</v>
      </c>
      <c r="C23" s="113">
        <f>I11c!G27</f>
        <v>62.96</v>
      </c>
    </row>
    <row r="24" spans="1:3" ht="28">
      <c r="A24" s="97" t="s">
        <v>57</v>
      </c>
      <c r="B24" s="103" t="s">
        <v>236</v>
      </c>
      <c r="C24" s="113">
        <f>'I12'!H20</f>
        <v>0</v>
      </c>
    </row>
    <row r="25" spans="1:3" ht="28">
      <c r="A25" s="97" t="s">
        <v>85</v>
      </c>
      <c r="B25" s="103" t="s">
        <v>151</v>
      </c>
      <c r="C25" s="113">
        <f>'I13'!H21</f>
        <v>48</v>
      </c>
    </row>
    <row r="26" spans="1:3" ht="42">
      <c r="A26" s="98" t="s">
        <v>87</v>
      </c>
      <c r="B26" s="103" t="s">
        <v>248</v>
      </c>
      <c r="C26" s="113">
        <f>I14a!H20</f>
        <v>0</v>
      </c>
    </row>
    <row r="27" spans="1:3" ht="30" customHeight="1">
      <c r="A27" s="99"/>
      <c r="B27" s="103" t="s">
        <v>249</v>
      </c>
      <c r="C27" s="113">
        <f>I14b!H23</f>
        <v>28.990000000000002</v>
      </c>
    </row>
    <row r="28" spans="1:3" ht="42">
      <c r="A28" s="96"/>
      <c r="B28" s="103" t="s">
        <v>250</v>
      </c>
      <c r="C28" s="113">
        <f>I14c!H20</f>
        <v>57</v>
      </c>
    </row>
    <row r="29" spans="1:3" ht="84">
      <c r="A29" s="399" t="s">
        <v>0</v>
      </c>
      <c r="B29" s="106" t="s">
        <v>251</v>
      </c>
      <c r="C29" s="114">
        <f>'I15'!D20</f>
        <v>60</v>
      </c>
    </row>
    <row r="30" spans="1:3" ht="42">
      <c r="A30" s="100" t="s">
        <v>92</v>
      </c>
      <c r="B30" s="107" t="s">
        <v>252</v>
      </c>
      <c r="C30" s="113">
        <f>'I16'!D20</f>
        <v>0</v>
      </c>
    </row>
    <row r="31" spans="1:3" ht="45" customHeight="1">
      <c r="A31" s="96" t="s">
        <v>95</v>
      </c>
      <c r="B31" s="102" t="s">
        <v>253</v>
      </c>
      <c r="C31" s="112">
        <f>'I17'!D20</f>
        <v>15</v>
      </c>
    </row>
    <row r="32" spans="1:3" ht="75" customHeight="1">
      <c r="A32" s="97" t="s">
        <v>98</v>
      </c>
      <c r="B32" s="108" t="s">
        <v>237</v>
      </c>
      <c r="C32" s="113">
        <f>'I18'!E20</f>
        <v>35</v>
      </c>
    </row>
    <row r="33" spans="1:3" ht="28">
      <c r="A33" s="101" t="s">
        <v>61</v>
      </c>
      <c r="B33" s="107" t="s">
        <v>238</v>
      </c>
      <c r="C33" s="113">
        <f>'I19'!E23</f>
        <v>43</v>
      </c>
    </row>
    <row r="34" spans="1:3">
      <c r="A34" s="97" t="s">
        <v>64</v>
      </c>
      <c r="B34" s="102" t="s">
        <v>239</v>
      </c>
      <c r="C34" s="113">
        <f>'I20'!D20</f>
        <v>30</v>
      </c>
    </row>
    <row r="35" spans="1:3" ht="70">
      <c r="A35" s="97" t="s">
        <v>66</v>
      </c>
      <c r="B35" s="105" t="s">
        <v>254</v>
      </c>
      <c r="C35" s="113">
        <f>'I21'!D20</f>
        <v>0</v>
      </c>
    </row>
    <row r="36" spans="1:3" ht="42">
      <c r="A36" s="97" t="s">
        <v>69</v>
      </c>
      <c r="B36" s="103" t="s">
        <v>255</v>
      </c>
      <c r="C36" s="113">
        <f>'I22'!D20</f>
        <v>4</v>
      </c>
    </row>
    <row r="37" spans="1:3">
      <c r="A37" s="97" t="s">
        <v>71</v>
      </c>
      <c r="B37" s="103" t="s">
        <v>240</v>
      </c>
      <c r="C37" s="113">
        <f>'I23'!F20</f>
        <v>0</v>
      </c>
    </row>
    <row r="38" spans="1:3">
      <c r="A38" s="203"/>
      <c r="B38" s="203"/>
      <c r="C38" s="203"/>
    </row>
    <row r="39" spans="1:3">
      <c r="A39" s="297" t="s">
        <v>2</v>
      </c>
      <c r="B39" s="1" t="s">
        <v>152</v>
      </c>
      <c r="C39" s="203"/>
    </row>
    <row r="40" spans="1:3">
      <c r="A40" s="19" t="s">
        <v>5</v>
      </c>
      <c r="B40" s="13" t="s">
        <v>153</v>
      </c>
      <c r="C40" s="115">
        <f>SUM(C11:C20)+SUM(C32:C37)</f>
        <v>191.99</v>
      </c>
    </row>
    <row r="41" spans="1:3">
      <c r="A41" s="19" t="s">
        <v>6</v>
      </c>
      <c r="B41" s="13" t="s">
        <v>9</v>
      </c>
      <c r="C41" s="115">
        <f>SUM(C24:C31)</f>
        <v>208.99</v>
      </c>
    </row>
    <row r="42" spans="1:3" ht="15" thickBot="1">
      <c r="A42" s="109" t="s">
        <v>7</v>
      </c>
      <c r="B42" s="14" t="s">
        <v>10</v>
      </c>
      <c r="C42" s="116">
        <f>SUM(C21:C23)</f>
        <v>116.28999999999999</v>
      </c>
    </row>
    <row r="43" spans="1:3" ht="16" thickTop="1" thickBot="1">
      <c r="A43" s="110" t="s">
        <v>8</v>
      </c>
      <c r="B43" s="111" t="s">
        <v>11</v>
      </c>
      <c r="C43" s="117">
        <f>C40+C41+C42</f>
        <v>517.27</v>
      </c>
    </row>
    <row r="44" spans="1:3" ht="15" thickTop="1">
      <c r="A44" s="203"/>
      <c r="B44" s="203"/>
      <c r="C44" s="203"/>
    </row>
    <row r="45" spans="1:3">
      <c r="A45" s="298" t="s">
        <v>197</v>
      </c>
      <c r="B45" s="203" t="s">
        <v>198</v>
      </c>
      <c r="C45" s="203"/>
    </row>
    <row r="46" spans="1:3">
      <c r="A46" s="333" t="str">
        <f>'Date initiale'!C9</f>
        <v>26.06.2024</v>
      </c>
      <c r="B46" s="203"/>
      <c r="C46" s="203"/>
    </row>
  </sheetData>
  <sheetProtection algorithmName="SHA-512" hashValue="QIIjwrMF2oj5OVzbB9/ysAHbvktLdKwJwPrig24UqZywY40Fw18bXXlTq1FCTTLIASnyjG2T1NeWUIO3idEPlg==" saltValue="elLK1QCS/OXkZ0dwNAxApQ==" spinCount="100000" sheet="1" objects="1" scenarios="1"/>
  <mergeCells count="4">
    <mergeCell ref="A1:C1"/>
    <mergeCell ref="A3:C3"/>
    <mergeCell ref="A9:C9"/>
    <mergeCell ref="A8:C8"/>
  </mergeCells>
  <phoneticPr fontId="28" type="noConversion"/>
  <printOptions horizontalCentered="1"/>
  <pageMargins left="0.59055118110236227" right="0.59055118110236227" top="0.74803149606299213" bottom="0.74803149606299213" header="0.31496062992125984" footer="0.31496062992125984"/>
  <pageSetup paperSize="9" scale="58" orientation="portrait"/>
  <extLst>
    <ext xmlns:mx="http://schemas.microsoft.com/office/mac/excel/2008/main" uri="{64002731-A6B0-56B0-2670-7721B7C09600}">
      <mx:PLV Mode="0" OnePage="0" WScale="100"/>
    </ext>
  </extLst>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6"/>
  </sheetPr>
  <dimension ref="A1:F65"/>
  <sheetViews>
    <sheetView workbookViewId="0">
      <selection activeCell="A6" sqref="A6:D6"/>
    </sheetView>
  </sheetViews>
  <sheetFormatPr baseColWidth="10" defaultColWidth="8.83203125" defaultRowHeight="14" x14ac:dyDescent="0"/>
  <cols>
    <col min="1" max="1" width="5.1640625" customWidth="1"/>
    <col min="2" max="2" width="98.33203125" customWidth="1"/>
    <col min="3" max="3" width="15.6640625" customWidth="1"/>
    <col min="4" max="4" width="9.6640625" customWidth="1"/>
  </cols>
  <sheetData>
    <row r="1" spans="1:6" ht="15">
      <c r="A1" s="281" t="str">
        <f>'Date initiale'!C3</f>
        <v>Universitatea de Arhitectură și Urbanism "Ion Mincu" București</v>
      </c>
      <c r="B1" s="281"/>
      <c r="C1" s="281"/>
      <c r="D1" s="17"/>
    </row>
    <row r="2" spans="1:6" ht="15">
      <c r="A2" s="281" t="str">
        <f>'Date initiale'!B4&amp;" "&amp;'Date initiale'!C4</f>
        <v>Facultatea ARHITECTURA</v>
      </c>
      <c r="B2" s="281"/>
      <c r="C2" s="281"/>
      <c r="D2" s="17"/>
    </row>
    <row r="3" spans="1:6" ht="15">
      <c r="A3" s="281" t="str">
        <f>'Date initiale'!B5&amp;" "&amp;'Date initiale'!C5</f>
        <v>Departamentul SINTEZA PROIECTARII DE ARHITECTURA</v>
      </c>
      <c r="B3" s="281"/>
      <c r="C3" s="281"/>
      <c r="D3" s="17"/>
    </row>
    <row r="4" spans="1:6">
      <c r="A4" s="133" t="str">
        <f>'Date initiale'!C6&amp;", "&amp;'Date initiale'!C7</f>
        <v>MACHEDON ANA MARIA, CONFERENTIAR</v>
      </c>
      <c r="B4" s="133"/>
      <c r="C4" s="133"/>
    </row>
    <row r="5" spans="1:6" s="203" customFormat="1">
      <c r="A5" s="133"/>
      <c r="B5" s="133"/>
      <c r="C5" s="133"/>
    </row>
    <row r="6" spans="1:6" ht="15">
      <c r="A6" s="482" t="s">
        <v>159</v>
      </c>
      <c r="B6" s="482"/>
      <c r="C6" s="482"/>
      <c r="D6" s="482"/>
    </row>
    <row r="7" spans="1:6" s="203" customFormat="1" ht="57.75" customHeight="1">
      <c r="A7" s="484" t="str">
        <f>'Descriere indicatori'!A28&amp;". "&amp;'Descriere indicatori'!B28</f>
        <v xml:space="preserve">I21. Membru în structuri de conducere ale unor asociaţii şi organizaţii profesionale, internaţionale/naţionale (OAR, UAR, RUR)/membru în comisii de specialitate internaţionale/naţionale (MDRAP, MEN, CNCS, ARACIS)/membru în jurii internaţionale, naţionale, locale de arhitectură, urbanism, peisagistică, design, expert internaţional/naţional, membru al academiilor </v>
      </c>
      <c r="B7" s="484"/>
      <c r="C7" s="484"/>
      <c r="D7" s="484"/>
    </row>
    <row r="8" spans="1:6" ht="16" thickBot="1">
      <c r="A8" s="60"/>
      <c r="B8" s="60"/>
      <c r="C8" s="60"/>
      <c r="D8" s="60"/>
    </row>
    <row r="9" spans="1:6" ht="29" thickBot="1">
      <c r="A9" s="170" t="s">
        <v>80</v>
      </c>
      <c r="B9" s="325" t="s">
        <v>207</v>
      </c>
      <c r="C9" s="325" t="s">
        <v>111</v>
      </c>
      <c r="D9" s="326" t="s">
        <v>196</v>
      </c>
      <c r="F9" s="287" t="s">
        <v>157</v>
      </c>
    </row>
    <row r="10" spans="1:6" ht="15">
      <c r="A10" s="176">
        <v>1</v>
      </c>
      <c r="B10" s="327"/>
      <c r="C10" s="328"/>
      <c r="D10" s="355"/>
      <c r="E10" s="47"/>
      <c r="F10" s="288" t="s">
        <v>225</v>
      </c>
    </row>
    <row r="11" spans="1:6" ht="15">
      <c r="A11" s="178">
        <f>A10+1</f>
        <v>2</v>
      </c>
      <c r="B11" s="311"/>
      <c r="C11" s="42"/>
      <c r="D11" s="347"/>
      <c r="E11" s="47"/>
      <c r="F11" s="288" t="s">
        <v>221</v>
      </c>
    </row>
    <row r="12" spans="1:6" ht="15">
      <c r="A12" s="178">
        <f t="shared" ref="A12:A19" si="0">A11+1</f>
        <v>3</v>
      </c>
      <c r="B12" s="316"/>
      <c r="C12" s="324"/>
      <c r="D12" s="372"/>
      <c r="E12" s="47"/>
      <c r="F12" s="288" t="s">
        <v>221</v>
      </c>
    </row>
    <row r="13" spans="1:6" ht="15">
      <c r="A13" s="178">
        <f t="shared" si="0"/>
        <v>4</v>
      </c>
      <c r="B13" s="316"/>
      <c r="C13" s="42"/>
      <c r="D13" s="372"/>
      <c r="E13" s="47"/>
      <c r="F13" s="288">
        <v>20</v>
      </c>
    </row>
    <row r="14" spans="1:6" ht="15">
      <c r="A14" s="178">
        <f t="shared" si="0"/>
        <v>5</v>
      </c>
      <c r="B14" s="316"/>
      <c r="C14" s="42"/>
      <c r="D14" s="372"/>
      <c r="E14" s="47"/>
    </row>
    <row r="15" spans="1:6" ht="15">
      <c r="A15" s="178">
        <f t="shared" si="0"/>
        <v>6</v>
      </c>
      <c r="B15" s="316"/>
      <c r="C15" s="42"/>
      <c r="D15" s="372"/>
      <c r="E15" s="47"/>
    </row>
    <row r="16" spans="1:6" ht="15">
      <c r="A16" s="178">
        <f t="shared" si="0"/>
        <v>7</v>
      </c>
      <c r="B16" s="316"/>
      <c r="C16" s="42"/>
      <c r="D16" s="372"/>
      <c r="E16" s="47"/>
    </row>
    <row r="17" spans="1:5" ht="15">
      <c r="A17" s="178">
        <f t="shared" si="0"/>
        <v>8</v>
      </c>
      <c r="B17" s="316"/>
      <c r="C17" s="42"/>
      <c r="D17" s="372"/>
      <c r="E17" s="47"/>
    </row>
    <row r="18" spans="1:5" ht="15">
      <c r="A18" s="178">
        <f t="shared" si="0"/>
        <v>9</v>
      </c>
      <c r="B18" s="316"/>
      <c r="C18" s="42"/>
      <c r="D18" s="372"/>
      <c r="E18" s="47"/>
    </row>
    <row r="19" spans="1:5" ht="16" thickBot="1">
      <c r="A19" s="329">
        <f t="shared" si="0"/>
        <v>10</v>
      </c>
      <c r="B19" s="330"/>
      <c r="C19" s="167"/>
      <c r="D19" s="373"/>
      <c r="E19" s="47"/>
    </row>
    <row r="20" spans="1:5" ht="16" thickBot="1">
      <c r="A20" s="378"/>
      <c r="B20" s="311"/>
      <c r="C20" s="135" t="str">
        <f>"Total "&amp;LEFT(A7,3)</f>
        <v>Total I21</v>
      </c>
      <c r="D20" s="331">
        <f>SUM(D10:D19)</f>
        <v>0</v>
      </c>
      <c r="E20" s="47"/>
    </row>
    <row r="21" spans="1:5" ht="15">
      <c r="A21" s="47"/>
      <c r="B21" s="48"/>
      <c r="C21" s="47"/>
      <c r="D21" s="47"/>
      <c r="E21" s="47"/>
    </row>
    <row r="22" spans="1:5" ht="15">
      <c r="A22" s="47"/>
      <c r="B22" s="48"/>
      <c r="C22" s="47"/>
      <c r="D22" s="47"/>
      <c r="E22" s="47"/>
    </row>
    <row r="23" spans="1:5" ht="15">
      <c r="A23" s="47"/>
      <c r="B23" s="48"/>
      <c r="C23" s="47"/>
      <c r="D23" s="47"/>
      <c r="E23" s="47"/>
    </row>
    <row r="24" spans="1:5" ht="15">
      <c r="A24" s="47"/>
      <c r="B24" s="48"/>
      <c r="C24" s="47"/>
      <c r="D24" s="47"/>
      <c r="E24" s="47"/>
    </row>
    <row r="25" spans="1:5" ht="15">
      <c r="A25" s="47"/>
      <c r="B25" s="48"/>
      <c r="C25" s="47"/>
      <c r="D25" s="47"/>
      <c r="E25" s="47"/>
    </row>
    <row r="26" spans="1:5" ht="15">
      <c r="A26" s="47"/>
      <c r="B26" s="48"/>
      <c r="C26" s="47"/>
      <c r="D26" s="47"/>
      <c r="E26" s="47"/>
    </row>
    <row r="27" spans="1:5" ht="15">
      <c r="A27" s="47"/>
      <c r="B27" s="49"/>
      <c r="C27" s="47"/>
      <c r="D27" s="47"/>
      <c r="E27" s="47"/>
    </row>
    <row r="28" spans="1:5" ht="15">
      <c r="A28" s="47"/>
      <c r="B28" s="48"/>
      <c r="C28" s="47"/>
      <c r="D28" s="47"/>
      <c r="E28" s="47"/>
    </row>
    <row r="29" spans="1:5" ht="15">
      <c r="A29" s="47"/>
      <c r="B29" s="48"/>
      <c r="C29" s="47"/>
      <c r="D29" s="47"/>
      <c r="E29" s="47"/>
    </row>
    <row r="30" spans="1:5" ht="15">
      <c r="A30" s="47"/>
      <c r="B30" s="50"/>
      <c r="C30" s="47"/>
      <c r="D30" s="47"/>
      <c r="E30" s="47"/>
    </row>
    <row r="31" spans="1:5" ht="15">
      <c r="A31" s="47"/>
      <c r="B31" s="37"/>
      <c r="C31" s="47"/>
      <c r="D31" s="47"/>
      <c r="E31" s="47"/>
    </row>
    <row r="32" spans="1:5" ht="15">
      <c r="A32" s="47"/>
      <c r="B32" s="37"/>
      <c r="C32" s="47"/>
      <c r="D32" s="47"/>
      <c r="E32" s="47"/>
    </row>
    <row r="33" spans="1:5" ht="15">
      <c r="A33" s="47"/>
      <c r="B33" s="47"/>
      <c r="C33" s="47"/>
      <c r="D33" s="47"/>
      <c r="E33" s="47"/>
    </row>
    <row r="34" spans="1:5" ht="15">
      <c r="A34" s="47"/>
      <c r="B34" s="47"/>
      <c r="C34" s="47"/>
      <c r="D34" s="47"/>
      <c r="E34" s="47"/>
    </row>
    <row r="35" spans="1:5" ht="15">
      <c r="A35" s="47"/>
      <c r="B35" s="47"/>
      <c r="C35" s="47"/>
      <c r="D35" s="47"/>
      <c r="E35" s="47"/>
    </row>
    <row r="36" spans="1:5" ht="15">
      <c r="A36" s="47"/>
      <c r="B36" s="47"/>
      <c r="C36" s="47"/>
      <c r="D36" s="47"/>
      <c r="E36" s="47"/>
    </row>
    <row r="37" spans="1:5" ht="15">
      <c r="A37" s="47"/>
      <c r="B37" s="47"/>
      <c r="C37" s="47"/>
      <c r="D37" s="47"/>
      <c r="E37" s="47"/>
    </row>
    <row r="38" spans="1:5" ht="15">
      <c r="A38" s="47"/>
      <c r="B38" s="47"/>
      <c r="C38" s="47"/>
      <c r="D38" s="47"/>
      <c r="E38" s="47"/>
    </row>
    <row r="39" spans="1:5" ht="15">
      <c r="A39" s="47"/>
      <c r="B39" s="47"/>
      <c r="C39" s="47"/>
      <c r="D39" s="47"/>
      <c r="E39" s="47"/>
    </row>
    <row r="40" spans="1:5" ht="15">
      <c r="A40" s="47"/>
      <c r="B40" s="47"/>
      <c r="C40" s="47"/>
      <c r="D40" s="47"/>
      <c r="E40" s="47"/>
    </row>
    <row r="41" spans="1:5" ht="15">
      <c r="A41" s="47"/>
      <c r="B41" s="47"/>
      <c r="C41" s="47"/>
      <c r="D41" s="47"/>
      <c r="E41" s="47"/>
    </row>
    <row r="42" spans="1:5" ht="15">
      <c r="A42" s="47"/>
      <c r="B42" s="47"/>
      <c r="C42" s="47"/>
      <c r="D42" s="47"/>
      <c r="E42" s="47"/>
    </row>
    <row r="43" spans="1:5" ht="15">
      <c r="A43" s="47"/>
      <c r="B43" s="47"/>
      <c r="C43" s="47"/>
      <c r="D43" s="47"/>
      <c r="E43" s="47"/>
    </row>
    <row r="44" spans="1:5" ht="15">
      <c r="A44" s="47"/>
      <c r="B44" s="47"/>
      <c r="C44" s="47"/>
      <c r="D44" s="47"/>
      <c r="E44" s="47"/>
    </row>
    <row r="45" spans="1:5" ht="15">
      <c r="A45" s="47"/>
      <c r="B45" s="47"/>
      <c r="C45" s="47"/>
      <c r="D45" s="47"/>
      <c r="E45" s="47"/>
    </row>
    <row r="46" spans="1:5" ht="15">
      <c r="A46" s="47"/>
      <c r="B46" s="47"/>
      <c r="C46" s="47"/>
      <c r="D46" s="47"/>
      <c r="E46" s="47"/>
    </row>
    <row r="47" spans="1:5" ht="15">
      <c r="A47" s="47"/>
      <c r="B47" s="47"/>
      <c r="C47" s="47"/>
      <c r="D47" s="47"/>
      <c r="E47" s="47"/>
    </row>
    <row r="48" spans="1:5" ht="15">
      <c r="A48" s="47"/>
      <c r="B48" s="47"/>
      <c r="C48" s="47"/>
      <c r="D48" s="47"/>
      <c r="E48" s="47"/>
    </row>
    <row r="49" spans="1:5" ht="15">
      <c r="A49" s="47"/>
      <c r="B49" s="47"/>
      <c r="C49" s="47"/>
      <c r="D49" s="47"/>
      <c r="E49" s="47"/>
    </row>
    <row r="50" spans="1:5" ht="15">
      <c r="A50" s="47"/>
      <c r="B50" s="47"/>
      <c r="C50" s="47"/>
      <c r="D50" s="47"/>
      <c r="E50" s="47"/>
    </row>
    <row r="51" spans="1:5" ht="15">
      <c r="A51" s="47"/>
      <c r="B51" s="47"/>
      <c r="C51" s="47"/>
      <c r="D51" s="47"/>
      <c r="E51" s="47"/>
    </row>
    <row r="52" spans="1:5" ht="15">
      <c r="A52" s="47"/>
      <c r="B52" s="47"/>
      <c r="C52" s="47"/>
      <c r="D52" s="47"/>
      <c r="E52" s="47"/>
    </row>
    <row r="53" spans="1:5" ht="15">
      <c r="A53" s="47"/>
      <c r="B53" s="47"/>
      <c r="C53" s="47"/>
      <c r="D53" s="47"/>
      <c r="E53" s="47"/>
    </row>
    <row r="54" spans="1:5" ht="15">
      <c r="A54" s="47"/>
      <c r="B54" s="47"/>
      <c r="C54" s="47"/>
      <c r="D54" s="47"/>
      <c r="E54" s="47"/>
    </row>
    <row r="55" spans="1:5" ht="15">
      <c r="A55" s="47"/>
      <c r="B55" s="47"/>
      <c r="C55" s="47"/>
      <c r="D55" s="47"/>
      <c r="E55" s="47"/>
    </row>
    <row r="56" spans="1:5" ht="15">
      <c r="A56" s="47"/>
      <c r="B56" s="47"/>
      <c r="C56" s="47"/>
      <c r="D56" s="47"/>
      <c r="E56" s="47"/>
    </row>
    <row r="57" spans="1:5" ht="15">
      <c r="A57" s="47"/>
      <c r="B57" s="47"/>
      <c r="C57" s="47"/>
      <c r="D57" s="47"/>
      <c r="E57" s="47"/>
    </row>
    <row r="58" spans="1:5" ht="15">
      <c r="A58" s="47"/>
      <c r="B58" s="47"/>
      <c r="C58" s="47"/>
      <c r="D58" s="47"/>
      <c r="E58" s="47"/>
    </row>
    <row r="59" spans="1:5" ht="15">
      <c r="A59" s="47"/>
      <c r="B59" s="47"/>
      <c r="C59" s="47"/>
      <c r="D59" s="47"/>
      <c r="E59" s="47"/>
    </row>
    <row r="60" spans="1:5" ht="15">
      <c r="A60" s="47"/>
      <c r="B60" s="47"/>
      <c r="C60" s="47"/>
      <c r="D60" s="47"/>
      <c r="E60" s="47"/>
    </row>
    <row r="61" spans="1:5" ht="15">
      <c r="A61" s="47"/>
      <c r="B61" s="47"/>
      <c r="C61" s="47"/>
      <c r="D61" s="47"/>
      <c r="E61" s="47"/>
    </row>
    <row r="62" spans="1:5" ht="15">
      <c r="A62" s="47"/>
      <c r="B62" s="47"/>
      <c r="C62" s="47"/>
      <c r="D62" s="47"/>
      <c r="E62" s="47"/>
    </row>
    <row r="63" spans="1:5" ht="15">
      <c r="A63" s="47"/>
      <c r="B63" s="47"/>
      <c r="C63" s="47"/>
      <c r="D63" s="47"/>
      <c r="E63" s="47"/>
    </row>
    <row r="64" spans="1:5" ht="15">
      <c r="A64" s="47"/>
      <c r="B64" s="47"/>
      <c r="C64" s="47"/>
      <c r="D64" s="47"/>
      <c r="E64" s="47"/>
    </row>
    <row r="65" spans="1:5" ht="15">
      <c r="A65" s="47"/>
      <c r="B65" s="47"/>
      <c r="C65" s="47"/>
      <c r="D65" s="47"/>
      <c r="E65" s="47"/>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extLst>
    <ext xmlns:mx="http://schemas.microsoft.com/office/mac/excel/2008/main" uri="{64002731-A6B0-56B0-2670-7721B7C09600}">
      <mx:PLV Mode="0" OnePage="0" WScale="0"/>
    </ext>
  </extLst>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6"/>
  </sheetPr>
  <dimension ref="A1:F20"/>
  <sheetViews>
    <sheetView workbookViewId="0">
      <selection activeCell="G21" sqref="G21"/>
    </sheetView>
  </sheetViews>
  <sheetFormatPr baseColWidth="10" defaultColWidth="8.83203125" defaultRowHeight="14" x14ac:dyDescent="0"/>
  <cols>
    <col min="1" max="1" width="5.1640625" customWidth="1"/>
    <col min="2" max="2" width="98.33203125" customWidth="1"/>
    <col min="3" max="3" width="15.6640625" customWidth="1"/>
    <col min="4" max="4" width="9.6640625" customWidth="1"/>
  </cols>
  <sheetData>
    <row r="1" spans="1:6" ht="15">
      <c r="A1" s="281" t="str">
        <f>'Date initiale'!C3</f>
        <v>Universitatea de Arhitectură și Urbanism "Ion Mincu" București</v>
      </c>
      <c r="B1" s="281"/>
      <c r="C1" s="281"/>
      <c r="D1" s="43"/>
    </row>
    <row r="2" spans="1:6" ht="15">
      <c r="A2" s="281" t="str">
        <f>'Date initiale'!B4&amp;" "&amp;'Date initiale'!C4</f>
        <v>Facultatea ARHITECTURA</v>
      </c>
      <c r="B2" s="281"/>
      <c r="C2" s="281"/>
      <c r="D2" s="17"/>
    </row>
    <row r="3" spans="1:6" ht="15">
      <c r="A3" s="281" t="str">
        <f>'Date initiale'!B5&amp;" "&amp;'Date initiale'!C5</f>
        <v>Departamentul SINTEZA PROIECTARII DE ARHITECTURA</v>
      </c>
      <c r="B3" s="281"/>
      <c r="C3" s="281"/>
      <c r="D3" s="17"/>
    </row>
    <row r="4" spans="1:6">
      <c r="A4" s="133" t="str">
        <f>'Date initiale'!C6&amp;", "&amp;'Date initiale'!C7</f>
        <v>MACHEDON ANA MARIA, CONFERENTIAR</v>
      </c>
      <c r="B4" s="133"/>
      <c r="C4" s="133"/>
    </row>
    <row r="5" spans="1:6" s="203" customFormat="1">
      <c r="A5" s="133"/>
      <c r="B5" s="133"/>
      <c r="C5" s="133"/>
    </row>
    <row r="6" spans="1:6" ht="15">
      <c r="A6" s="480" t="s">
        <v>159</v>
      </c>
      <c r="B6" s="480"/>
      <c r="C6" s="480"/>
      <c r="D6" s="480"/>
    </row>
    <row r="7" spans="1:6" ht="45" customHeight="1">
      <c r="A7" s="484" t="str">
        <f>'Descriere indicatori'!A29&amp;". "&amp;'Descriere indicatori'!B29</f>
        <v xml:space="preserve">I22. Organizator sau coordonator, congrese internaţionale/naţionale, manifestări profesionale cu caracter extracurricular, concursuri de proiecte studenţeşti în străinătate şi/în ţară, workshopuri şi masterclass, în străinătate/în ţară </v>
      </c>
      <c r="B7" s="484"/>
      <c r="C7" s="484"/>
      <c r="D7" s="484"/>
    </row>
    <row r="8" spans="1:6" ht="15.75" customHeight="1" thickBot="1">
      <c r="A8" s="60"/>
      <c r="B8" s="60"/>
      <c r="C8" s="60"/>
      <c r="D8" s="60"/>
    </row>
    <row r="9" spans="1:6" ht="29" thickBot="1">
      <c r="A9" s="170" t="s">
        <v>80</v>
      </c>
      <c r="B9" s="171" t="s">
        <v>208</v>
      </c>
      <c r="C9" s="171" t="s">
        <v>111</v>
      </c>
      <c r="D9" s="310" t="s">
        <v>196</v>
      </c>
      <c r="F9" s="287" t="s">
        <v>157</v>
      </c>
    </row>
    <row r="10" spans="1:6" s="203" customFormat="1">
      <c r="A10" s="176">
        <v>1</v>
      </c>
      <c r="B10" s="305" t="s">
        <v>442</v>
      </c>
      <c r="C10" s="270" t="s">
        <v>443</v>
      </c>
      <c r="D10" s="374">
        <v>1</v>
      </c>
      <c r="F10" s="288" t="s">
        <v>221</v>
      </c>
    </row>
    <row r="11" spans="1:6" s="203" customFormat="1">
      <c r="A11" s="178">
        <f>A10+1</f>
        <v>2</v>
      </c>
      <c r="B11" s="264" t="s">
        <v>446</v>
      </c>
      <c r="C11" s="144" t="s">
        <v>447</v>
      </c>
      <c r="D11" s="375">
        <v>3</v>
      </c>
      <c r="F11" s="288" t="s">
        <v>223</v>
      </c>
    </row>
    <row r="12" spans="1:6">
      <c r="A12" s="178">
        <f t="shared" ref="A12:A19" si="0">A11+1</f>
        <v>3</v>
      </c>
      <c r="B12" s="316"/>
      <c r="C12" s="42"/>
      <c r="D12" s="375"/>
      <c r="F12" s="288" t="s">
        <v>224</v>
      </c>
    </row>
    <row r="13" spans="1:6" s="203" customFormat="1">
      <c r="A13" s="178">
        <f t="shared" si="0"/>
        <v>4</v>
      </c>
      <c r="B13" s="316"/>
      <c r="C13" s="42"/>
      <c r="D13" s="375"/>
    </row>
    <row r="14" spans="1:6" s="203" customFormat="1">
      <c r="A14" s="178">
        <f t="shared" si="0"/>
        <v>5</v>
      </c>
      <c r="B14" s="316"/>
      <c r="C14" s="42"/>
      <c r="D14" s="375"/>
    </row>
    <row r="15" spans="1:6" s="203" customFormat="1">
      <c r="A15" s="178">
        <f t="shared" si="0"/>
        <v>6</v>
      </c>
      <c r="B15" s="316"/>
      <c r="C15" s="42"/>
      <c r="D15" s="375"/>
    </row>
    <row r="16" spans="1:6" s="203" customFormat="1">
      <c r="A16" s="178">
        <f t="shared" si="0"/>
        <v>7</v>
      </c>
      <c r="B16" s="316"/>
      <c r="C16" s="42"/>
      <c r="D16" s="375"/>
    </row>
    <row r="17" spans="1:4" s="203" customFormat="1">
      <c r="A17" s="178">
        <f t="shared" si="0"/>
        <v>8</v>
      </c>
      <c r="B17" s="316"/>
      <c r="C17" s="42"/>
      <c r="D17" s="375"/>
    </row>
    <row r="18" spans="1:4" s="203" customFormat="1">
      <c r="A18" s="178">
        <f t="shared" si="0"/>
        <v>9</v>
      </c>
      <c r="B18" s="316"/>
      <c r="C18" s="42"/>
      <c r="D18" s="375"/>
    </row>
    <row r="19" spans="1:4" ht="15" thickBot="1">
      <c r="A19" s="329">
        <f t="shared" si="0"/>
        <v>10</v>
      </c>
      <c r="B19" s="330"/>
      <c r="C19" s="167"/>
      <c r="D19" s="376"/>
    </row>
    <row r="20" spans="1:4" ht="15" thickBot="1">
      <c r="A20" s="377"/>
      <c r="B20" s="133"/>
      <c r="C20" s="135" t="str">
        <f>"Total "&amp;LEFT(A7,3)</f>
        <v>Total I22</v>
      </c>
      <c r="D20" s="332">
        <f>SUM(D10:D19)</f>
        <v>4</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extLst>
    <ext xmlns:mx="http://schemas.microsoft.com/office/mac/excel/2008/main" uri="{64002731-A6B0-56B0-2670-7721B7C09600}">
      <mx:PLV Mode="0" OnePage="0" WScale="0"/>
    </ext>
  </extLst>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6"/>
  </sheetPr>
  <dimension ref="A1:H20"/>
  <sheetViews>
    <sheetView workbookViewId="0">
      <selection activeCell="D21" sqref="D21"/>
    </sheetView>
  </sheetViews>
  <sheetFormatPr baseColWidth="10" defaultColWidth="8.83203125" defaultRowHeight="14" x14ac:dyDescent="0"/>
  <cols>
    <col min="1" max="1" width="5.1640625" customWidth="1"/>
    <col min="2" max="2" width="27.5" customWidth="1"/>
    <col min="3" max="3" width="46.83203125" style="203" customWidth="1"/>
    <col min="4" max="4" width="30" style="203" customWidth="1"/>
    <col min="5" max="5" width="10.5" customWidth="1"/>
    <col min="6" max="6" width="9.6640625" customWidth="1"/>
  </cols>
  <sheetData>
    <row r="1" spans="1:8">
      <c r="A1" s="283" t="str">
        <f>'Date initiale'!C3</f>
        <v>Universitatea de Arhitectură și Urbanism "Ion Mincu" București</v>
      </c>
      <c r="B1" s="283"/>
      <c r="C1" s="283"/>
      <c r="D1" s="283"/>
      <c r="E1" s="283"/>
    </row>
    <row r="2" spans="1:8">
      <c r="A2" s="283" t="str">
        <f>'Date initiale'!B4&amp;" "&amp;'Date initiale'!C4</f>
        <v>Facultatea ARHITECTURA</v>
      </c>
      <c r="B2" s="283"/>
      <c r="C2" s="283"/>
      <c r="D2" s="283"/>
      <c r="E2" s="283"/>
    </row>
    <row r="3" spans="1:8">
      <c r="A3" s="283" t="str">
        <f>'Date initiale'!B5&amp;" "&amp;'Date initiale'!C5</f>
        <v>Departamentul SINTEZA PROIECTARII DE ARHITECTURA</v>
      </c>
      <c r="B3" s="283"/>
      <c r="C3" s="283"/>
      <c r="D3" s="283"/>
      <c r="E3" s="283"/>
    </row>
    <row r="4" spans="1:8">
      <c r="A4" s="133" t="str">
        <f>'Date initiale'!C6&amp;", "&amp;'Date initiale'!C7</f>
        <v>MACHEDON ANA MARIA, CONFERENTIAR</v>
      </c>
      <c r="B4" s="133"/>
      <c r="C4" s="133"/>
      <c r="D4" s="133"/>
      <c r="E4" s="133"/>
    </row>
    <row r="5" spans="1:8" s="203" customFormat="1">
      <c r="A5" s="133"/>
      <c r="B5" s="133"/>
      <c r="C5" s="133"/>
      <c r="D5" s="133"/>
      <c r="E5" s="133"/>
    </row>
    <row r="6" spans="1:8" ht="15">
      <c r="A6" s="300" t="s">
        <v>159</v>
      </c>
    </row>
    <row r="7" spans="1:8" ht="15">
      <c r="A7" s="484" t="str">
        <f>'Descriere indicatori'!A30&amp;". "&amp;'Descriere indicatori'!B30</f>
        <v xml:space="preserve">I23. Îndrumare de doctorat sau în co-tutelă la nivel internaţional/naţional </v>
      </c>
      <c r="B7" s="484"/>
      <c r="C7" s="484"/>
      <c r="D7" s="484"/>
      <c r="E7" s="484"/>
      <c r="F7" s="484"/>
    </row>
    <row r="8" spans="1:8" ht="15" thickBot="1"/>
    <row r="9" spans="1:8" ht="29" thickBot="1">
      <c r="A9" s="170" t="s">
        <v>80</v>
      </c>
      <c r="B9" s="171" t="s">
        <v>202</v>
      </c>
      <c r="C9" s="171" t="s">
        <v>204</v>
      </c>
      <c r="D9" s="171" t="s">
        <v>203</v>
      </c>
      <c r="E9" s="171" t="s">
        <v>111</v>
      </c>
      <c r="F9" s="310" t="s">
        <v>196</v>
      </c>
      <c r="H9" s="287" t="s">
        <v>157</v>
      </c>
    </row>
    <row r="10" spans="1:8">
      <c r="A10" s="176">
        <v>1</v>
      </c>
      <c r="B10" s="327"/>
      <c r="C10" s="327"/>
      <c r="D10" s="327"/>
      <c r="E10" s="177"/>
      <c r="F10" s="374"/>
      <c r="H10" s="288" t="s">
        <v>221</v>
      </c>
    </row>
    <row r="11" spans="1:8">
      <c r="A11" s="178">
        <f>A10+1</f>
        <v>2</v>
      </c>
      <c r="B11" s="316"/>
      <c r="C11" s="316"/>
      <c r="D11" s="316"/>
      <c r="E11" s="42"/>
      <c r="F11" s="375"/>
      <c r="H11" s="288" t="s">
        <v>223</v>
      </c>
    </row>
    <row r="12" spans="1:8">
      <c r="A12" s="178">
        <f t="shared" ref="A12:A19" si="0">A11+1</f>
        <v>3</v>
      </c>
      <c r="B12" s="316"/>
      <c r="C12" s="316"/>
      <c r="D12" s="316"/>
      <c r="E12" s="42"/>
      <c r="F12" s="375"/>
    </row>
    <row r="13" spans="1:8">
      <c r="A13" s="178">
        <f t="shared" si="0"/>
        <v>4</v>
      </c>
      <c r="B13" s="316"/>
      <c r="C13" s="316"/>
      <c r="D13" s="316"/>
      <c r="E13" s="42"/>
      <c r="F13" s="375"/>
    </row>
    <row r="14" spans="1:8">
      <c r="A14" s="178">
        <f t="shared" si="0"/>
        <v>5</v>
      </c>
      <c r="B14" s="316"/>
      <c r="C14" s="316"/>
      <c r="D14" s="316"/>
      <c r="E14" s="42"/>
      <c r="F14" s="375"/>
    </row>
    <row r="15" spans="1:8">
      <c r="A15" s="178">
        <f t="shared" si="0"/>
        <v>6</v>
      </c>
      <c r="B15" s="316"/>
      <c r="C15" s="316"/>
      <c r="D15" s="316"/>
      <c r="E15" s="42"/>
      <c r="F15" s="375"/>
    </row>
    <row r="16" spans="1:8">
      <c r="A16" s="178">
        <f t="shared" si="0"/>
        <v>7</v>
      </c>
      <c r="B16" s="316"/>
      <c r="C16" s="316"/>
      <c r="D16" s="316"/>
      <c r="E16" s="42"/>
      <c r="F16" s="375"/>
    </row>
    <row r="17" spans="1:6">
      <c r="A17" s="178">
        <f t="shared" si="0"/>
        <v>8</v>
      </c>
      <c r="B17" s="316"/>
      <c r="C17" s="316"/>
      <c r="D17" s="316"/>
      <c r="E17" s="42"/>
      <c r="F17" s="375"/>
    </row>
    <row r="18" spans="1:6">
      <c r="A18" s="178">
        <f t="shared" si="0"/>
        <v>9</v>
      </c>
      <c r="B18" s="316"/>
      <c r="C18" s="316"/>
      <c r="D18" s="316"/>
      <c r="E18" s="42"/>
      <c r="F18" s="375"/>
    </row>
    <row r="19" spans="1:6" ht="15" thickBot="1">
      <c r="A19" s="329">
        <f t="shared" si="0"/>
        <v>10</v>
      </c>
      <c r="B19" s="330"/>
      <c r="C19" s="330"/>
      <c r="D19" s="330"/>
      <c r="E19" s="167"/>
      <c r="F19" s="376"/>
    </row>
    <row r="20" spans="1:6" ht="15" thickBot="1">
      <c r="A20" s="377"/>
      <c r="B20" s="133"/>
      <c r="C20" s="133"/>
      <c r="D20" s="133"/>
      <c r="E20" s="135" t="str">
        <f>"Total "&amp;LEFT(A7,3)</f>
        <v>Total I23</v>
      </c>
      <c r="F20" s="332">
        <f>SUM(F10:F19)</f>
        <v>0</v>
      </c>
    </row>
  </sheetData>
  <mergeCells count="1">
    <mergeCell ref="A7:F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extLst>
    <ext xmlns:mx="http://schemas.microsoft.com/office/mac/excel/2008/main" uri="{64002731-A6B0-56B0-2670-7721B7C09600}">
      <mx:PLV Mode="0" OnePage="0" WScale="0"/>
    </ext>
  </extLst>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5"/>
  <sheetViews>
    <sheetView workbookViewId="0">
      <selection activeCell="A16" sqref="A16"/>
    </sheetView>
  </sheetViews>
  <sheetFormatPr baseColWidth="10" defaultColWidth="8.83203125" defaultRowHeight="14" x14ac:dyDescent="0"/>
  <sheetData>
    <row r="1" spans="1:28">
      <c r="A1" t="s">
        <v>155</v>
      </c>
      <c r="AA1" s="334" t="s">
        <v>205</v>
      </c>
      <c r="AB1" t="s">
        <v>206</v>
      </c>
    </row>
    <row r="2" spans="1:28">
      <c r="A2" t="s">
        <v>156</v>
      </c>
    </row>
    <row r="6" spans="1:28">
      <c r="A6" t="s">
        <v>191</v>
      </c>
    </row>
    <row r="7" spans="1:28">
      <c r="A7" t="s">
        <v>192</v>
      </c>
    </row>
    <row r="8" spans="1:28">
      <c r="A8" t="s">
        <v>193</v>
      </c>
    </row>
    <row r="9" spans="1:28">
      <c r="A9" t="s">
        <v>194</v>
      </c>
    </row>
    <row r="10" spans="1:28">
      <c r="A10" t="s">
        <v>195</v>
      </c>
    </row>
    <row r="13" spans="1:28">
      <c r="A13" t="s">
        <v>77</v>
      </c>
    </row>
    <row r="14" spans="1:28">
      <c r="A14" t="s">
        <v>263</v>
      </c>
    </row>
    <row r="15" spans="1:28">
      <c r="A15" t="s">
        <v>264</v>
      </c>
    </row>
  </sheetData>
  <phoneticPr fontId="12" type="noConversion"/>
  <pageMargins left="0.75" right="0.75" top="1" bottom="1" header="0.5" footer="0.5"/>
  <headerFooter alignWithMargins="0"/>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4"/>
  </sheetPr>
  <dimension ref="A1:D51"/>
  <sheetViews>
    <sheetView showGridLines="0" showRowColHeaders="0" workbookViewId="0">
      <selection activeCell="E43" sqref="E43"/>
    </sheetView>
  </sheetViews>
  <sheetFormatPr baseColWidth="10" defaultColWidth="8.83203125" defaultRowHeight="14" x14ac:dyDescent="0"/>
  <cols>
    <col min="1" max="1" width="8.5" customWidth="1"/>
    <col min="2" max="2" width="55" customWidth="1"/>
    <col min="3" max="3" width="9.5" style="77" customWidth="1"/>
    <col min="4" max="4" width="14.33203125" customWidth="1"/>
  </cols>
  <sheetData>
    <row r="1" spans="1:4">
      <c r="A1" s="91" t="s">
        <v>226</v>
      </c>
      <c r="C1"/>
    </row>
    <row r="2" spans="1:4">
      <c r="A2" s="91"/>
      <c r="C2"/>
    </row>
    <row r="3" spans="1:4" ht="42">
      <c r="A3" s="76" t="s">
        <v>91</v>
      </c>
      <c r="B3" s="12" t="s">
        <v>19</v>
      </c>
      <c r="C3" s="76" t="s">
        <v>20</v>
      </c>
      <c r="D3" s="12" t="s">
        <v>129</v>
      </c>
    </row>
    <row r="4" spans="1:4" ht="28">
      <c r="A4" s="82" t="s">
        <v>161</v>
      </c>
      <c r="B4" s="11" t="s">
        <v>22</v>
      </c>
      <c r="C4" s="82" t="s">
        <v>132</v>
      </c>
      <c r="D4" s="79" t="s">
        <v>130</v>
      </c>
    </row>
    <row r="5" spans="1:4">
      <c r="A5" s="82" t="s">
        <v>162</v>
      </c>
      <c r="B5" s="11" t="s">
        <v>24</v>
      </c>
      <c r="C5" s="82" t="s">
        <v>25</v>
      </c>
      <c r="D5" s="79" t="s">
        <v>18</v>
      </c>
    </row>
    <row r="6" spans="1:4" ht="28">
      <c r="A6" s="82" t="s">
        <v>163</v>
      </c>
      <c r="B6" s="32" t="s">
        <v>27</v>
      </c>
      <c r="C6" s="82" t="s">
        <v>28</v>
      </c>
      <c r="D6" s="79" t="s">
        <v>29</v>
      </c>
    </row>
    <row r="7" spans="1:4">
      <c r="A7" s="82" t="s">
        <v>164</v>
      </c>
      <c r="B7" s="11" t="s">
        <v>31</v>
      </c>
      <c r="C7" s="82" t="s">
        <v>32</v>
      </c>
      <c r="D7" s="79" t="s">
        <v>33</v>
      </c>
    </row>
    <row r="8" spans="1:4" s="56" customFormat="1" ht="42">
      <c r="A8" s="82" t="s">
        <v>165</v>
      </c>
      <c r="B8" s="79" t="s">
        <v>35</v>
      </c>
      <c r="C8" s="82" t="s">
        <v>28</v>
      </c>
      <c r="D8" s="79" t="s">
        <v>33</v>
      </c>
    </row>
    <row r="9" spans="1:4" ht="28">
      <c r="A9" s="82" t="s">
        <v>166</v>
      </c>
      <c r="B9" s="15" t="s">
        <v>37</v>
      </c>
      <c r="C9" s="82" t="s">
        <v>38</v>
      </c>
      <c r="D9" s="79" t="s">
        <v>33</v>
      </c>
    </row>
    <row r="10" spans="1:4" ht="26.25" customHeight="1">
      <c r="A10" s="82" t="s">
        <v>167</v>
      </c>
      <c r="B10" s="15" t="s">
        <v>40</v>
      </c>
      <c r="C10" s="82" t="s">
        <v>38</v>
      </c>
      <c r="D10" s="79" t="s">
        <v>33</v>
      </c>
    </row>
    <row r="11" spans="1:4" ht="28">
      <c r="A11" s="82" t="s">
        <v>168</v>
      </c>
      <c r="B11" s="15" t="s">
        <v>42</v>
      </c>
      <c r="C11" s="82" t="s">
        <v>28</v>
      </c>
      <c r="D11" s="79" t="s">
        <v>43</v>
      </c>
    </row>
    <row r="12" spans="1:4" ht="28">
      <c r="A12" s="82" t="s">
        <v>169</v>
      </c>
      <c r="B12" s="11" t="s">
        <v>45</v>
      </c>
      <c r="C12" s="82" t="s">
        <v>46</v>
      </c>
      <c r="D12" s="79" t="s">
        <v>43</v>
      </c>
    </row>
    <row r="13" spans="1:4" ht="62.25" customHeight="1">
      <c r="A13" s="82" t="s">
        <v>170</v>
      </c>
      <c r="B13" s="78" t="s">
        <v>48</v>
      </c>
      <c r="C13" s="82" t="s">
        <v>131</v>
      </c>
      <c r="D13" s="79" t="s">
        <v>49</v>
      </c>
    </row>
    <row r="14" spans="1:4" ht="56">
      <c r="A14" s="83" t="s">
        <v>171</v>
      </c>
      <c r="B14" s="15" t="s">
        <v>51</v>
      </c>
      <c r="C14" s="82" t="s">
        <v>133</v>
      </c>
      <c r="D14" s="79" t="s">
        <v>52</v>
      </c>
    </row>
    <row r="15" spans="1:4" ht="46.5" customHeight="1">
      <c r="A15" s="84"/>
      <c r="B15" s="15" t="s">
        <v>53</v>
      </c>
      <c r="C15" s="82" t="s">
        <v>134</v>
      </c>
      <c r="D15" s="79" t="s">
        <v>54</v>
      </c>
    </row>
    <row r="16" spans="1:4" ht="28">
      <c r="A16" s="85"/>
      <c r="B16" s="36" t="s">
        <v>55</v>
      </c>
      <c r="C16" s="82" t="s">
        <v>135</v>
      </c>
      <c r="D16" s="79" t="s">
        <v>56</v>
      </c>
    </row>
    <row r="17" spans="1:4" ht="42">
      <c r="A17" s="82" t="s">
        <v>172</v>
      </c>
      <c r="B17" s="15" t="s">
        <v>58</v>
      </c>
      <c r="C17" s="82" t="s">
        <v>136</v>
      </c>
      <c r="D17" s="79" t="s">
        <v>84</v>
      </c>
    </row>
    <row r="18" spans="1:4" ht="42" customHeight="1">
      <c r="A18" s="82" t="s">
        <v>173</v>
      </c>
      <c r="B18" s="15" t="s">
        <v>86</v>
      </c>
      <c r="C18" s="82" t="s">
        <v>134</v>
      </c>
      <c r="D18" s="79" t="s">
        <v>84</v>
      </c>
    </row>
    <row r="19" spans="1:4" ht="70.5" customHeight="1">
      <c r="A19" s="472" t="s">
        <v>174</v>
      </c>
      <c r="B19" s="11" t="s">
        <v>88</v>
      </c>
      <c r="C19" s="82" t="s">
        <v>137</v>
      </c>
      <c r="D19" s="79" t="s">
        <v>84</v>
      </c>
    </row>
    <row r="20" spans="1:4" ht="42">
      <c r="A20" s="473"/>
      <c r="B20" s="11" t="s">
        <v>89</v>
      </c>
      <c r="C20" s="82" t="s">
        <v>138</v>
      </c>
      <c r="D20" s="79" t="s">
        <v>84</v>
      </c>
    </row>
    <row r="21" spans="1:4" ht="42">
      <c r="A21" s="253" t="s">
        <v>174</v>
      </c>
      <c r="B21" s="11" t="s">
        <v>90</v>
      </c>
      <c r="C21" s="82" t="s">
        <v>139</v>
      </c>
      <c r="D21" s="79" t="s">
        <v>84</v>
      </c>
    </row>
    <row r="22" spans="1:4" ht="126">
      <c r="A22" s="88" t="s">
        <v>0</v>
      </c>
      <c r="B22" s="86" t="s">
        <v>146</v>
      </c>
      <c r="C22" s="87" t="s">
        <v>114</v>
      </c>
      <c r="D22" s="86" t="s">
        <v>113</v>
      </c>
    </row>
    <row r="23" spans="1:4" ht="42">
      <c r="A23" s="85" t="s">
        <v>175</v>
      </c>
      <c r="B23" s="72" t="s">
        <v>93</v>
      </c>
      <c r="C23" s="85" t="s">
        <v>140</v>
      </c>
      <c r="D23" s="81" t="s">
        <v>94</v>
      </c>
    </row>
    <row r="24" spans="1:4" ht="56">
      <c r="A24" s="82" t="s">
        <v>176</v>
      </c>
      <c r="B24" s="15" t="s">
        <v>96</v>
      </c>
      <c r="C24" s="82" t="s">
        <v>141</v>
      </c>
      <c r="D24" s="79" t="s">
        <v>97</v>
      </c>
    </row>
    <row r="25" spans="1:4" ht="106.5" customHeight="1">
      <c r="A25" s="82" t="s">
        <v>177</v>
      </c>
      <c r="B25" s="90" t="s">
        <v>59</v>
      </c>
      <c r="C25" s="82" t="s">
        <v>142</v>
      </c>
      <c r="D25" s="79" t="s">
        <v>60</v>
      </c>
    </row>
    <row r="26" spans="1:4" ht="42">
      <c r="A26" s="82" t="s">
        <v>178</v>
      </c>
      <c r="B26" s="89" t="s">
        <v>62</v>
      </c>
      <c r="C26" s="82" t="s">
        <v>143</v>
      </c>
      <c r="D26" s="79" t="s">
        <v>63</v>
      </c>
    </row>
    <row r="27" spans="1:4" ht="28">
      <c r="A27" s="82" t="s">
        <v>179</v>
      </c>
      <c r="B27" s="81" t="s">
        <v>65</v>
      </c>
      <c r="C27" s="82" t="s">
        <v>141</v>
      </c>
      <c r="D27" s="79" t="s">
        <v>63</v>
      </c>
    </row>
    <row r="28" spans="1:4" ht="84">
      <c r="A28" s="82" t="s">
        <v>180</v>
      </c>
      <c r="B28" s="80" t="s">
        <v>67</v>
      </c>
      <c r="C28" s="82" t="s">
        <v>144</v>
      </c>
      <c r="D28" s="79" t="s">
        <v>68</v>
      </c>
    </row>
    <row r="29" spans="1:4" ht="56">
      <c r="A29" s="82" t="s">
        <v>181</v>
      </c>
      <c r="B29" s="79" t="s">
        <v>70</v>
      </c>
      <c r="C29" s="82" t="s">
        <v>145</v>
      </c>
      <c r="D29" s="79" t="s">
        <v>60</v>
      </c>
    </row>
    <row r="30" spans="1:4" ht="28">
      <c r="A30" s="82" t="s">
        <v>182</v>
      </c>
      <c r="B30" s="79" t="s">
        <v>72</v>
      </c>
      <c r="C30" s="82" t="s">
        <v>73</v>
      </c>
      <c r="D30" s="79" t="s">
        <v>60</v>
      </c>
    </row>
    <row r="32" spans="1:4" ht="48.75" customHeight="1">
      <c r="A32" s="469" t="s">
        <v>74</v>
      </c>
      <c r="B32" s="469"/>
      <c r="C32" s="469"/>
      <c r="D32" s="469"/>
    </row>
    <row r="33" spans="1:4" ht="64.5" customHeight="1">
      <c r="A33" s="469" t="s">
        <v>75</v>
      </c>
      <c r="B33" s="469"/>
      <c r="C33" s="469"/>
      <c r="D33" s="469"/>
    </row>
    <row r="34" spans="1:4" ht="59.25" customHeight="1">
      <c r="A34" s="469" t="s">
        <v>76</v>
      </c>
      <c r="B34" s="469"/>
      <c r="C34" s="469"/>
      <c r="D34" s="469"/>
    </row>
    <row r="36" spans="1:4">
      <c r="A36" s="470" t="s">
        <v>258</v>
      </c>
      <c r="B36" s="471"/>
      <c r="C36" s="471"/>
      <c r="D36" s="471"/>
    </row>
    <row r="37" spans="1:4">
      <c r="A37" s="471"/>
      <c r="B37" s="471"/>
      <c r="C37" s="471"/>
      <c r="D37" s="471"/>
    </row>
    <row r="38" spans="1:4">
      <c r="A38" s="471"/>
      <c r="B38" s="471"/>
      <c r="C38" s="471"/>
      <c r="D38" s="471"/>
    </row>
    <row r="39" spans="1:4">
      <c r="A39" s="471"/>
      <c r="B39" s="471"/>
      <c r="C39" s="471"/>
      <c r="D39" s="471"/>
    </row>
    <row r="40" spans="1:4">
      <c r="A40" s="471"/>
      <c r="B40" s="471"/>
      <c r="C40" s="471"/>
      <c r="D40" s="471"/>
    </row>
    <row r="41" spans="1:4">
      <c r="A41" s="471"/>
      <c r="B41" s="471"/>
      <c r="C41" s="471"/>
      <c r="D41" s="471"/>
    </row>
    <row r="42" spans="1:4">
      <c r="A42" s="471"/>
      <c r="B42" s="471"/>
      <c r="C42" s="471"/>
      <c r="D42" s="471"/>
    </row>
    <row r="43" spans="1:4" ht="114" customHeight="1">
      <c r="A43" s="471"/>
      <c r="B43" s="471"/>
      <c r="C43" s="471"/>
      <c r="D43" s="471"/>
    </row>
    <row r="51" ht="86.25" customHeight="1"/>
  </sheetData>
  <mergeCells count="5">
    <mergeCell ref="A33:D33"/>
    <mergeCell ref="A36:D43"/>
    <mergeCell ref="A32:D32"/>
    <mergeCell ref="A34:D34"/>
    <mergeCell ref="A19:A20"/>
  </mergeCells>
  <phoneticPr fontId="0" type="noConversion"/>
  <pageMargins left="0.78740157480314965" right="0.59055118110236227" top="0.78740157480314965" bottom="0.78740157480314965" header="0.31496062992125984" footer="0.31496062992125984"/>
  <pageSetup paperSize="9" orientation="portrait"/>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4"/>
  </sheetPr>
  <dimension ref="A1:H18"/>
  <sheetViews>
    <sheetView showGridLines="0" showRowColHeaders="0" workbookViewId="0"/>
  </sheetViews>
  <sheetFormatPr baseColWidth="10" defaultColWidth="8.83203125" defaultRowHeight="14" x14ac:dyDescent="0"/>
  <cols>
    <col min="2" max="2" width="46.5" customWidth="1"/>
    <col min="3" max="4" width="14.33203125" customWidth="1"/>
  </cols>
  <sheetData>
    <row r="1" spans="1:8">
      <c r="A1" s="91" t="s">
        <v>149</v>
      </c>
    </row>
    <row r="3" spans="1:8" ht="64.5" customHeight="1">
      <c r="A3" s="93" t="s">
        <v>2</v>
      </c>
      <c r="B3" s="92" t="s">
        <v>1</v>
      </c>
      <c r="C3" s="94" t="s">
        <v>3</v>
      </c>
      <c r="D3" s="94" t="s">
        <v>4</v>
      </c>
      <c r="E3" s="1"/>
      <c r="F3" s="1"/>
      <c r="G3" s="1"/>
      <c r="H3" s="1"/>
    </row>
    <row r="4" spans="1:8">
      <c r="A4" s="19" t="s">
        <v>5</v>
      </c>
      <c r="B4" s="13" t="s">
        <v>150</v>
      </c>
      <c r="C4" s="19" t="s">
        <v>12</v>
      </c>
      <c r="D4" s="19" t="s">
        <v>15</v>
      </c>
    </row>
    <row r="5" spans="1:8">
      <c r="A5" s="19" t="s">
        <v>6</v>
      </c>
      <c r="B5" s="13" t="s">
        <v>9</v>
      </c>
      <c r="C5" s="19" t="s">
        <v>12</v>
      </c>
      <c r="D5" s="19" t="s">
        <v>15</v>
      </c>
    </row>
    <row r="6" spans="1:8">
      <c r="A6" s="19" t="s">
        <v>7</v>
      </c>
      <c r="B6" s="13" t="s">
        <v>10</v>
      </c>
      <c r="C6" s="19" t="s">
        <v>13</v>
      </c>
      <c r="D6" s="19" t="s">
        <v>16</v>
      </c>
    </row>
    <row r="7" spans="1:8">
      <c r="A7" s="19" t="s">
        <v>8</v>
      </c>
      <c r="B7" s="13" t="s">
        <v>11</v>
      </c>
      <c r="C7" s="19" t="s">
        <v>14</v>
      </c>
      <c r="D7" s="19" t="s">
        <v>17</v>
      </c>
    </row>
    <row r="11" spans="1:8" ht="13.5" customHeight="1"/>
    <row r="12" spans="1:8" hidden="1"/>
    <row r="13" spans="1:8" hidden="1"/>
    <row r="14" spans="1:8" hidden="1"/>
    <row r="15" spans="1:8" hidden="1"/>
    <row r="16" spans="1:8" hidden="1"/>
    <row r="18" ht="20.25" customHeight="1"/>
  </sheetData>
  <phoneticPr fontId="0" type="noConversion"/>
  <pageMargins left="0.78740157480314965" right="0.59055118110236227" top="0.78740157480314965" bottom="0.78740157480314965" header="0.31496062992125984" footer="0.31496062992125984"/>
  <pageSetup paperSize="9" orientation="portrait"/>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6"/>
  </sheetPr>
  <dimension ref="A1:AE22"/>
  <sheetViews>
    <sheetView topLeftCell="A5" workbookViewId="0">
      <selection activeCell="E11" sqref="E11"/>
    </sheetView>
  </sheetViews>
  <sheetFormatPr baseColWidth="10" defaultColWidth="8.83203125" defaultRowHeight="14" x14ac:dyDescent="0"/>
  <cols>
    <col min="1" max="1" width="5.1640625" customWidth="1"/>
    <col min="2" max="2" width="22.1640625" customWidth="1"/>
    <col min="3" max="3" width="27.1640625" customWidth="1"/>
    <col min="4" max="4" width="21.5" customWidth="1"/>
    <col min="5" max="5" width="16" customWidth="1"/>
    <col min="6" max="6" width="6.83203125" customWidth="1"/>
    <col min="7" max="7" width="10" customWidth="1"/>
    <col min="8" max="8" width="10.6640625" customWidth="1"/>
    <col min="9" max="9" width="9.5" customWidth="1"/>
  </cols>
  <sheetData>
    <row r="1" spans="1:31" ht="15">
      <c r="A1" s="281" t="str">
        <f>'Date initiale'!C3</f>
        <v>Universitatea de Arhitectură și Urbanism "Ion Mincu" București</v>
      </c>
      <c r="B1" s="281"/>
      <c r="C1" s="281"/>
      <c r="D1" s="2"/>
      <c r="E1" s="2"/>
      <c r="F1" s="3"/>
      <c r="G1" s="3"/>
      <c r="H1" s="3"/>
      <c r="I1" s="3"/>
    </row>
    <row r="2" spans="1:31" ht="15">
      <c r="A2" s="281" t="str">
        <f>'Date initiale'!B4&amp;" "&amp;'Date initiale'!C4</f>
        <v>Facultatea ARHITECTURA</v>
      </c>
      <c r="B2" s="281"/>
      <c r="C2" s="281"/>
      <c r="D2" s="2"/>
      <c r="E2" s="2"/>
      <c r="F2" s="3"/>
      <c r="G2" s="3"/>
      <c r="H2" s="3"/>
      <c r="I2" s="3"/>
    </row>
    <row r="3" spans="1:31" ht="15">
      <c r="A3" s="281" t="str">
        <f>'Date initiale'!B5&amp;" "&amp;'Date initiale'!C5</f>
        <v>Departamentul SINTEZA PROIECTARII DE ARHITECTURA</v>
      </c>
      <c r="B3" s="281"/>
      <c r="C3" s="281"/>
      <c r="D3" s="2"/>
      <c r="E3" s="2"/>
      <c r="F3" s="2"/>
      <c r="G3" s="2"/>
      <c r="H3" s="2"/>
      <c r="I3" s="2"/>
    </row>
    <row r="4" spans="1:31" ht="15">
      <c r="A4" s="475" t="str">
        <f>'Date initiale'!C6&amp;", "&amp;'Date initiale'!C7</f>
        <v>MACHEDON ANA MARIA, CONFERENTIAR</v>
      </c>
      <c r="B4" s="475"/>
      <c r="C4" s="475"/>
      <c r="D4" s="2"/>
      <c r="E4" s="2"/>
      <c r="F4" s="3"/>
      <c r="G4" s="3"/>
      <c r="H4" s="3"/>
      <c r="I4" s="3"/>
    </row>
    <row r="5" spans="1:31" s="203" customFormat="1" ht="15">
      <c r="A5" s="282"/>
      <c r="B5" s="282"/>
      <c r="C5" s="282"/>
      <c r="D5" s="2"/>
      <c r="E5" s="2"/>
      <c r="F5" s="3"/>
      <c r="G5" s="3"/>
      <c r="H5" s="3"/>
      <c r="I5" s="3"/>
    </row>
    <row r="6" spans="1:31" ht="15">
      <c r="A6" s="474" t="s">
        <v>159</v>
      </c>
      <c r="B6" s="474"/>
      <c r="C6" s="474"/>
      <c r="D6" s="474"/>
      <c r="E6" s="474"/>
      <c r="F6" s="474"/>
      <c r="G6" s="474"/>
      <c r="H6" s="474"/>
      <c r="I6" s="474"/>
    </row>
    <row r="7" spans="1:31" ht="15">
      <c r="A7" s="474" t="str">
        <f>'Descriere indicatori'!A4&amp;". "&amp;'Descriere indicatori'!B4</f>
        <v xml:space="preserve">I1. Cărţi de autor/capitole publicate la edituri cu prestigiu internaţional* </v>
      </c>
      <c r="B7" s="474"/>
      <c r="C7" s="474"/>
      <c r="D7" s="474"/>
      <c r="E7" s="474"/>
      <c r="F7" s="474"/>
      <c r="G7" s="474"/>
      <c r="H7" s="474"/>
      <c r="I7" s="474"/>
    </row>
    <row r="8" spans="1:31" ht="16" thickBot="1">
      <c r="A8" s="39"/>
      <c r="B8" s="39"/>
      <c r="C8" s="39"/>
      <c r="D8" s="39"/>
      <c r="E8" s="39"/>
      <c r="F8" s="39"/>
      <c r="G8" s="39"/>
      <c r="H8" s="39"/>
      <c r="I8" s="39"/>
    </row>
    <row r="9" spans="1:31" s="6" customFormat="1" ht="57" thickBot="1">
      <c r="A9" s="209" t="s">
        <v>80</v>
      </c>
      <c r="B9" s="210" t="s">
        <v>115</v>
      </c>
      <c r="C9" s="210" t="s">
        <v>227</v>
      </c>
      <c r="D9" s="210" t="s">
        <v>117</v>
      </c>
      <c r="E9" s="210" t="s">
        <v>118</v>
      </c>
      <c r="F9" s="211" t="s">
        <v>119</v>
      </c>
      <c r="G9" s="210" t="s">
        <v>120</v>
      </c>
      <c r="H9" s="210" t="s">
        <v>121</v>
      </c>
      <c r="I9" s="212" t="s">
        <v>122</v>
      </c>
      <c r="J9" s="4"/>
      <c r="K9" s="287" t="s">
        <v>157</v>
      </c>
      <c r="L9" s="5"/>
      <c r="M9" s="5"/>
      <c r="N9" s="5"/>
      <c r="O9" s="5"/>
      <c r="P9" s="5"/>
      <c r="Q9" s="5"/>
      <c r="R9" s="5"/>
      <c r="S9" s="5"/>
      <c r="T9" s="5"/>
      <c r="U9" s="5"/>
      <c r="V9" s="5"/>
      <c r="W9" s="5"/>
      <c r="X9" s="5"/>
      <c r="Y9" s="5"/>
      <c r="Z9" s="5"/>
      <c r="AA9" s="5"/>
      <c r="AB9" s="5"/>
      <c r="AC9" s="5"/>
      <c r="AD9" s="5"/>
      <c r="AE9" s="5"/>
    </row>
    <row r="10" spans="1:31" s="6" customFormat="1" ht="70">
      <c r="A10" s="118">
        <v>1</v>
      </c>
      <c r="B10" s="400" t="s">
        <v>477</v>
      </c>
      <c r="C10" s="400" t="s">
        <v>272</v>
      </c>
      <c r="D10" s="400" t="s">
        <v>273</v>
      </c>
      <c r="E10" s="120" t="s">
        <v>274</v>
      </c>
      <c r="F10" s="121">
        <v>2022</v>
      </c>
      <c r="G10" s="121">
        <v>175</v>
      </c>
      <c r="H10" s="121">
        <v>12</v>
      </c>
      <c r="I10" s="340">
        <v>2.5</v>
      </c>
      <c r="J10" s="8"/>
      <c r="K10" s="288" t="s">
        <v>158</v>
      </c>
      <c r="L10" s="9"/>
      <c r="M10" s="9"/>
      <c r="N10" s="9"/>
      <c r="O10" s="9"/>
      <c r="P10" s="9"/>
      <c r="Q10" s="9"/>
      <c r="R10" s="9"/>
      <c r="S10" s="9"/>
      <c r="T10" s="9"/>
      <c r="U10" s="10"/>
      <c r="V10" s="10"/>
      <c r="W10" s="10"/>
      <c r="X10" s="10"/>
      <c r="Y10" s="10"/>
      <c r="Z10" s="10"/>
      <c r="AA10" s="10"/>
      <c r="AB10" s="10"/>
      <c r="AC10" s="10"/>
      <c r="AD10" s="10"/>
      <c r="AE10" s="10"/>
    </row>
    <row r="11" spans="1:31" s="6" customFormat="1" ht="56">
      <c r="A11" s="122">
        <f>A10+1</f>
        <v>2</v>
      </c>
      <c r="B11" s="401" t="s">
        <v>275</v>
      </c>
      <c r="C11" s="402" t="s">
        <v>276</v>
      </c>
      <c r="D11" s="401" t="s">
        <v>277</v>
      </c>
      <c r="E11" s="403" t="s">
        <v>278</v>
      </c>
      <c r="F11" s="126">
        <v>2007</v>
      </c>
      <c r="G11" s="127">
        <v>95</v>
      </c>
      <c r="H11" s="127">
        <v>14</v>
      </c>
      <c r="I11" s="341">
        <v>10</v>
      </c>
      <c r="J11" s="8"/>
      <c r="K11" s="286"/>
      <c r="L11" s="9"/>
      <c r="M11" s="9"/>
      <c r="N11" s="9"/>
      <c r="O11" s="9"/>
      <c r="P11" s="9"/>
      <c r="Q11" s="9"/>
      <c r="R11" s="9"/>
      <c r="S11" s="9"/>
      <c r="T11" s="9"/>
      <c r="U11" s="10"/>
      <c r="V11" s="10"/>
      <c r="W11" s="10"/>
      <c r="X11" s="10"/>
      <c r="Y11" s="10"/>
      <c r="Z11" s="10"/>
      <c r="AA11" s="10"/>
      <c r="AB11" s="10"/>
      <c r="AC11" s="10"/>
      <c r="AD11" s="10"/>
      <c r="AE11" s="10"/>
    </row>
    <row r="12" spans="1:31" s="6" customFormat="1" ht="42">
      <c r="A12" s="122">
        <f t="shared" ref="A12:A19" si="0">A11+1</f>
        <v>3</v>
      </c>
      <c r="B12" s="402" t="s">
        <v>275</v>
      </c>
      <c r="C12" s="402" t="s">
        <v>279</v>
      </c>
      <c r="D12" s="402" t="s">
        <v>277</v>
      </c>
      <c r="E12" s="125" t="s">
        <v>280</v>
      </c>
      <c r="F12" s="126">
        <v>2007</v>
      </c>
      <c r="G12" s="127">
        <v>95</v>
      </c>
      <c r="H12" s="127">
        <v>14</v>
      </c>
      <c r="I12" s="341">
        <v>10</v>
      </c>
      <c r="J12" s="8"/>
      <c r="K12" s="9"/>
      <c r="L12" s="9"/>
      <c r="M12" s="9"/>
      <c r="N12" s="9"/>
      <c r="O12" s="9"/>
      <c r="P12" s="9"/>
      <c r="Q12" s="9"/>
      <c r="R12" s="9"/>
      <c r="S12" s="9"/>
      <c r="T12" s="9"/>
      <c r="U12" s="10"/>
      <c r="V12" s="10"/>
      <c r="W12" s="10"/>
      <c r="X12" s="10"/>
      <c r="Y12" s="10"/>
      <c r="Z12" s="10"/>
      <c r="AA12" s="10"/>
      <c r="AB12" s="10"/>
      <c r="AC12" s="10"/>
      <c r="AD12" s="10"/>
      <c r="AE12" s="10"/>
    </row>
    <row r="13" spans="1:31" s="6" customFormat="1" ht="42">
      <c r="A13" s="122">
        <f t="shared" si="0"/>
        <v>4</v>
      </c>
      <c r="B13" s="401" t="s">
        <v>275</v>
      </c>
      <c r="C13" s="402" t="s">
        <v>281</v>
      </c>
      <c r="D13" s="401" t="s">
        <v>282</v>
      </c>
      <c r="E13" s="125" t="s">
        <v>283</v>
      </c>
      <c r="F13" s="126">
        <v>2005</v>
      </c>
      <c r="G13" s="127">
        <v>167</v>
      </c>
      <c r="H13" s="127">
        <v>2</v>
      </c>
      <c r="I13" s="341">
        <v>10</v>
      </c>
      <c r="J13" s="8"/>
      <c r="K13" s="9"/>
      <c r="L13" s="9"/>
      <c r="M13" s="9"/>
      <c r="N13" s="9"/>
      <c r="O13" s="9"/>
      <c r="P13" s="9"/>
      <c r="Q13" s="9"/>
      <c r="R13" s="9"/>
      <c r="S13" s="9"/>
      <c r="T13" s="9"/>
      <c r="U13" s="10"/>
      <c r="V13" s="10"/>
      <c r="W13" s="10"/>
      <c r="X13" s="10"/>
      <c r="Y13" s="10"/>
      <c r="Z13" s="10"/>
      <c r="AA13" s="10"/>
      <c r="AB13" s="10"/>
      <c r="AC13" s="10"/>
      <c r="AD13" s="10"/>
      <c r="AE13" s="10"/>
    </row>
    <row r="14" spans="1:31" s="6" customFormat="1" ht="15">
      <c r="A14" s="122">
        <f t="shared" si="0"/>
        <v>5</v>
      </c>
      <c r="B14" s="124"/>
      <c r="C14" s="124"/>
      <c r="D14" s="124"/>
      <c r="E14" s="125"/>
      <c r="F14" s="126"/>
      <c r="G14" s="127"/>
      <c r="H14" s="127"/>
      <c r="I14" s="341"/>
      <c r="J14" s="8"/>
      <c r="K14" s="9"/>
      <c r="L14" s="9"/>
      <c r="M14" s="9"/>
      <c r="N14" s="9"/>
      <c r="O14" s="9"/>
      <c r="P14" s="9"/>
      <c r="Q14" s="9"/>
      <c r="R14" s="9"/>
      <c r="S14" s="9"/>
      <c r="T14" s="9"/>
      <c r="U14" s="10"/>
      <c r="V14" s="10"/>
      <c r="W14" s="10"/>
      <c r="X14" s="10"/>
      <c r="Y14" s="10"/>
      <c r="Z14" s="10"/>
      <c r="AA14" s="10"/>
      <c r="AB14" s="10"/>
      <c r="AC14" s="10"/>
      <c r="AD14" s="10"/>
      <c r="AE14" s="10"/>
    </row>
    <row r="15" spans="1:31" s="6" customFormat="1" ht="15">
      <c r="A15" s="122">
        <f t="shared" si="0"/>
        <v>6</v>
      </c>
      <c r="B15" s="124"/>
      <c r="C15" s="124"/>
      <c r="D15" s="124"/>
      <c r="E15" s="125"/>
      <c r="F15" s="126"/>
      <c r="G15" s="127"/>
      <c r="H15" s="127"/>
      <c r="I15" s="341"/>
      <c r="J15" s="8"/>
      <c r="K15" s="9"/>
      <c r="L15" s="9"/>
      <c r="M15" s="9"/>
      <c r="N15" s="9"/>
      <c r="O15" s="9"/>
      <c r="P15" s="9"/>
      <c r="Q15" s="9"/>
      <c r="R15" s="9"/>
      <c r="S15" s="9"/>
      <c r="T15" s="9"/>
      <c r="U15" s="10"/>
      <c r="V15" s="10"/>
      <c r="W15" s="10"/>
      <c r="X15" s="10"/>
      <c r="Y15" s="10"/>
      <c r="Z15" s="10"/>
      <c r="AA15" s="10"/>
      <c r="AB15" s="10"/>
      <c r="AC15" s="10"/>
      <c r="AD15" s="10"/>
      <c r="AE15" s="10"/>
    </row>
    <row r="16" spans="1:31" s="6" customFormat="1" ht="15">
      <c r="A16" s="122">
        <f t="shared" si="0"/>
        <v>7</v>
      </c>
      <c r="B16" s="123"/>
      <c r="C16" s="124"/>
      <c r="D16" s="123"/>
      <c r="E16" s="125"/>
      <c r="F16" s="126"/>
      <c r="G16" s="127"/>
      <c r="H16" s="127"/>
      <c r="I16" s="341"/>
      <c r="J16" s="8"/>
      <c r="K16" s="9"/>
      <c r="L16" s="9"/>
      <c r="M16" s="9"/>
      <c r="N16" s="9"/>
      <c r="O16" s="9"/>
      <c r="P16" s="9"/>
      <c r="Q16" s="9"/>
      <c r="R16" s="9"/>
      <c r="S16" s="9"/>
      <c r="T16" s="9"/>
      <c r="U16" s="10"/>
      <c r="V16" s="10"/>
      <c r="W16" s="10"/>
      <c r="X16" s="10"/>
      <c r="Y16" s="10"/>
      <c r="Z16" s="10"/>
      <c r="AA16" s="10"/>
      <c r="AB16" s="10"/>
      <c r="AC16" s="10"/>
      <c r="AD16" s="10"/>
      <c r="AE16" s="10"/>
    </row>
    <row r="17" spans="1:31" s="6" customFormat="1" ht="15">
      <c r="A17" s="122">
        <f t="shared" si="0"/>
        <v>8</v>
      </c>
      <c r="B17" s="124"/>
      <c r="C17" s="124"/>
      <c r="D17" s="124"/>
      <c r="E17" s="125"/>
      <c r="F17" s="126"/>
      <c r="G17" s="127"/>
      <c r="H17" s="127"/>
      <c r="I17" s="341"/>
      <c r="J17" s="8"/>
      <c r="K17" s="9"/>
      <c r="L17" s="9"/>
      <c r="M17" s="9"/>
      <c r="N17" s="9"/>
      <c r="O17" s="9"/>
      <c r="P17" s="9"/>
      <c r="Q17" s="9"/>
      <c r="R17" s="9"/>
      <c r="S17" s="9"/>
      <c r="T17" s="9"/>
      <c r="U17" s="10"/>
      <c r="V17" s="10"/>
      <c r="W17" s="10"/>
      <c r="X17" s="10"/>
      <c r="Y17" s="10"/>
      <c r="Z17" s="10"/>
      <c r="AA17" s="10"/>
      <c r="AB17" s="10"/>
      <c r="AC17" s="10"/>
      <c r="AD17" s="10"/>
      <c r="AE17" s="10"/>
    </row>
    <row r="18" spans="1:31" s="6" customFormat="1" ht="15">
      <c r="A18" s="122">
        <f t="shared" si="0"/>
        <v>9</v>
      </c>
      <c r="B18" s="123"/>
      <c r="C18" s="124"/>
      <c r="D18" s="123"/>
      <c r="E18" s="125"/>
      <c r="F18" s="126"/>
      <c r="G18" s="127"/>
      <c r="H18" s="127"/>
      <c r="I18" s="341"/>
      <c r="J18" s="8"/>
      <c r="K18" s="9"/>
      <c r="L18" s="9"/>
      <c r="M18" s="9"/>
      <c r="N18" s="9"/>
      <c r="O18" s="9"/>
      <c r="P18" s="9"/>
      <c r="Q18" s="9"/>
      <c r="R18" s="9"/>
      <c r="S18" s="9"/>
      <c r="T18" s="9"/>
      <c r="U18" s="10"/>
      <c r="V18" s="10"/>
      <c r="W18" s="10"/>
      <c r="X18" s="10"/>
      <c r="Y18" s="10"/>
      <c r="Z18" s="10"/>
      <c r="AA18" s="10"/>
      <c r="AB18" s="10"/>
      <c r="AC18" s="10"/>
      <c r="AD18" s="10"/>
      <c r="AE18" s="10"/>
    </row>
    <row r="19" spans="1:31" s="6" customFormat="1" ht="16" thickBot="1">
      <c r="A19" s="134">
        <f t="shared" si="0"/>
        <v>10</v>
      </c>
      <c r="B19" s="129"/>
      <c r="C19" s="129"/>
      <c r="D19" s="129"/>
      <c r="E19" s="130"/>
      <c r="F19" s="131"/>
      <c r="G19" s="132"/>
      <c r="H19" s="132"/>
      <c r="I19" s="342"/>
      <c r="J19" s="8"/>
      <c r="K19" s="9"/>
      <c r="L19" s="9"/>
      <c r="M19" s="9"/>
      <c r="N19" s="9"/>
      <c r="O19" s="9"/>
      <c r="P19" s="9"/>
      <c r="Q19" s="9"/>
      <c r="R19" s="9"/>
      <c r="S19" s="9"/>
      <c r="T19" s="9"/>
      <c r="U19" s="10"/>
      <c r="V19" s="10"/>
      <c r="W19" s="10"/>
      <c r="X19" s="10"/>
      <c r="Y19" s="10"/>
      <c r="Z19" s="10"/>
      <c r="AA19" s="10"/>
      <c r="AB19" s="10"/>
      <c r="AC19" s="10"/>
      <c r="AD19" s="10"/>
      <c r="AE19" s="10"/>
    </row>
    <row r="20" spans="1:31" ht="15" thickBot="1">
      <c r="A20" s="377"/>
      <c r="B20" s="133"/>
      <c r="C20" s="133"/>
      <c r="D20" s="133"/>
      <c r="E20" s="133"/>
      <c r="F20" s="133"/>
      <c r="G20" s="133"/>
      <c r="H20" s="135" t="str">
        <f>"Total "&amp;LEFT(A7,2)</f>
        <v>Total I1</v>
      </c>
      <c r="I20" s="136">
        <f>SUM(I10:I19)</f>
        <v>32.5</v>
      </c>
    </row>
    <row r="22" spans="1:31" ht="33.75" customHeight="1">
      <c r="A22" s="476" t="str">
        <f>'Descriere indicatori'!A32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76"/>
      <c r="C22" s="476"/>
      <c r="D22" s="476"/>
      <c r="E22" s="476"/>
      <c r="F22" s="476"/>
      <c r="G22" s="476"/>
      <c r="H22" s="476"/>
      <c r="I22" s="476"/>
    </row>
  </sheetData>
  <mergeCells count="4">
    <mergeCell ref="A6:I6"/>
    <mergeCell ref="A7:I7"/>
    <mergeCell ref="A4:C4"/>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6"/>
  </sheetPr>
  <dimension ref="A1:AE25"/>
  <sheetViews>
    <sheetView workbookViewId="0">
      <selection activeCell="A6" sqref="A6:I6"/>
    </sheetView>
  </sheetViews>
  <sheetFormatPr baseColWidth="10" defaultColWidth="8.83203125" defaultRowHeight="14" x14ac:dyDescent="0"/>
  <cols>
    <col min="1" max="1" width="5.1640625" customWidth="1"/>
    <col min="2" max="2" width="22.1640625" customWidth="1"/>
    <col min="3" max="3" width="27.1640625" customWidth="1"/>
    <col min="4" max="4" width="21.5" customWidth="1"/>
    <col min="5" max="5" width="16" customWidth="1"/>
    <col min="6" max="6" width="6.83203125" customWidth="1"/>
    <col min="7" max="7" width="10" customWidth="1"/>
    <col min="8" max="8" width="10.5" customWidth="1"/>
    <col min="9" max="9" width="9.6640625" customWidth="1"/>
  </cols>
  <sheetData>
    <row r="1" spans="1:31" ht="15">
      <c r="A1" s="281" t="str">
        <f>'Date initiale'!C3</f>
        <v>Universitatea de Arhitectură și Urbanism "Ion Mincu" București</v>
      </c>
      <c r="B1" s="281"/>
      <c r="C1" s="281"/>
      <c r="D1" s="2"/>
      <c r="E1" s="2"/>
      <c r="F1" s="3"/>
      <c r="G1" s="3"/>
      <c r="H1" s="3"/>
      <c r="I1" s="3"/>
    </row>
    <row r="2" spans="1:31" ht="15">
      <c r="A2" s="281" t="str">
        <f>'Date initiale'!B4&amp;" "&amp;'Date initiale'!C4</f>
        <v>Facultatea ARHITECTURA</v>
      </c>
      <c r="B2" s="281"/>
      <c r="C2" s="281"/>
      <c r="D2" s="2"/>
      <c r="E2" s="2"/>
      <c r="F2" s="3"/>
      <c r="G2" s="3"/>
      <c r="H2" s="3"/>
      <c r="I2" s="3"/>
    </row>
    <row r="3" spans="1:31" ht="15">
      <c r="A3" s="281" t="str">
        <f>'Date initiale'!B5&amp;" "&amp;'Date initiale'!C5</f>
        <v>Departamentul SINTEZA PROIECTARII DE ARHITECTURA</v>
      </c>
      <c r="B3" s="281"/>
      <c r="C3" s="281"/>
      <c r="D3" s="2"/>
      <c r="E3" s="2"/>
      <c r="F3" s="2"/>
      <c r="G3" s="2"/>
      <c r="H3" s="2"/>
      <c r="I3" s="2"/>
    </row>
    <row r="4" spans="1:31" ht="15">
      <c r="A4" s="475" t="str">
        <f>'Date initiale'!C6&amp;", "&amp;'Date initiale'!C7</f>
        <v>MACHEDON ANA MARIA, CONFERENTIAR</v>
      </c>
      <c r="B4" s="475"/>
      <c r="C4" s="475"/>
      <c r="D4" s="2"/>
      <c r="E4" s="2"/>
      <c r="F4" s="3"/>
      <c r="G4" s="3"/>
      <c r="H4" s="3"/>
      <c r="I4" s="3"/>
    </row>
    <row r="5" spans="1:31" s="203" customFormat="1" ht="15">
      <c r="A5" s="282"/>
      <c r="B5" s="282"/>
      <c r="C5" s="282"/>
      <c r="D5" s="2"/>
      <c r="E5" s="2"/>
      <c r="F5" s="3"/>
      <c r="G5" s="3"/>
      <c r="H5" s="3"/>
      <c r="I5" s="3"/>
    </row>
    <row r="6" spans="1:31" ht="15">
      <c r="A6" s="474" t="s">
        <v>159</v>
      </c>
      <c r="B6" s="474"/>
      <c r="C6" s="474"/>
      <c r="D6" s="474"/>
      <c r="E6" s="474"/>
      <c r="F6" s="474"/>
      <c r="G6" s="474"/>
      <c r="H6" s="474"/>
      <c r="I6" s="474"/>
    </row>
    <row r="7" spans="1:31" ht="15">
      <c r="A7" s="474" t="str">
        <f>'Descriere indicatori'!A5&amp;". "&amp;'Descriere indicatori'!B5</f>
        <v xml:space="preserve">I2. Cărţi de autor publicate la edituri cu prestigiu naţional* </v>
      </c>
      <c r="B7" s="474"/>
      <c r="C7" s="474"/>
      <c r="D7" s="474"/>
      <c r="E7" s="474"/>
      <c r="F7" s="474"/>
      <c r="G7" s="474"/>
      <c r="H7" s="474"/>
      <c r="I7" s="474"/>
    </row>
    <row r="8" spans="1:31" ht="16" thickBot="1">
      <c r="A8" s="39"/>
      <c r="B8" s="39"/>
      <c r="C8" s="39"/>
      <c r="D8" s="39"/>
      <c r="E8" s="39"/>
      <c r="F8" s="39"/>
      <c r="G8" s="39"/>
      <c r="H8" s="39"/>
      <c r="I8" s="39"/>
    </row>
    <row r="9" spans="1:31" s="6" customFormat="1" ht="57" thickBot="1">
      <c r="A9" s="213" t="s">
        <v>80</v>
      </c>
      <c r="B9" s="214" t="s">
        <v>115</v>
      </c>
      <c r="C9" s="214" t="s">
        <v>116</v>
      </c>
      <c r="D9" s="214" t="s">
        <v>117</v>
      </c>
      <c r="E9" s="214" t="s">
        <v>118</v>
      </c>
      <c r="F9" s="215" t="s">
        <v>119</v>
      </c>
      <c r="G9" s="214" t="s">
        <v>120</v>
      </c>
      <c r="H9" s="214" t="s">
        <v>121</v>
      </c>
      <c r="I9" s="216" t="s">
        <v>122</v>
      </c>
      <c r="J9" s="4"/>
      <c r="K9" s="287" t="s">
        <v>157</v>
      </c>
      <c r="L9" s="5"/>
      <c r="M9" s="5"/>
      <c r="N9" s="5"/>
      <c r="O9" s="5"/>
      <c r="P9" s="5"/>
      <c r="Q9" s="5"/>
      <c r="R9" s="5"/>
      <c r="S9" s="5"/>
      <c r="T9" s="5"/>
      <c r="U9" s="5"/>
      <c r="V9" s="5"/>
      <c r="W9" s="5"/>
      <c r="X9" s="5"/>
      <c r="Y9" s="5"/>
      <c r="Z9" s="5"/>
      <c r="AA9" s="5"/>
      <c r="AB9" s="5"/>
      <c r="AC9" s="5"/>
      <c r="AD9" s="5"/>
      <c r="AE9" s="5"/>
    </row>
    <row r="10" spans="1:31" s="6" customFormat="1" ht="15">
      <c r="A10" s="137">
        <v>1</v>
      </c>
      <c r="B10" s="138"/>
      <c r="C10" s="139"/>
      <c r="D10" s="138"/>
      <c r="E10" s="140"/>
      <c r="F10" s="141"/>
      <c r="G10" s="138"/>
      <c r="H10" s="138"/>
      <c r="I10" s="343"/>
      <c r="J10" s="7"/>
      <c r="K10" s="288">
        <v>15</v>
      </c>
      <c r="L10" s="7"/>
      <c r="M10" s="7"/>
      <c r="N10" s="7"/>
      <c r="O10" s="7"/>
      <c r="P10" s="7"/>
      <c r="Q10" s="7"/>
      <c r="R10" s="7"/>
      <c r="S10" s="7"/>
      <c r="T10" s="7"/>
      <c r="U10" s="7"/>
      <c r="V10" s="7"/>
      <c r="W10" s="7"/>
      <c r="X10" s="7"/>
      <c r="Y10" s="7"/>
      <c r="Z10" s="7"/>
      <c r="AA10" s="7"/>
      <c r="AB10" s="7"/>
      <c r="AC10" s="7"/>
      <c r="AD10" s="7"/>
      <c r="AE10" s="7"/>
    </row>
    <row r="11" spans="1:31" s="6" customFormat="1" ht="15">
      <c r="A11" s="142">
        <f>A10+1</f>
        <v>2</v>
      </c>
      <c r="B11" s="143"/>
      <c r="C11" s="144"/>
      <c r="D11" s="143"/>
      <c r="E11" s="144"/>
      <c r="F11" s="145"/>
      <c r="G11" s="143"/>
      <c r="H11" s="143"/>
      <c r="I11" s="344"/>
      <c r="J11" s="7"/>
      <c r="K11" s="57"/>
      <c r="L11" s="7"/>
      <c r="M11" s="7"/>
      <c r="N11" s="7"/>
      <c r="O11" s="7"/>
      <c r="P11" s="7"/>
      <c r="Q11" s="7"/>
      <c r="R11" s="7"/>
      <c r="S11" s="7"/>
      <c r="T11" s="7"/>
      <c r="U11" s="7"/>
      <c r="V11" s="7"/>
      <c r="W11" s="7"/>
      <c r="X11" s="7"/>
      <c r="Y11" s="7"/>
      <c r="Z11" s="7"/>
      <c r="AA11" s="7"/>
      <c r="AB11" s="7"/>
      <c r="AC11" s="7"/>
      <c r="AD11" s="7"/>
      <c r="AE11" s="7"/>
    </row>
    <row r="12" spans="1:31" s="6" customFormat="1" ht="15">
      <c r="A12" s="142">
        <f t="shared" ref="A12:A19" si="0">A11+1</f>
        <v>3</v>
      </c>
      <c r="B12" s="144"/>
      <c r="C12" s="144"/>
      <c r="D12" s="143"/>
      <c r="E12" s="144"/>
      <c r="F12" s="145"/>
      <c r="G12" s="146"/>
      <c r="H12" s="143"/>
      <c r="I12" s="344"/>
      <c r="J12" s="7"/>
      <c r="K12" s="7"/>
      <c r="L12" s="7"/>
      <c r="M12" s="7"/>
      <c r="N12" s="7"/>
      <c r="O12" s="7"/>
      <c r="P12" s="7"/>
      <c r="Q12" s="7"/>
      <c r="R12" s="7"/>
      <c r="S12" s="7"/>
      <c r="T12" s="7"/>
      <c r="U12" s="7"/>
      <c r="V12" s="7"/>
      <c r="W12" s="7"/>
      <c r="X12" s="7"/>
      <c r="Y12" s="7"/>
      <c r="Z12" s="7"/>
      <c r="AA12" s="7"/>
      <c r="AB12" s="7"/>
      <c r="AC12" s="7"/>
      <c r="AD12" s="7"/>
      <c r="AE12" s="7"/>
    </row>
    <row r="13" spans="1:31" s="6" customFormat="1" ht="15">
      <c r="A13" s="142">
        <f t="shared" si="0"/>
        <v>4</v>
      </c>
      <c r="B13" s="144"/>
      <c r="C13" s="144"/>
      <c r="D13" s="143"/>
      <c r="E13" s="144"/>
      <c r="F13" s="145"/>
      <c r="G13" s="146"/>
      <c r="H13" s="146"/>
      <c r="I13" s="344"/>
      <c r="J13" s="7"/>
      <c r="K13" s="7"/>
      <c r="L13" s="7"/>
      <c r="M13" s="7"/>
      <c r="N13" s="7"/>
      <c r="O13" s="7"/>
      <c r="P13" s="7"/>
      <c r="Q13" s="7"/>
      <c r="R13" s="7"/>
      <c r="S13" s="7"/>
      <c r="T13" s="7"/>
      <c r="U13" s="7"/>
      <c r="V13" s="7"/>
      <c r="W13" s="7"/>
      <c r="X13" s="7"/>
      <c r="Y13" s="7"/>
      <c r="Z13" s="7"/>
      <c r="AA13" s="7"/>
      <c r="AB13" s="7"/>
      <c r="AC13" s="7"/>
      <c r="AD13" s="7"/>
      <c r="AE13" s="7"/>
    </row>
    <row r="14" spans="1:31" s="6" customFormat="1" ht="15">
      <c r="A14" s="142">
        <f t="shared" si="0"/>
        <v>5</v>
      </c>
      <c r="B14" s="143"/>
      <c r="C14" s="144"/>
      <c r="D14" s="143"/>
      <c r="E14" s="144"/>
      <c r="F14" s="145"/>
      <c r="G14" s="143"/>
      <c r="H14" s="143"/>
      <c r="I14" s="344"/>
      <c r="J14" s="7"/>
      <c r="K14" s="7"/>
      <c r="L14" s="7"/>
      <c r="M14" s="7"/>
      <c r="N14" s="7"/>
      <c r="O14" s="7"/>
      <c r="P14" s="7"/>
      <c r="Q14" s="7"/>
      <c r="R14" s="7"/>
      <c r="S14" s="7"/>
      <c r="T14" s="7"/>
      <c r="U14" s="7"/>
      <c r="V14" s="7"/>
      <c r="W14" s="7"/>
      <c r="X14" s="7"/>
      <c r="Y14" s="7"/>
      <c r="Z14" s="7"/>
      <c r="AA14" s="7"/>
      <c r="AB14" s="7"/>
      <c r="AC14" s="7"/>
      <c r="AD14" s="7"/>
      <c r="AE14" s="7"/>
    </row>
    <row r="15" spans="1:31" s="6" customFormat="1" ht="15">
      <c r="A15" s="142">
        <f t="shared" si="0"/>
        <v>6</v>
      </c>
      <c r="B15" s="144"/>
      <c r="C15" s="144"/>
      <c r="D15" s="143"/>
      <c r="E15" s="144"/>
      <c r="F15" s="145"/>
      <c r="G15" s="146"/>
      <c r="H15" s="143"/>
      <c r="I15" s="344"/>
      <c r="J15" s="7"/>
      <c r="K15" s="7"/>
      <c r="L15" s="7"/>
      <c r="M15" s="7"/>
      <c r="N15" s="7"/>
      <c r="O15" s="7"/>
      <c r="P15" s="7"/>
      <c r="Q15" s="7"/>
      <c r="R15" s="7"/>
      <c r="S15" s="7"/>
      <c r="T15" s="7"/>
      <c r="U15" s="7"/>
      <c r="V15" s="7"/>
      <c r="W15" s="7"/>
      <c r="X15" s="7"/>
      <c r="Y15" s="7"/>
      <c r="Z15" s="7"/>
      <c r="AA15" s="7"/>
      <c r="AB15" s="7"/>
      <c r="AC15" s="7"/>
      <c r="AD15" s="7"/>
      <c r="AE15" s="7"/>
    </row>
    <row r="16" spans="1:31" s="6" customFormat="1" ht="15">
      <c r="A16" s="142">
        <f t="shared" si="0"/>
        <v>7</v>
      </c>
      <c r="B16" s="144"/>
      <c r="C16" s="144"/>
      <c r="D16" s="143"/>
      <c r="E16" s="144"/>
      <c r="F16" s="145"/>
      <c r="G16" s="146"/>
      <c r="H16" s="146"/>
      <c r="I16" s="344"/>
      <c r="J16" s="7"/>
      <c r="K16" s="7"/>
      <c r="L16" s="7"/>
      <c r="M16" s="7"/>
      <c r="N16" s="7"/>
      <c r="O16" s="7"/>
      <c r="P16" s="7"/>
      <c r="Q16" s="7"/>
      <c r="R16" s="7"/>
      <c r="S16" s="7"/>
      <c r="T16" s="7"/>
      <c r="U16" s="7"/>
      <c r="V16" s="7"/>
      <c r="W16" s="7"/>
      <c r="X16" s="7"/>
      <c r="Y16" s="7"/>
      <c r="Z16" s="7"/>
      <c r="AA16" s="7"/>
      <c r="AB16" s="7"/>
      <c r="AC16" s="7"/>
      <c r="AD16" s="7"/>
      <c r="AE16" s="7"/>
    </row>
    <row r="17" spans="1:31" s="6" customFormat="1" ht="15">
      <c r="A17" s="142">
        <f t="shared" si="0"/>
        <v>8</v>
      </c>
      <c r="B17" s="147"/>
      <c r="C17" s="144"/>
      <c r="D17" s="147"/>
      <c r="E17" s="148"/>
      <c r="F17" s="145"/>
      <c r="G17" s="146"/>
      <c r="H17" s="146"/>
      <c r="I17" s="344"/>
      <c r="J17" s="7"/>
      <c r="K17" s="7"/>
      <c r="L17" s="7"/>
      <c r="M17" s="7"/>
      <c r="N17" s="7"/>
      <c r="O17" s="7"/>
      <c r="P17" s="7"/>
      <c r="Q17" s="7"/>
      <c r="R17" s="7"/>
      <c r="S17" s="7"/>
      <c r="T17" s="7"/>
      <c r="U17" s="7"/>
      <c r="V17" s="7"/>
      <c r="W17" s="7"/>
      <c r="X17" s="7"/>
      <c r="Y17" s="7"/>
      <c r="Z17" s="7"/>
      <c r="AA17" s="7"/>
      <c r="AB17" s="7"/>
      <c r="AC17" s="7"/>
      <c r="AD17" s="7"/>
      <c r="AE17" s="7"/>
    </row>
    <row r="18" spans="1:31" s="6" customFormat="1" ht="15">
      <c r="A18" s="142">
        <f t="shared" si="0"/>
        <v>9</v>
      </c>
      <c r="B18" s="147"/>
      <c r="C18" s="144"/>
      <c r="D18" s="147"/>
      <c r="E18" s="148"/>
      <c r="F18" s="145"/>
      <c r="G18" s="146"/>
      <c r="H18" s="146"/>
      <c r="I18" s="344"/>
      <c r="J18" s="7"/>
      <c r="K18" s="7"/>
      <c r="L18" s="7"/>
      <c r="M18" s="7"/>
      <c r="N18" s="7"/>
      <c r="O18" s="7"/>
      <c r="P18" s="7"/>
      <c r="Q18" s="7"/>
      <c r="R18" s="7"/>
      <c r="S18" s="7"/>
      <c r="T18" s="7"/>
      <c r="U18" s="7"/>
      <c r="V18" s="7"/>
      <c r="W18" s="7"/>
      <c r="X18" s="7"/>
      <c r="Y18" s="7"/>
      <c r="Z18" s="7"/>
      <c r="AA18" s="7"/>
      <c r="AB18" s="7"/>
      <c r="AC18" s="7"/>
      <c r="AD18" s="7"/>
      <c r="AE18" s="7"/>
    </row>
    <row r="19" spans="1:31" s="6" customFormat="1" ht="16" thickBot="1">
      <c r="A19" s="149">
        <f t="shared" si="0"/>
        <v>10</v>
      </c>
      <c r="B19" s="150"/>
      <c r="C19" s="151"/>
      <c r="D19" s="150"/>
      <c r="E19" s="151"/>
      <c r="F19" s="152"/>
      <c r="G19" s="152"/>
      <c r="H19" s="152"/>
      <c r="I19" s="345"/>
      <c r="J19" s="8"/>
      <c r="K19" s="9"/>
      <c r="L19" s="9"/>
      <c r="M19" s="9"/>
      <c r="N19" s="9"/>
      <c r="O19" s="9"/>
      <c r="P19" s="9"/>
      <c r="Q19" s="9"/>
      <c r="R19" s="9"/>
      <c r="S19" s="9"/>
      <c r="T19" s="9"/>
      <c r="U19" s="10"/>
      <c r="V19" s="10"/>
      <c r="W19" s="10"/>
      <c r="X19" s="10"/>
      <c r="Y19" s="10"/>
      <c r="Z19" s="10"/>
      <c r="AA19" s="10"/>
      <c r="AB19" s="10"/>
      <c r="AC19" s="10"/>
      <c r="AD19" s="10"/>
      <c r="AE19" s="10"/>
    </row>
    <row r="20" spans="1:31" s="6" customFormat="1" ht="16" thickBot="1">
      <c r="A20" s="389"/>
      <c r="B20" s="153"/>
      <c r="C20" s="153"/>
      <c r="D20" s="153"/>
      <c r="E20" s="153"/>
      <c r="F20" s="153"/>
      <c r="G20" s="153"/>
      <c r="H20" s="135" t="str">
        <f>"Total "&amp;LEFT(A7,2)</f>
        <v>Total I2</v>
      </c>
      <c r="I20" s="157">
        <f>SUM(I10:I19)</f>
        <v>0</v>
      </c>
      <c r="J20" s="9"/>
      <c r="K20" s="9"/>
      <c r="L20" s="10"/>
      <c r="M20" s="10"/>
      <c r="N20" s="10"/>
      <c r="O20" s="10"/>
      <c r="P20" s="10"/>
      <c r="Q20" s="10"/>
      <c r="R20" s="10"/>
      <c r="S20" s="10"/>
      <c r="T20" s="10"/>
      <c r="U20" s="10"/>
      <c r="V20" s="10"/>
    </row>
    <row r="21" spans="1:31" s="6" customFormat="1" ht="15">
      <c r="A21" s="8"/>
      <c r="B21" s="9"/>
      <c r="C21" s="9"/>
      <c r="D21" s="9"/>
      <c r="E21" s="9"/>
      <c r="F21" s="9"/>
      <c r="G21" s="9"/>
      <c r="H21" s="9"/>
      <c r="I21" s="9"/>
      <c r="J21" s="9"/>
      <c r="K21" s="9"/>
      <c r="L21" s="10"/>
      <c r="M21" s="10"/>
      <c r="N21" s="10"/>
      <c r="O21" s="10"/>
      <c r="P21" s="10"/>
      <c r="Q21" s="10"/>
      <c r="R21" s="10"/>
      <c r="S21" s="10"/>
      <c r="T21" s="10"/>
      <c r="U21" s="10"/>
      <c r="V21" s="10"/>
    </row>
    <row r="22" spans="1:31" s="6" customFormat="1" ht="33.75" customHeight="1">
      <c r="A22" s="476" t="str">
        <f>'Descriere indicatori'!A32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76"/>
      <c r="C22" s="476"/>
      <c r="D22" s="476"/>
      <c r="E22" s="476"/>
      <c r="F22" s="476"/>
      <c r="G22" s="476"/>
      <c r="H22" s="476"/>
      <c r="I22" s="476"/>
      <c r="J22" s="9"/>
      <c r="K22" s="9"/>
      <c r="L22" s="10"/>
      <c r="M22" s="10"/>
      <c r="N22" s="10"/>
      <c r="O22" s="10"/>
      <c r="P22" s="10"/>
      <c r="Q22" s="10"/>
      <c r="R22" s="10"/>
      <c r="S22" s="10"/>
      <c r="T22" s="10"/>
      <c r="U22" s="10"/>
      <c r="V22" s="10"/>
    </row>
    <row r="23" spans="1:31" s="6" customFormat="1" ht="15">
      <c r="A23" s="8"/>
      <c r="B23" s="9"/>
      <c r="C23" s="9"/>
      <c r="D23" s="9"/>
      <c r="E23" s="9"/>
      <c r="F23" s="9"/>
      <c r="G23" s="9"/>
      <c r="H23" s="9"/>
      <c r="I23" s="9"/>
      <c r="J23" s="9"/>
      <c r="K23" s="9"/>
      <c r="L23" s="10"/>
      <c r="M23" s="10"/>
      <c r="N23" s="10"/>
      <c r="O23" s="10"/>
      <c r="P23" s="10"/>
      <c r="Q23" s="10"/>
      <c r="R23" s="10"/>
      <c r="S23" s="10"/>
      <c r="T23" s="10"/>
      <c r="U23" s="10"/>
      <c r="V23" s="10"/>
    </row>
    <row r="24" spans="1:31" s="6" customFormat="1" ht="15">
      <c r="A24" s="8"/>
      <c r="B24" s="9"/>
      <c r="C24" s="9"/>
      <c r="D24" s="9"/>
      <c r="E24" s="9"/>
      <c r="F24" s="9"/>
      <c r="G24" s="9"/>
      <c r="H24" s="9"/>
      <c r="I24" s="9"/>
      <c r="J24" s="9"/>
      <c r="K24" s="9"/>
      <c r="L24" s="10"/>
      <c r="M24" s="10"/>
      <c r="N24" s="10"/>
      <c r="O24" s="10"/>
      <c r="P24" s="10"/>
      <c r="Q24" s="10"/>
      <c r="R24" s="10"/>
      <c r="S24" s="10"/>
      <c r="T24" s="10"/>
      <c r="U24" s="10"/>
      <c r="V24" s="10"/>
    </row>
    <row r="25" spans="1:31" s="6" customFormat="1" ht="15">
      <c r="A25" s="8"/>
      <c r="B25" s="9"/>
      <c r="C25" s="9"/>
      <c r="D25" s="9"/>
      <c r="E25" s="9"/>
      <c r="F25" s="9"/>
      <c r="G25" s="9"/>
      <c r="H25" s="9"/>
      <c r="I25" s="9"/>
      <c r="J25" s="9"/>
      <c r="K25" s="9"/>
      <c r="L25" s="10"/>
      <c r="M25" s="10"/>
      <c r="N25" s="10"/>
      <c r="O25" s="10"/>
      <c r="P25" s="10"/>
      <c r="Q25" s="10"/>
      <c r="R25" s="10"/>
      <c r="S25" s="10"/>
      <c r="T25" s="10"/>
      <c r="U25" s="10"/>
      <c r="V25" s="10"/>
    </row>
  </sheetData>
  <mergeCells count="4">
    <mergeCell ref="A4:C4"/>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6"/>
  </sheetPr>
  <dimension ref="A1:K23"/>
  <sheetViews>
    <sheetView topLeftCell="B9" workbookViewId="0">
      <selection activeCell="B14" sqref="B14"/>
    </sheetView>
  </sheetViews>
  <sheetFormatPr baseColWidth="10" defaultColWidth="8.83203125" defaultRowHeight="14" x14ac:dyDescent="0"/>
  <cols>
    <col min="1" max="1" width="5.1640625" customWidth="1"/>
    <col min="2" max="2" width="22.1640625" customWidth="1"/>
    <col min="3" max="3" width="27.1640625" customWidth="1"/>
    <col min="4" max="4" width="21.5" customWidth="1"/>
    <col min="5" max="5" width="16" customWidth="1"/>
    <col min="6" max="6" width="6.83203125" customWidth="1"/>
    <col min="7" max="7" width="10" customWidth="1"/>
    <col min="8" max="8" width="10.5" customWidth="1"/>
    <col min="9" max="9" width="9.6640625" customWidth="1"/>
  </cols>
  <sheetData>
    <row r="1" spans="1:11">
      <c r="A1" s="281" t="str">
        <f>'Date initiale'!C3</f>
        <v>Universitatea de Arhitectură și Urbanism "Ion Mincu" București</v>
      </c>
      <c r="B1" s="281"/>
      <c r="C1" s="281"/>
    </row>
    <row r="2" spans="1:11">
      <c r="A2" s="281" t="str">
        <f>'Date initiale'!B4&amp;" "&amp;'Date initiale'!C4</f>
        <v>Facultatea ARHITECTURA</v>
      </c>
      <c r="B2" s="281"/>
      <c r="C2" s="281"/>
    </row>
    <row r="3" spans="1:11">
      <c r="A3" s="281" t="str">
        <f>'Date initiale'!B5&amp;" "&amp;'Date initiale'!C5</f>
        <v>Departamentul SINTEZA PROIECTARII DE ARHITECTURA</v>
      </c>
      <c r="B3" s="281"/>
      <c r="C3" s="281"/>
    </row>
    <row r="4" spans="1:11">
      <c r="A4" s="133" t="str">
        <f>'Date initiale'!C6&amp;", "&amp;'Date initiale'!C7</f>
        <v>MACHEDON ANA MARIA, CONFERENTIAR</v>
      </c>
      <c r="B4" s="133"/>
      <c r="C4" s="133"/>
    </row>
    <row r="5" spans="1:11" s="203" customFormat="1">
      <c r="A5" s="133"/>
      <c r="B5" s="133"/>
      <c r="C5" s="133"/>
    </row>
    <row r="6" spans="1:11" ht="15">
      <c r="A6" s="474" t="s">
        <v>159</v>
      </c>
      <c r="B6" s="474"/>
      <c r="C6" s="474"/>
      <c r="D6" s="474"/>
      <c r="E6" s="474"/>
      <c r="F6" s="474"/>
      <c r="G6" s="474"/>
      <c r="H6" s="474"/>
      <c r="I6" s="474"/>
    </row>
    <row r="7" spans="1:11" ht="15">
      <c r="A7" s="474" t="str">
        <f>'Descriere indicatori'!A6&amp;". "&amp;'Descriere indicatori'!B6</f>
        <v xml:space="preserve">I3. Capitole de autor cuprinse în cărţi publicate la edituri cu prestigiu naţional* </v>
      </c>
      <c r="B7" s="474"/>
      <c r="C7" s="474"/>
      <c r="D7" s="474"/>
      <c r="E7" s="474"/>
      <c r="F7" s="474"/>
      <c r="G7" s="474"/>
      <c r="H7" s="474"/>
      <c r="I7" s="474"/>
    </row>
    <row r="8" spans="1:11" ht="16" thickBot="1">
      <c r="A8" s="39"/>
      <c r="B8" s="39"/>
      <c r="C8" s="39"/>
      <c r="D8" s="39"/>
      <c r="E8" s="39"/>
      <c r="F8" s="39"/>
      <c r="G8" s="39"/>
      <c r="H8" s="39"/>
      <c r="I8" s="39"/>
    </row>
    <row r="9" spans="1:11" ht="57" thickBot="1">
      <c r="A9" s="209" t="s">
        <v>80</v>
      </c>
      <c r="B9" s="210" t="s">
        <v>115</v>
      </c>
      <c r="C9" s="210" t="s">
        <v>227</v>
      </c>
      <c r="D9" s="210" t="s">
        <v>117</v>
      </c>
      <c r="E9" s="210" t="s">
        <v>118</v>
      </c>
      <c r="F9" s="211" t="s">
        <v>119</v>
      </c>
      <c r="G9" s="210" t="s">
        <v>120</v>
      </c>
      <c r="H9" s="210" t="s">
        <v>121</v>
      </c>
      <c r="I9" s="212" t="s">
        <v>122</v>
      </c>
      <c r="K9" s="287" t="s">
        <v>157</v>
      </c>
    </row>
    <row r="10" spans="1:11" ht="42">
      <c r="A10" s="205">
        <v>1</v>
      </c>
      <c r="B10" s="404" t="s">
        <v>481</v>
      </c>
      <c r="C10" s="404" t="s">
        <v>478</v>
      </c>
      <c r="D10" s="404" t="s">
        <v>284</v>
      </c>
      <c r="E10" s="404" t="s">
        <v>285</v>
      </c>
      <c r="F10" s="160">
        <v>2023</v>
      </c>
      <c r="G10" s="161">
        <v>189</v>
      </c>
      <c r="H10" s="160">
        <v>10</v>
      </c>
      <c r="I10" s="346">
        <v>2.5</v>
      </c>
      <c r="K10" s="288">
        <v>10</v>
      </c>
    </row>
    <row r="11" spans="1:11" s="203" customFormat="1" ht="56">
      <c r="A11" s="442"/>
      <c r="B11" s="138" t="s">
        <v>275</v>
      </c>
      <c r="C11" s="138" t="s">
        <v>399</v>
      </c>
      <c r="D11" s="138" t="s">
        <v>284</v>
      </c>
      <c r="E11" s="138" t="s">
        <v>400</v>
      </c>
      <c r="F11" s="443">
        <v>2023</v>
      </c>
      <c r="G11" s="444">
        <v>105</v>
      </c>
      <c r="H11" s="443">
        <v>1</v>
      </c>
      <c r="I11" s="445">
        <v>10</v>
      </c>
      <c r="K11" s="446"/>
    </row>
    <row r="12" spans="1:11" ht="42">
      <c r="A12" s="122">
        <f>A10+1</f>
        <v>2</v>
      </c>
      <c r="B12" s="144" t="s">
        <v>482</v>
      </c>
      <c r="C12" s="144" t="s">
        <v>483</v>
      </c>
      <c r="D12" s="139" t="s">
        <v>284</v>
      </c>
      <c r="E12" s="144" t="s">
        <v>286</v>
      </c>
      <c r="F12" s="42">
        <v>2023</v>
      </c>
      <c r="G12" s="42">
        <v>93</v>
      </c>
      <c r="H12" s="42">
        <v>10</v>
      </c>
      <c r="I12" s="347">
        <v>5</v>
      </c>
      <c r="K12" s="57"/>
    </row>
    <row r="13" spans="1:11" ht="28">
      <c r="A13" s="163">
        <f t="shared" ref="A13:A20" si="0">A12+1</f>
        <v>3</v>
      </c>
      <c r="B13" s="405" t="s">
        <v>485</v>
      </c>
      <c r="C13" s="220" t="s">
        <v>484</v>
      </c>
      <c r="D13" s="139" t="s">
        <v>284</v>
      </c>
      <c r="E13" s="235" t="s">
        <v>286</v>
      </c>
      <c r="F13" s="127">
        <v>2022</v>
      </c>
      <c r="G13" s="127">
        <v>93</v>
      </c>
      <c r="H13" s="127">
        <v>25</v>
      </c>
      <c r="I13" s="348">
        <v>5</v>
      </c>
    </row>
    <row r="14" spans="1:11" ht="98">
      <c r="A14" s="163">
        <f t="shared" si="0"/>
        <v>4</v>
      </c>
      <c r="B14" s="147" t="s">
        <v>480</v>
      </c>
      <c r="C14" s="144" t="s">
        <v>479</v>
      </c>
      <c r="D14" s="144" t="s">
        <v>284</v>
      </c>
      <c r="E14" s="144" t="s">
        <v>287</v>
      </c>
      <c r="F14" s="126">
        <v>2022</v>
      </c>
      <c r="G14" s="126">
        <v>295</v>
      </c>
      <c r="H14" s="126">
        <v>14</v>
      </c>
      <c r="I14" s="341">
        <v>2.5</v>
      </c>
    </row>
    <row r="15" spans="1:11" s="203" customFormat="1" ht="28">
      <c r="A15" s="163">
        <f t="shared" si="0"/>
        <v>5</v>
      </c>
      <c r="B15" s="403" t="s">
        <v>275</v>
      </c>
      <c r="C15" s="144" t="s">
        <v>401</v>
      </c>
      <c r="D15" s="144" t="s">
        <v>284</v>
      </c>
      <c r="E15" s="144" t="s">
        <v>288</v>
      </c>
      <c r="F15" s="126">
        <v>2012</v>
      </c>
      <c r="G15" s="126">
        <v>235</v>
      </c>
      <c r="H15" s="126">
        <v>6</v>
      </c>
      <c r="I15" s="349">
        <v>10</v>
      </c>
    </row>
    <row r="16" spans="1:11" s="203" customFormat="1">
      <c r="A16" s="163">
        <f t="shared" si="0"/>
        <v>6</v>
      </c>
      <c r="B16" s="156"/>
      <c r="C16" s="42"/>
      <c r="D16" s="42"/>
      <c r="E16" s="125"/>
      <c r="F16" s="126"/>
      <c r="G16" s="126"/>
      <c r="H16" s="126"/>
      <c r="I16" s="341"/>
    </row>
    <row r="17" spans="1:9">
      <c r="A17" s="163">
        <f t="shared" si="0"/>
        <v>7</v>
      </c>
      <c r="B17" s="125"/>
      <c r="C17" s="42"/>
      <c r="D17" s="42"/>
      <c r="E17" s="42"/>
      <c r="F17" s="126"/>
      <c r="G17" s="126"/>
      <c r="H17" s="126"/>
      <c r="I17" s="349"/>
    </row>
    <row r="18" spans="1:9">
      <c r="A18" s="163">
        <f t="shared" si="0"/>
        <v>8</v>
      </c>
      <c r="B18" s="156"/>
      <c r="C18" s="42"/>
      <c r="D18" s="42"/>
      <c r="E18" s="125"/>
      <c r="F18" s="126"/>
      <c r="G18" s="126"/>
      <c r="H18" s="126"/>
      <c r="I18" s="341"/>
    </row>
    <row r="19" spans="1:9">
      <c r="A19" s="163">
        <f t="shared" si="0"/>
        <v>9</v>
      </c>
      <c r="B19" s="155"/>
      <c r="C19" s="164"/>
      <c r="D19" s="154"/>
      <c r="E19" s="158"/>
      <c r="F19" s="127"/>
      <c r="G19" s="127"/>
      <c r="H19" s="127"/>
      <c r="I19" s="341"/>
    </row>
    <row r="20" spans="1:9" ht="15" thickBot="1">
      <c r="A20" s="165">
        <f t="shared" si="0"/>
        <v>10</v>
      </c>
      <c r="B20" s="166"/>
      <c r="C20" s="167"/>
      <c r="D20" s="167"/>
      <c r="E20" s="167"/>
      <c r="F20" s="131"/>
      <c r="G20" s="131"/>
      <c r="H20" s="131"/>
      <c r="I20" s="342"/>
    </row>
    <row r="21" spans="1:9" ht="15" thickBot="1">
      <c r="A21" s="377"/>
      <c r="B21" s="133"/>
      <c r="C21" s="133"/>
      <c r="D21" s="133"/>
      <c r="E21" s="133"/>
      <c r="F21" s="133"/>
      <c r="G21" s="133"/>
      <c r="H21" s="135" t="str">
        <f>"Total "&amp;LEFT(A7,2)</f>
        <v>Total I3</v>
      </c>
      <c r="I21" s="136">
        <f>SUM(I10:I20)</f>
        <v>35</v>
      </c>
    </row>
    <row r="23" spans="1:9" ht="33.75" customHeight="1">
      <c r="A23" s="476" t="str">
        <f>'Descriere indicatori'!A32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3" s="476"/>
      <c r="C23" s="476"/>
      <c r="D23" s="476"/>
      <c r="E23" s="476"/>
      <c r="F23" s="476"/>
      <c r="G23" s="476"/>
      <c r="H23" s="476"/>
      <c r="I23" s="476"/>
    </row>
  </sheetData>
  <mergeCells count="3">
    <mergeCell ref="A6:I6"/>
    <mergeCell ref="A7:I7"/>
    <mergeCell ref="A23:I23"/>
  </mergeCells>
  <phoneticPr fontId="0" type="noConversion"/>
  <printOptions horizontalCentered="1"/>
  <pageMargins left="0.74803149606299213" right="0.74803149606299213" top="0.78740157480314965" bottom="0.59055118110236227" header="0.31496062992125984" footer="0.31496062992125984"/>
  <pageSetup paperSize="9" orientation="landscape"/>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6"/>
  </sheetPr>
  <dimension ref="A1:L22"/>
  <sheetViews>
    <sheetView topLeftCell="A6" zoomScale="150" zoomScaleNormal="150" zoomScalePageLayoutView="150" workbookViewId="0">
      <selection activeCell="C13" sqref="C13"/>
    </sheetView>
  </sheetViews>
  <sheetFormatPr baseColWidth="10" defaultColWidth="8.83203125" defaultRowHeight="14" x14ac:dyDescent="0"/>
  <cols>
    <col min="1" max="1" width="5.1640625" customWidth="1"/>
    <col min="2" max="2" width="22.1640625" customWidth="1"/>
    <col min="3" max="3" width="27.1640625" customWidth="1"/>
    <col min="4" max="4" width="21.5" customWidth="1"/>
    <col min="5" max="5" width="16" customWidth="1"/>
    <col min="6" max="6" width="6.83203125" customWidth="1"/>
    <col min="7" max="7" width="10.5" customWidth="1"/>
    <col min="8" max="8" width="10" customWidth="1"/>
    <col min="9" max="9" width="9.6640625" customWidth="1"/>
  </cols>
  <sheetData>
    <row r="1" spans="1:12">
      <c r="A1" s="281" t="str">
        <f>'Date initiale'!C3</f>
        <v>Universitatea de Arhitectură și Urbanism "Ion Mincu" București</v>
      </c>
      <c r="B1" s="281"/>
      <c r="C1" s="281"/>
    </row>
    <row r="2" spans="1:12">
      <c r="A2" s="281" t="str">
        <f>'Date initiale'!B4&amp;" "&amp;'Date initiale'!C4</f>
        <v>Facultatea ARHITECTURA</v>
      </c>
      <c r="B2" s="281"/>
      <c r="C2" s="281"/>
    </row>
    <row r="3" spans="1:12">
      <c r="A3" s="281" t="str">
        <f>'Date initiale'!B5&amp;" "&amp;'Date initiale'!C5</f>
        <v>Departamentul SINTEZA PROIECTARII DE ARHITECTURA</v>
      </c>
      <c r="B3" s="281"/>
      <c r="C3" s="281"/>
    </row>
    <row r="4" spans="1:12">
      <c r="A4" s="133" t="str">
        <f>'Date initiale'!C6&amp;", "&amp;'Date initiale'!C7</f>
        <v>MACHEDON ANA MARIA, CONFERENTIAR</v>
      </c>
      <c r="B4" s="133"/>
      <c r="C4" s="133"/>
    </row>
    <row r="5" spans="1:12" s="203" customFormat="1">
      <c r="A5" s="133"/>
      <c r="B5" s="133"/>
      <c r="C5" s="133"/>
    </row>
    <row r="6" spans="1:12" ht="15">
      <c r="A6" s="474" t="s">
        <v>159</v>
      </c>
      <c r="B6" s="474"/>
      <c r="C6" s="474"/>
      <c r="D6" s="474"/>
      <c r="E6" s="474"/>
      <c r="F6" s="474"/>
      <c r="G6" s="474"/>
      <c r="H6" s="474"/>
      <c r="I6" s="474"/>
    </row>
    <row r="7" spans="1:12" ht="15">
      <c r="A7" s="474" t="str">
        <f>'Descriere indicatori'!A7&amp;". "&amp;'Descriere indicatori'!B7</f>
        <v xml:space="preserve">I4. Articole in extenso în reviste ştiinţifice de specialitate* </v>
      </c>
      <c r="B7" s="474"/>
      <c r="C7" s="474"/>
      <c r="D7" s="474"/>
      <c r="E7" s="474"/>
      <c r="F7" s="474"/>
      <c r="G7" s="474"/>
      <c r="H7" s="474"/>
      <c r="I7" s="474"/>
    </row>
    <row r="8" spans="1:12" ht="15" thickBot="1">
      <c r="A8" s="168"/>
      <c r="B8" s="168"/>
      <c r="C8" s="168"/>
      <c r="D8" s="168"/>
      <c r="E8" s="168"/>
      <c r="F8" s="168"/>
      <c r="G8" s="168"/>
      <c r="H8" s="168"/>
      <c r="I8" s="168"/>
    </row>
    <row r="9" spans="1:12" ht="29" thickBot="1">
      <c r="A9" s="209" t="s">
        <v>80</v>
      </c>
      <c r="B9" s="171" t="s">
        <v>115</v>
      </c>
      <c r="C9" s="171" t="s">
        <v>81</v>
      </c>
      <c r="D9" s="171" t="s">
        <v>82</v>
      </c>
      <c r="E9" s="171" t="s">
        <v>110</v>
      </c>
      <c r="F9" s="172" t="s">
        <v>119</v>
      </c>
      <c r="G9" s="171" t="s">
        <v>83</v>
      </c>
      <c r="H9" s="171" t="s">
        <v>160</v>
      </c>
      <c r="I9" s="173" t="s">
        <v>122</v>
      </c>
      <c r="K9" s="287" t="s">
        <v>157</v>
      </c>
    </row>
    <row r="10" spans="1:12" ht="42">
      <c r="A10" s="118">
        <v>1</v>
      </c>
      <c r="B10" s="400" t="s">
        <v>486</v>
      </c>
      <c r="C10" s="400" t="s">
        <v>487</v>
      </c>
      <c r="D10" s="400" t="s">
        <v>289</v>
      </c>
      <c r="E10" s="120" t="s">
        <v>290</v>
      </c>
      <c r="F10" s="121">
        <v>2023</v>
      </c>
      <c r="G10" s="121" t="s">
        <v>291</v>
      </c>
      <c r="H10" s="121">
        <v>6</v>
      </c>
      <c r="I10" s="350">
        <v>3.33</v>
      </c>
      <c r="K10" s="288" t="s">
        <v>209</v>
      </c>
      <c r="L10" t="s">
        <v>210</v>
      </c>
    </row>
    <row r="11" spans="1:12" ht="42">
      <c r="A11" s="122">
        <f>A10+1</f>
        <v>2</v>
      </c>
      <c r="B11" s="401" t="s">
        <v>488</v>
      </c>
      <c r="C11" s="402" t="s">
        <v>489</v>
      </c>
      <c r="D11" s="401" t="s">
        <v>289</v>
      </c>
      <c r="E11" s="125" t="s">
        <v>290</v>
      </c>
      <c r="F11" s="126">
        <v>2023</v>
      </c>
      <c r="G11" s="406" t="s">
        <v>291</v>
      </c>
      <c r="H11" s="127">
        <v>12</v>
      </c>
      <c r="I11" s="344">
        <v>3.33</v>
      </c>
      <c r="K11" s="57"/>
    </row>
    <row r="12" spans="1:12" ht="42">
      <c r="A12" s="122">
        <f t="shared" ref="A12:A17" si="0">A11+1</f>
        <v>3</v>
      </c>
      <c r="B12" s="402" t="s">
        <v>490</v>
      </c>
      <c r="C12" s="402" t="s">
        <v>293</v>
      </c>
      <c r="D12" s="402" t="s">
        <v>289</v>
      </c>
      <c r="E12" s="403" t="s">
        <v>290</v>
      </c>
      <c r="F12" s="126">
        <v>2023</v>
      </c>
      <c r="G12" s="406" t="s">
        <v>291</v>
      </c>
      <c r="H12" s="406" t="s">
        <v>292</v>
      </c>
      <c r="I12" s="344">
        <v>2.5</v>
      </c>
    </row>
    <row r="13" spans="1:12" ht="42">
      <c r="A13" s="122">
        <f t="shared" si="0"/>
        <v>4</v>
      </c>
      <c r="B13" s="402" t="s">
        <v>491</v>
      </c>
      <c r="C13" s="402" t="s">
        <v>492</v>
      </c>
      <c r="D13" s="402" t="s">
        <v>289</v>
      </c>
      <c r="E13" s="403" t="s">
        <v>441</v>
      </c>
      <c r="F13" s="126">
        <v>2013</v>
      </c>
      <c r="G13" s="407" t="s">
        <v>294</v>
      </c>
      <c r="H13" s="126">
        <v>14</v>
      </c>
      <c r="I13" s="344">
        <v>3.33</v>
      </c>
    </row>
    <row r="14" spans="1:12">
      <c r="A14" s="122">
        <f t="shared" si="0"/>
        <v>5</v>
      </c>
      <c r="B14" s="124"/>
      <c r="C14" s="124"/>
      <c r="D14" s="124"/>
      <c r="E14" s="125"/>
      <c r="F14" s="126"/>
      <c r="G14" s="126"/>
      <c r="H14" s="126"/>
      <c r="I14" s="344"/>
    </row>
    <row r="15" spans="1:12">
      <c r="A15" s="122">
        <f t="shared" si="0"/>
        <v>6</v>
      </c>
      <c r="B15" s="124"/>
      <c r="C15" s="124"/>
      <c r="D15" s="124"/>
      <c r="E15" s="125"/>
      <c r="F15" s="126"/>
      <c r="G15" s="126"/>
      <c r="H15" s="126"/>
      <c r="I15" s="344"/>
    </row>
    <row r="16" spans="1:12">
      <c r="A16" s="122">
        <f t="shared" si="0"/>
        <v>7</v>
      </c>
      <c r="B16" s="124"/>
      <c r="C16" s="124"/>
      <c r="D16" s="124"/>
      <c r="E16" s="125"/>
      <c r="F16" s="126"/>
      <c r="G16" s="126"/>
      <c r="H16" s="126"/>
      <c r="I16" s="344"/>
    </row>
    <row r="17" spans="1:9">
      <c r="A17" s="122">
        <f t="shared" si="0"/>
        <v>8</v>
      </c>
      <c r="B17" s="124"/>
      <c r="C17" s="124"/>
      <c r="D17" s="124"/>
      <c r="E17" s="125"/>
      <c r="F17" s="126"/>
      <c r="G17" s="126"/>
      <c r="H17" s="126"/>
      <c r="I17" s="344"/>
    </row>
    <row r="18" spans="1:9">
      <c r="A18" s="122">
        <f>A17+1</f>
        <v>9</v>
      </c>
      <c r="B18" s="124"/>
      <c r="C18" s="124"/>
      <c r="D18" s="124"/>
      <c r="E18" s="125"/>
      <c r="F18" s="126"/>
      <c r="G18" s="126"/>
      <c r="H18" s="126"/>
      <c r="I18" s="344"/>
    </row>
    <row r="19" spans="1:9" ht="15" thickBot="1">
      <c r="A19" s="128">
        <f>A18+1</f>
        <v>10</v>
      </c>
      <c r="B19" s="129"/>
      <c r="C19" s="129"/>
      <c r="D19" s="129"/>
      <c r="E19" s="130"/>
      <c r="F19" s="131"/>
      <c r="G19" s="131"/>
      <c r="H19" s="131"/>
      <c r="I19" s="345"/>
    </row>
    <row r="20" spans="1:9" ht="15" thickBot="1">
      <c r="A20" s="387"/>
      <c r="B20" s="133"/>
      <c r="C20" s="133"/>
      <c r="D20" s="133"/>
      <c r="E20" s="133"/>
      <c r="F20" s="133"/>
      <c r="G20" s="133"/>
      <c r="H20" s="135" t="str">
        <f>"Total "&amp;LEFT(A7,2)</f>
        <v>Total I4</v>
      </c>
      <c r="I20" s="175">
        <f>SUM(I10:I19)</f>
        <v>12.49</v>
      </c>
    </row>
    <row r="22" spans="1:9" ht="33.75" customHeight="1">
      <c r="A22" s="476" t="str">
        <f>'Descriere indicatori'!A32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76"/>
      <c r="C22" s="476"/>
      <c r="D22" s="476"/>
      <c r="E22" s="476"/>
      <c r="F22" s="476"/>
      <c r="G22" s="476"/>
      <c r="H22" s="476"/>
      <c r="I22" s="476"/>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33</vt:i4>
      </vt:variant>
    </vt:vector>
  </HeadingPairs>
  <TitlesOfParts>
    <vt:vector size="33" baseType="lpstr">
      <vt:lpstr>INSTRUCTIUNI</vt:lpstr>
      <vt:lpstr>Date initiale</vt:lpstr>
      <vt:lpstr>Fisa verificare</vt:lpstr>
      <vt:lpstr>Descriere indicatori</vt:lpstr>
      <vt:lpstr>Punctaj necesar</vt:lpstr>
      <vt:lpstr>I1</vt:lpstr>
      <vt:lpstr>I2</vt:lpstr>
      <vt:lpstr>I3</vt:lpstr>
      <vt:lpstr>I4</vt:lpstr>
      <vt:lpstr>I5</vt:lpstr>
      <vt:lpstr>I6</vt:lpstr>
      <vt:lpstr>I7</vt:lpstr>
      <vt:lpstr>I8</vt:lpstr>
      <vt:lpstr>I9</vt:lpstr>
      <vt:lpstr>I10</vt:lpstr>
      <vt:lpstr>I11a</vt:lpstr>
      <vt:lpstr>I11b</vt:lpstr>
      <vt:lpstr>I11c</vt:lpstr>
      <vt:lpstr>I12</vt:lpstr>
      <vt:lpstr>I13</vt:lpstr>
      <vt:lpstr>I14a</vt:lpstr>
      <vt:lpstr>I14b</vt:lpstr>
      <vt:lpstr>I14c</vt:lpstr>
      <vt:lpstr>I15</vt:lpstr>
      <vt:lpstr>I16</vt:lpstr>
      <vt:lpstr>I17</vt:lpstr>
      <vt:lpstr>I18</vt:lpstr>
      <vt:lpstr>I19</vt:lpstr>
      <vt:lpstr>I20</vt:lpstr>
      <vt:lpstr>I21</vt:lpstr>
      <vt:lpstr>I22</vt:lpstr>
      <vt:lpstr>I23</vt:lpstr>
      <vt:lpstr>liste</vt:lpstr>
    </vt:vector>
  </TitlesOfParts>
  <Company>UAUIM</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Fișa de verificare punctaj</dc:title>
  <dc:creator>Radu Pană</dc:creator>
  <dc:description>versiune 1.0/mai 2016</dc:description>
  <cp:lastModifiedBy>Ana Maria Machedon</cp:lastModifiedBy>
  <cp:lastPrinted>2024-06-27T20:04:21Z</cp:lastPrinted>
  <dcterms:created xsi:type="dcterms:W3CDTF">2013-01-10T17:13:12Z</dcterms:created>
  <dcterms:modified xsi:type="dcterms:W3CDTF">2024-06-27T20:11:22Z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number">
    <vt:lpwstr>1.0</vt:lpwstr>
  </property>
</Properties>
</file>