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D:\Scoala\2017-2024\2024\DOSAR CONF\g)\"/>
    </mc:Choice>
  </mc:AlternateContent>
  <xr:revisionPtr revIDLastSave="0" documentId="13_ncr:1_{2C741E4A-82D3-4614-800D-080C4B7D9F73}" xr6:coauthVersionLast="47" xr6:coauthVersionMax="47" xr10:uidLastSave="{00000000-0000-0000-0000-000000000000}"/>
  <bookViews>
    <workbookView xWindow="-98" yWindow="-98" windowWidth="20715" windowHeight="13425"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I11a!$A$1:$I$24</definedName>
    <definedName name="_xlnm.Print_Area" localSheetId="16">I11b!$A$1:$H$17</definedName>
    <definedName name="_xlnm.Print_Area" localSheetId="17">I11c!$A$1:$G$21</definedName>
    <definedName name="_xlnm.Print_Area" localSheetId="18">'I12'!$A$1:$H$45</definedName>
    <definedName name="_xlnm.Print_Area" localSheetId="19">'I13'!$A$1:$H$22</definedName>
    <definedName name="_xlnm.Print_Area" localSheetId="20">I14a!$A$1:$H$22</definedName>
    <definedName name="_xlnm.Print_Area" localSheetId="21">I14b!$A$1:$H$22</definedName>
    <definedName name="_xlnm.Print_Area" localSheetId="22">I14c!$A$1:$H$19</definedName>
    <definedName name="_xlnm.Print_Area" localSheetId="23">'I15'!$A$1:$H$22</definedName>
    <definedName name="_xlnm.Print_Area" localSheetId="24">'I16'!$A$1:$D$20</definedName>
    <definedName name="_xlnm.Print_Area" localSheetId="25">'I17'!$A$1:$D$20</definedName>
    <definedName name="_xlnm.Print_Area" localSheetId="26">'I18'!$A$1:$D$27</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'I22'!$A$1:$D$22</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'I7'!$A$1:$I$27</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A12" i="20" l="1"/>
  <c r="A13" i="20" s="1"/>
  <c r="A14" i="20" s="1"/>
  <c r="A15" i="20" s="1"/>
  <c r="A16" i="20" s="1"/>
  <c r="A17" i="20" s="1"/>
  <c r="A18" i="20" s="1"/>
  <c r="A19" i="20" s="1"/>
  <c r="A20" i="20" s="1"/>
  <c r="A21" i="20" s="1"/>
  <c r="A22" i="20" s="1"/>
  <c r="A23" i="20" s="1"/>
  <c r="A24" i="20" s="1"/>
  <c r="A11" i="20"/>
  <c r="A12" i="34"/>
  <c r="A13" i="34" s="1"/>
  <c r="A14" i="34" s="1"/>
  <c r="A15" i="34" s="1"/>
  <c r="A16" i="34" s="1"/>
  <c r="A11" i="34"/>
  <c r="A27" i="15"/>
  <c r="A28" i="15" s="1"/>
  <c r="A29" i="15" s="1"/>
  <c r="A30" i="15" s="1"/>
  <c r="A31" i="15" s="1"/>
  <c r="A32" i="15" s="1"/>
  <c r="A33" i="15" s="1"/>
  <c r="A34" i="15" s="1"/>
  <c r="A35" i="15" s="1"/>
  <c r="A36" i="15" s="1"/>
  <c r="A37" i="15" s="1"/>
  <c r="A38" i="15" s="1"/>
  <c r="A39" i="15" s="1"/>
  <c r="A40" i="15" s="1"/>
  <c r="A41" i="15" s="1"/>
  <c r="A42" i="15" s="1"/>
  <c r="A12" i="14"/>
  <c r="A13" i="14" s="1"/>
  <c r="A14" i="14" s="1"/>
  <c r="A15" i="14" s="1"/>
  <c r="A16" i="14" s="1"/>
  <c r="A17" i="14" s="1"/>
  <c r="A18" i="14" s="1"/>
  <c r="A19" i="14" s="1"/>
  <c r="A20" i="14" s="1"/>
  <c r="A21" i="14" s="1"/>
  <c r="A22" i="14" s="1"/>
  <c r="A23" i="14" s="1"/>
  <c r="A11" i="14"/>
  <c r="I24" i="14" l="1"/>
  <c r="I14" i="14"/>
  <c r="I13" i="14"/>
  <c r="I11" i="14"/>
  <c r="A24" i="10"/>
  <c r="A12" i="10"/>
  <c r="A13" i="10" s="1"/>
  <c r="A14" i="10" s="1"/>
  <c r="A15" i="10" s="1"/>
  <c r="A16" i="10" s="1"/>
  <c r="A17" i="10" s="1"/>
  <c r="A18" i="10" s="1"/>
  <c r="A19" i="10" s="1"/>
  <c r="A20" i="10" s="1"/>
  <c r="A21" i="10" s="1"/>
  <c r="A22" i="10" s="1"/>
  <c r="A23" i="10" s="1"/>
  <c r="A11" i="10"/>
  <c r="I25" i="10"/>
  <c r="H43" i="15" l="1"/>
  <c r="A17" i="24" l="1"/>
  <c r="A18" i="24" s="1"/>
  <c r="A19" i="24" s="1"/>
  <c r="A20" i="24" s="1"/>
  <c r="A21" i="24" s="1"/>
  <c r="H13" i="34"/>
  <c r="H15" i="34"/>
  <c r="H14" i="34"/>
  <c r="H10" i="34"/>
  <c r="H12" i="34"/>
  <c r="H11" i="34"/>
  <c r="H12" i="16"/>
  <c r="H16" i="16"/>
  <c r="H15" i="16"/>
  <c r="H14" i="16"/>
  <c r="H13" i="16"/>
  <c r="H11" i="16"/>
  <c r="H10" i="16"/>
  <c r="I12" i="14"/>
  <c r="I20" i="14"/>
  <c r="I19" i="14"/>
  <c r="I18" i="14"/>
  <c r="I17" i="14"/>
  <c r="H17" i="34" l="1"/>
  <c r="A23" i="13"/>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D37" i="36"/>
  <c r="E20" i="22"/>
  <c r="D34" i="36" s="1"/>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7" i="24"/>
  <c r="C22"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7" i="20"/>
  <c r="A7" i="20"/>
  <c r="C25" i="20" s="1"/>
  <c r="A11" i="19"/>
  <c r="A12" i="19" s="1"/>
  <c r="A13" i="19" s="1"/>
  <c r="A14" i="19" s="1"/>
  <c r="A15" i="19" s="1"/>
  <c r="A16" i="19" s="1"/>
  <c r="A17" i="19" s="1"/>
  <c r="A18" i="19" s="1"/>
  <c r="A19" i="19" s="1"/>
  <c r="A7" i="19"/>
  <c r="C20" i="19" s="1"/>
  <c r="A11" i="18"/>
  <c r="A12" i="18" s="1"/>
  <c r="A14" i="18" s="1"/>
  <c r="A15" i="18" s="1"/>
  <c r="A13" i="18" s="1"/>
  <c r="A16" i="18" s="1"/>
  <c r="A17" i="18" s="1"/>
  <c r="A18" i="18" s="1"/>
  <c r="A19" i="18" s="1"/>
  <c r="I20" i="9"/>
  <c r="D16" i="36" s="1"/>
  <c r="I20" i="7"/>
  <c r="D14" i="36" s="1"/>
  <c r="I20" i="8"/>
  <c r="D15" i="36" s="1"/>
  <c r="A22" i="13"/>
  <c r="A22" i="12"/>
  <c r="A22" i="11"/>
  <c r="A27"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7" i="34" s="1"/>
  <c r="A19" i="34"/>
  <c r="D28" i="36"/>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2" i="16"/>
  <c r="A7" i="16"/>
  <c r="G20" i="16" s="1"/>
  <c r="A11" i="16"/>
  <c r="A13" i="16" s="1"/>
  <c r="A14" i="16" s="1"/>
  <c r="A15" i="16" s="1"/>
  <c r="A16" i="16" s="1"/>
  <c r="A12" i="16" s="1"/>
  <c r="A17" i="16" s="1"/>
  <c r="A18" i="16" s="1"/>
  <c r="A19" i="16" s="1"/>
  <c r="A45" i="15"/>
  <c r="A11" i="15"/>
  <c r="A12" i="15" s="1"/>
  <c r="A13" i="15" s="1"/>
  <c r="A14" i="15" s="1"/>
  <c r="A15" i="15" s="1"/>
  <c r="A16" i="15" s="1"/>
  <c r="A17" i="15" s="1"/>
  <c r="A18" i="15" s="1"/>
  <c r="A19" i="15" s="1"/>
  <c r="A20" i="15" s="1"/>
  <c r="A21" i="15" s="1"/>
  <c r="A22" i="15" s="1"/>
  <c r="A23" i="15" s="1"/>
  <c r="A24" i="15" s="1"/>
  <c r="A25" i="15" s="1"/>
  <c r="A26" i="15" s="1"/>
  <c r="A7" i="15"/>
  <c r="G43" i="15" s="1"/>
  <c r="A17" i="28"/>
  <c r="A7" i="28"/>
  <c r="F21" i="28" s="1"/>
  <c r="A11" i="29"/>
  <c r="A12" i="29" s="1"/>
  <c r="A13" i="29" s="1"/>
  <c r="A14" i="29" s="1"/>
  <c r="A15" i="29" s="1"/>
  <c r="A16" i="29" s="1"/>
  <c r="A7" i="29"/>
  <c r="G17" i="29" s="1"/>
  <c r="A7" i="14"/>
  <c r="H24"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5"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2" i="24"/>
  <c r="D36" i="36" s="1"/>
  <c r="D25" i="20"/>
  <c r="D32" i="36" s="1"/>
  <c r="D20" i="18"/>
  <c r="D30" i="36" s="1"/>
  <c r="H20" i="30"/>
  <c r="D27" i="36" s="1"/>
  <c r="D24" i="36"/>
  <c r="H17" i="29"/>
  <c r="D22" i="36" s="1"/>
  <c r="D21" i="36"/>
  <c r="I20" i="5"/>
  <c r="D12" i="36" s="1"/>
  <c r="D20" i="19"/>
  <c r="D17" i="36"/>
  <c r="I20" i="6"/>
  <c r="D13" i="36" s="1"/>
  <c r="I20" i="4"/>
  <c r="A20" i="28" l="1"/>
  <c r="D43" i="36"/>
  <c r="D31" i="36"/>
  <c r="D42" i="36" s="1"/>
  <c r="D11" i="36"/>
  <c r="D41" i="36" s="1"/>
  <c r="D35" i="36"/>
  <c r="D44" i="36" l="1"/>
</calcChain>
</file>

<file path=xl/sharedStrings.xml><?xml version="1.0" encoding="utf-8"?>
<sst xmlns="http://schemas.openxmlformats.org/spreadsheetml/2006/main" count="1019" uniqueCount="539">
  <si>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</si>
  <si>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</si>
  <si>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</si>
  <si>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</si>
  <si>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</si>
  <si>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</si>
  <si>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</si>
  <si>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</si>
  <si>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</si>
  <si>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</si>
  <si>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</si>
  <si>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</si>
  <si>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</si>
  <si>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</si>
  <si>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</si>
  <si>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</si>
  <si>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</si>
  <si>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</si>
  <si>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</si>
  <si>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</si>
  <si>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</si>
  <si>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</si>
  <si>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</si>
  <si>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</si>
  <si>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</si>
  <si>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</si>
  <si>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</si>
  <si>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</si>
  <si>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</si>
  <si>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</si>
  <si>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</si>
  <si>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</si>
  <si>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</si>
  <si>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</si>
  <si>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</si>
  <si>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</si>
  <si>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</si>
  <si>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</si>
  <si>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</si>
  <si>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</si>
  <si>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</si>
  <si>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</si>
  <si>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</si>
  <si>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</si>
  <si>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</si>
  <si>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</si>
  <si>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</si>
  <si>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</si>
  <si>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</si>
  <si>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</si>
  <si>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</si>
  <si>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</si>
  <si>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</si>
  <si>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</si>
  <si>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</si>
  <si>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</si>
  <si>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</si>
  <si>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</si>
  <si>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</si>
  <si>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</si>
  <si>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</si>
  <si>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</si>
  <si>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</si>
  <si>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</si>
  <si>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</si>
  <si>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</si>
  <si>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</si>
  <si>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</si>
  <si>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</si>
  <si>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</si>
  <si>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</si>
  <si>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</si>
  <si>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</si>
  <si>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</si>
  <si>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</si>
  <si>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</si>
  <si>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</si>
  <si>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</si>
  <si>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</si>
  <si>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</si>
  <si>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</si>
  <si>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</si>
  <si>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</si>
  <si>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</si>
  <si>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</si>
  <si>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</si>
  <si>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</si>
  <si>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</si>
  <si>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</si>
  <si>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</si>
  <si>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</si>
  <si>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</si>
  <si>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</si>
  <si>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</si>
  <si>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</si>
  <si>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</si>
  <si>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</si>
  <si>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</si>
  <si>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</si>
  <si>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</si>
  <si>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</si>
  <si>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</si>
  <si>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</si>
  <si>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</si>
  <si>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</si>
  <si>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</si>
  <si>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</si>
  <si>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</si>
  <si>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</si>
  <si>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</si>
  <si>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</si>
  <si>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</si>
  <si>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</si>
  <si>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</si>
  <si>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</si>
  <si>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</si>
  <si>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</si>
  <si>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</si>
  <si>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</si>
  <si>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</si>
  <si>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</si>
  <si>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</si>
  <si>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</si>
  <si>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</si>
  <si>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</si>
  <si>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</si>
  <si>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</si>
  <si>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</si>
  <si>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</si>
  <si>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</si>
  <si>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</si>
  <si>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</si>
  <si>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</si>
  <si>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</si>
  <si>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</si>
  <si>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</si>
  <si>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</si>
  <si>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</si>
  <si>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</si>
  <si>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</si>
  <si>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</si>
  <si>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</si>
  <si>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</si>
  <si>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</si>
  <si>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</si>
  <si>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</si>
  <si>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</si>
  <si>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</si>
  <si>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</si>
  <si>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</si>
  <si>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</si>
  <si>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</si>
  <si>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</si>
  <si>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</si>
  <si>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</si>
  <si>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</si>
  <si>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</si>
  <si>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</si>
  <si>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</si>
  <si>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</si>
  <si>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</si>
  <si>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</si>
  <si>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</si>
  <si>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</si>
  <si>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</si>
  <si>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</si>
  <si>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</si>
  <si>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</si>
  <si>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</si>
  <si>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</si>
  <si>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</si>
  <si>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</si>
  <si>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</si>
  <si>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</si>
  <si>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</si>
  <si>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</si>
  <si>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</si>
  <si>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</si>
  <si>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</si>
  <si>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</si>
  <si>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</si>
  <si>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</si>
  <si>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</si>
  <si>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</si>
  <si>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</si>
  <si>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</si>
  <si>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</si>
  <si>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</si>
  <si>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</si>
  <si>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</si>
  <si>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</si>
  <si>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</si>
  <si>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</si>
  <si>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</si>
  <si>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</si>
  <si>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</si>
  <si>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</si>
  <si>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</si>
  <si>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</si>
  <si>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</si>
  <si>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</si>
  <si>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</si>
  <si>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</si>
  <si>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</si>
  <si>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</si>
  <si>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</si>
  <si>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</si>
  <si>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</si>
  <si>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</si>
  <si>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</si>
  <si>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</si>
  <si>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</si>
  <si>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</si>
  <si>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</si>
  <si>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</si>
  <si>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</si>
  <si>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</si>
  <si>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</si>
  <si>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</si>
  <si>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</si>
  <si>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</si>
  <si>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</si>
  <si>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</si>
  <si>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</si>
  <si>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</si>
  <si>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</si>
  <si>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</si>
  <si>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</si>
  <si>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</si>
  <si>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</si>
  <si>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</si>
  <si>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</si>
  <si>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</si>
  <si>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</si>
  <si>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</si>
  <si>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</si>
  <si>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</si>
  <si>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</si>
  <si>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</si>
  <si>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</si>
  <si>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</si>
  <si>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</si>
  <si>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</si>
  <si>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</si>
  <si>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</si>
  <si>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</si>
  <si>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</si>
  <si>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</si>
  <si>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</si>
  <si>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</si>
  <si>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</si>
  <si>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</si>
  <si>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</si>
  <si>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</si>
  <si>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</si>
  <si>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</si>
  <si>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</si>
  <si>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</si>
  <si>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</si>
  <si>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</si>
  <si>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</si>
  <si>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</si>
  <si>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</si>
  <si>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</si>
  <si>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</si>
  <si>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</si>
  <si>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</si>
  <si>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</si>
  <si>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</si>
  <si>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</si>
  <si>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</si>
  <si>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</si>
  <si>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STIINTE TEHNICE</t>
  </si>
  <si>
    <t>IATAN ALEXANDRU-MIRCEA</t>
  </si>
  <si>
    <t>CONFERENTIAR</t>
  </si>
  <si>
    <t>Răileanu S., Anton F., Iatan Al., Borangiu Th., Anton S.</t>
  </si>
  <si>
    <t>Service Orientation in Holonic and Multi-Agent Manufacturing</t>
  </si>
  <si>
    <t>ISBN 978-973-720-550-6</t>
  </si>
  <si>
    <t xml:space="preserve"> Raileanu S., Anton F., Iatan Al., Borangiu Th, Anton S., Morariu O.</t>
  </si>
  <si>
    <t>Journal of Intelligent Manufacturing</t>
  </si>
  <si>
    <t>ISBN 0956-5515</t>
  </si>
  <si>
    <t>Cristiana, C., Andreea, V., Angel, D, Florin, B., Ilinca, N., Iatan, Al.</t>
  </si>
  <si>
    <t>Geoconference on energy and clean technologies</t>
  </si>
  <si>
    <t>ISBN:978-619-7105-16-2</t>
  </si>
  <si>
    <t>Resource scheduling based on energy consumption for sustainable manufacturing</t>
  </si>
  <si>
    <t>??</t>
  </si>
  <si>
    <t>Mihăescu O., Prelipcean A., Pană R., Iatan Al.</t>
  </si>
  <si>
    <t>Cheia T – Technique, Technology, Transfer. 10 Key-Components for Sustainable Architectural Desig</t>
  </si>
  <si>
    <t>E3S Web of Conferences</t>
  </si>
  <si>
    <t>eISSN: 2267-1242</t>
  </si>
  <si>
    <t>Iatan E., Iatan Al</t>
  </si>
  <si>
    <t>Numerical modelling for in-sewer bed profiles</t>
  </si>
  <si>
    <t>Mathematical Modelling in Civil Engineering Journal</t>
  </si>
  <si>
    <t xml:space="preserve"> ISSN 2066-6926</t>
  </si>
  <si>
    <t>vol.7</t>
  </si>
  <si>
    <t xml:space="preserve"> Anton F.D., Iatan Al.</t>
  </si>
  <si>
    <t>Harmonics analyser in labview</t>
  </si>
  <si>
    <t>Iatan Al.</t>
  </si>
  <si>
    <t>Power quality disturbance evaluation for pwm motor drive</t>
  </si>
  <si>
    <t>ISSN 2069-1793</t>
  </si>
  <si>
    <t>Nr.4</t>
  </si>
  <si>
    <t>Lazar S., Cociorva S., Iatan Al</t>
  </si>
  <si>
    <t>Regimul tranzitoriu al acţionarilor cu cuplaj asincron cu inducţie si sarcină cu putere constantă</t>
  </si>
  <si>
    <t>Buletinul Stiintific al UTCB</t>
  </si>
  <si>
    <t>Nr.2</t>
  </si>
  <si>
    <t>Ionescu C., Iatan Al.</t>
  </si>
  <si>
    <t>Alegerea tarifului pentru energia electrica la consumatorii casnici</t>
  </si>
  <si>
    <t xml:space="preserve">Revista Electricianul </t>
  </si>
  <si>
    <r>
      <rPr>
        <sz val="11"/>
        <color indexed="8"/>
        <rFont val="Calibri"/>
        <family val="2"/>
      </rPr>
      <t xml:space="preserve">Colda I., Serban E., </t>
    </r>
    <r>
      <rPr>
        <sz val="11"/>
        <color indexed="8"/>
        <rFont val="Calibri"/>
        <family val="2"/>
      </rPr>
      <t>Iatan Al.</t>
    </r>
  </si>
  <si>
    <t>An Inverse Method to Estimate an Unknown Boundary Condition for the One-  Dimensional Heat Conduction Equation</t>
  </si>
  <si>
    <t>Cociorva S., Iatan Al.</t>
  </si>
  <si>
    <t>Economia de energie in clădirile mari prin generare locala si reţele de distribuţie in curent continuu</t>
  </si>
  <si>
    <t>Nr.1</t>
  </si>
  <si>
    <t>Iatan Al., Dogeanu A.M.</t>
  </si>
  <si>
    <t>Daylight in retrofiting office building design</t>
  </si>
  <si>
    <t>Revista Romana de Inginerie Civila</t>
  </si>
  <si>
    <t>vol6, nr.1</t>
  </si>
  <si>
    <t>Iatan E., Teodorescu D., Iatan Al.</t>
  </si>
  <si>
    <t>Calculul coeficientilor de rugozitate pentru un colector de canalizare in cnditii de laborator</t>
  </si>
  <si>
    <t>ISSN 2068-3987</t>
  </si>
  <si>
    <t>vol8, nr.3</t>
  </si>
  <si>
    <t xml:space="preserve">Ardelean M., Ardelean R.,  Dron S., Caradima S.,  Iatan Al., Iatan E., Stefan R. </t>
  </si>
  <si>
    <t>Pianul, biblioteca, șemineul: Casa Studio</t>
  </si>
  <si>
    <t xml:space="preserve">revista Igloo </t>
  </si>
  <si>
    <t>Două grădini, un artist, un studio</t>
  </si>
  <si>
    <t>revista Zeppelin</t>
  </si>
  <si>
    <t>nr. 150</t>
  </si>
  <si>
    <t>Ardelean R., Dron S., Caradima S.,  Iatan Al., Iatan E., Dogeanu A.</t>
  </si>
  <si>
    <t>Două clădiri, 13 modele de locuire | DAAA</t>
  </si>
  <si>
    <t>revista Igloo Media - Locuinte colective din Romania:selectie 2021</t>
  </si>
  <si>
    <t>ISBN 978-606-8026-77-0</t>
  </si>
  <si>
    <t>vol. 4 pag. 128-137</t>
  </si>
  <si>
    <t>Ardelean R., Dron S., Caradima S., Oprea N., Iatan Al., Iatan E., Dogeanu A.</t>
  </si>
  <si>
    <t>Casa Studio 2</t>
  </si>
  <si>
    <t>Case din Romania-Bucuresti: Igloo Media 2023</t>
  </si>
  <si>
    <t>ISBN 978-606-8026-94-7</t>
  </si>
  <si>
    <t>vol.12 pag 35-44</t>
  </si>
  <si>
    <t xml:space="preserve"> Evaluarea perturbaţiilor generate de acţionarea cu turaţie variabilă a motoarelor asincrone trifazate</t>
  </si>
  <si>
    <t xml:space="preserve"> Buletinul Ştiinţific Doctoral al UTCB</t>
  </si>
  <si>
    <t xml:space="preserve"> L-ISSN: 1224-628X</t>
  </si>
  <si>
    <t>Croitoru C., Nastase I., Iatan Al. et al</t>
  </si>
  <si>
    <t>Numerical and experimental modeling of airflow and heat transfer of a human body</t>
  </si>
  <si>
    <t>RoomVent 2011 - 12th International conference on air distribution in rooms</t>
  </si>
  <si>
    <t>iunie</t>
  </si>
  <si>
    <t>Croitoru C., Nastase I., Iatan Al. , Dogeanu A.</t>
  </si>
  <si>
    <t>Conception of a real human shaped thermal manikin for comfort assesment</t>
  </si>
  <si>
    <t>The 8th PhD &amp; DLA Symposium: 29th-30th October</t>
  </si>
  <si>
    <t>octombrie</t>
  </si>
  <si>
    <t>Dogeanu A., Bode F., Iatan Al., Croitoru C., Nastase I.</t>
  </si>
  <si>
    <t>Conception of a simplified seated thermal manikin for CFD validation purposes</t>
  </si>
  <si>
    <t>EENVIRO 2013 Conference</t>
  </si>
  <si>
    <t>septembrie</t>
  </si>
  <si>
    <t>Iatan Al</t>
  </si>
  <si>
    <t>Statistica Măsurărilor-Incertitudinea de măsurare</t>
  </si>
  <si>
    <t>Conferinta Facultatii de Instalatii - Sinaia 2004</t>
  </si>
  <si>
    <t>noiembrie</t>
  </si>
  <si>
    <t>Serban E., Iatan Al.</t>
  </si>
  <si>
    <t>Introducere în metoda inversă în conducţia căldurii</t>
  </si>
  <si>
    <t>Conferinta Facultatii de Instalatii - Sinaia 2005</t>
  </si>
  <si>
    <t>Stefan R.S., Cosoiu C., Cublesan V., Serban E., Iatan Al</t>
  </si>
  <si>
    <t>Reţele de discretizare adaptate modelelor de transfer dinamic şi termic</t>
  </si>
  <si>
    <t>Conferinţa "Instalaţii pentru construcţii şi confortul ambiental" Timisoara 2006</t>
  </si>
  <si>
    <t>aprilie</t>
  </si>
  <si>
    <t>Serban E., Iatan Al., Stefan R.S., Cublesan V</t>
  </si>
  <si>
    <t xml:space="preserve">Metoda inversă în conducţia căldurii – aplicaţie numerică </t>
  </si>
  <si>
    <t xml:space="preserve"> Iatan Al.</t>
  </si>
  <si>
    <t>Conceptul filtrului armonic – studiu de caz</t>
  </si>
  <si>
    <t>CECEPM 2010</t>
  </si>
  <si>
    <t>martie</t>
  </si>
  <si>
    <t>Surse de armonici in cladirile comerciale si industriale</t>
  </si>
  <si>
    <t>Assessment of thermal comfort inside vehicles - an experimental evaluation</t>
  </si>
  <si>
    <t>14th International Multidisciplinary Scientific Geoconference (SGEM)</t>
  </si>
  <si>
    <t>Stefan R.S., Cosoiu C., Cublesan V., Serban E., Iatan Al.</t>
  </si>
  <si>
    <t>reviewer sectiunea instalatii electrice Conferinta YRC - UTCB</t>
  </si>
  <si>
    <t>Conferinta YRC Bucuresti</t>
  </si>
  <si>
    <t>reviewer  E3S Web of Conferences-ISI Proceedings - ramura eficienta energetica – profil electric</t>
  </si>
  <si>
    <t>EENVIRO 2018 - Bucuresti</t>
  </si>
  <si>
    <t>reviewer  13th REHVA World Congress CLIMA 2019 congres - Track Topic 2 - User-
Hvac-Building Interaction</t>
  </si>
  <si>
    <t xml:space="preserve"> 13th REHVA World Congress CLIMA 2019 - Bucuresti</t>
  </si>
  <si>
    <t>mai</t>
  </si>
  <si>
    <t xml:space="preserve">reviewer  E3S Web of Conferences-ISI Proceedings - subsectiunea Power cycles: energy production, cogeneration </t>
  </si>
  <si>
    <t>EENVIRO 2019 - Bucuresti</t>
  </si>
  <si>
    <t>EENVIRO 2020 - Bucuresti</t>
  </si>
  <si>
    <t>reviewer  The 8th Conference of the Sustainable Solutions for Energy and Environment EENVIRO 2022 - subsectiunea - Urban and Built Environment sustainability, Environmental Quality and ManagementEnergy</t>
  </si>
  <si>
    <t>EENVIRO 2022 - Bucuresti</t>
  </si>
  <si>
    <t>e-mail  si articol</t>
  </si>
  <si>
    <t>cont Easy Chair</t>
  </si>
  <si>
    <t>Conferinta YRC - UTCB</t>
  </si>
  <si>
    <t>noimbrie</t>
  </si>
  <si>
    <t>executat</t>
  </si>
  <si>
    <t>sef proiect specialitate</t>
  </si>
  <si>
    <t>Instalatii electrice de iluminat, forță, alimentare și distribuție energie electrică pentru Depozit pentru deşeuri nepericuloase, staţie bioremediere şi staţie compostare, judetul Dambovita</t>
  </si>
  <si>
    <t>S.C. IGO S.A</t>
  </si>
  <si>
    <t>autorizat</t>
  </si>
  <si>
    <t>Consolidare, reabilitare, recompartimentare, revizuire instalații aferente și extindere suprafață utilă prin amenajare pod existent în mansardă – pavilion F "Biobază"</t>
  </si>
  <si>
    <t>Institutul Național de Endocrinologie "prof. dr. C. I. Parhon"</t>
  </si>
  <si>
    <t>Centrul National pentru Eco-Nanotehnologii si Materiale Avansate din cadrul Facultatii de Chimie Aplicata si Stiinta MAterialelor  - Universitatea Politehnica Bucuresti - FAZA – Studiu de Fezabilitate</t>
  </si>
  <si>
    <t>Universitatea Politehnica Bucuresti</t>
  </si>
  <si>
    <t xml:space="preserve"> „CAZARE P+1 IN COMPLEX DE
SPORT,IMPREJMUIRE,RETELE EXTERIOARE SI
POST TRAFO„ </t>
  </si>
  <si>
    <t>U.A.U.I.M. – BUCURESTI</t>
  </si>
  <si>
    <t xml:space="preserve"> „CENTRU DE CERCETARE MURIGHIOL - LABORATOARE CERCETARE„ I; faza DDE – sef proiect specialiate </t>
  </si>
  <si>
    <t>INSTITUL NATIONAL DE CERCETARE – DEZVOLTARE STIINTE BIOLOGICE</t>
  </si>
  <si>
    <t xml:space="preserve"> „EXTINDERE CLADIRE CU SPATII DESTINATE CPU SI SALA DE ASTEPTARE PACIENTI„ </t>
  </si>
  <si>
    <t>INSTITUTUL CLINIC FUNDENI</t>
  </si>
  <si>
    <t xml:space="preserve">„LUCRARI DE CONSOLIDARE SI AMENAJARE LA SEDIUL CAMEREI DE CONTURI A JUD. VASLUI„ </t>
  </si>
  <si>
    <t>CURTEA DE CONTURI A ROMANIEI</t>
  </si>
  <si>
    <t xml:space="preserve"> ADAPTARE PROIECT TIP PENTRU EXECUTIE SEDIU REPREZENTANTA R.A.R.GORJ„</t>
  </si>
  <si>
    <t xml:space="preserve"> REGISTRUL AUTO ROMAN R.A.</t>
  </si>
  <si>
    <t>CLADIRE DE SERVICII MEDICALE CU INTEGRAREA CONSTRUCTIEI MONUMENT ISTORIC, UTILITATI, BRANSAMENTE, IMPREJMUIRE</t>
  </si>
  <si>
    <t>S.C. SANADOR S.R.L.</t>
  </si>
  <si>
    <t xml:space="preserve">sef proiect specialitate </t>
  </si>
  <si>
    <t>SUPRAETAJARE LA CONSTRUCȚIA EXISTENTĂ „SPITAL SANADOR”</t>
  </si>
  <si>
    <t>CONSOLIDARE, REALIZARE LIFT, REPARAȚII ȘI AMENAJĂRI PENTRU FUNCȚIUNEA DE MUZEU ȘI BIROURI</t>
  </si>
  <si>
    <t>COLEGIUL FARMACISTILOR BUCURESTI</t>
  </si>
  <si>
    <t>CENTRUL DE CERCETARE IN ECO-TEHNOLOGII AVANSATE DE FABRICATIE  TEHNOPOLIS</t>
  </si>
  <si>
    <t>PROIECT CENTRUL CULTURAL „CONACUL MARGHILOMAN” – HAGIEȘTI - Cod LMI	IL-II-m-A-14131</t>
  </si>
  <si>
    <t>Institutul Național al Patrimoniului</t>
  </si>
  <si>
    <t xml:space="preserve">Servicii de expertiza tehnica pentru lucrari de restaurare fatade, refacere hidroizolatie subsol, tipografie si verificare instalatii la imobil Ion Angelescu corpurile A, B si C” – Monument istoric  Cod LMI 2015: B-II-m-B-19579 </t>
  </si>
  <si>
    <t>Academia de Studii Ecomomice</t>
  </si>
  <si>
    <t>REABILITARE BISERICA BUTCULEŞTI CU HRAMUL „ NAŞTEREA MAICII DOMNULUI" ŞI „SF. IOAN
BOTEZĂTORUL" - MONUMENT ISTORIC - 
Cod LMI: TR-ll-m-A-14305</t>
  </si>
  <si>
    <t>Parohia Butculesti</t>
  </si>
  <si>
    <t>CONSERVAREA, PROTEJAREA SI PUNEREA ÎN VALOARE A MONUMENTULUI ISTORIC BISERICA ORTODOXĂ „BUNA VESTIRE" - TULCEA 
Cod LMI 2015: TL-ll-m-8-0597 4</t>
  </si>
  <si>
    <t>Parohia „Buna Vestire" - Tulcea</t>
  </si>
  <si>
    <t>S.C. ONE PROIECT 3 S.R.L.</t>
  </si>
  <si>
    <t>Instalatii electrice de iluminat, forță, alimentare și distribuție energie electrică pentru Scoala cu clasele v-viii, Jud. Vaslui, Comuna Cosmeşti, Sat Fastaci.</t>
  </si>
  <si>
    <t>Primaria Comunei Cosmesti</t>
  </si>
  <si>
    <t>Instalatii electrice de iluminat, forță, alimentare și distribuție energie electrică pentru Casa de Cultura comuna Macin, Judetul Tulcea</t>
  </si>
  <si>
    <t>Primaria Comunei Macin</t>
  </si>
  <si>
    <t xml:space="preserve"> Instalatii electrice de iluminat, forță, alimentare și distribuție energie electrică pentru Casa de Cultura oras Amara, ludetul Ialomita</t>
  </si>
  <si>
    <t>Primaria Oras Amara</t>
  </si>
  <si>
    <t xml:space="preserve"> Instalatii electrice de iluminat, forță, alimentare și distribuție energie electrică pentru Casa de Cultura comuna Gh. Lazar, judetul Ialomita</t>
  </si>
  <si>
    <t>Primaria Comuna Gh.Lazara</t>
  </si>
  <si>
    <t>Instalatii electrice de iluminat, forță, alimentare și distribuție energie electrică pentru Consolidare, reabilitare, modernizare Corp Cladire R2, Bucuresti</t>
  </si>
  <si>
    <t>Primaria Comuna Andrasesti</t>
  </si>
  <si>
    <t>Instalatii electrice de iluminat, forță, alimentare și distribuție energie electrică pentru construire parc central in  localitatea Selimbar, jud. Sibiu</t>
  </si>
  <si>
    <t>Primaria Comunei Selimbar</t>
  </si>
  <si>
    <t>Recompartimentare imobil si schimbare de destinatie</t>
  </si>
  <si>
    <t>S.C. Sanador S.R.L.</t>
  </si>
  <si>
    <t xml:space="preserve"> SISTEMATIZARE VERTICALA SI REABILITAREA ELEMENTELOR ARHITECTURALE CUPRINSE INTRE STR. COSTACHE NEGRI (SINAGOGA) SI STR. HUSULUI </t>
  </si>
  <si>
    <t>Primaria Municipiului Vaslui</t>
  </si>
  <si>
    <t>PN-II-ID-PCE-2011-3-0835</t>
  </si>
  <si>
    <t>Intelligent Air Diffusion for healthy environments: advanced strategies and evaluation methods (INADEVA)</t>
  </si>
  <si>
    <t>UEFSCDI, MECTS</t>
  </si>
  <si>
    <t>finalizat</t>
  </si>
  <si>
    <t>coautor</t>
  </si>
  <si>
    <t xml:space="preserve">PN-II-PT-PCCA-2011-3.2-0512
</t>
  </si>
  <si>
    <t>Advanced strategies for high performance indoor Environmental QUAliTy in Operating Rooms (EQUATOR)</t>
  </si>
  <si>
    <t>CNCSIS nr. 19GR/ 21-05-2007</t>
  </si>
  <si>
    <t>Conducerea automata a sistemelor de încălzire pentru cladiri solicitate termic dinamic masurând transferul de caldura prin suprafetele exterioare</t>
  </si>
  <si>
    <t>UAUIM-FFCSU-2023-006</t>
  </si>
  <si>
    <t>“Sustainable Lab – Transfer de Experiență și Cunoaștere", acronim  S-Lab TEC</t>
  </si>
  <si>
    <t>UAUIM</t>
  </si>
  <si>
    <t>CNFIS-FDI-2023-F-0340</t>
  </si>
  <si>
    <t>"Dezvoltarea infrastructurii de susţinere a activitǎţilor didactice şi de cercetare ale UAUIM”, acronim MINCU_HUBS</t>
  </si>
  <si>
    <t>CNFIS, UAUIM</t>
  </si>
  <si>
    <t>UAUIM-FFCSU-2022-010</t>
  </si>
  <si>
    <t>"CHEIA T - Cercetare holistică, expertiză integrată academic: Tehnică, Tehnologie, Transfer”</t>
  </si>
  <si>
    <t>FACULTATEA DE CHIMIE APLICATA SI STIINTA MATERIALELOR 
 FACULTATEA DE INGINERIE AEROSPATIALA</t>
  </si>
  <si>
    <t>UNIVERSITATEA 
POLITEHNICA BUCURESTI</t>
  </si>
  <si>
    <t>avizat, DTAC</t>
  </si>
  <si>
    <t>CCPEC 
28 / 2008</t>
  </si>
  <si>
    <t>co-autor</t>
  </si>
  <si>
    <t>EUROPEAN UNION PRIZE FOR CONTEMPORARY ARCHITECTURE – MIES VAN DER ROHE AWARD 2017 - #EUMiesAward2017</t>
  </si>
  <si>
    <t>BIG SEE ARCHITECTURE CONTEST 2019 - Public and commercial architecture award 2019 - Oromolu Office</t>
  </si>
  <si>
    <t>Big See Architecture Award + Grand Prix Nomination, Residential Architecture Category, Big Architecture Festival, SI - STUDIO HOUSE</t>
  </si>
  <si>
    <t xml:space="preserve">Premiu – BREEAM AWARDS 2020 - The first BREEAM outstanding building in Romania – sectiunea Commercial – Post Construction </t>
  </si>
  <si>
    <t xml:space="preserve">Premiu – BREEAM AWARDS 2020 - The first BREEAM outstanding building in Romania – sectiunea Regional – Central and Eastern Europe – </t>
  </si>
  <si>
    <t>Nomination, New Buildings Category, Ecola Award, DE, STUDIO HOUSE</t>
  </si>
  <si>
    <t xml:space="preserve">Mentiune II: proiectul nr. 55, simbol de identitate AA1049 </t>
  </si>
  <si>
    <t>Premiul partenerului Isopan - Centrul de Oncologie Sanador - ANUALA DE ARHITECTURĂ BUCUREȘTI 2019 EDIȚIA A XVII-A</t>
  </si>
  <si>
    <t>Nominalizare – Hotel la Mare- ANUALA DE ARHITECTURĂ BUCUREȘTI 2019 EDIȚIA A XVII-A</t>
  </si>
  <si>
    <t>Premiu – HOTEL BY THE SEA - ANUALA DE ARHITECTURĂ DOBROGEA "A_DA 2019"</t>
  </si>
  <si>
    <t>UEFISCDI - premierea rezultatelor cercetării – articole – PRECISI2018 - Subprogram 1.1 - Resurse Umane - Premierea Rezultatelor cercetarii - Articole, Competitia 2018 - Rezultate evaluare_Lista 1 - Articole publicate in anul 2017_actualizata 05.07.2018</t>
  </si>
  <si>
    <t>Nominalizare – Reabilitare Casa Oromolu - Bienala Națională de Arhitectură ediția a XIII-a, 2018</t>
  </si>
  <si>
    <t>Nominalizare – Imobil de birouri. Retro-cortina business - Bienala Națională de Arhitectură ediția a XIII-a, 2018</t>
  </si>
  <si>
    <t xml:space="preserve">Romanian Union of Architects Award for Excellence, The Bucharest Architecture Annual, RO - HOUSE IN THE FOREST </t>
  </si>
  <si>
    <t>Nomination, Portfolio Architecture - Residential Architecture Category, The Bucharest Architecture Annual, RO- HOUSE IN THE FOREST</t>
  </si>
  <si>
    <t>Nomination, Residential Architecture Category, The Bucharest Architecture Annual, RO, STUDIO HOUSE</t>
  </si>
  <si>
    <t>Nominalizare - ROMANIAN DESIGN WEEK -Casa Studio 2, DAAA- https://romaniandesignweek.ro/portofoliu/casa-studio-2?fbclid=IwAR1p6CoX-Y4KWrO6dEWdej2YLANqEq5QMNeACsCrQLl6ss_F47Nk4bAApHg</t>
  </si>
  <si>
    <t>Premiul secțiunii „Arhitectură construită / arhitectura locuinței individuale” (ex aequo) - Casa Studio 2</t>
  </si>
  <si>
    <t>RDW2023 - https://romaniandesignweek.ro/portofoliu/la-ultimul-etaj?fbclid=IwAR23dWUY8ztdUFZxsGdNLzNM-vd6PKQZzoH1DLqP1TWjVmyWwhr2GNvm2Fc</t>
  </si>
  <si>
    <t>Nominalizare la secțiunea „Arhitectură construită / arhitectura locuinței individuale - https://www.anuala.ro/proiecte/2023/081/ ; https://www.uar-bna.ro/2023/proiecte/90/</t>
  </si>
  <si>
    <t>Premiul special al Uniunii Arhitecților din România - https://www.anuala.ro/proiecte/2023/081/ ; https://www.uar-bna.ro/2023/proiecte/90/</t>
  </si>
  <si>
    <t>IUT de Rouen - FRANTA</t>
  </si>
  <si>
    <t>Programme Communaitaire:Leonardo da Vinci"- formation en management universitaire</t>
  </si>
  <si>
    <t>28.02-11.03/2005</t>
  </si>
  <si>
    <t>Membru supleant Comisia Tehnica nr. 2 pentru avizarea agrementelor tehnice in constructii - grupa specializata nr. 5</t>
  </si>
  <si>
    <t>Membru Comisia Examinare nr. 8 pentru atestare tehnico-profesionala Verificatori/Experti - Domeniul Instalatii</t>
  </si>
  <si>
    <t>2018-2019</t>
  </si>
  <si>
    <t>Membru Comisia Contestatii pentru atestare tehnico-profesionala Verificatori/Experti - Domeniul Securitate la Incendiu - Subdomeniul Instalatii</t>
  </si>
  <si>
    <t>Membru al grupului tehnic de lucru constituit la nivelul MDLPA în vederea revizuirii reglementărilor tehnice aplicabile construcțiilor în care se desfășoară activități din domeniul sanitar</t>
  </si>
  <si>
    <t>2021-2022</t>
  </si>
  <si>
    <t>2021 - 2022</t>
  </si>
  <si>
    <t>2015-2017</t>
  </si>
  <si>
    <t>Membru al CTSB MLPDA</t>
  </si>
  <si>
    <t>Membru al  CTSC MLPDA</t>
  </si>
  <si>
    <t>Membru al  SNRTL - Guvernul Romaniei-MLPDA</t>
  </si>
  <si>
    <t>Membru in comitetul de organizare al Conferintei YRC U.T.C.B editia a 2-a, Bucuresti</t>
  </si>
  <si>
    <t>3-5 nov. 2012</t>
  </si>
  <si>
    <t>Optimizing power consumption in robotized job-shop manufacturing</t>
  </si>
  <si>
    <t>ianuarie</t>
  </si>
  <si>
    <t>ACADEMIA ROMANA</t>
  </si>
  <si>
    <t>“Reabilitare, consolidare, modernizare, extindere si dotare a sediului istoric al academiei romane si construire Corp Nou – Aula, in incinta imobilului din Calea Victoriei nr.125-127, Sector 1, Bucuresti" – Calea Victoriei nr. 125-127, Sector 1, Bucureşti, cod LMI B-ll-a-A-19866 - faza DALI / DTAC</t>
  </si>
  <si>
    <t>avizat</t>
  </si>
  <si>
    <t>CONSILIUL JUDETEAN GALATI</t>
  </si>
  <si>
    <t>“Cresterea eficientei energetice a palatului administrativ al judetului Galati – corp A" – str. Domneasca nr.56, mun. Galati, jud. Galati, cod LMI GL-ll-m-A-03016 - faza DALI</t>
  </si>
  <si>
    <t xml:space="preserve">“Mentinere, restaurare, consolidare, refunctionalizare, reconfigurare pod prin mansardare imobil existent" – str. Georges Clemenceau nr. 2, Sector 1, Bucureşti,  cod LMI B-ll-m-B-18435 - faza DTAC/PT </t>
  </si>
  <si>
    <t>MINISTERUL ECONOMIEI</t>
  </si>
  <si>
    <t>“Modernizare. reabilitare şi consolidare - clădire corp C1, tronsonul 1, 2 şi 3 şi corp C4, Ministerul Economiei" – Calea Victoriei nr. 152, Sector 1, Bucureşti, Nr. Cad. 210882,  cod LMI B-ll-m-A-19871 - faza DALI</t>
  </si>
  <si>
    <t>CONSILIUL JUDETEAN GIURGIU</t>
  </si>
  <si>
    <t xml:space="preserve">“Restaurarea, consolidarea, protejarea si amenajarea pietonala a podului Bizetz” – sos. Portului peste canalul Sf. Gheorghe, Mun Giurgiu, cod LMI GR-II-m-B-14894, faza DALI/DTAC </t>
  </si>
  <si>
    <t xml:space="preserve">“Consolidare, restaurare și conversie corp C6 - fostul Conac Grădișteanu” - str. Principală, nr. 482, sat Grădiștea, comuna Comana, jud. Giurgiu, cod LMI GR-II-M-B-15008 - faza DALI </t>
  </si>
  <si>
    <t>U.M. 0418 București</t>
  </si>
  <si>
    <t>“Consolidare, realizare lift, reparatii si amenajari pentru functiunea de muzeu si birouri”  Str. Vasile Lascar nr.76, sector 2, Bucuresti, cod LMI B-II-m-B-19011 - faza DTAC</t>
  </si>
  <si>
    <t>Colegiu Farmacistilor din Bucuresti</t>
  </si>
  <si>
    <t xml:space="preserve">de adaugat toate proiectele de la monumente ca sef proiect specilalite - alea care nu sunt adaugate - clasa A </t>
  </si>
  <si>
    <t xml:space="preserve"> “Rest de executat pentru consolidarea, restaurarea şi punerea în valoare a bisericii "Naşterea Domnului", a clopotniţei şi a gardului”, sat Săcuieni, comuna Gura Ocniţei, jud. Dambovita, cod LMI:DB-ll-m-A-17693, faza DALI</t>
  </si>
  <si>
    <t>Parohia Bisericii "Nasterea Domnului"</t>
  </si>
  <si>
    <t>in curs de avizare</t>
  </si>
  <si>
    <t>“ Reparații, reabilitare și restaurare clădire călători din stația CF Curtea de Argeș, județul Argeș”, adresa: Str. 1 Mai Nr.4, mun. Curtea de Argeș, judeţul Arges, cod LMI AG-II-m-A-13627- faza DTAC+PT</t>
  </si>
  <si>
    <t>CFR CALATORI</t>
  </si>
  <si>
    <t>autorizat, in curs de executie</t>
  </si>
  <si>
    <t xml:space="preserve">“ Restaurare, consolidare si punere în valoare a bisericii episcopala "Adormirea Maicii Domnului" (Catedrala Episcopala) din ansamblul manastirii de la Curtea de Arges”, adresa: bld. Basarabilor, nr. 1, mun. Curtea de Argeș, judeţul Arges, cod LMI AG-II-a-A-13628 - faza DALI+DTAC+PTH </t>
  </si>
  <si>
    <t>Parohia Bisericii Episcopale "Adormirea Maicii Domnului"</t>
  </si>
  <si>
    <t>Parohia Manastirii Cozia</t>
  </si>
  <si>
    <t>“Consolidare, conservare, restaurare biserica "Sfânta Treime" a Mânăstirii Cozia, amenajare 4 încăperi – parter – corp C2, amenajare parțială incintă, iluminat arhitectural”, adresa: Calea lui Traian, nr. 932 (fost 816), localitatea Căciulata, oraș Călimănești, județ Vâlcea, cod LMI  VL-II-a-A-09697.1 - faza DALI</t>
  </si>
  <si>
    <t>“Consolidare, conservare, restaurare bolnița "Sfinții Apostoli", reabilitare corp anexă pentru centrală termică, grupuri sanitare pe sexe, punct info cu spațiu expo/activități specifice, amenajare incintă, iluminat arhitectural și reabilitare împrejmuire” Calea lui Traian, nr. 781, localitatea Căciulata, oraș Călimănești, județ Vâlcea, cod LMI  VL-II-a-A-09697 - faza DALI</t>
  </si>
  <si>
    <t xml:space="preserve">“Consolidarea, conservarea, restaurarea si punerea in valoare a monumentelor istorice de importanta nationala biserica  greco-catolica 
”Sf. M. Mc. Gheorghe” si turnul  clopotnita din localitatea Rodna” str. Piața Mică, nr. 756, com. Rodna, județ Bistrița Năsăud, cod LMI BN-II-m-A-01688.01 - faza DTAC+PT </t>
  </si>
  <si>
    <t>Parohia bisericii "Sf. M. Mc. Gheorghe</t>
  </si>
  <si>
    <t xml:space="preserve"> “Renovare energetică a clădirii primăriei Municipiului Pitești” municipiul Pitești, str. Victoriei, nr. 24, jud. Arges , cod LMI AG-II-a-B-13456 - faza DTAC+PT </t>
  </si>
  <si>
    <t>UAT Pitesti</t>
  </si>
  <si>
    <t xml:space="preserve"> Instalatii electrice de iluminat, forță, alimentare și distribuție energie electrică pentru reabilitare Camin Cultural Andrasesti, com. Andrasesti, judet Ialomiţa</t>
  </si>
  <si>
    <t xml:space="preserve">Mentinere, restaurare, consolidare, refunctionalizare, reconfigurare pod prin mansardare imobil existent" – str. Georges Clemenceau nr. 2, Sector 1, Bucureşti,  cod LMI B-ll-m-B-18435 - faza DTAC/PT </t>
  </si>
  <si>
    <t>beneficiar privat</t>
  </si>
  <si>
    <t>MLPDA - vicepresedinte comisia de examinare verificatori si experti tehnici - domeniul Ie</t>
  </si>
  <si>
    <t>Membru al  CTPC - comisia de specialitate nr.2 MLPDA</t>
  </si>
  <si>
    <t>2021-2023</t>
  </si>
  <si>
    <t>06.2024</t>
  </si>
  <si>
    <t>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</si>
</sst>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indexed="8"/>
      <name val="Calibri"/>
      <family val="2"/>
      <scheme val="minor"/>
    </font>
    <font>
      <sz val="11"/>
      <color rgb="FF000000"/>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0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 fontId="14" fillId="0" borderId="29" xfId="0" applyNumberFormat="1" applyFont="1" applyBorder="1" applyAlignment="1">
      <alignment horizontal="center" vertical="center" wrapText="1"/>
    </xf>
    <xf numFmtId="0" fontId="14" fillId="0" borderId="30"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2" fontId="6" fillId="0" borderId="33"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4"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xf numFmtId="0" fontId="20" fillId="0" borderId="27" xfId="0" applyFont="1" applyBorder="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3"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3" xfId="0" applyBorder="1"/>
    <xf numFmtId="2" fontId="3" fillId="0" borderId="27" xfId="0" applyNumberFormat="1" applyFont="1" applyBorder="1" applyAlignment="1">
      <alignment horizontal="center" vertical="center" wrapText="1"/>
    </xf>
    <xf numFmtId="2" fontId="11" fillId="0" borderId="33"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7" xfId="0" applyNumberFormat="1" applyFont="1" applyBorder="1" applyAlignment="1">
      <alignment horizontal="center" vertical="center" wrapText="1"/>
    </xf>
    <xf numFmtId="2" fontId="8" fillId="0" borderId="33"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3"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20" fillId="0" borderId="38" xfId="0" applyFont="1" applyBorder="1"/>
    <xf numFmtId="0" fontId="14" fillId="0" borderId="38" xfId="0" applyFont="1" applyBorder="1"/>
    <xf numFmtId="0" fontId="0" fillId="0" borderId="38" xfId="0" applyBorder="1"/>
    <xf numFmtId="0" fontId="20" fillId="0" borderId="38" xfId="0" applyFont="1" applyBorder="1" applyAlignment="1">
      <alignment horizontal="center" vertical="center" wrapText="1"/>
    </xf>
    <xf numFmtId="0" fontId="3" fillId="0" borderId="38" xfId="0" applyFont="1" applyBorder="1"/>
    <xf numFmtId="0" fontId="0" fillId="0" borderId="38" xfId="0" applyBorder="1" applyAlignment="1">
      <alignment horizontal="center" vertical="center" wrapText="1"/>
    </xf>
    <xf numFmtId="0" fontId="3" fillId="0" borderId="38" xfId="0" applyFont="1" applyBorder="1" applyAlignment="1">
      <alignment horizontal="center" vertical="center" wrapText="1"/>
    </xf>
    <xf numFmtId="0" fontId="11" fillId="0" borderId="38" xfId="0" applyFont="1" applyBorder="1" applyAlignment="1">
      <alignment horizontal="center" vertical="center"/>
    </xf>
    <xf numFmtId="0" fontId="14" fillId="0" borderId="38" xfId="0" applyFont="1" applyBorder="1" applyAlignment="1">
      <alignment horizontal="center" vertical="center"/>
    </xf>
    <xf numFmtId="0" fontId="14" fillId="0" borderId="38"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49" fontId="3" fillId="0" borderId="4" xfId="0" applyNumberFormat="1" applyFont="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1" fontId="3" fillId="0" borderId="2" xfId="0" applyNumberFormat="1" applyFont="1" applyBorder="1" applyAlignment="1" applyProtection="1">
      <alignment horizontal="center" vertical="center" wrapText="1"/>
      <protection locked="0"/>
    </xf>
    <xf numFmtId="1" fontId="3" fillId="0" borderId="4" xfId="0" applyNumberFormat="1" applyFont="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49" fontId="3" fillId="0" borderId="4" xfId="0" applyNumberFormat="1" applyFont="1" applyBorder="1" applyAlignment="1" applyProtection="1">
      <alignment horizontal="center" vertical="center" wrapText="1"/>
      <protection locked="0"/>
    </xf>
    <xf numFmtId="1" fontId="3" fillId="9" borderId="4" xfId="0" applyNumberFormat="1" applyFont="1" applyFill="1" applyBorder="1" applyAlignment="1" applyProtection="1">
      <alignment horizontal="center" vertical="center" wrapText="1"/>
      <protection locked="0"/>
    </xf>
    <xf numFmtId="1" fontId="3" fillId="9" borderId="2" xfId="0" applyNumberFormat="1" applyFont="1" applyFill="1" applyBorder="1" applyAlignment="1" applyProtection="1">
      <alignment horizontal="center" vertical="center" wrapText="1"/>
      <protection locked="0"/>
    </xf>
    <xf numFmtId="0" fontId="35" fillId="0" borderId="2" xfId="0" applyFont="1" applyBorder="1" applyAlignment="1" applyProtection="1">
      <alignment horizontal="center" vertical="center" wrapText="1"/>
      <protection locked="0"/>
    </xf>
    <xf numFmtId="0" fontId="3" fillId="0" borderId="3" xfId="0" applyFont="1" applyBorder="1" applyAlignment="1">
      <alignment horizontal="center" vertical="center" wrapText="1"/>
    </xf>
    <xf numFmtId="2"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3" fillId="9" borderId="3" xfId="0" applyFont="1" applyFill="1" applyBorder="1" applyAlignment="1">
      <alignment horizontal="center" vertical="center"/>
    </xf>
    <xf numFmtId="2" fontId="3" fillId="0" borderId="43" xfId="0" applyNumberFormat="1" applyFont="1" applyBorder="1" applyAlignment="1">
      <alignment horizontal="center" vertical="center"/>
    </xf>
    <xf numFmtId="0" fontId="3" fillId="0" borderId="3" xfId="0" applyFont="1" applyBorder="1" applyAlignment="1" applyProtection="1">
      <alignment horizontal="center" vertical="center" wrapText="1"/>
      <protection locked="0"/>
    </xf>
    <xf numFmtId="1" fontId="3" fillId="0" borderId="3" xfId="0" applyNumberFormat="1" applyFont="1" applyBorder="1" applyAlignment="1" applyProtection="1">
      <alignment horizontal="center" vertical="center" wrapText="1"/>
      <protection locked="0"/>
    </xf>
    <xf numFmtId="2" fontId="3" fillId="0" borderId="2" xfId="0" applyNumberFormat="1" applyFont="1" applyBorder="1" applyAlignment="1">
      <alignment horizontal="center" vertical="center" wrapText="1"/>
    </xf>
    <xf numFmtId="0" fontId="3" fillId="9" borderId="2" xfId="0" applyFont="1" applyFill="1" applyBorder="1" applyAlignment="1">
      <alignment horizontal="center" vertical="center"/>
    </xf>
    <xf numFmtId="49" fontId="3" fillId="0" borderId="18" xfId="0" applyNumberFormat="1" applyFont="1" applyBorder="1" applyAlignment="1">
      <alignment horizontal="center" vertical="center" wrapText="1"/>
    </xf>
    <xf numFmtId="0" fontId="3" fillId="9" borderId="2" xfId="0" applyFont="1" applyFill="1" applyBorder="1" applyAlignment="1">
      <alignment horizontal="center" vertical="center" wrapText="1"/>
    </xf>
    <xf numFmtId="0" fontId="36" fillId="0" borderId="3" xfId="0" applyFont="1" applyBorder="1" applyAlignment="1">
      <alignment horizontal="center" vertical="center" wrapText="1"/>
    </xf>
    <xf numFmtId="2" fontId="36" fillId="0" borderId="44" xfId="0" applyNumberFormat="1" applyFont="1" applyBorder="1" applyAlignment="1">
      <alignment horizontal="center" vertical="center" wrapText="1"/>
    </xf>
    <xf numFmtId="0" fontId="36" fillId="0" borderId="44" xfId="0" applyFont="1" applyBorder="1" applyAlignment="1" applyProtection="1">
      <alignment horizontal="center" vertical="center" wrapText="1"/>
      <protection locked="0"/>
    </xf>
    <xf numFmtId="0" fontId="36" fillId="9" borderId="44" xfId="0" applyFont="1" applyFill="1" applyBorder="1" applyAlignment="1">
      <alignment horizontal="center" vertical="center"/>
    </xf>
    <xf numFmtId="0" fontId="36" fillId="0" borderId="44" xfId="0" applyFont="1" applyBorder="1" applyAlignment="1">
      <alignment horizontal="center" vertical="center"/>
    </xf>
    <xf numFmtId="1" fontId="36" fillId="0" borderId="44" xfId="0" applyNumberFormat="1" applyFont="1" applyBorder="1" applyAlignment="1" applyProtection="1">
      <alignment horizontal="center" vertical="center" wrapText="1"/>
      <protection locked="0"/>
    </xf>
    <xf numFmtId="2" fontId="36" fillId="0" borderId="45" xfId="0" applyNumberFormat="1" applyFont="1" applyBorder="1" applyAlignment="1">
      <alignment horizontal="center" vertical="center"/>
    </xf>
    <xf numFmtId="0" fontId="3" fillId="9" borderId="4" xfId="0" applyFont="1" applyFill="1" applyBorder="1" applyAlignment="1">
      <alignment horizontal="center" vertical="center"/>
    </xf>
    <xf numFmtId="16" fontId="3" fillId="0" borderId="4" xfId="0" quotePrefix="1" applyNumberFormat="1" applyFont="1" applyBorder="1" applyAlignment="1">
      <alignment horizontal="center" vertical="center"/>
    </xf>
    <xf numFmtId="16" fontId="3" fillId="0" borderId="31" xfId="0" quotePrefix="1" applyNumberFormat="1" applyFont="1" applyBorder="1" applyAlignment="1">
      <alignment horizontal="center" vertical="center"/>
    </xf>
    <xf numFmtId="2" fontId="3" fillId="0" borderId="37" xfId="0" applyNumberFormat="1" applyFont="1" applyBorder="1" applyAlignment="1">
      <alignment horizontal="center" vertical="center"/>
    </xf>
    <xf numFmtId="0" fontId="3" fillId="0" borderId="3" xfId="0" quotePrefix="1" applyFont="1" applyBorder="1" applyAlignment="1">
      <alignment horizontal="center" vertical="center" wrapText="1"/>
    </xf>
    <xf numFmtId="0" fontId="3" fillId="0" borderId="18" xfId="0" applyFont="1" applyBorder="1" applyAlignment="1">
      <alignment horizontal="center" vertical="center"/>
    </xf>
    <xf numFmtId="1" fontId="3" fillId="0" borderId="23" xfId="0" applyNumberFormat="1" applyFont="1" applyBorder="1" applyAlignment="1">
      <alignment horizontal="center" vertical="center" wrapText="1"/>
    </xf>
    <xf numFmtId="0" fontId="3" fillId="0" borderId="27" xfId="0" applyFont="1" applyBorder="1" applyAlignment="1">
      <alignment horizontal="center" vertical="center"/>
    </xf>
    <xf numFmtId="0" fontId="3" fillId="9" borderId="18" xfId="0" applyFont="1" applyFill="1" applyBorder="1" applyAlignment="1">
      <alignment horizontal="center"/>
    </xf>
    <xf numFmtId="0" fontId="3" fillId="9" borderId="2" xfId="0" applyFont="1" applyFill="1" applyBorder="1" applyAlignment="1">
      <alignment horizontal="center"/>
    </xf>
    <xf numFmtId="0" fontId="3" fillId="9" borderId="18" xfId="0" applyFont="1" applyFill="1" applyBorder="1" applyAlignment="1">
      <alignment horizontal="center" vertical="center" wrapText="1"/>
    </xf>
    <xf numFmtId="0" fontId="15" fillId="0" borderId="2" xfId="1" applyBorder="1" applyAlignment="1" applyProtection="1">
      <alignment horizontal="left" vertical="center" wrapText="1"/>
    </xf>
    <xf numFmtId="0" fontId="15" fillId="0" borderId="3" xfId="1" applyBorder="1" applyAlignment="1" applyProtection="1">
      <alignment horizontal="left" vertical="center" wrapText="1"/>
    </xf>
    <xf numFmtId="0" fontId="3" fillId="9" borderId="3" xfId="0" applyFont="1" applyFill="1" applyBorder="1" applyAlignment="1">
      <alignment horizontal="center" vertical="center" wrapText="1"/>
    </xf>
    <xf numFmtId="2" fontId="3" fillId="0" borderId="43" xfId="0" applyNumberFormat="1" applyFont="1" applyBorder="1" applyAlignment="1">
      <alignment horizontal="center" vertical="center" wrapText="1"/>
    </xf>
    <xf numFmtId="14" fontId="3" fillId="0" borderId="18" xfId="0" applyNumberFormat="1" applyFont="1" applyBorder="1" applyAlignment="1">
      <alignment horizontal="center" vertical="center" wrapText="1"/>
    </xf>
    <xf numFmtId="0" fontId="3" fillId="10" borderId="2" xfId="0" applyFont="1" applyFill="1" applyBorder="1" applyAlignment="1">
      <alignment horizontal="left" vertical="center" wrapText="1"/>
    </xf>
    <xf numFmtId="0" fontId="3" fillId="10" borderId="2" xfId="0" applyFont="1" applyFill="1" applyBorder="1" applyAlignment="1">
      <alignment horizontal="center" vertical="center" wrapText="1"/>
    </xf>
    <xf numFmtId="164" fontId="3" fillId="10" borderId="23" xfId="0" applyNumberFormat="1" applyFont="1" applyFill="1" applyBorder="1" applyAlignment="1">
      <alignment horizontal="center" vertical="center" wrapText="1"/>
    </xf>
    <xf numFmtId="0" fontId="3" fillId="9" borderId="2" xfId="0" applyFont="1" applyFill="1" applyBorder="1" applyAlignment="1" applyProtection="1">
      <alignment horizontal="center" vertical="center" wrapText="1"/>
      <protection locked="0"/>
    </xf>
    <xf numFmtId="0" fontId="3" fillId="0" borderId="41" xfId="0" applyFont="1" applyBorder="1" applyAlignment="1">
      <alignment horizontal="center" vertical="center"/>
    </xf>
    <xf numFmtId="0" fontId="14" fillId="0" borderId="46" xfId="0" applyFont="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s://romaniandesignweek.ro/portofoliu/casa-studio-2?fbclid=IwAR1p6CoX-Y4KWrO6dEWdej2YLANqEq5QMNeACsCrQLl6ss_F47Nk4bAApHg"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328125" defaultRowHeight="14.25"/>
  <cols>
    <col min="1" max="16384" width="9.1328125" style="320"/>
  </cols>
  <sheetData>
    <row r="1" spans="2:12" ht="15.75">
      <c r="B1" s="318" t="s">
        <v>180</v>
      </c>
      <c r="C1" s="319"/>
      <c r="D1" s="319"/>
      <c r="E1" s="319"/>
      <c r="F1" s="319"/>
      <c r="G1" s="319"/>
      <c r="H1" s="319"/>
      <c r="I1" s="319"/>
      <c r="J1" s="319"/>
      <c r="K1" s="319"/>
    </row>
    <row r="2" spans="2:12" ht="15.75">
      <c r="B2" s="319"/>
      <c r="C2" s="319"/>
      <c r="D2" s="319"/>
      <c r="E2" s="319"/>
      <c r="F2" s="319"/>
      <c r="G2" s="319"/>
      <c r="H2" s="319"/>
      <c r="I2" s="319"/>
      <c r="J2" s="319"/>
      <c r="K2" s="319"/>
    </row>
    <row r="3" spans="2:12" ht="90" customHeight="1">
      <c r="B3" s="376" t="s">
        <v>184</v>
      </c>
      <c r="C3" s="376"/>
      <c r="D3" s="376"/>
      <c r="E3" s="376"/>
      <c r="F3" s="376"/>
      <c r="G3" s="376"/>
      <c r="H3" s="376"/>
      <c r="I3" s="376"/>
      <c r="J3" s="376"/>
      <c r="K3" s="376"/>
      <c r="L3" s="376"/>
    </row>
    <row r="4" spans="2:12" ht="135" customHeight="1">
      <c r="B4" s="377" t="s">
        <v>269</v>
      </c>
      <c r="C4" s="377"/>
      <c r="D4" s="377"/>
      <c r="E4" s="377"/>
      <c r="F4" s="377"/>
      <c r="G4" s="377"/>
      <c r="H4" s="377"/>
      <c r="I4" s="377"/>
      <c r="J4" s="377"/>
      <c r="K4" s="377"/>
      <c r="L4" s="377"/>
    </row>
    <row r="5" spans="2:12" ht="60" customHeight="1">
      <c r="B5" s="378" t="s">
        <v>270</v>
      </c>
      <c r="C5" s="378"/>
      <c r="D5" s="378"/>
      <c r="E5" s="378"/>
      <c r="F5" s="378"/>
      <c r="G5" s="378"/>
      <c r="H5" s="378"/>
      <c r="I5" s="378"/>
      <c r="J5" s="378"/>
      <c r="K5" s="378"/>
      <c r="L5" s="378"/>
    </row>
    <row r="6" spans="2:12" ht="60" customHeight="1">
      <c r="B6" s="378" t="s">
        <v>181</v>
      </c>
      <c r="C6" s="378"/>
      <c r="D6" s="378"/>
      <c r="E6" s="378"/>
      <c r="F6" s="378"/>
      <c r="G6" s="378"/>
      <c r="H6" s="378"/>
      <c r="I6" s="378"/>
      <c r="J6" s="378"/>
      <c r="K6" s="378"/>
      <c r="L6" s="378"/>
    </row>
    <row r="7" spans="2:12" ht="60" customHeight="1">
      <c r="B7" s="375" t="s">
        <v>185</v>
      </c>
      <c r="C7" s="375"/>
      <c r="D7" s="375"/>
      <c r="E7" s="375"/>
      <c r="F7" s="375"/>
      <c r="G7" s="375"/>
      <c r="H7" s="375"/>
      <c r="I7" s="375"/>
      <c r="J7" s="375"/>
      <c r="K7" s="375"/>
      <c r="L7" s="375"/>
    </row>
    <row r="8" spans="2:12" ht="15.75">
      <c r="B8" s="319"/>
      <c r="C8" s="319"/>
      <c r="D8" s="319"/>
      <c r="E8" s="319"/>
      <c r="F8" s="319"/>
      <c r="G8" s="319"/>
      <c r="H8" s="319"/>
      <c r="I8" s="319"/>
      <c r="J8" s="319"/>
      <c r="K8" s="319"/>
    </row>
    <row r="9" spans="2:12" ht="15.75">
      <c r="B9" s="319"/>
      <c r="C9" s="319"/>
      <c r="D9" s="319"/>
      <c r="E9" s="319"/>
      <c r="F9" s="319"/>
      <c r="G9" s="319"/>
      <c r="H9" s="319"/>
      <c r="I9" s="319"/>
      <c r="J9" s="319"/>
      <c r="K9" s="319"/>
    </row>
    <row r="10" spans="2:12" ht="15.75">
      <c r="B10" s="319"/>
      <c r="C10" s="319"/>
      <c r="D10" s="319"/>
      <c r="E10" s="319"/>
      <c r="F10" s="319"/>
      <c r="G10" s="319"/>
      <c r="H10" s="319"/>
      <c r="I10" s="319"/>
      <c r="J10" s="319"/>
      <c r="K10" s="319"/>
    </row>
    <row r="11" spans="2:12" ht="15.75">
      <c r="B11" s="319"/>
      <c r="C11" s="319"/>
      <c r="D11" s="319"/>
      <c r="E11" s="319"/>
      <c r="F11" s="319"/>
      <c r="G11" s="319"/>
      <c r="H11" s="319"/>
      <c r="I11" s="319"/>
      <c r="J11" s="319"/>
      <c r="K11" s="319"/>
    </row>
    <row r="12" spans="2:12" ht="15.75">
      <c r="B12" s="319"/>
      <c r="C12" s="319"/>
      <c r="D12" s="319"/>
      <c r="E12" s="319"/>
      <c r="F12" s="319"/>
      <c r="G12" s="319"/>
      <c r="H12" s="319"/>
      <c r="I12" s="319"/>
      <c r="J12" s="319"/>
      <c r="K12" s="31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4" workbookViewId="0">
      <selection activeCell="B9" sqref="B9:G11"/>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35.25" customHeight="1">
      <c r="A7" s="393"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393"/>
      <c r="C7" s="393"/>
      <c r="D7" s="393"/>
      <c r="E7" s="393"/>
      <c r="F7" s="393"/>
      <c r="G7" s="393"/>
      <c r="H7" s="393"/>
      <c r="I7" s="393"/>
    </row>
    <row r="8" spans="1:12" ht="14.65" thickBot="1">
      <c r="A8" s="48"/>
      <c r="B8" s="48"/>
      <c r="C8" s="48"/>
      <c r="D8" s="48"/>
      <c r="E8" s="48"/>
      <c r="F8" s="48"/>
      <c r="G8" s="48"/>
      <c r="H8" s="48"/>
      <c r="I8" s="48"/>
    </row>
    <row r="9" spans="1:12" ht="28.9" thickBot="1">
      <c r="A9" s="139" t="s">
        <v>55</v>
      </c>
      <c r="B9" s="140" t="s">
        <v>83</v>
      </c>
      <c r="C9" s="140" t="s">
        <v>52</v>
      </c>
      <c r="D9" s="140" t="s">
        <v>57</v>
      </c>
      <c r="E9" s="140" t="s">
        <v>80</v>
      </c>
      <c r="F9" s="141" t="s">
        <v>87</v>
      </c>
      <c r="G9" s="140" t="s">
        <v>58</v>
      </c>
      <c r="H9" s="140" t="s">
        <v>111</v>
      </c>
      <c r="I9" s="142" t="s">
        <v>90</v>
      </c>
      <c r="K9" s="224" t="s">
        <v>108</v>
      </c>
    </row>
    <row r="10" spans="1:12" ht="42.75">
      <c r="A10" s="145">
        <v>1</v>
      </c>
      <c r="B10" s="92" t="s">
        <v>275</v>
      </c>
      <c r="C10" s="29" t="s">
        <v>499</v>
      </c>
      <c r="D10" s="93" t="s">
        <v>276</v>
      </c>
      <c r="E10" s="29" t="s">
        <v>277</v>
      </c>
      <c r="F10" s="94">
        <v>2014</v>
      </c>
      <c r="G10" s="94">
        <v>328</v>
      </c>
      <c r="H10" s="94">
        <v>14</v>
      </c>
      <c r="I10" s="267">
        <v>10</v>
      </c>
      <c r="K10" s="225">
        <v>10</v>
      </c>
      <c r="L10" s="321" t="s">
        <v>248</v>
      </c>
    </row>
    <row r="11" spans="1:12" ht="42.75">
      <c r="A11" s="146">
        <f>A10+1</f>
        <v>2</v>
      </c>
      <c r="B11" s="92" t="s">
        <v>278</v>
      </c>
      <c r="C11" s="29" t="s">
        <v>284</v>
      </c>
      <c r="D11" s="93" t="s">
        <v>279</v>
      </c>
      <c r="E11" s="29" t="s">
        <v>280</v>
      </c>
      <c r="F11" s="94">
        <v>2015</v>
      </c>
      <c r="G11" s="94">
        <v>1570</v>
      </c>
      <c r="H11" s="94">
        <v>12</v>
      </c>
      <c r="I11" s="267">
        <v>10</v>
      </c>
    </row>
    <row r="12" spans="1:12">
      <c r="A12" s="147">
        <f t="shared" ref="A12:A19" si="0">A11+1</f>
        <v>3</v>
      </c>
      <c r="B12" s="92"/>
      <c r="C12" s="29"/>
      <c r="D12" s="93"/>
      <c r="E12" s="29"/>
      <c r="F12" s="94"/>
      <c r="G12" s="94"/>
      <c r="H12" s="94"/>
      <c r="I12" s="267"/>
    </row>
    <row r="13" spans="1:12">
      <c r="A13" s="150">
        <f t="shared" si="0"/>
        <v>4</v>
      </c>
      <c r="B13" s="92"/>
      <c r="C13" s="29"/>
      <c r="D13" s="93"/>
      <c r="E13" s="29"/>
      <c r="F13" s="94"/>
      <c r="G13" s="94"/>
      <c r="H13" s="94"/>
      <c r="I13" s="267"/>
    </row>
    <row r="14" spans="1:12">
      <c r="A14" s="146">
        <f t="shared" si="0"/>
        <v>5</v>
      </c>
      <c r="B14" s="92"/>
      <c r="C14" s="29"/>
      <c r="D14" s="93"/>
      <c r="E14" s="29"/>
      <c r="F14" s="94"/>
      <c r="G14" s="94"/>
      <c r="H14" s="94"/>
      <c r="I14" s="267"/>
    </row>
    <row r="15" spans="1:12">
      <c r="A15" s="150">
        <f t="shared" si="0"/>
        <v>6</v>
      </c>
      <c r="B15" s="92"/>
      <c r="C15" s="93"/>
      <c r="D15" s="93"/>
      <c r="E15" s="93"/>
      <c r="F15" s="94"/>
      <c r="G15" s="94"/>
      <c r="H15" s="94"/>
      <c r="I15" s="267"/>
    </row>
    <row r="16" spans="1:12">
      <c r="A16" s="146">
        <f t="shared" si="0"/>
        <v>7</v>
      </c>
      <c r="B16" s="92"/>
      <c r="C16" s="29"/>
      <c r="D16" s="93"/>
      <c r="E16" s="29"/>
      <c r="F16" s="94"/>
      <c r="G16" s="94"/>
      <c r="H16" s="94"/>
      <c r="I16" s="267"/>
    </row>
    <row r="17" spans="1:9">
      <c r="A17" s="147">
        <f t="shared" si="0"/>
        <v>8</v>
      </c>
      <c r="B17" s="148"/>
      <c r="C17" s="149"/>
      <c r="D17" s="93"/>
      <c r="E17" s="149"/>
      <c r="F17" s="138"/>
      <c r="G17" s="149"/>
      <c r="H17" s="138"/>
      <c r="I17" s="267"/>
    </row>
    <row r="18" spans="1:9">
      <c r="A18" s="150">
        <f t="shared" si="0"/>
        <v>9</v>
      </c>
      <c r="B18" s="92"/>
      <c r="C18" s="93"/>
      <c r="D18" s="93"/>
      <c r="E18" s="93"/>
      <c r="F18" s="94"/>
      <c r="G18" s="94"/>
      <c r="H18" s="94"/>
      <c r="I18" s="267"/>
    </row>
    <row r="19" spans="1:9" ht="14.65" thickBot="1">
      <c r="A19" s="103">
        <f t="shared" si="0"/>
        <v>10</v>
      </c>
      <c r="B19" s="97"/>
      <c r="C19" s="98"/>
      <c r="D19" s="136"/>
      <c r="E19" s="151"/>
      <c r="F19" s="151"/>
      <c r="G19" s="152"/>
      <c r="H19" s="152"/>
      <c r="I19" s="276"/>
    </row>
    <row r="20" spans="1:9" ht="16.149999999999999" thickBot="1">
      <c r="A20" s="308"/>
      <c r="H20" s="104" t="str">
        <f>"Total "&amp;LEFT(A7,2)</f>
        <v>Total I5</v>
      </c>
      <c r="I20" s="144">
        <f>SUM(I10:I19)</f>
        <v>20</v>
      </c>
    </row>
    <row r="21" spans="1:9" ht="15.75">
      <c r="A21" s="37"/>
    </row>
    <row r="22" spans="1:9"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15.75">
      <c r="A7" s="393" t="str">
        <f>'Descriere indicatori'!B9&amp;". "&amp;'Descriere indicatori'!C9</f>
        <v xml:space="preserve">I6. Articole in extenso în reviste ştiinţifice indexate ERIH şi clasificate în categoria NAT </v>
      </c>
      <c r="B7" s="393"/>
      <c r="C7" s="393"/>
      <c r="D7" s="393"/>
      <c r="E7" s="393"/>
      <c r="F7" s="393"/>
      <c r="G7" s="393"/>
      <c r="H7" s="393"/>
      <c r="I7" s="393"/>
    </row>
    <row r="8" spans="1:12" ht="14.65" thickBot="1">
      <c r="A8" s="52"/>
      <c r="B8" s="52"/>
      <c r="C8" s="52"/>
      <c r="D8" s="52"/>
      <c r="E8" s="52"/>
      <c r="F8" s="52"/>
      <c r="G8" s="52"/>
      <c r="H8" s="52"/>
      <c r="I8" s="52"/>
    </row>
    <row r="9" spans="1:12" ht="28.9" thickBot="1">
      <c r="A9" s="139" t="s">
        <v>55</v>
      </c>
      <c r="B9" s="140" t="s">
        <v>83</v>
      </c>
      <c r="C9" s="140" t="s">
        <v>52</v>
      </c>
      <c r="D9" s="140" t="s">
        <v>57</v>
      </c>
      <c r="E9" s="140" t="s">
        <v>80</v>
      </c>
      <c r="F9" s="141" t="s">
        <v>87</v>
      </c>
      <c r="G9" s="140" t="s">
        <v>58</v>
      </c>
      <c r="H9" s="140" t="s">
        <v>111</v>
      </c>
      <c r="I9" s="142" t="s">
        <v>90</v>
      </c>
      <c r="K9" s="224" t="s">
        <v>108</v>
      </c>
    </row>
    <row r="10" spans="1:12">
      <c r="A10" s="154">
        <v>1</v>
      </c>
      <c r="B10" s="87"/>
      <c r="C10" s="87"/>
      <c r="D10" s="87"/>
      <c r="E10" s="88"/>
      <c r="F10" s="89"/>
      <c r="G10" s="89"/>
      <c r="H10" s="89"/>
      <c r="I10" s="272"/>
      <c r="K10" s="225">
        <v>5</v>
      </c>
      <c r="L10" s="321" t="s">
        <v>248</v>
      </c>
    </row>
    <row r="11" spans="1:12">
      <c r="A11" s="155">
        <f>A10+1</f>
        <v>2</v>
      </c>
      <c r="B11" s="91"/>
      <c r="C11" s="92"/>
      <c r="D11" s="91"/>
      <c r="E11" s="93"/>
      <c r="F11" s="94"/>
      <c r="G11" s="95"/>
      <c r="H11" s="95"/>
      <c r="I11" s="267"/>
    </row>
    <row r="12" spans="1:12">
      <c r="A12" s="155">
        <f t="shared" ref="A12:A19" si="0">A11+1</f>
        <v>3</v>
      </c>
      <c r="B12" s="92"/>
      <c r="C12" s="92"/>
      <c r="D12" s="92"/>
      <c r="E12" s="93"/>
      <c r="F12" s="94"/>
      <c r="G12" s="95"/>
      <c r="H12" s="95"/>
      <c r="I12" s="267"/>
    </row>
    <row r="13" spans="1:12">
      <c r="A13" s="155">
        <f t="shared" si="0"/>
        <v>4</v>
      </c>
      <c r="B13" s="92"/>
      <c r="C13" s="92"/>
      <c r="D13" s="92"/>
      <c r="E13" s="93"/>
      <c r="F13" s="94"/>
      <c r="G13" s="94"/>
      <c r="H13" s="94"/>
      <c r="I13" s="267"/>
    </row>
    <row r="14" spans="1:12">
      <c r="A14" s="155">
        <f t="shared" si="0"/>
        <v>5</v>
      </c>
      <c r="B14" s="92"/>
      <c r="C14" s="92"/>
      <c r="D14" s="92"/>
      <c r="E14" s="93"/>
      <c r="F14" s="94"/>
      <c r="G14" s="94"/>
      <c r="H14" s="94"/>
      <c r="I14" s="267"/>
    </row>
    <row r="15" spans="1:12">
      <c r="A15" s="155">
        <f t="shared" si="0"/>
        <v>6</v>
      </c>
      <c r="B15" s="92"/>
      <c r="C15" s="92"/>
      <c r="D15" s="92"/>
      <c r="E15" s="93"/>
      <c r="F15" s="94"/>
      <c r="G15" s="94"/>
      <c r="H15" s="94"/>
      <c r="I15" s="267"/>
    </row>
    <row r="16" spans="1:12">
      <c r="A16" s="155">
        <f t="shared" si="0"/>
        <v>7</v>
      </c>
      <c r="B16" s="92"/>
      <c r="C16" s="92"/>
      <c r="D16" s="92"/>
      <c r="E16" s="93"/>
      <c r="F16" s="94"/>
      <c r="G16" s="94"/>
      <c r="H16" s="94"/>
      <c r="I16" s="267"/>
    </row>
    <row r="17" spans="1:9">
      <c r="A17" s="155">
        <f t="shared" si="0"/>
        <v>8</v>
      </c>
      <c r="B17" s="92"/>
      <c r="C17" s="92"/>
      <c r="D17" s="92"/>
      <c r="E17" s="93"/>
      <c r="F17" s="94"/>
      <c r="G17" s="94"/>
      <c r="H17" s="94"/>
      <c r="I17" s="267"/>
    </row>
    <row r="18" spans="1:9">
      <c r="A18" s="155">
        <f t="shared" si="0"/>
        <v>9</v>
      </c>
      <c r="B18" s="92"/>
      <c r="C18" s="92"/>
      <c r="D18" s="92"/>
      <c r="E18" s="93"/>
      <c r="F18" s="94"/>
      <c r="G18" s="94"/>
      <c r="H18" s="94"/>
      <c r="I18" s="267"/>
    </row>
    <row r="19" spans="1:9" ht="14.65" thickBot="1">
      <c r="A19" s="156">
        <f t="shared" si="0"/>
        <v>10</v>
      </c>
      <c r="B19" s="97"/>
      <c r="C19" s="97"/>
      <c r="D19" s="97"/>
      <c r="E19" s="98"/>
      <c r="F19" s="99"/>
      <c r="G19" s="99"/>
      <c r="H19" s="99"/>
      <c r="I19" s="268"/>
    </row>
    <row r="20" spans="1:9" ht="14.65" thickBot="1">
      <c r="A20" s="307"/>
      <c r="B20" s="101"/>
      <c r="C20" s="101"/>
      <c r="D20" s="101"/>
      <c r="E20" s="101"/>
      <c r="F20" s="101"/>
      <c r="G20" s="101"/>
      <c r="H20" s="104" t="str">
        <f>"Total "&amp;LEFT(A7,2)</f>
        <v>Total I6</v>
      </c>
      <c r="I20" s="10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9"/>
  <sheetViews>
    <sheetView topLeftCell="A15" workbookViewId="0">
      <selection activeCell="B10" sqref="B10:F23"/>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ht="15.75">
      <c r="A1" s="221" t="str">
        <f>'Date initiale'!C3</f>
        <v>Universitatea de Arhitectură și Urbanism "Ion Mincu" București</v>
      </c>
      <c r="B1" s="221"/>
      <c r="C1" s="221"/>
      <c r="D1" s="6"/>
      <c r="E1" s="6"/>
      <c r="F1" s="6"/>
      <c r="G1" s="6"/>
      <c r="H1" s="6"/>
      <c r="I1" s="6"/>
      <c r="J1" s="6"/>
    </row>
    <row r="2" spans="1:12" ht="15.75">
      <c r="A2" s="221" t="str">
        <f>'Date initiale'!B4&amp;" "&amp;'Date initiale'!C4</f>
        <v>Facultatea ARHITECTURA</v>
      </c>
      <c r="B2" s="221"/>
      <c r="C2" s="221"/>
      <c r="D2" s="6"/>
      <c r="E2" s="6"/>
      <c r="F2" s="6"/>
      <c r="G2" s="6"/>
      <c r="H2" s="6"/>
      <c r="I2" s="6"/>
      <c r="J2" s="6"/>
    </row>
    <row r="3" spans="1:12" ht="15.75">
      <c r="A3" s="221" t="str">
        <f>'Date initiale'!B5&amp;" "&amp;'Date initiale'!C5</f>
        <v>Departamentul STIINTE TEHNICE</v>
      </c>
      <c r="B3" s="221"/>
      <c r="C3" s="221"/>
      <c r="D3" s="6"/>
      <c r="E3" s="6"/>
      <c r="F3" s="6"/>
      <c r="G3" s="6"/>
      <c r="H3" s="6"/>
      <c r="I3" s="6"/>
      <c r="J3" s="6"/>
    </row>
    <row r="4" spans="1:12" ht="15.75">
      <c r="A4" s="223" t="str">
        <f>'Date initiale'!C6&amp;", "&amp;'Date initiale'!C7</f>
        <v>IATAN ALEXANDRU-MIRCEA, CONFERENTIAR</v>
      </c>
      <c r="B4" s="223"/>
      <c r="C4" s="223"/>
      <c r="D4" s="6"/>
      <c r="E4" s="6"/>
      <c r="F4" s="6"/>
      <c r="G4" s="6"/>
      <c r="H4" s="6"/>
      <c r="I4" s="6"/>
      <c r="J4" s="6"/>
    </row>
    <row r="5" spans="1:12" ht="15.75">
      <c r="A5" s="223"/>
      <c r="B5" s="223"/>
      <c r="C5" s="223"/>
      <c r="D5" s="6"/>
      <c r="E5" s="6"/>
      <c r="F5" s="6"/>
      <c r="G5" s="6"/>
      <c r="H5" s="6"/>
      <c r="I5" s="6"/>
      <c r="J5" s="6"/>
    </row>
    <row r="6" spans="1:12" ht="15.75">
      <c r="A6" s="394" t="s">
        <v>110</v>
      </c>
      <c r="B6" s="394"/>
      <c r="C6" s="394"/>
      <c r="D6" s="394"/>
      <c r="E6" s="394"/>
      <c r="F6" s="394"/>
      <c r="G6" s="394"/>
      <c r="H6" s="394"/>
      <c r="I6" s="394"/>
      <c r="J6" s="6"/>
    </row>
    <row r="7" spans="1:12" ht="15.75">
      <c r="A7" s="393" t="str">
        <f>'Descriere indicatori'!B10&amp;". "&amp;'Descriere indicatori'!C10</f>
        <v xml:space="preserve">I7. Articole in extenso în reviste ştiinţifice recunoscute în domenii conexe* </v>
      </c>
      <c r="B7" s="393"/>
      <c r="C7" s="393"/>
      <c r="D7" s="393"/>
      <c r="E7" s="393"/>
      <c r="F7" s="393"/>
      <c r="G7" s="393"/>
      <c r="H7" s="393"/>
      <c r="I7" s="393"/>
      <c r="J7" s="6"/>
    </row>
    <row r="8" spans="1:12" ht="16.149999999999999" thickBot="1">
      <c r="A8" s="153"/>
      <c r="B8" s="153"/>
      <c r="C8" s="153"/>
      <c r="D8" s="153"/>
      <c r="E8" s="153"/>
      <c r="F8" s="153"/>
      <c r="G8" s="153"/>
      <c r="H8" s="153"/>
      <c r="I8" s="153"/>
      <c r="J8" s="6"/>
    </row>
    <row r="9" spans="1:12" ht="28.9" thickBot="1">
      <c r="A9" s="139" t="s">
        <v>55</v>
      </c>
      <c r="B9" s="140" t="s">
        <v>83</v>
      </c>
      <c r="C9" s="140" t="s">
        <v>52</v>
      </c>
      <c r="D9" s="140" t="s">
        <v>57</v>
      </c>
      <c r="E9" s="140" t="s">
        <v>80</v>
      </c>
      <c r="F9" s="141" t="s">
        <v>87</v>
      </c>
      <c r="G9" s="140" t="s">
        <v>58</v>
      </c>
      <c r="H9" s="140" t="s">
        <v>111</v>
      </c>
      <c r="I9" s="142" t="s">
        <v>90</v>
      </c>
      <c r="J9" s="6"/>
      <c r="K9" s="224" t="s">
        <v>108</v>
      </c>
    </row>
    <row r="10" spans="1:12" ht="57.4" thickBot="1">
      <c r="A10" s="374">
        <v>1</v>
      </c>
      <c r="B10" s="327" t="s">
        <v>301</v>
      </c>
      <c r="C10" s="327" t="s">
        <v>302</v>
      </c>
      <c r="D10" s="327" t="s">
        <v>303</v>
      </c>
      <c r="E10" s="113"/>
      <c r="F10" s="333">
        <v>2005</v>
      </c>
      <c r="G10" s="328" t="s">
        <v>304</v>
      </c>
      <c r="H10" s="328">
        <v>8</v>
      </c>
      <c r="I10" s="267">
        <v>5</v>
      </c>
      <c r="J10" s="6"/>
      <c r="K10" s="225">
        <v>5</v>
      </c>
      <c r="L10" s="321" t="s">
        <v>248</v>
      </c>
    </row>
    <row r="11" spans="1:12" ht="28.9" thickBot="1">
      <c r="A11" s="374">
        <f>A10+1</f>
        <v>2</v>
      </c>
      <c r="B11" s="327" t="s">
        <v>305</v>
      </c>
      <c r="C11" s="327" t="s">
        <v>306</v>
      </c>
      <c r="D11" s="327" t="s">
        <v>307</v>
      </c>
      <c r="E11" s="113"/>
      <c r="F11" s="333">
        <v>2005</v>
      </c>
      <c r="G11" s="328" t="s">
        <v>304</v>
      </c>
      <c r="H11" s="328">
        <v>8</v>
      </c>
      <c r="I11" s="267">
        <v>5</v>
      </c>
      <c r="J11" s="6"/>
      <c r="L11" s="321"/>
    </row>
    <row r="12" spans="1:12" ht="57.4" thickBot="1">
      <c r="A12" s="374">
        <f t="shared" ref="A12:A24" si="0">A11+1</f>
        <v>3</v>
      </c>
      <c r="B12" s="334" t="s">
        <v>308</v>
      </c>
      <c r="C12" s="327" t="s">
        <v>309</v>
      </c>
      <c r="D12" s="327" t="s">
        <v>303</v>
      </c>
      <c r="E12" s="116"/>
      <c r="F12" s="333">
        <v>2006</v>
      </c>
      <c r="G12" s="328" t="s">
        <v>304</v>
      </c>
      <c r="H12" s="328">
        <v>10</v>
      </c>
      <c r="I12" s="267">
        <v>5</v>
      </c>
      <c r="J12" s="6"/>
      <c r="L12" s="321"/>
    </row>
    <row r="13" spans="1:12" ht="57.4" thickBot="1">
      <c r="A13" s="374">
        <f t="shared" si="0"/>
        <v>4</v>
      </c>
      <c r="B13" s="335" t="s">
        <v>310</v>
      </c>
      <c r="C13" s="336" t="s">
        <v>311</v>
      </c>
      <c r="D13" s="327" t="s">
        <v>307</v>
      </c>
      <c r="E13" s="337"/>
      <c r="F13" s="338">
        <v>2008</v>
      </c>
      <c r="G13" s="328" t="s">
        <v>312</v>
      </c>
      <c r="H13" s="337">
        <v>7</v>
      </c>
      <c r="I13" s="339">
        <v>5</v>
      </c>
      <c r="J13" s="6"/>
      <c r="L13" s="321"/>
    </row>
    <row r="14" spans="1:12" ht="43.15" thickBot="1">
      <c r="A14" s="374">
        <f t="shared" si="0"/>
        <v>5</v>
      </c>
      <c r="B14" s="327" t="s">
        <v>290</v>
      </c>
      <c r="C14" s="327" t="s">
        <v>291</v>
      </c>
      <c r="D14" s="331" t="s">
        <v>292</v>
      </c>
      <c r="E14" s="113" t="s">
        <v>293</v>
      </c>
      <c r="F14" s="332">
        <v>2011</v>
      </c>
      <c r="G14" s="329" t="s">
        <v>294</v>
      </c>
      <c r="H14" s="329">
        <v>12</v>
      </c>
      <c r="I14" s="267">
        <v>5</v>
      </c>
      <c r="J14" s="6"/>
    </row>
    <row r="15" spans="1:12" ht="43.15" thickBot="1">
      <c r="A15" s="374">
        <f t="shared" si="0"/>
        <v>6</v>
      </c>
      <c r="B15" s="327" t="s">
        <v>295</v>
      </c>
      <c r="C15" s="331" t="s">
        <v>296</v>
      </c>
      <c r="D15" s="331" t="s">
        <v>292</v>
      </c>
      <c r="E15" s="113" t="s">
        <v>293</v>
      </c>
      <c r="F15" s="332">
        <v>2011</v>
      </c>
      <c r="G15" s="329" t="s">
        <v>294</v>
      </c>
      <c r="H15" s="329">
        <v>9</v>
      </c>
      <c r="I15" s="267">
        <v>5</v>
      </c>
      <c r="J15" s="35"/>
    </row>
    <row r="16" spans="1:12" ht="57.4" thickBot="1">
      <c r="A16" s="374">
        <f t="shared" si="0"/>
        <v>7</v>
      </c>
      <c r="B16" s="113" t="s">
        <v>297</v>
      </c>
      <c r="C16" s="342" t="s">
        <v>337</v>
      </c>
      <c r="D16" s="327" t="s">
        <v>338</v>
      </c>
      <c r="E16" s="116" t="s">
        <v>339</v>
      </c>
      <c r="F16" s="343">
        <v>2012</v>
      </c>
      <c r="G16" s="328" t="s">
        <v>304</v>
      </c>
      <c r="H16" s="329">
        <v>10</v>
      </c>
      <c r="I16" s="267">
        <v>5</v>
      </c>
      <c r="J16" s="6"/>
    </row>
    <row r="17" spans="1:10" ht="43.15" thickBot="1">
      <c r="A17" s="374">
        <f t="shared" si="0"/>
        <v>8</v>
      </c>
      <c r="B17" s="327" t="s">
        <v>297</v>
      </c>
      <c r="C17" s="327" t="s">
        <v>298</v>
      </c>
      <c r="D17" s="331" t="s">
        <v>292</v>
      </c>
      <c r="E17" s="116" t="s">
        <v>299</v>
      </c>
      <c r="F17" s="333">
        <v>2012</v>
      </c>
      <c r="G17" s="329" t="s">
        <v>300</v>
      </c>
      <c r="H17" s="329">
        <v>16</v>
      </c>
      <c r="I17" s="267">
        <v>5</v>
      </c>
      <c r="J17" s="35"/>
    </row>
    <row r="18" spans="1:10" ht="28.9" thickBot="1">
      <c r="A18" s="374">
        <f t="shared" si="0"/>
        <v>9</v>
      </c>
      <c r="B18" s="335" t="s">
        <v>313</v>
      </c>
      <c r="C18" s="336" t="s">
        <v>314</v>
      </c>
      <c r="D18" s="340" t="s">
        <v>315</v>
      </c>
      <c r="E18" s="337"/>
      <c r="F18" s="338">
        <v>2015</v>
      </c>
      <c r="G18" s="341" t="s">
        <v>316</v>
      </c>
      <c r="H18" s="337">
        <v>13</v>
      </c>
      <c r="I18" s="339">
        <v>5</v>
      </c>
      <c r="J18" s="6"/>
    </row>
    <row r="19" spans="1:10" ht="43.15" thickBot="1">
      <c r="A19" s="374">
        <f t="shared" si="0"/>
        <v>10</v>
      </c>
      <c r="B19" s="335" t="s">
        <v>317</v>
      </c>
      <c r="C19" s="336" t="s">
        <v>318</v>
      </c>
      <c r="D19" s="340" t="s">
        <v>315</v>
      </c>
      <c r="E19" s="337" t="s">
        <v>319</v>
      </c>
      <c r="F19" s="338">
        <v>2017</v>
      </c>
      <c r="G19" s="341" t="s">
        <v>320</v>
      </c>
      <c r="H19" s="337">
        <v>4</v>
      </c>
      <c r="I19" s="339">
        <v>5</v>
      </c>
      <c r="J19" s="6"/>
    </row>
    <row r="20" spans="1:10" ht="57.4" thickBot="1">
      <c r="A20" s="374">
        <f t="shared" si="0"/>
        <v>11</v>
      </c>
      <c r="B20" s="335" t="s">
        <v>321</v>
      </c>
      <c r="C20" s="336" t="s">
        <v>322</v>
      </c>
      <c r="D20" s="340" t="s">
        <v>323</v>
      </c>
      <c r="E20" s="337"/>
      <c r="F20" s="338">
        <v>2017</v>
      </c>
      <c r="G20" s="341"/>
      <c r="H20" s="337">
        <v>6</v>
      </c>
      <c r="I20" s="339">
        <v>5</v>
      </c>
      <c r="J20" s="6"/>
    </row>
    <row r="21" spans="1:10" ht="57.4" thickBot="1">
      <c r="A21" s="374">
        <f t="shared" si="0"/>
        <v>12</v>
      </c>
      <c r="B21" s="335" t="s">
        <v>321</v>
      </c>
      <c r="C21" s="336" t="s">
        <v>324</v>
      </c>
      <c r="D21" s="340" t="s">
        <v>325</v>
      </c>
      <c r="E21" s="337"/>
      <c r="F21" s="338">
        <v>2018</v>
      </c>
      <c r="G21" s="341" t="s">
        <v>326</v>
      </c>
      <c r="H21" s="337">
        <v>8</v>
      </c>
      <c r="I21" s="339">
        <v>5</v>
      </c>
      <c r="J21" s="6"/>
    </row>
    <row r="22" spans="1:10" ht="43.15" thickBot="1">
      <c r="A22" s="374">
        <f t="shared" si="0"/>
        <v>13</v>
      </c>
      <c r="B22" s="335" t="s">
        <v>327</v>
      </c>
      <c r="C22" s="336" t="s">
        <v>328</v>
      </c>
      <c r="D22" s="340" t="s">
        <v>329</v>
      </c>
      <c r="E22" s="337" t="s">
        <v>330</v>
      </c>
      <c r="F22" s="338">
        <v>2021</v>
      </c>
      <c r="G22" s="341" t="s">
        <v>331</v>
      </c>
      <c r="H22" s="337">
        <v>10</v>
      </c>
      <c r="I22" s="339">
        <v>5</v>
      </c>
      <c r="J22" s="6"/>
    </row>
    <row r="23" spans="1:10" ht="57.4" thickBot="1">
      <c r="A23" s="374">
        <f t="shared" si="0"/>
        <v>14</v>
      </c>
      <c r="B23" s="335" t="s">
        <v>332</v>
      </c>
      <c r="C23" s="336" t="s">
        <v>333</v>
      </c>
      <c r="D23" s="340" t="s">
        <v>334</v>
      </c>
      <c r="E23" s="337" t="s">
        <v>335</v>
      </c>
      <c r="F23" s="338">
        <v>2023</v>
      </c>
      <c r="G23" s="341" t="s">
        <v>336</v>
      </c>
      <c r="H23" s="337">
        <v>9</v>
      </c>
      <c r="I23" s="339">
        <v>5</v>
      </c>
      <c r="J23" s="6"/>
    </row>
    <row r="24" spans="1:10" ht="16.149999999999999" thickBot="1">
      <c r="A24" s="374">
        <f t="shared" si="0"/>
        <v>15</v>
      </c>
      <c r="B24" s="98"/>
      <c r="C24" s="98"/>
      <c r="D24" s="98"/>
      <c r="E24" s="159"/>
      <c r="F24" s="99"/>
      <c r="G24" s="99"/>
      <c r="H24" s="99"/>
      <c r="I24" s="268"/>
      <c r="J24" s="6"/>
    </row>
    <row r="25" spans="1:10" ht="16.149999999999999" thickBot="1">
      <c r="A25" s="306"/>
      <c r="B25" s="101"/>
      <c r="C25" s="101"/>
      <c r="D25" s="101"/>
      <c r="E25" s="101"/>
      <c r="F25" s="101"/>
      <c r="G25" s="101"/>
      <c r="H25" s="104" t="str">
        <f>"Total "&amp;LEFT(A7,2)</f>
        <v>Total I7</v>
      </c>
      <c r="I25" s="105">
        <f>SUM(I10:I24)</f>
        <v>70</v>
      </c>
      <c r="J25" s="6"/>
    </row>
    <row r="26" spans="1:10">
      <c r="A26" s="31"/>
      <c r="B26" s="31"/>
      <c r="C26" s="31"/>
      <c r="D26" s="31"/>
      <c r="E26" s="31"/>
      <c r="F26" s="31"/>
      <c r="G26" s="31"/>
      <c r="H26" s="31"/>
      <c r="I26" s="32"/>
    </row>
    <row r="27" spans="1:10" ht="33.75" customHeight="1">
      <c r="A27"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392"/>
      <c r="C27" s="392"/>
      <c r="D27" s="392"/>
      <c r="E27" s="392"/>
      <c r="F27" s="392"/>
      <c r="G27" s="392"/>
      <c r="H27" s="392"/>
      <c r="I27" s="392"/>
    </row>
    <row r="28" spans="1:10">
      <c r="A28" s="31"/>
    </row>
    <row r="29" spans="1:10">
      <c r="A29" s="31"/>
    </row>
  </sheetData>
  <mergeCells count="3">
    <mergeCell ref="A6:I6"/>
    <mergeCell ref="A7:I7"/>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15.75">
      <c r="A7" s="393" t="str">
        <f>'Descriere indicatori'!B11&amp;". "&amp;'Descriere indicatori'!C11</f>
        <v xml:space="preserve">I8. Studii in extenso apărute în volume colective publicate la edituri de prestigiu internaţional* </v>
      </c>
      <c r="B7" s="393"/>
      <c r="C7" s="393"/>
      <c r="D7" s="393"/>
      <c r="E7" s="393"/>
      <c r="F7" s="393"/>
      <c r="G7" s="393"/>
      <c r="H7" s="393"/>
      <c r="I7" s="393"/>
    </row>
    <row r="8" spans="1:12" ht="14.65" thickBot="1">
      <c r="A8" s="52"/>
      <c r="B8" s="52"/>
      <c r="C8" s="52"/>
      <c r="D8" s="52"/>
      <c r="E8" s="52"/>
      <c r="F8" s="52"/>
      <c r="G8" s="52"/>
      <c r="H8" s="52"/>
      <c r="I8" s="52"/>
    </row>
    <row r="9" spans="1:12" ht="28.9" thickBot="1">
      <c r="A9" s="139" t="s">
        <v>55</v>
      </c>
      <c r="B9" s="140" t="s">
        <v>83</v>
      </c>
      <c r="C9" s="140" t="s">
        <v>52</v>
      </c>
      <c r="D9" s="140" t="s">
        <v>57</v>
      </c>
      <c r="E9" s="140" t="s">
        <v>80</v>
      </c>
      <c r="F9" s="141" t="s">
        <v>87</v>
      </c>
      <c r="G9" s="140" t="s">
        <v>58</v>
      </c>
      <c r="H9" s="140" t="s">
        <v>111</v>
      </c>
      <c r="I9" s="142" t="s">
        <v>90</v>
      </c>
      <c r="K9" s="224" t="s">
        <v>108</v>
      </c>
    </row>
    <row r="10" spans="1:12">
      <c r="A10" s="86">
        <v>1</v>
      </c>
      <c r="B10" s="87"/>
      <c r="C10" s="87"/>
      <c r="D10" s="87"/>
      <c r="E10" s="88"/>
      <c r="F10" s="89"/>
      <c r="G10" s="89"/>
      <c r="H10" s="89"/>
      <c r="I10" s="272"/>
      <c r="K10" s="225">
        <v>10</v>
      </c>
      <c r="L10" s="321" t="s">
        <v>249</v>
      </c>
    </row>
    <row r="11" spans="1:12">
      <c r="A11" s="150">
        <f>A10+1</f>
        <v>2</v>
      </c>
      <c r="B11" s="148"/>
      <c r="C11" s="92"/>
      <c r="D11" s="148"/>
      <c r="E11" s="93"/>
      <c r="F11" s="94"/>
      <c r="G11" s="94"/>
      <c r="H11" s="94"/>
      <c r="I11" s="267"/>
    </row>
    <row r="12" spans="1:12">
      <c r="A12" s="150">
        <f t="shared" ref="A12:A18" si="0">A11+1</f>
        <v>3</v>
      </c>
      <c r="B12" s="92"/>
      <c r="C12" s="92"/>
      <c r="D12" s="92"/>
      <c r="E12" s="93"/>
      <c r="F12" s="94"/>
      <c r="G12" s="94"/>
      <c r="H12" s="94"/>
      <c r="I12" s="267"/>
    </row>
    <row r="13" spans="1:12">
      <c r="A13" s="150">
        <f t="shared" si="0"/>
        <v>4</v>
      </c>
      <c r="B13" s="92"/>
      <c r="C13" s="92"/>
      <c r="D13" s="92"/>
      <c r="E13" s="93"/>
      <c r="F13" s="94"/>
      <c r="G13" s="94"/>
      <c r="H13" s="94"/>
      <c r="I13" s="267"/>
    </row>
    <row r="14" spans="1:12">
      <c r="A14" s="150">
        <f t="shared" si="0"/>
        <v>5</v>
      </c>
      <c r="B14" s="92"/>
      <c r="C14" s="92"/>
      <c r="D14" s="92"/>
      <c r="E14" s="93"/>
      <c r="F14" s="94"/>
      <c r="G14" s="94"/>
      <c r="H14" s="94"/>
      <c r="I14" s="267"/>
    </row>
    <row r="15" spans="1:12">
      <c r="A15" s="150">
        <f t="shared" si="0"/>
        <v>6</v>
      </c>
      <c r="B15" s="92"/>
      <c r="C15" s="92"/>
      <c r="D15" s="92"/>
      <c r="E15" s="93"/>
      <c r="F15" s="94"/>
      <c r="G15" s="94"/>
      <c r="H15" s="94"/>
      <c r="I15" s="267"/>
    </row>
    <row r="16" spans="1:12">
      <c r="A16" s="150">
        <f t="shared" si="0"/>
        <v>7</v>
      </c>
      <c r="B16" s="92"/>
      <c r="C16" s="92"/>
      <c r="D16" s="92"/>
      <c r="E16" s="93"/>
      <c r="F16" s="94"/>
      <c r="G16" s="94"/>
      <c r="H16" s="94"/>
      <c r="I16" s="267"/>
    </row>
    <row r="17" spans="1:10">
      <c r="A17" s="150">
        <f t="shared" si="0"/>
        <v>8</v>
      </c>
      <c r="B17" s="92"/>
      <c r="C17" s="92"/>
      <c r="D17" s="92"/>
      <c r="E17" s="93"/>
      <c r="F17" s="94"/>
      <c r="G17" s="94"/>
      <c r="H17" s="94"/>
      <c r="I17" s="267"/>
    </row>
    <row r="18" spans="1:10">
      <c r="A18" s="150">
        <f t="shared" si="0"/>
        <v>9</v>
      </c>
      <c r="B18" s="92"/>
      <c r="C18" s="92"/>
      <c r="D18" s="92"/>
      <c r="E18" s="93"/>
      <c r="F18" s="94"/>
      <c r="G18" s="94"/>
      <c r="H18" s="94"/>
      <c r="I18" s="267"/>
    </row>
    <row r="19" spans="1:10" ht="14.65" thickBot="1">
      <c r="A19" s="103">
        <f>A18+1</f>
        <v>10</v>
      </c>
      <c r="B19" s="97"/>
      <c r="C19" s="97"/>
      <c r="D19" s="97"/>
      <c r="E19" s="98"/>
      <c r="F19" s="99"/>
      <c r="G19" s="99"/>
      <c r="H19" s="99"/>
      <c r="I19" s="268"/>
    </row>
    <row r="20" spans="1:10" ht="16.149999999999999" thickBot="1">
      <c r="A20" s="306"/>
      <c r="B20" s="101"/>
      <c r="C20" s="101"/>
      <c r="D20" s="101"/>
      <c r="E20" s="101"/>
      <c r="F20" s="101"/>
      <c r="G20" s="101"/>
      <c r="H20" s="104" t="str">
        <f>"Total "&amp;LEFT(A7,2)</f>
        <v>Total I8</v>
      </c>
      <c r="I20" s="105">
        <f>SUM(I10:I19)</f>
        <v>0</v>
      </c>
      <c r="J20" s="6"/>
    </row>
    <row r="22" spans="1:10"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10"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15.75" customHeight="1">
      <c r="A7" s="393" t="str">
        <f>'Descriere indicatori'!B12&amp;". "&amp;'Descriere indicatori'!C12</f>
        <v xml:space="preserve">I9. Studii in extenso apărute în volume colective publicate la edituri de prestigiu naţional* </v>
      </c>
      <c r="B7" s="393"/>
      <c r="C7" s="393"/>
      <c r="D7" s="393"/>
      <c r="E7" s="393"/>
      <c r="F7" s="393"/>
      <c r="G7" s="393"/>
      <c r="H7" s="393"/>
      <c r="I7" s="393"/>
      <c r="J7" s="161"/>
    </row>
    <row r="8" spans="1:12" ht="16.149999999999999" thickBot="1">
      <c r="A8" s="43"/>
      <c r="B8" s="43"/>
      <c r="C8" s="43"/>
      <c r="D8" s="43"/>
      <c r="E8" s="43"/>
      <c r="F8" s="43"/>
      <c r="G8" s="52"/>
      <c r="H8" s="43"/>
      <c r="I8" s="43"/>
      <c r="J8" s="43"/>
    </row>
    <row r="9" spans="1:12" ht="28.9" thickBot="1">
      <c r="A9" s="139" t="s">
        <v>55</v>
      </c>
      <c r="B9" s="140" t="s">
        <v>83</v>
      </c>
      <c r="C9" s="140" t="s">
        <v>56</v>
      </c>
      <c r="D9" s="140" t="s">
        <v>57</v>
      </c>
      <c r="E9" s="140" t="s">
        <v>80</v>
      </c>
      <c r="F9" s="141" t="s">
        <v>87</v>
      </c>
      <c r="G9" s="140" t="s">
        <v>58</v>
      </c>
      <c r="H9" s="140" t="s">
        <v>111</v>
      </c>
      <c r="I9" s="142" t="s">
        <v>90</v>
      </c>
      <c r="K9" s="224" t="s">
        <v>108</v>
      </c>
    </row>
    <row r="10" spans="1:12">
      <c r="A10" s="145">
        <v>1</v>
      </c>
      <c r="B10" s="157"/>
      <c r="C10" s="157"/>
      <c r="D10" s="157"/>
      <c r="E10" s="128"/>
      <c r="F10" s="129"/>
      <c r="G10" s="89"/>
      <c r="H10" s="129"/>
      <c r="I10" s="272"/>
      <c r="K10" s="225">
        <v>7</v>
      </c>
      <c r="L10" s="321" t="s">
        <v>249</v>
      </c>
    </row>
    <row r="11" spans="1:12">
      <c r="A11" s="162">
        <f>A10+1</f>
        <v>2</v>
      </c>
      <c r="B11" s="148"/>
      <c r="C11" s="148"/>
      <c r="D11" s="148"/>
      <c r="E11" s="158"/>
      <c r="F11" s="94"/>
      <c r="G11" s="94"/>
      <c r="H11" s="94"/>
      <c r="I11" s="267"/>
    </row>
    <row r="12" spans="1:12">
      <c r="A12" s="162">
        <f t="shared" ref="A12:A19" si="0">A11+1</f>
        <v>3</v>
      </c>
      <c r="B12" s="148"/>
      <c r="C12" s="92"/>
      <c r="D12" s="148"/>
      <c r="E12" s="158"/>
      <c r="F12" s="94"/>
      <c r="G12" s="94"/>
      <c r="H12" s="94"/>
      <c r="I12" s="267"/>
    </row>
    <row r="13" spans="1:12">
      <c r="A13" s="162">
        <f t="shared" si="0"/>
        <v>4</v>
      </c>
      <c r="B13" s="148"/>
      <c r="C13" s="92"/>
      <c r="D13" s="148"/>
      <c r="E13" s="158"/>
      <c r="F13" s="94"/>
      <c r="G13" s="94"/>
      <c r="H13" s="94"/>
      <c r="I13" s="267"/>
    </row>
    <row r="14" spans="1:12">
      <c r="A14" s="162">
        <f t="shared" si="0"/>
        <v>5</v>
      </c>
      <c r="B14" s="163"/>
      <c r="C14" s="163"/>
      <c r="D14" s="163"/>
      <c r="E14" s="163"/>
      <c r="F14" s="163"/>
      <c r="G14" s="94"/>
      <c r="H14" s="163"/>
      <c r="I14" s="278"/>
    </row>
    <row r="15" spans="1:12">
      <c r="A15" s="162">
        <f t="shared" si="0"/>
        <v>6</v>
      </c>
      <c r="B15" s="163"/>
      <c r="C15" s="163"/>
      <c r="D15" s="163"/>
      <c r="E15" s="163"/>
      <c r="F15" s="163"/>
      <c r="G15" s="94"/>
      <c r="H15" s="163"/>
      <c r="I15" s="278"/>
    </row>
    <row r="16" spans="1:12">
      <c r="A16" s="162">
        <f t="shared" si="0"/>
        <v>7</v>
      </c>
      <c r="B16" s="163"/>
      <c r="C16" s="163"/>
      <c r="D16" s="163"/>
      <c r="E16" s="163"/>
      <c r="F16" s="163"/>
      <c r="G16" s="94"/>
      <c r="H16" s="163"/>
      <c r="I16" s="278"/>
    </row>
    <row r="17" spans="1:10">
      <c r="A17" s="162">
        <f t="shared" si="0"/>
        <v>8</v>
      </c>
      <c r="B17" s="163"/>
      <c r="C17" s="163"/>
      <c r="D17" s="163"/>
      <c r="E17" s="163"/>
      <c r="F17" s="163"/>
      <c r="G17" s="94"/>
      <c r="H17" s="163"/>
      <c r="I17" s="278"/>
    </row>
    <row r="18" spans="1:10">
      <c r="A18" s="162">
        <f t="shared" si="0"/>
        <v>9</v>
      </c>
      <c r="B18" s="163"/>
      <c r="C18" s="163"/>
      <c r="D18" s="163"/>
      <c r="E18" s="163"/>
      <c r="F18" s="163"/>
      <c r="G18" s="94"/>
      <c r="H18" s="163"/>
      <c r="I18" s="278"/>
    </row>
    <row r="19" spans="1:10" ht="14.65" thickBot="1">
      <c r="A19" s="134">
        <f t="shared" si="0"/>
        <v>10</v>
      </c>
      <c r="B19" s="164"/>
      <c r="C19" s="164"/>
      <c r="D19" s="164"/>
      <c r="E19" s="164"/>
      <c r="F19" s="164"/>
      <c r="G19" s="99"/>
      <c r="H19" s="164"/>
      <c r="I19" s="279"/>
    </row>
    <row r="20" spans="1:10" ht="16.149999999999999" thickBot="1">
      <c r="A20" s="306"/>
      <c r="B20" s="101"/>
      <c r="C20" s="101"/>
      <c r="D20" s="101"/>
      <c r="E20" s="101"/>
      <c r="F20" s="101"/>
      <c r="G20" s="101"/>
      <c r="H20" s="104" t="str">
        <f>"Total "&amp;LEFT(A7,2)</f>
        <v>Total I9</v>
      </c>
      <c r="I20" s="105">
        <f>SUM(I10:I19)</f>
        <v>0</v>
      </c>
      <c r="J20" s="6"/>
    </row>
    <row r="22" spans="1:10"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39" customHeight="1">
      <c r="A7" s="393" t="str">
        <f>'Descriere indicatori'!B13&amp;". "&amp;'Descriere indicatori'!C13</f>
        <v xml:space="preserve">I10. Studii in extenso apărute în volume colective publicate la edituri recunoscute în domeniu*, precum şi studiile aferente proiectelor* </v>
      </c>
      <c r="B7" s="393"/>
      <c r="C7" s="393"/>
      <c r="D7" s="393"/>
      <c r="E7" s="393"/>
      <c r="F7" s="393"/>
      <c r="G7" s="393"/>
      <c r="H7" s="393"/>
      <c r="I7" s="393"/>
    </row>
    <row r="8" spans="1:12" ht="17.25" customHeight="1" thickBot="1">
      <c r="A8" s="26"/>
      <c r="B8" s="43"/>
      <c r="C8" s="43"/>
      <c r="D8" s="43"/>
      <c r="E8" s="43"/>
      <c r="F8" s="43"/>
      <c r="G8" s="43"/>
      <c r="H8" s="43"/>
      <c r="I8" s="43"/>
    </row>
    <row r="9" spans="1:12" ht="28.9" thickBot="1">
      <c r="A9" s="139" t="s">
        <v>55</v>
      </c>
      <c r="B9" s="140" t="s">
        <v>83</v>
      </c>
      <c r="C9" s="140" t="s">
        <v>56</v>
      </c>
      <c r="D9" s="140" t="s">
        <v>57</v>
      </c>
      <c r="E9" s="140" t="s">
        <v>80</v>
      </c>
      <c r="F9" s="141" t="s">
        <v>87</v>
      </c>
      <c r="G9" s="140" t="s">
        <v>58</v>
      </c>
      <c r="H9" s="140" t="s">
        <v>111</v>
      </c>
      <c r="I9" s="142" t="s">
        <v>90</v>
      </c>
      <c r="K9" s="224" t="s">
        <v>108</v>
      </c>
    </row>
    <row r="10" spans="1:12" ht="15.75">
      <c r="A10" s="145">
        <v>1</v>
      </c>
      <c r="B10" s="88"/>
      <c r="C10" s="128"/>
      <c r="D10" s="201"/>
      <c r="E10" s="202"/>
      <c r="F10" s="128"/>
      <c r="G10" s="128"/>
      <c r="H10" s="128"/>
      <c r="I10" s="280"/>
      <c r="J10" s="173"/>
      <c r="K10" s="225" t="s">
        <v>160</v>
      </c>
      <c r="L10" s="321" t="s">
        <v>250</v>
      </c>
    </row>
    <row r="11" spans="1:12" ht="15.75">
      <c r="A11" s="146">
        <f>A10+1</f>
        <v>2</v>
      </c>
      <c r="B11" s="125"/>
      <c r="C11" s="149"/>
      <c r="D11" s="93"/>
      <c r="E11" s="158"/>
      <c r="F11" s="149"/>
      <c r="G11" s="149"/>
      <c r="H11" s="149"/>
      <c r="I11" s="273"/>
      <c r="J11" s="173"/>
      <c r="L11" s="321" t="s">
        <v>251</v>
      </c>
    </row>
    <row r="12" spans="1:12">
      <c r="A12" s="146">
        <f t="shared" ref="A12:A19" si="0">A11+1</f>
        <v>3</v>
      </c>
      <c r="B12" s="125"/>
      <c r="C12" s="125"/>
      <c r="D12" s="125"/>
      <c r="E12" s="29"/>
      <c r="F12" s="94"/>
      <c r="G12" s="94"/>
      <c r="H12" s="94"/>
      <c r="I12" s="267"/>
    </row>
    <row r="13" spans="1:12">
      <c r="A13" s="146">
        <f t="shared" si="0"/>
        <v>4</v>
      </c>
      <c r="B13" s="93"/>
      <c r="C13" s="93"/>
      <c r="D13" s="125"/>
      <c r="E13" s="29"/>
      <c r="F13" s="94"/>
      <c r="G13" s="94"/>
      <c r="H13" s="94"/>
      <c r="I13" s="267"/>
    </row>
    <row r="14" spans="1:12">
      <c r="A14" s="146">
        <f t="shared" si="0"/>
        <v>5</v>
      </c>
      <c r="B14" s="125"/>
      <c r="C14" s="93"/>
      <c r="D14" s="93"/>
      <c r="E14" s="158"/>
      <c r="F14" s="94"/>
      <c r="G14" s="94"/>
      <c r="H14" s="94"/>
      <c r="I14" s="267"/>
    </row>
    <row r="15" spans="1:12">
      <c r="A15" s="146">
        <f t="shared" si="0"/>
        <v>6</v>
      </c>
      <c r="B15" s="148"/>
      <c r="C15" s="148"/>
      <c r="D15" s="148"/>
      <c r="E15" s="158"/>
      <c r="F15" s="94"/>
      <c r="G15" s="94"/>
      <c r="H15" s="94"/>
      <c r="I15" s="267"/>
    </row>
    <row r="16" spans="1:12">
      <c r="A16" s="146">
        <f t="shared" si="0"/>
        <v>7</v>
      </c>
      <c r="B16" s="148"/>
      <c r="C16" s="92"/>
      <c r="D16" s="148"/>
      <c r="E16" s="158"/>
      <c r="F16" s="94"/>
      <c r="G16" s="94"/>
      <c r="H16" s="94"/>
      <c r="I16" s="267"/>
    </row>
    <row r="17" spans="1:9">
      <c r="A17" s="146">
        <f t="shared" si="0"/>
        <v>8</v>
      </c>
      <c r="B17" s="148"/>
      <c r="C17" s="92"/>
      <c r="D17" s="148"/>
      <c r="E17" s="158"/>
      <c r="F17" s="94"/>
      <c r="G17" s="94"/>
      <c r="H17" s="94"/>
      <c r="I17" s="267"/>
    </row>
    <row r="18" spans="1:9">
      <c r="A18" s="146">
        <f t="shared" si="0"/>
        <v>9</v>
      </c>
      <c r="B18" s="158"/>
      <c r="C18" s="29"/>
      <c r="D18" s="29"/>
      <c r="E18" s="29"/>
      <c r="F18" s="94"/>
      <c r="G18" s="94"/>
      <c r="H18" s="94"/>
      <c r="I18" s="267"/>
    </row>
    <row r="19" spans="1:9" ht="14.65" thickBot="1">
      <c r="A19" s="203">
        <f t="shared" si="0"/>
        <v>10</v>
      </c>
      <c r="B19" s="135"/>
      <c r="C19" s="98"/>
      <c r="D19" s="98"/>
      <c r="E19" s="159"/>
      <c r="F19" s="99"/>
      <c r="G19" s="99"/>
      <c r="H19" s="99"/>
      <c r="I19" s="268"/>
    </row>
    <row r="20" spans="1:9" ht="14.65" thickBot="1">
      <c r="A20" s="306"/>
      <c r="B20" s="133"/>
      <c r="C20" s="133"/>
      <c r="D20" s="160"/>
      <c r="E20" s="160"/>
      <c r="F20" s="160"/>
      <c r="G20" s="160"/>
      <c r="H20" s="104" t="str">
        <f>"Total "&amp;LEFT(A7,3)</f>
        <v>Total I10</v>
      </c>
      <c r="I20" s="204">
        <f>SUM(I10:I19)</f>
        <v>0</v>
      </c>
    </row>
    <row r="21" spans="1:9">
      <c r="B21" s="15"/>
      <c r="C21" s="17"/>
    </row>
    <row r="22" spans="1:9"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row r="23" spans="1:9" ht="48" customHeight="1">
      <c r="A23"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392"/>
      <c r="C23" s="392"/>
      <c r="D23" s="392"/>
      <c r="E23" s="392"/>
      <c r="F23" s="392"/>
      <c r="G23" s="392"/>
      <c r="H23" s="392"/>
      <c r="I23" s="392"/>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0"/>
  <sheetViews>
    <sheetView topLeftCell="A14" workbookViewId="0">
      <selection activeCell="B9" sqref="B9:E22"/>
    </sheetView>
  </sheetViews>
  <sheetFormatPr defaultRowHeight="14.25"/>
  <cols>
    <col min="1" max="1" width="5.1328125" customWidth="1"/>
    <col min="2" max="2" width="22.1328125" customWidth="1"/>
    <col min="3" max="3" width="27.1328125" customWidth="1"/>
    <col min="4" max="4" width="21.3984375" customWidth="1"/>
    <col min="5" max="5" width="6.86328125" customWidth="1"/>
    <col min="6" max="6" width="10.59765625" customWidth="1"/>
    <col min="7" max="7" width="16" customWidth="1"/>
    <col min="8" max="8" width="10"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c r="J6" s="27"/>
    </row>
    <row r="7" spans="1:12" ht="39" customHeight="1">
      <c r="A7" s="393"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393"/>
      <c r="C7" s="393"/>
      <c r="D7" s="393"/>
      <c r="E7" s="393"/>
      <c r="F7" s="393"/>
      <c r="G7" s="393"/>
      <c r="H7" s="393"/>
      <c r="I7" s="393"/>
      <c r="J7" s="26"/>
    </row>
    <row r="8" spans="1:12" ht="19.5" customHeight="1" thickBot="1">
      <c r="A8" s="43"/>
      <c r="B8" s="43"/>
      <c r="C8" s="43"/>
      <c r="D8" s="43"/>
      <c r="E8" s="43"/>
      <c r="F8" s="43"/>
      <c r="G8" s="43"/>
      <c r="H8" s="43"/>
      <c r="I8" s="43"/>
      <c r="J8" s="26"/>
    </row>
    <row r="9" spans="1:12" ht="63" customHeight="1" thickBot="1">
      <c r="A9" s="194" t="s">
        <v>55</v>
      </c>
      <c r="B9" s="195" t="s">
        <v>83</v>
      </c>
      <c r="C9" s="196" t="s">
        <v>52</v>
      </c>
      <c r="D9" s="196" t="s">
        <v>134</v>
      </c>
      <c r="E9" s="195" t="s">
        <v>87</v>
      </c>
      <c r="F9" s="196" t="s">
        <v>53</v>
      </c>
      <c r="G9" s="196" t="s">
        <v>79</v>
      </c>
      <c r="H9" s="195" t="s">
        <v>54</v>
      </c>
      <c r="I9" s="186" t="s">
        <v>147</v>
      </c>
      <c r="J9" s="2"/>
      <c r="K9" s="224" t="s">
        <v>108</v>
      </c>
    </row>
    <row r="10" spans="1:12" ht="63" customHeight="1">
      <c r="A10" s="44">
        <v>1</v>
      </c>
      <c r="B10" s="346" t="s">
        <v>352</v>
      </c>
      <c r="C10" s="347" t="s">
        <v>353</v>
      </c>
      <c r="D10" s="348" t="s">
        <v>354</v>
      </c>
      <c r="E10" s="349">
        <v>2004</v>
      </c>
      <c r="F10" s="350" t="s">
        <v>355</v>
      </c>
      <c r="G10" s="351"/>
      <c r="H10" s="350">
        <v>7</v>
      </c>
      <c r="I10" s="352">
        <v>10</v>
      </c>
      <c r="J10" s="2"/>
      <c r="K10" s="225" t="s">
        <v>161</v>
      </c>
      <c r="L10" s="321" t="s">
        <v>252</v>
      </c>
    </row>
    <row r="11" spans="1:12" ht="63" customHeight="1">
      <c r="A11" s="44">
        <f>A10+1</f>
        <v>2</v>
      </c>
      <c r="B11" s="346" t="s">
        <v>356</v>
      </c>
      <c r="C11" s="347" t="s">
        <v>357</v>
      </c>
      <c r="D11" s="348" t="s">
        <v>358</v>
      </c>
      <c r="E11" s="349">
        <v>2005</v>
      </c>
      <c r="F11" s="350" t="s">
        <v>355</v>
      </c>
      <c r="G11" s="351"/>
      <c r="H11" s="350">
        <v>9</v>
      </c>
      <c r="I11" s="352">
        <f>10</f>
        <v>10</v>
      </c>
      <c r="J11" s="2"/>
    </row>
    <row r="12" spans="1:12" ht="57">
      <c r="A12" s="44">
        <f t="shared" ref="A12:A23" si="0">A11+1</f>
        <v>3</v>
      </c>
      <c r="B12" s="346" t="s">
        <v>372</v>
      </c>
      <c r="C12" s="347" t="s">
        <v>360</v>
      </c>
      <c r="D12" s="348" t="s">
        <v>361</v>
      </c>
      <c r="E12" s="349">
        <v>2006</v>
      </c>
      <c r="F12" s="350" t="s">
        <v>362</v>
      </c>
      <c r="G12" s="351"/>
      <c r="H12" s="350">
        <v>7</v>
      </c>
      <c r="I12" s="352">
        <f>10</f>
        <v>10</v>
      </c>
      <c r="J12" s="19"/>
    </row>
    <row r="13" spans="1:12" ht="63" customHeight="1">
      <c r="A13" s="44">
        <f t="shared" si="0"/>
        <v>4</v>
      </c>
      <c r="B13" s="346" t="s">
        <v>359</v>
      </c>
      <c r="C13" s="347" t="s">
        <v>360</v>
      </c>
      <c r="D13" s="348" t="s">
        <v>361</v>
      </c>
      <c r="E13" s="349">
        <v>2006</v>
      </c>
      <c r="F13" s="350" t="s">
        <v>362</v>
      </c>
      <c r="G13" s="351"/>
      <c r="H13" s="350">
        <v>12</v>
      </c>
      <c r="I13" s="352">
        <f>10</f>
        <v>10</v>
      </c>
      <c r="J13" s="2"/>
    </row>
    <row r="14" spans="1:12" ht="63" customHeight="1">
      <c r="A14" s="44">
        <f t="shared" si="0"/>
        <v>5</v>
      </c>
      <c r="B14" s="346" t="s">
        <v>363</v>
      </c>
      <c r="C14" s="347" t="s">
        <v>364</v>
      </c>
      <c r="D14" s="348" t="s">
        <v>361</v>
      </c>
      <c r="E14" s="349">
        <v>2006</v>
      </c>
      <c r="F14" s="350" t="s">
        <v>362</v>
      </c>
      <c r="G14" s="351"/>
      <c r="H14" s="350">
        <v>10</v>
      </c>
      <c r="I14" s="352">
        <f>10</f>
        <v>10</v>
      </c>
      <c r="J14" s="2"/>
    </row>
    <row r="15" spans="1:12" ht="28.5">
      <c r="A15" s="44">
        <f t="shared" si="0"/>
        <v>6</v>
      </c>
      <c r="B15" s="346" t="s">
        <v>365</v>
      </c>
      <c r="C15" s="347" t="s">
        <v>366</v>
      </c>
      <c r="D15" s="348" t="s">
        <v>367</v>
      </c>
      <c r="E15" s="349">
        <v>2010</v>
      </c>
      <c r="F15" s="350" t="s">
        <v>368</v>
      </c>
      <c r="G15" s="351"/>
      <c r="H15" s="350">
        <v>10</v>
      </c>
      <c r="I15" s="352">
        <v>10</v>
      </c>
    </row>
    <row r="16" spans="1:12" ht="28.5">
      <c r="A16" s="44">
        <f t="shared" si="0"/>
        <v>7</v>
      </c>
      <c r="B16" s="346" t="s">
        <v>365</v>
      </c>
      <c r="C16" s="347" t="s">
        <v>369</v>
      </c>
      <c r="D16" s="348" t="s">
        <v>367</v>
      </c>
      <c r="E16" s="349">
        <v>2010</v>
      </c>
      <c r="F16" s="350" t="s">
        <v>368</v>
      </c>
      <c r="G16" s="351"/>
      <c r="H16" s="350">
        <v>10</v>
      </c>
      <c r="I16" s="352">
        <v>10</v>
      </c>
    </row>
    <row r="17" spans="1:10" ht="57">
      <c r="A17" s="44">
        <f t="shared" si="0"/>
        <v>8</v>
      </c>
      <c r="B17" s="346" t="s">
        <v>340</v>
      </c>
      <c r="C17" s="347" t="s">
        <v>341</v>
      </c>
      <c r="D17" s="348" t="s">
        <v>342</v>
      </c>
      <c r="E17" s="349">
        <v>2011</v>
      </c>
      <c r="F17" s="350" t="s">
        <v>343</v>
      </c>
      <c r="G17" s="351">
        <v>9788251928120</v>
      </c>
      <c r="H17" s="350">
        <v>10</v>
      </c>
      <c r="I17" s="352">
        <f>15</f>
        <v>15</v>
      </c>
    </row>
    <row r="18" spans="1:10" ht="42.75">
      <c r="A18" s="44">
        <f t="shared" si="0"/>
        <v>9</v>
      </c>
      <c r="B18" s="346" t="s">
        <v>344</v>
      </c>
      <c r="C18" s="347" t="s">
        <v>345</v>
      </c>
      <c r="D18" s="348" t="s">
        <v>346</v>
      </c>
      <c r="E18" s="349">
        <v>2012</v>
      </c>
      <c r="F18" s="350" t="s">
        <v>347</v>
      </c>
      <c r="G18" s="351"/>
      <c r="H18" s="350">
        <v>11</v>
      </c>
      <c r="I18" s="352">
        <f>10</f>
        <v>10</v>
      </c>
    </row>
    <row r="19" spans="1:10" ht="42.75">
      <c r="A19" s="44">
        <f t="shared" si="0"/>
        <v>10</v>
      </c>
      <c r="B19" s="346" t="s">
        <v>348</v>
      </c>
      <c r="C19" s="347" t="s">
        <v>349</v>
      </c>
      <c r="D19" s="348" t="s">
        <v>350</v>
      </c>
      <c r="E19" s="349">
        <v>2013</v>
      </c>
      <c r="F19" s="350" t="s">
        <v>351</v>
      </c>
      <c r="G19" s="351"/>
      <c r="H19" s="350">
        <v>14</v>
      </c>
      <c r="I19" s="352">
        <f>15</f>
        <v>15</v>
      </c>
    </row>
    <row r="20" spans="1:10" ht="57">
      <c r="A20" s="44">
        <f t="shared" si="0"/>
        <v>11</v>
      </c>
      <c r="B20" s="346" t="s">
        <v>281</v>
      </c>
      <c r="C20" s="347" t="s">
        <v>370</v>
      </c>
      <c r="D20" s="348" t="s">
        <v>371</v>
      </c>
      <c r="E20" s="349">
        <v>2014</v>
      </c>
      <c r="F20" s="350" t="s">
        <v>343</v>
      </c>
      <c r="G20" s="351" t="s">
        <v>283</v>
      </c>
      <c r="H20" s="350">
        <v>7</v>
      </c>
      <c r="I20" s="352">
        <f>15</f>
        <v>15</v>
      </c>
    </row>
    <row r="21" spans="1:10" ht="42.75">
      <c r="A21" s="44">
        <f t="shared" si="0"/>
        <v>12</v>
      </c>
      <c r="B21" s="327" t="s">
        <v>281</v>
      </c>
      <c r="C21" s="327" t="s">
        <v>370</v>
      </c>
      <c r="D21" s="327" t="s">
        <v>282</v>
      </c>
      <c r="E21" s="372">
        <v>2014</v>
      </c>
      <c r="F21" s="373" t="s">
        <v>500</v>
      </c>
      <c r="G21" s="327" t="s">
        <v>283</v>
      </c>
      <c r="H21" s="327">
        <v>7</v>
      </c>
      <c r="I21" s="267">
        <v>10</v>
      </c>
      <c r="J21" s="19"/>
    </row>
    <row r="22" spans="1:10" ht="57">
      <c r="A22" s="44">
        <f t="shared" si="0"/>
        <v>13</v>
      </c>
      <c r="B22" s="327" t="s">
        <v>286</v>
      </c>
      <c r="C22" s="327" t="s">
        <v>287</v>
      </c>
      <c r="D22" s="327" t="s">
        <v>288</v>
      </c>
      <c r="E22" s="372">
        <v>2023</v>
      </c>
      <c r="F22" s="373" t="s">
        <v>500</v>
      </c>
      <c r="G22" s="327" t="s">
        <v>289</v>
      </c>
      <c r="H22" s="327">
        <v>8</v>
      </c>
      <c r="I22" s="267">
        <v>15</v>
      </c>
      <c r="J22" s="19"/>
    </row>
    <row r="23" spans="1:10" ht="16.149999999999999" thickBot="1">
      <c r="A23" s="44">
        <f t="shared" si="0"/>
        <v>14</v>
      </c>
      <c r="B23" s="36"/>
      <c r="C23" s="45"/>
      <c r="D23" s="36"/>
      <c r="E23" s="36"/>
      <c r="F23" s="45"/>
      <c r="G23" s="45"/>
      <c r="H23" s="45"/>
      <c r="I23" s="281"/>
    </row>
    <row r="24" spans="1:10" ht="16.149999999999999" thickBot="1">
      <c r="A24" s="305"/>
      <c r="D24" s="20"/>
      <c r="E24" s="17"/>
      <c r="H24" s="104" t="str">
        <f>"Total "&amp;LEFT(A7,4)</f>
        <v>Total I11a</v>
      </c>
      <c r="I24" s="325">
        <f>SUM(I10:I23)</f>
        <v>150</v>
      </c>
    </row>
    <row r="25" spans="1:10" ht="15.75">
      <c r="A25" s="39"/>
      <c r="D25" s="21"/>
      <c r="E25" s="17"/>
    </row>
    <row r="26" spans="1:10">
      <c r="D26" s="21"/>
      <c r="E26" s="17"/>
    </row>
    <row r="27" spans="1:10">
      <c r="D27" s="20"/>
      <c r="E27" s="17"/>
    </row>
    <row r="28" spans="1:10">
      <c r="D28" s="20"/>
      <c r="E28" s="17"/>
    </row>
    <row r="29" spans="1:10">
      <c r="D29" s="20"/>
      <c r="E29" s="17"/>
    </row>
    <row r="30" spans="1:10">
      <c r="D30" s="15"/>
      <c r="E30"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18"/>
  <sheetViews>
    <sheetView topLeftCell="A4" workbookViewId="0">
      <selection activeCell="H17" sqref="H17"/>
    </sheetView>
  </sheetViews>
  <sheetFormatPr defaultRowHeight="14.25"/>
  <cols>
    <col min="1" max="1" width="5.1328125" customWidth="1"/>
    <col min="2" max="2" width="21.3984375" customWidth="1"/>
    <col min="3" max="3" width="31.3984375" customWidth="1"/>
    <col min="4" max="4" width="27.3984375" customWidth="1"/>
    <col min="5" max="5" width="6.86328125" customWidth="1"/>
    <col min="6" max="6" width="10.59765625" customWidth="1"/>
    <col min="7" max="7" width="16" customWidth="1"/>
    <col min="8" max="8" width="9.73046875" customWidth="1"/>
  </cols>
  <sheetData>
    <row r="1" spans="1:11" ht="15.75">
      <c r="A1" s="221" t="str">
        <f>'Date initiale'!C3</f>
        <v>Universitatea de Arhitectură și Urbanism "Ion Mincu" București</v>
      </c>
      <c r="B1" s="221"/>
      <c r="C1" s="221"/>
      <c r="D1" s="16"/>
    </row>
    <row r="2" spans="1:11" ht="15.75">
      <c r="A2" s="221" t="str">
        <f>'Date initiale'!B4&amp;" "&amp;'Date initiale'!C4</f>
        <v>Facultatea ARHITECTURA</v>
      </c>
      <c r="B2" s="221"/>
      <c r="C2" s="221"/>
      <c r="D2" s="16"/>
    </row>
    <row r="3" spans="1:11" ht="15.75">
      <c r="A3" s="221" t="str">
        <f>'Date initiale'!B5&amp;" "&amp;'Date initiale'!C5</f>
        <v>Departamentul STIINTE TEHNICE</v>
      </c>
      <c r="B3" s="221"/>
      <c r="C3" s="221"/>
      <c r="D3" s="16"/>
    </row>
    <row r="4" spans="1:11">
      <c r="A4" s="101" t="str">
        <f>'Date initiale'!C6&amp;", "&amp;'Date initiale'!C7</f>
        <v>IATAN ALEXANDRU-MIRCEA, CONFERENTIAR</v>
      </c>
      <c r="B4" s="101"/>
      <c r="C4" s="101"/>
    </row>
    <row r="5" spans="1:11">
      <c r="A5" s="101"/>
      <c r="B5" s="101"/>
      <c r="C5" s="101"/>
    </row>
    <row r="6" spans="1:11" ht="15.75">
      <c r="A6" s="390" t="s">
        <v>110</v>
      </c>
      <c r="B6" s="390"/>
      <c r="C6" s="390"/>
      <c r="D6" s="390"/>
      <c r="E6" s="390"/>
      <c r="F6" s="390"/>
      <c r="G6" s="390"/>
      <c r="H6" s="390"/>
      <c r="I6" s="27"/>
      <c r="J6" s="27"/>
    </row>
    <row r="7" spans="1:11" ht="48" customHeight="1">
      <c r="A7" s="39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393"/>
      <c r="C7" s="393"/>
      <c r="D7" s="393"/>
      <c r="E7" s="393"/>
      <c r="F7" s="393"/>
      <c r="G7" s="393"/>
      <c r="H7" s="393"/>
      <c r="I7" s="161"/>
      <c r="J7" s="161"/>
    </row>
    <row r="8" spans="1:11" ht="21.75" customHeight="1" thickBot="1">
      <c r="A8" s="41"/>
      <c r="B8" s="41"/>
      <c r="C8" s="41"/>
      <c r="D8" s="41"/>
      <c r="E8" s="41"/>
      <c r="F8" s="41"/>
      <c r="G8" s="41"/>
      <c r="H8" s="41"/>
    </row>
    <row r="9" spans="1:11" ht="28.9" thickBot="1">
      <c r="A9" s="139" t="s">
        <v>55</v>
      </c>
      <c r="B9" s="185" t="s">
        <v>83</v>
      </c>
      <c r="C9" s="185" t="s">
        <v>136</v>
      </c>
      <c r="D9" s="185" t="s">
        <v>137</v>
      </c>
      <c r="E9" s="185" t="s">
        <v>75</v>
      </c>
      <c r="F9" s="185" t="s">
        <v>76</v>
      </c>
      <c r="G9" s="197" t="s">
        <v>135</v>
      </c>
      <c r="H9" s="186" t="s">
        <v>147</v>
      </c>
      <c r="J9" s="224" t="s">
        <v>108</v>
      </c>
    </row>
    <row r="10" spans="1:11" ht="28.5">
      <c r="A10" s="174">
        <v>1</v>
      </c>
      <c r="B10" s="108" t="s">
        <v>297</v>
      </c>
      <c r="C10" s="344" t="s">
        <v>373</v>
      </c>
      <c r="D10" s="108" t="s">
        <v>374</v>
      </c>
      <c r="E10" s="353">
        <v>2013</v>
      </c>
      <c r="F10" s="354" t="s">
        <v>355</v>
      </c>
      <c r="G10" s="355"/>
      <c r="H10" s="356">
        <v>8</v>
      </c>
      <c r="J10" s="225" t="s">
        <v>253</v>
      </c>
      <c r="K10" s="321" t="s">
        <v>256</v>
      </c>
    </row>
    <row r="11" spans="1:11" ht="42.75">
      <c r="A11" s="175">
        <f>A10+1</f>
        <v>2</v>
      </c>
      <c r="B11" s="108" t="s">
        <v>297</v>
      </c>
      <c r="C11" s="113" t="s">
        <v>375</v>
      </c>
      <c r="D11" s="108" t="s">
        <v>376</v>
      </c>
      <c r="E11" s="353">
        <v>2018</v>
      </c>
      <c r="F11" s="354" t="s">
        <v>355</v>
      </c>
      <c r="G11" s="355"/>
      <c r="H11" s="356">
        <v>10</v>
      </c>
      <c r="J11" s="225" t="s">
        <v>254</v>
      </c>
    </row>
    <row r="12" spans="1:11" ht="57">
      <c r="A12" s="175">
        <f t="shared" ref="A12:A16" si="0">A11+1</f>
        <v>3</v>
      </c>
      <c r="B12" s="108" t="s">
        <v>297</v>
      </c>
      <c r="C12" s="113" t="s">
        <v>377</v>
      </c>
      <c r="D12" s="108" t="s">
        <v>378</v>
      </c>
      <c r="E12" s="353">
        <v>2019</v>
      </c>
      <c r="F12" s="354" t="s">
        <v>379</v>
      </c>
      <c r="G12" s="355"/>
      <c r="H12" s="356">
        <v>10</v>
      </c>
      <c r="I12" s="19"/>
      <c r="J12" s="225" t="s">
        <v>255</v>
      </c>
    </row>
    <row r="13" spans="1:11" ht="57">
      <c r="A13" s="175">
        <f t="shared" si="0"/>
        <v>4</v>
      </c>
      <c r="B13" s="108" t="s">
        <v>297</v>
      </c>
      <c r="C13" s="113" t="s">
        <v>380</v>
      </c>
      <c r="D13" s="108" t="s">
        <v>381</v>
      </c>
      <c r="E13" s="353">
        <v>2019</v>
      </c>
      <c r="F13" s="354" t="s">
        <v>355</v>
      </c>
      <c r="G13" s="355"/>
      <c r="H13" s="356">
        <v>10</v>
      </c>
      <c r="I13" s="19"/>
    </row>
    <row r="14" spans="1:11" ht="57">
      <c r="A14" s="175">
        <f t="shared" si="0"/>
        <v>5</v>
      </c>
      <c r="B14" s="108" t="s">
        <v>297</v>
      </c>
      <c r="C14" s="113" t="s">
        <v>380</v>
      </c>
      <c r="D14" s="108" t="s">
        <v>382</v>
      </c>
      <c r="E14" s="353">
        <v>2020</v>
      </c>
      <c r="F14" s="354" t="s">
        <v>355</v>
      </c>
      <c r="G14" s="355"/>
      <c r="H14" s="356">
        <v>10</v>
      </c>
      <c r="J14" t="s">
        <v>385</v>
      </c>
    </row>
    <row r="15" spans="1:11" ht="99.75">
      <c r="A15" s="175">
        <f t="shared" si="0"/>
        <v>6</v>
      </c>
      <c r="B15" s="108" t="s">
        <v>297</v>
      </c>
      <c r="C15" s="113" t="s">
        <v>383</v>
      </c>
      <c r="D15" s="108" t="s">
        <v>384</v>
      </c>
      <c r="E15" s="353">
        <v>2022</v>
      </c>
      <c r="F15" s="354" t="s">
        <v>347</v>
      </c>
      <c r="G15" s="355"/>
      <c r="H15" s="273">
        <v>10</v>
      </c>
      <c r="I15" s="19"/>
      <c r="J15" t="s">
        <v>386</v>
      </c>
    </row>
    <row r="16" spans="1:11" ht="14.65" thickBot="1">
      <c r="A16" s="175">
        <f t="shared" si="0"/>
        <v>7</v>
      </c>
      <c r="B16" s="113"/>
      <c r="C16" s="113"/>
      <c r="D16" s="113"/>
      <c r="E16" s="113"/>
      <c r="F16" s="176"/>
      <c r="G16" s="177"/>
      <c r="H16" s="273"/>
    </row>
    <row r="17" spans="1:8" ht="14.65" thickBot="1">
      <c r="A17" s="304"/>
      <c r="B17" s="183"/>
      <c r="C17" s="183"/>
      <c r="D17" s="183"/>
      <c r="E17" s="183"/>
      <c r="G17" s="143" t="str">
        <f>"Total "&amp;LEFT(A7,4)</f>
        <v>Total I11b</v>
      </c>
      <c r="H17" s="232">
        <f>SUM(H10:H16)</f>
        <v>58</v>
      </c>
    </row>
    <row r="18" spans="1:8" ht="15.75">
      <c r="A18" s="19"/>
      <c r="B18" s="19"/>
      <c r="C18" s="19"/>
      <c r="D18" s="19"/>
      <c r="E18" s="19"/>
      <c r="F18" s="19"/>
      <c r="G18" s="19"/>
      <c r="H18"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topLeftCell="A4" workbookViewId="0">
      <selection activeCell="G25" sqref="G25"/>
    </sheetView>
  </sheetViews>
  <sheetFormatPr defaultRowHeight="14.25"/>
  <cols>
    <col min="1" max="1" width="5.1328125" customWidth="1"/>
    <col min="2" max="2" width="22.1328125" customWidth="1"/>
    <col min="3" max="3" width="35.73046875" customWidth="1"/>
    <col min="4" max="4" width="38.86328125" customWidth="1"/>
    <col min="5" max="5" width="6.86328125" customWidth="1"/>
    <col min="6" max="6" width="10.59765625" customWidth="1"/>
    <col min="7" max="7" width="9.73046875" customWidth="1"/>
  </cols>
  <sheetData>
    <row r="1" spans="1:10">
      <c r="A1" s="221" t="str">
        <f>'Date initiale'!C3</f>
        <v>Universitatea de Arhitectură și Urbanism "Ion Mincu" București</v>
      </c>
      <c r="B1" s="221"/>
      <c r="C1" s="221"/>
    </row>
    <row r="2" spans="1:10">
      <c r="A2" s="221" t="str">
        <f>'Date initiale'!B4&amp;" "&amp;'Date initiale'!C4</f>
        <v>Facultatea ARHITECTURA</v>
      </c>
      <c r="B2" s="221"/>
      <c r="C2" s="221"/>
    </row>
    <row r="3" spans="1:10">
      <c r="A3" s="221" t="str">
        <f>'Date initiale'!B5&amp;" "&amp;'Date initiale'!C5</f>
        <v>Departamentul STIINTE TEHNICE</v>
      </c>
      <c r="B3" s="221"/>
      <c r="C3" s="221"/>
    </row>
    <row r="4" spans="1:10">
      <c r="A4" s="101" t="str">
        <f>'Date initiale'!C6&amp;", "&amp;'Date initiale'!C7</f>
        <v>IATAN ALEXANDRU-MIRCEA, CONFERENTIAR</v>
      </c>
      <c r="B4" s="101"/>
      <c r="C4" s="101"/>
    </row>
    <row r="5" spans="1:10">
      <c r="A5" s="101"/>
      <c r="B5" s="101"/>
      <c r="C5" s="101"/>
    </row>
    <row r="6" spans="1:10" ht="15.75">
      <c r="A6" s="395" t="s">
        <v>110</v>
      </c>
      <c r="B6" s="395"/>
      <c r="C6" s="395"/>
      <c r="D6" s="395"/>
      <c r="E6" s="395"/>
      <c r="F6" s="395"/>
      <c r="G6" s="395"/>
    </row>
    <row r="7" spans="1:10" ht="15.75">
      <c r="A7" s="393" t="str">
        <f>'Descriere indicatori'!B14&amp;"c. "&amp;'Descriere indicatori'!C16</f>
        <v>I11c. Susţinere comunicare publică în cadrul conferinţelor, colocviilor, seminariilor internaţionale/naţionale</v>
      </c>
      <c r="B7" s="393"/>
      <c r="C7" s="393"/>
      <c r="D7" s="393"/>
      <c r="E7" s="393"/>
      <c r="F7" s="393"/>
      <c r="G7" s="393"/>
      <c r="H7" s="161"/>
    </row>
    <row r="8" spans="1:10" ht="16.149999999999999" thickBot="1">
      <c r="A8" s="43"/>
      <c r="B8" s="43"/>
      <c r="C8" s="43"/>
      <c r="D8" s="43"/>
      <c r="E8" s="43"/>
      <c r="F8" s="43"/>
      <c r="G8" s="43"/>
      <c r="H8" s="43"/>
    </row>
    <row r="9" spans="1:10" ht="28.9" thickBot="1">
      <c r="A9" s="139" t="s">
        <v>55</v>
      </c>
      <c r="B9" s="185" t="s">
        <v>83</v>
      </c>
      <c r="C9" s="185" t="s">
        <v>73</v>
      </c>
      <c r="D9" s="185" t="s">
        <v>74</v>
      </c>
      <c r="E9" s="185" t="s">
        <v>75</v>
      </c>
      <c r="F9" s="185" t="s">
        <v>76</v>
      </c>
      <c r="G9" s="186" t="s">
        <v>147</v>
      </c>
      <c r="I9" s="224" t="s">
        <v>108</v>
      </c>
    </row>
    <row r="10" spans="1:10" ht="28.5">
      <c r="A10" s="188">
        <v>5</v>
      </c>
      <c r="B10" s="327" t="s">
        <v>352</v>
      </c>
      <c r="C10" s="327" t="s">
        <v>354</v>
      </c>
      <c r="D10" s="327" t="s">
        <v>354</v>
      </c>
      <c r="E10" s="113">
        <v>2004</v>
      </c>
      <c r="F10" s="328" t="s">
        <v>355</v>
      </c>
      <c r="G10" s="267">
        <v>3</v>
      </c>
      <c r="I10" s="225" t="s">
        <v>163</v>
      </c>
      <c r="J10" s="321" t="s">
        <v>257</v>
      </c>
    </row>
    <row r="11" spans="1:10" ht="28.5">
      <c r="A11" s="188"/>
      <c r="B11" s="327" t="s">
        <v>356</v>
      </c>
      <c r="C11" s="327" t="s">
        <v>358</v>
      </c>
      <c r="D11" s="327" t="s">
        <v>358</v>
      </c>
      <c r="E11" s="113">
        <v>2005</v>
      </c>
      <c r="F11" s="328" t="s">
        <v>355</v>
      </c>
      <c r="G11" s="267">
        <v>3</v>
      </c>
    </row>
    <row r="12" spans="1:10">
      <c r="A12" s="188">
        <v>7</v>
      </c>
      <c r="B12" s="113"/>
      <c r="C12" s="327"/>
      <c r="D12" s="327"/>
      <c r="E12" s="116"/>
      <c r="F12" s="116"/>
      <c r="G12" s="277"/>
    </row>
    <row r="13" spans="1:10" ht="28.5">
      <c r="A13" s="188">
        <v>8</v>
      </c>
      <c r="B13" s="335" t="s">
        <v>363</v>
      </c>
      <c r="C13" s="327" t="s">
        <v>361</v>
      </c>
      <c r="D13" s="327" t="s">
        <v>361</v>
      </c>
      <c r="E13" s="337">
        <v>2006</v>
      </c>
      <c r="F13" s="337" t="s">
        <v>362</v>
      </c>
      <c r="G13" s="339">
        <v>3</v>
      </c>
    </row>
    <row r="14" spans="1:10">
      <c r="A14" s="188">
        <v>9</v>
      </c>
      <c r="B14" s="335" t="s">
        <v>365</v>
      </c>
      <c r="C14" s="340" t="s">
        <v>367</v>
      </c>
      <c r="D14" s="340" t="s">
        <v>367</v>
      </c>
      <c r="E14" s="337">
        <v>2010</v>
      </c>
      <c r="F14" s="337" t="s">
        <v>368</v>
      </c>
      <c r="G14" s="339">
        <v>5</v>
      </c>
    </row>
    <row r="15" spans="1:10">
      <c r="A15" s="188">
        <v>10</v>
      </c>
      <c r="B15" s="335" t="s">
        <v>365</v>
      </c>
      <c r="C15" s="340" t="s">
        <v>367</v>
      </c>
      <c r="D15" s="340" t="s">
        <v>367</v>
      </c>
      <c r="E15" s="337">
        <v>2010</v>
      </c>
      <c r="F15" s="337" t="s">
        <v>368</v>
      </c>
      <c r="G15" s="339">
        <v>5</v>
      </c>
    </row>
    <row r="16" spans="1:10">
      <c r="A16" s="187">
        <v>1</v>
      </c>
      <c r="B16" s="327" t="s">
        <v>295</v>
      </c>
      <c r="C16" s="189" t="s">
        <v>387</v>
      </c>
      <c r="D16" s="189" t="s">
        <v>387</v>
      </c>
      <c r="E16" s="189">
        <v>2011</v>
      </c>
      <c r="F16" s="190" t="s">
        <v>388</v>
      </c>
      <c r="G16" s="284">
        <v>5</v>
      </c>
    </row>
    <row r="17" spans="1:7">
      <c r="A17" s="188">
        <f>A16+1</f>
        <v>2</v>
      </c>
      <c r="B17" s="327" t="s">
        <v>297</v>
      </c>
      <c r="C17" s="189" t="s">
        <v>387</v>
      </c>
      <c r="D17" s="189" t="s">
        <v>387</v>
      </c>
      <c r="E17" s="189">
        <v>2012</v>
      </c>
      <c r="F17" s="190" t="s">
        <v>347</v>
      </c>
      <c r="G17" s="284">
        <v>5</v>
      </c>
    </row>
    <row r="18" spans="1:7" ht="28.5">
      <c r="A18" s="188">
        <v>3</v>
      </c>
      <c r="B18" s="327" t="s">
        <v>344</v>
      </c>
      <c r="C18" s="189" t="s">
        <v>387</v>
      </c>
      <c r="D18" s="189" t="s">
        <v>387</v>
      </c>
      <c r="E18" s="113">
        <v>2012</v>
      </c>
      <c r="F18" s="176" t="s">
        <v>347</v>
      </c>
      <c r="G18" s="273">
        <v>5</v>
      </c>
    </row>
    <row r="19" spans="1:7" ht="28.5">
      <c r="A19" s="188">
        <v>4</v>
      </c>
      <c r="B19" s="327" t="s">
        <v>348</v>
      </c>
      <c r="C19" s="327" t="s">
        <v>350</v>
      </c>
      <c r="D19" s="327" t="s">
        <v>350</v>
      </c>
      <c r="E19" s="113">
        <v>2013</v>
      </c>
      <c r="F19" s="176" t="s">
        <v>343</v>
      </c>
      <c r="G19" s="273">
        <v>5</v>
      </c>
    </row>
    <row r="20" spans="1:7" ht="14.65" thickBot="1">
      <c r="A20" s="191" t="e">
        <f>#REF!+1</f>
        <v>#REF!</v>
      </c>
      <c r="B20" s="119"/>
      <c r="C20" s="192"/>
      <c r="D20" s="119"/>
      <c r="E20" s="119"/>
      <c r="F20" s="193"/>
      <c r="G20" s="283"/>
    </row>
    <row r="21" spans="1:7" ht="14.65" thickBot="1">
      <c r="A21" s="300"/>
      <c r="D21" s="17"/>
      <c r="F21" s="143" t="str">
        <f>"Total "&amp;LEFT(A7,4)</f>
        <v>Total I11c</v>
      </c>
      <c r="G21" s="144">
        <f>SUM(G16:G20)</f>
        <v>20</v>
      </c>
    </row>
    <row r="22" spans="1:7">
      <c r="D22" s="17"/>
    </row>
    <row r="23" spans="1:7">
      <c r="D23" s="17"/>
    </row>
    <row r="24" spans="1:7">
      <c r="B24" s="17"/>
      <c r="D24" s="17"/>
    </row>
    <row r="25" spans="1:7">
      <c r="B25" s="17"/>
      <c r="D25" s="17"/>
    </row>
    <row r="26" spans="1:7">
      <c r="B26" s="17"/>
      <c r="D2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45"/>
  <sheetViews>
    <sheetView topLeftCell="A8" workbookViewId="0">
      <selection activeCell="J40" sqref="J40"/>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STIINTE TEHNICE</v>
      </c>
      <c r="B3" s="221"/>
      <c r="C3" s="221"/>
      <c r="D3" s="16"/>
      <c r="E3" s="16"/>
      <c r="F3" s="16"/>
    </row>
    <row r="4" spans="1:11" ht="15.75">
      <c r="A4" s="222" t="str">
        <f>'Date initiale'!C6&amp;", "&amp;'Date initiale'!C7</f>
        <v>IATAN ALEXANDRU-MIRCEA, CONFERENTIAR</v>
      </c>
      <c r="B4" s="222"/>
      <c r="C4" s="222"/>
      <c r="D4" s="16"/>
      <c r="E4" s="16"/>
      <c r="F4" s="16"/>
    </row>
    <row r="5" spans="1:11" ht="15.75">
      <c r="A5" s="222"/>
      <c r="B5" s="222"/>
      <c r="C5" s="222"/>
      <c r="D5" s="16"/>
      <c r="E5" s="16"/>
      <c r="F5" s="16"/>
    </row>
    <row r="6" spans="1:11" ht="15.75">
      <c r="A6" s="390" t="s">
        <v>110</v>
      </c>
      <c r="B6" s="390"/>
      <c r="C6" s="390"/>
      <c r="D6" s="390"/>
      <c r="E6" s="390"/>
      <c r="F6" s="390"/>
      <c r="G6" s="390"/>
      <c r="H6" s="390"/>
    </row>
    <row r="7" spans="1:11" ht="50.25" customHeight="1">
      <c r="A7" s="393"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393"/>
      <c r="C7" s="393"/>
      <c r="D7" s="393"/>
      <c r="E7" s="393"/>
      <c r="F7" s="393"/>
      <c r="G7" s="393"/>
      <c r="H7" s="393"/>
      <c r="I7" s="23"/>
      <c r="K7" s="23"/>
    </row>
    <row r="8" spans="1:11" ht="16.149999999999999" thickBot="1">
      <c r="A8" s="38"/>
      <c r="B8" s="38"/>
      <c r="C8" s="38"/>
      <c r="D8" s="38"/>
      <c r="E8" s="38"/>
      <c r="F8" s="38"/>
      <c r="G8" s="38"/>
      <c r="H8" s="38"/>
    </row>
    <row r="9" spans="1:11" ht="46.5" customHeight="1" thickBot="1">
      <c r="A9" s="165" t="s">
        <v>55</v>
      </c>
      <c r="B9" s="185" t="s">
        <v>72</v>
      </c>
      <c r="C9" s="200" t="s">
        <v>70</v>
      </c>
      <c r="D9" s="200" t="s">
        <v>71</v>
      </c>
      <c r="E9" s="185" t="s">
        <v>139</v>
      </c>
      <c r="F9" s="185" t="s">
        <v>138</v>
      </c>
      <c r="G9" s="200" t="s">
        <v>87</v>
      </c>
      <c r="H9" s="186" t="s">
        <v>147</v>
      </c>
      <c r="J9" s="224" t="s">
        <v>108</v>
      </c>
    </row>
    <row r="10" spans="1:11">
      <c r="A10" s="198">
        <v>1</v>
      </c>
      <c r="B10" s="108"/>
      <c r="C10" s="108"/>
      <c r="D10" s="108"/>
      <c r="E10" s="108"/>
      <c r="F10" s="108"/>
      <c r="G10" s="108"/>
      <c r="H10" s="285"/>
      <c r="J10" s="225" t="s">
        <v>164</v>
      </c>
      <c r="K10" s="321" t="s">
        <v>258</v>
      </c>
    </row>
    <row r="11" spans="1:11" ht="57">
      <c r="A11" s="198">
        <f>A10+1</f>
        <v>2</v>
      </c>
      <c r="B11" s="113"/>
      <c r="C11" s="108" t="s">
        <v>391</v>
      </c>
      <c r="D11" s="113" t="s">
        <v>392</v>
      </c>
      <c r="E11" s="113" t="s">
        <v>393</v>
      </c>
      <c r="F11" s="108" t="s">
        <v>390</v>
      </c>
      <c r="G11" s="113">
        <v>2013</v>
      </c>
      <c r="H11" s="273">
        <v>15</v>
      </c>
    </row>
    <row r="12" spans="1:11" ht="57">
      <c r="A12" s="198">
        <f t="shared" ref="A12:A42" si="0">A11+1</f>
        <v>3</v>
      </c>
      <c r="B12" s="113"/>
      <c r="C12" s="113" t="s">
        <v>394</v>
      </c>
      <c r="D12" s="113" t="s">
        <v>395</v>
      </c>
      <c r="E12" s="108" t="s">
        <v>389</v>
      </c>
      <c r="F12" s="108" t="s">
        <v>390</v>
      </c>
      <c r="G12" s="108">
        <v>2013</v>
      </c>
      <c r="H12" s="285">
        <v>15</v>
      </c>
    </row>
    <row r="13" spans="1:11" ht="57">
      <c r="A13" s="198">
        <f t="shared" si="0"/>
        <v>4</v>
      </c>
      <c r="B13" s="176"/>
      <c r="C13" s="113" t="s">
        <v>396</v>
      </c>
      <c r="D13" s="113" t="s">
        <v>397</v>
      </c>
      <c r="E13" s="113" t="s">
        <v>393</v>
      </c>
      <c r="F13" s="108" t="s">
        <v>390</v>
      </c>
      <c r="G13" s="108">
        <v>2015</v>
      </c>
      <c r="H13" s="285">
        <v>15</v>
      </c>
    </row>
    <row r="14" spans="1:11" ht="42.75">
      <c r="A14" s="198">
        <f t="shared" si="0"/>
        <v>5</v>
      </c>
      <c r="B14" s="176"/>
      <c r="C14" s="113" t="s">
        <v>398</v>
      </c>
      <c r="D14" s="113" t="s">
        <v>399</v>
      </c>
      <c r="E14" s="113" t="s">
        <v>393</v>
      </c>
      <c r="F14" s="108" t="s">
        <v>390</v>
      </c>
      <c r="G14" s="108">
        <v>2015</v>
      </c>
      <c r="H14" s="285">
        <v>15</v>
      </c>
    </row>
    <row r="15" spans="1:11" ht="42.75">
      <c r="A15" s="198">
        <f t="shared" si="0"/>
        <v>6</v>
      </c>
      <c r="B15" s="113"/>
      <c r="C15" s="113" t="s">
        <v>400</v>
      </c>
      <c r="D15" s="113" t="s">
        <v>401</v>
      </c>
      <c r="E15" s="113" t="s">
        <v>389</v>
      </c>
      <c r="F15" s="108" t="s">
        <v>390</v>
      </c>
      <c r="G15" s="108">
        <v>2015</v>
      </c>
      <c r="H15" s="285">
        <v>15</v>
      </c>
    </row>
    <row r="16" spans="1:11" ht="28.5">
      <c r="A16" s="198">
        <f t="shared" si="0"/>
        <v>7</v>
      </c>
      <c r="B16" s="176"/>
      <c r="C16" s="113" t="s">
        <v>402</v>
      </c>
      <c r="D16" s="113" t="s">
        <v>403</v>
      </c>
      <c r="E16" s="113" t="s">
        <v>389</v>
      </c>
      <c r="F16" s="108" t="s">
        <v>390</v>
      </c>
      <c r="G16" s="108">
        <v>2015</v>
      </c>
      <c r="H16" s="285">
        <v>15</v>
      </c>
    </row>
    <row r="17" spans="1:10" ht="28.5">
      <c r="A17" s="198">
        <f t="shared" si="0"/>
        <v>8</v>
      </c>
      <c r="B17" s="113"/>
      <c r="C17" s="113" t="s">
        <v>404</v>
      </c>
      <c r="D17" s="113" t="s">
        <v>405</v>
      </c>
      <c r="E17" s="113" t="s">
        <v>389</v>
      </c>
      <c r="F17" s="108" t="s">
        <v>390</v>
      </c>
      <c r="G17" s="108">
        <v>2015</v>
      </c>
      <c r="H17" s="285">
        <v>10</v>
      </c>
    </row>
    <row r="18" spans="1:10" ht="28.5">
      <c r="A18" s="198">
        <f t="shared" si="0"/>
        <v>9</v>
      </c>
      <c r="B18" s="176"/>
      <c r="C18" s="113" t="s">
        <v>406</v>
      </c>
      <c r="D18" s="113" t="s">
        <v>407</v>
      </c>
      <c r="E18" s="113" t="s">
        <v>393</v>
      </c>
      <c r="F18" s="108" t="s">
        <v>390</v>
      </c>
      <c r="G18" s="108">
        <v>2015</v>
      </c>
      <c r="H18" s="285">
        <v>10</v>
      </c>
    </row>
    <row r="19" spans="1:10" ht="42.75">
      <c r="A19" s="198">
        <f t="shared" si="0"/>
        <v>10</v>
      </c>
      <c r="B19" s="357"/>
      <c r="C19" s="335" t="s">
        <v>408</v>
      </c>
      <c r="D19" s="335" t="s">
        <v>409</v>
      </c>
      <c r="E19" s="335" t="s">
        <v>389</v>
      </c>
      <c r="F19" s="113" t="s">
        <v>410</v>
      </c>
      <c r="G19" s="113">
        <v>2017</v>
      </c>
      <c r="H19" s="273">
        <v>15</v>
      </c>
    </row>
    <row r="20" spans="1:10" ht="28.5">
      <c r="A20" s="198">
        <f t="shared" si="0"/>
        <v>11</v>
      </c>
      <c r="B20" s="357"/>
      <c r="C20" s="335" t="s">
        <v>411</v>
      </c>
      <c r="D20" s="335" t="s">
        <v>409</v>
      </c>
      <c r="E20" s="335" t="s">
        <v>389</v>
      </c>
      <c r="F20" s="113" t="s">
        <v>410</v>
      </c>
      <c r="G20" s="113">
        <v>2018</v>
      </c>
      <c r="H20" s="273">
        <v>15</v>
      </c>
    </row>
    <row r="21" spans="1:10" ht="42.75">
      <c r="A21" s="198">
        <f t="shared" si="0"/>
        <v>12</v>
      </c>
      <c r="B21" s="357"/>
      <c r="C21" s="335" t="s">
        <v>412</v>
      </c>
      <c r="D21" s="335" t="s">
        <v>413</v>
      </c>
      <c r="E21" s="113" t="s">
        <v>393</v>
      </c>
      <c r="F21" s="108" t="s">
        <v>390</v>
      </c>
      <c r="G21" s="108">
        <v>2019</v>
      </c>
      <c r="H21" s="285">
        <v>10</v>
      </c>
    </row>
    <row r="22" spans="1:10" ht="28.5">
      <c r="A22" s="198">
        <f t="shared" si="0"/>
        <v>13</v>
      </c>
      <c r="B22" s="357"/>
      <c r="C22" s="335" t="s">
        <v>414</v>
      </c>
      <c r="D22" s="113" t="s">
        <v>397</v>
      </c>
      <c r="E22" s="113" t="s">
        <v>393</v>
      </c>
      <c r="F22" s="108" t="s">
        <v>390</v>
      </c>
      <c r="G22" s="108">
        <v>2019</v>
      </c>
      <c r="H22" s="285">
        <v>15</v>
      </c>
    </row>
    <row r="23" spans="1:10" ht="42.75">
      <c r="A23" s="198">
        <f t="shared" si="0"/>
        <v>14</v>
      </c>
      <c r="B23" s="357"/>
      <c r="C23" s="335" t="s">
        <v>415</v>
      </c>
      <c r="D23" s="335" t="s">
        <v>416</v>
      </c>
      <c r="E23" s="113" t="s">
        <v>393</v>
      </c>
      <c r="F23" s="108" t="s">
        <v>390</v>
      </c>
      <c r="G23" s="108">
        <v>2021</v>
      </c>
      <c r="H23" s="285">
        <v>15</v>
      </c>
    </row>
    <row r="24" spans="1:10" ht="71.25">
      <c r="A24" s="198">
        <f t="shared" si="0"/>
        <v>15</v>
      </c>
      <c r="B24" s="357"/>
      <c r="C24" s="335" t="s">
        <v>417</v>
      </c>
      <c r="D24" s="335" t="s">
        <v>418</v>
      </c>
      <c r="E24" s="113" t="s">
        <v>393</v>
      </c>
      <c r="F24" s="108" t="s">
        <v>390</v>
      </c>
      <c r="G24" s="108">
        <v>2021</v>
      </c>
      <c r="H24" s="285">
        <v>10</v>
      </c>
    </row>
    <row r="25" spans="1:10" ht="57">
      <c r="A25" s="198">
        <f t="shared" si="0"/>
        <v>16</v>
      </c>
      <c r="B25" s="357"/>
      <c r="C25" s="335" t="s">
        <v>419</v>
      </c>
      <c r="D25" s="335" t="s">
        <v>420</v>
      </c>
      <c r="E25" s="113" t="s">
        <v>393</v>
      </c>
      <c r="F25" s="108" t="s">
        <v>390</v>
      </c>
      <c r="G25" s="108">
        <v>2020</v>
      </c>
      <c r="H25" s="285">
        <v>15</v>
      </c>
    </row>
    <row r="26" spans="1:10" ht="57">
      <c r="A26" s="198">
        <f t="shared" si="0"/>
        <v>17</v>
      </c>
      <c r="B26" s="357"/>
      <c r="C26" s="335" t="s">
        <v>421</v>
      </c>
      <c r="D26" s="335" t="s">
        <v>422</v>
      </c>
      <c r="E26" s="113" t="s">
        <v>393</v>
      </c>
      <c r="F26" s="108" t="s">
        <v>390</v>
      </c>
      <c r="G26" s="108">
        <v>2020</v>
      </c>
      <c r="H26" s="285">
        <v>10</v>
      </c>
    </row>
    <row r="27" spans="1:10" ht="71.25">
      <c r="A27" s="198">
        <f t="shared" si="0"/>
        <v>18</v>
      </c>
      <c r="B27" s="176"/>
      <c r="C27" s="335" t="s">
        <v>506</v>
      </c>
      <c r="D27" s="335" t="s">
        <v>423</v>
      </c>
      <c r="E27" s="113" t="s">
        <v>393</v>
      </c>
      <c r="F27" s="108" t="s">
        <v>390</v>
      </c>
      <c r="G27" s="108">
        <v>2022</v>
      </c>
      <c r="H27" s="285">
        <v>10</v>
      </c>
    </row>
    <row r="28" spans="1:10" ht="85.5">
      <c r="A28" s="198">
        <f t="shared" si="0"/>
        <v>19</v>
      </c>
      <c r="B28" s="176"/>
      <c r="C28" s="335" t="s">
        <v>502</v>
      </c>
      <c r="D28" s="335" t="s">
        <v>501</v>
      </c>
      <c r="E28" s="113" t="s">
        <v>393</v>
      </c>
      <c r="F28" s="108" t="s">
        <v>390</v>
      </c>
      <c r="G28" s="108">
        <v>2023</v>
      </c>
      <c r="H28" s="285">
        <v>15</v>
      </c>
    </row>
    <row r="29" spans="1:10" ht="57">
      <c r="A29" s="198">
        <f t="shared" si="0"/>
        <v>20</v>
      </c>
      <c r="B29" s="176"/>
      <c r="C29" s="335" t="s">
        <v>505</v>
      </c>
      <c r="D29" s="335" t="s">
        <v>504</v>
      </c>
      <c r="E29" s="113" t="s">
        <v>503</v>
      </c>
      <c r="F29" s="108" t="s">
        <v>390</v>
      </c>
      <c r="G29" s="108">
        <v>2023</v>
      </c>
      <c r="H29" s="285">
        <v>10</v>
      </c>
    </row>
    <row r="30" spans="1:10" ht="71.25">
      <c r="A30" s="198">
        <f t="shared" si="0"/>
        <v>21</v>
      </c>
      <c r="B30" s="113"/>
      <c r="C30" s="113" t="s">
        <v>508</v>
      </c>
      <c r="D30" s="335" t="s">
        <v>507</v>
      </c>
      <c r="E30" s="113" t="s">
        <v>503</v>
      </c>
      <c r="F30" s="108" t="s">
        <v>390</v>
      </c>
      <c r="G30" s="108">
        <v>2023</v>
      </c>
      <c r="H30" s="285">
        <v>15</v>
      </c>
      <c r="J30" t="s">
        <v>515</v>
      </c>
    </row>
    <row r="31" spans="1:10" ht="57">
      <c r="A31" s="198">
        <f t="shared" si="0"/>
        <v>22</v>
      </c>
      <c r="B31" s="176"/>
      <c r="C31" s="113" t="s">
        <v>510</v>
      </c>
      <c r="D31" s="335" t="s">
        <v>509</v>
      </c>
      <c r="E31" s="113" t="s">
        <v>393</v>
      </c>
      <c r="F31" s="108" t="s">
        <v>390</v>
      </c>
      <c r="G31" s="108">
        <v>2021</v>
      </c>
      <c r="H31" s="285">
        <v>10</v>
      </c>
    </row>
    <row r="32" spans="1:10" ht="57">
      <c r="A32" s="198">
        <f t="shared" si="0"/>
        <v>23</v>
      </c>
      <c r="B32" s="113"/>
      <c r="C32" s="113" t="s">
        <v>511</v>
      </c>
      <c r="D32" s="113" t="s">
        <v>512</v>
      </c>
      <c r="E32" s="113" t="s">
        <v>393</v>
      </c>
      <c r="F32" s="108" t="s">
        <v>390</v>
      </c>
      <c r="G32" s="108">
        <v>2021</v>
      </c>
      <c r="H32" s="285">
        <v>10</v>
      </c>
    </row>
    <row r="33" spans="1:8" ht="57">
      <c r="A33" s="198">
        <f t="shared" si="0"/>
        <v>24</v>
      </c>
      <c r="B33" s="176"/>
      <c r="C33" s="113" t="s">
        <v>513</v>
      </c>
      <c r="D33" s="113" t="s">
        <v>514</v>
      </c>
      <c r="E33" s="113" t="s">
        <v>393</v>
      </c>
      <c r="F33" s="108" t="s">
        <v>390</v>
      </c>
      <c r="G33" s="108">
        <v>2021</v>
      </c>
      <c r="H33" s="285">
        <v>10</v>
      </c>
    </row>
    <row r="34" spans="1:8" ht="71.25">
      <c r="A34" s="198">
        <f t="shared" si="0"/>
        <v>25</v>
      </c>
      <c r="B34" s="357"/>
      <c r="C34" s="335" t="s">
        <v>532</v>
      </c>
      <c r="D34" s="335" t="s">
        <v>533</v>
      </c>
      <c r="E34" s="335" t="s">
        <v>521</v>
      </c>
      <c r="F34" s="108" t="s">
        <v>390</v>
      </c>
      <c r="G34" s="108">
        <v>2022</v>
      </c>
      <c r="H34" s="285">
        <v>10</v>
      </c>
    </row>
    <row r="35" spans="1:8" ht="71.25">
      <c r="A35" s="198">
        <f t="shared" si="0"/>
        <v>26</v>
      </c>
      <c r="B35" s="357"/>
      <c r="C35" s="335" t="s">
        <v>516</v>
      </c>
      <c r="D35" s="335" t="s">
        <v>517</v>
      </c>
      <c r="E35" s="335" t="s">
        <v>518</v>
      </c>
      <c r="F35" s="108" t="s">
        <v>390</v>
      </c>
      <c r="G35" s="108">
        <v>2023</v>
      </c>
      <c r="H35" s="285">
        <v>15</v>
      </c>
    </row>
    <row r="36" spans="1:8" ht="57">
      <c r="A36" s="198">
        <f t="shared" si="0"/>
        <v>27</v>
      </c>
      <c r="B36" s="357"/>
      <c r="C36" s="335" t="s">
        <v>519</v>
      </c>
      <c r="D36" s="335" t="s">
        <v>520</v>
      </c>
      <c r="E36" s="335" t="s">
        <v>521</v>
      </c>
      <c r="F36" s="108" t="s">
        <v>390</v>
      </c>
      <c r="G36" s="108">
        <v>2023</v>
      </c>
      <c r="H36" s="285">
        <v>15</v>
      </c>
    </row>
    <row r="37" spans="1:8" ht="85.5">
      <c r="A37" s="198">
        <f t="shared" si="0"/>
        <v>28</v>
      </c>
      <c r="B37" s="357"/>
      <c r="C37" s="335" t="s">
        <v>522</v>
      </c>
      <c r="D37" s="335" t="s">
        <v>523</v>
      </c>
      <c r="E37" s="335" t="s">
        <v>521</v>
      </c>
      <c r="F37" s="108" t="s">
        <v>390</v>
      </c>
      <c r="G37" s="108">
        <v>2023</v>
      </c>
      <c r="H37" s="285">
        <v>15</v>
      </c>
    </row>
    <row r="38" spans="1:8" ht="87.4" customHeight="1">
      <c r="A38" s="198">
        <f t="shared" si="0"/>
        <v>29</v>
      </c>
      <c r="B38" s="357"/>
      <c r="C38" s="335" t="s">
        <v>525</v>
      </c>
      <c r="D38" s="335" t="s">
        <v>524</v>
      </c>
      <c r="E38" s="335" t="s">
        <v>503</v>
      </c>
      <c r="F38" s="108" t="s">
        <v>390</v>
      </c>
      <c r="G38" s="108">
        <v>2023</v>
      </c>
      <c r="H38" s="285">
        <v>10</v>
      </c>
    </row>
    <row r="39" spans="1:8" ht="114">
      <c r="A39" s="198">
        <f t="shared" si="0"/>
        <v>30</v>
      </c>
      <c r="B39" s="357"/>
      <c r="C39" s="335" t="s">
        <v>526</v>
      </c>
      <c r="D39" s="335" t="s">
        <v>524</v>
      </c>
      <c r="E39" s="335" t="s">
        <v>503</v>
      </c>
      <c r="F39" s="108" t="s">
        <v>390</v>
      </c>
      <c r="G39" s="108">
        <v>2023</v>
      </c>
      <c r="H39" s="285">
        <v>10</v>
      </c>
    </row>
    <row r="40" spans="1:8" ht="99.75">
      <c r="A40" s="198">
        <f t="shared" si="0"/>
        <v>31</v>
      </c>
      <c r="B40" s="357"/>
      <c r="C40" s="335" t="s">
        <v>527</v>
      </c>
      <c r="D40" s="335" t="s">
        <v>528</v>
      </c>
      <c r="E40" s="335" t="s">
        <v>503</v>
      </c>
      <c r="F40" s="108" t="s">
        <v>390</v>
      </c>
      <c r="G40" s="108">
        <v>2023</v>
      </c>
      <c r="H40" s="285">
        <v>10</v>
      </c>
    </row>
    <row r="41" spans="1:8" ht="57">
      <c r="A41" s="198">
        <f t="shared" si="0"/>
        <v>32</v>
      </c>
      <c r="B41" s="357"/>
      <c r="C41" s="335" t="s">
        <v>529</v>
      </c>
      <c r="D41" s="335" t="s">
        <v>530</v>
      </c>
      <c r="E41" s="335" t="s">
        <v>393</v>
      </c>
      <c r="F41" s="108" t="s">
        <v>390</v>
      </c>
      <c r="G41" s="108">
        <v>2023</v>
      </c>
      <c r="H41" s="285">
        <v>10</v>
      </c>
    </row>
    <row r="42" spans="1:8" ht="14.65" thickBot="1">
      <c r="A42" s="198">
        <f t="shared" si="0"/>
        <v>33</v>
      </c>
      <c r="B42" s="193"/>
      <c r="C42" s="192"/>
      <c r="D42" s="119"/>
      <c r="E42" s="119"/>
      <c r="F42" s="119"/>
      <c r="G42" s="119"/>
      <c r="H42" s="283"/>
    </row>
    <row r="43" spans="1:8" ht="14.65" thickBot="1">
      <c r="A43" s="300"/>
      <c r="G43" s="143" t="str">
        <f>"Total "&amp;LEFT(A7,3)</f>
        <v>Total I12</v>
      </c>
      <c r="H43" s="144">
        <f>SUM(H10:H42)</f>
        <v>390</v>
      </c>
    </row>
    <row r="45" spans="1:8" ht="53.25" customHeight="1">
      <c r="A45"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5" s="392"/>
      <c r="C45" s="392"/>
      <c r="D45" s="392"/>
      <c r="E45" s="392"/>
      <c r="F45" s="392"/>
      <c r="G45" s="392"/>
      <c r="H45" s="392"/>
    </row>
  </sheetData>
  <mergeCells count="3">
    <mergeCell ref="A7:H7"/>
    <mergeCell ref="A6:H6"/>
    <mergeCell ref="A45:H4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18" sqref="C18"/>
    </sheetView>
  </sheetViews>
  <sheetFormatPr defaultRowHeight="14.25"/>
  <cols>
    <col min="1" max="1" width="9.1328125"/>
    <col min="2" max="2" width="28.59765625" customWidth="1"/>
    <col min="3" max="3" width="39" customWidth="1"/>
  </cols>
  <sheetData>
    <row r="1" spans="2:3">
      <c r="B1" s="66" t="s">
        <v>101</v>
      </c>
    </row>
    <row r="3" spans="2:3" ht="31.5">
      <c r="B3" s="310" t="s">
        <v>91</v>
      </c>
      <c r="C3" s="49" t="s">
        <v>102</v>
      </c>
    </row>
    <row r="4" spans="2:3" ht="15.75">
      <c r="B4" s="310" t="s">
        <v>92</v>
      </c>
      <c r="C4" s="314" t="s">
        <v>51</v>
      </c>
    </row>
    <row r="5" spans="2:3" ht="15.75">
      <c r="B5" s="310" t="s">
        <v>93</v>
      </c>
      <c r="C5" s="314" t="s">
        <v>272</v>
      </c>
    </row>
    <row r="6" spans="2:3" ht="15.75">
      <c r="B6" s="311" t="s">
        <v>96</v>
      </c>
      <c r="C6" s="314" t="s">
        <v>273</v>
      </c>
    </row>
    <row r="7" spans="2:3" ht="15.75">
      <c r="B7" s="310" t="s">
        <v>176</v>
      </c>
      <c r="C7" s="314" t="s">
        <v>274</v>
      </c>
    </row>
    <row r="8" spans="2:3" ht="15.75">
      <c r="B8" s="310" t="s">
        <v>105</v>
      </c>
      <c r="C8" s="314" t="s">
        <v>143</v>
      </c>
    </row>
    <row r="9" spans="2:3" ht="15.75">
      <c r="B9" s="312" t="s">
        <v>95</v>
      </c>
      <c r="C9" s="315" t="s">
        <v>537</v>
      </c>
    </row>
    <row r="10" spans="2:3" ht="15" customHeight="1">
      <c r="B10" s="312" t="s">
        <v>94</v>
      </c>
      <c r="C10" s="316" t="s">
        <v>538</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topLeftCell="A10" workbookViewId="0">
      <selection activeCell="I13" sqref="I13"/>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221" t="str">
        <f>'Date initiale'!C3</f>
        <v>Universitatea de Arhitectură și Urbanism "Ion Mincu" București</v>
      </c>
      <c r="B1" s="221"/>
      <c r="C1" s="221"/>
      <c r="D1" s="16"/>
    </row>
    <row r="2" spans="1:11" ht="15.75">
      <c r="A2" s="221" t="str">
        <f>'Date initiale'!B4&amp;" "&amp;'Date initiale'!C4</f>
        <v>Facultatea ARHITECTURA</v>
      </c>
      <c r="B2" s="221"/>
      <c r="C2" s="221"/>
      <c r="D2" s="16"/>
    </row>
    <row r="3" spans="1:11" ht="15.75">
      <c r="A3" s="221" t="str">
        <f>'Date initiale'!B5&amp;" "&amp;'Date initiale'!C5</f>
        <v>Departamentul STIINTE TEHNICE</v>
      </c>
      <c r="B3" s="221"/>
      <c r="C3" s="221"/>
      <c r="D3" s="16"/>
    </row>
    <row r="4" spans="1:11">
      <c r="A4" s="101" t="str">
        <f>'Date initiale'!C6&amp;", "&amp;'Date initiale'!C7</f>
        <v>IATAN ALEXANDRU-MIRCEA, CONFERENTIAR</v>
      </c>
      <c r="B4" s="101"/>
      <c r="C4" s="101"/>
    </row>
    <row r="5" spans="1:11">
      <c r="A5" s="101"/>
      <c r="B5" s="101"/>
      <c r="C5" s="101"/>
    </row>
    <row r="6" spans="1:11" ht="15.75">
      <c r="A6" s="396" t="s">
        <v>110</v>
      </c>
      <c r="B6" s="396"/>
      <c r="C6" s="396"/>
      <c r="D6" s="396"/>
      <c r="E6" s="396"/>
      <c r="F6" s="396"/>
      <c r="G6" s="396"/>
      <c r="H6" s="396"/>
    </row>
    <row r="7" spans="1:11" ht="36" customHeight="1">
      <c r="A7" s="393"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393"/>
      <c r="C7" s="393"/>
      <c r="D7" s="393"/>
      <c r="E7" s="393"/>
      <c r="F7" s="393"/>
      <c r="G7" s="393"/>
      <c r="H7" s="393"/>
    </row>
    <row r="8" spans="1:11" ht="16.149999999999999" thickBot="1">
      <c r="A8" s="38"/>
      <c r="B8" s="38"/>
      <c r="C8" s="38"/>
      <c r="D8" s="38"/>
      <c r="E8" s="38"/>
      <c r="F8" s="38"/>
      <c r="G8" s="38"/>
      <c r="H8" s="38"/>
    </row>
    <row r="9" spans="1:11" ht="54" customHeight="1" thickBot="1">
      <c r="A9" s="165" t="s">
        <v>55</v>
      </c>
      <c r="B9" s="185" t="s">
        <v>72</v>
      </c>
      <c r="C9" s="200" t="s">
        <v>70</v>
      </c>
      <c r="D9" s="200" t="s">
        <v>71</v>
      </c>
      <c r="E9" s="185" t="s">
        <v>139</v>
      </c>
      <c r="F9" s="185" t="s">
        <v>138</v>
      </c>
      <c r="G9" s="200" t="s">
        <v>87</v>
      </c>
      <c r="H9" s="186" t="s">
        <v>147</v>
      </c>
      <c r="J9" s="224" t="s">
        <v>108</v>
      </c>
    </row>
    <row r="10" spans="1:11" ht="42.75">
      <c r="A10" s="208">
        <v>1</v>
      </c>
      <c r="B10" s="209"/>
      <c r="C10" s="108" t="s">
        <v>424</v>
      </c>
      <c r="D10" s="209" t="s">
        <v>425</v>
      </c>
      <c r="E10" s="209" t="s">
        <v>393</v>
      </c>
      <c r="F10" s="108" t="s">
        <v>390</v>
      </c>
      <c r="G10" s="209">
        <v>2011</v>
      </c>
      <c r="H10" s="277">
        <f>10/2</f>
        <v>5</v>
      </c>
      <c r="J10" s="225" t="s">
        <v>162</v>
      </c>
      <c r="K10" t="s">
        <v>258</v>
      </c>
    </row>
    <row r="11" spans="1:11" ht="42.75">
      <c r="A11" s="199">
        <f>A10+1</f>
        <v>2</v>
      </c>
      <c r="B11" s="113"/>
      <c r="C11" s="108" t="s">
        <v>426</v>
      </c>
      <c r="D11" s="113" t="s">
        <v>427</v>
      </c>
      <c r="E11" s="113" t="s">
        <v>389</v>
      </c>
      <c r="F11" s="108" t="s">
        <v>390</v>
      </c>
      <c r="G11" s="113">
        <v>2011</v>
      </c>
      <c r="H11" s="277">
        <f t="shared" ref="H11:H16" si="0">15/2</f>
        <v>7.5</v>
      </c>
    </row>
    <row r="12" spans="1:11" ht="42.75">
      <c r="A12" s="199">
        <f>A16+1</f>
        <v>7</v>
      </c>
      <c r="B12" s="176"/>
      <c r="C12" s="108" t="s">
        <v>434</v>
      </c>
      <c r="D12" s="108" t="s">
        <v>435</v>
      </c>
      <c r="E12" s="108" t="s">
        <v>389</v>
      </c>
      <c r="F12" s="108" t="s">
        <v>390</v>
      </c>
      <c r="G12" s="108">
        <v>2011</v>
      </c>
      <c r="H12" s="277">
        <f t="shared" si="0"/>
        <v>7.5</v>
      </c>
    </row>
    <row r="13" spans="1:11" ht="42.75">
      <c r="A13" s="199">
        <f>A11+1</f>
        <v>3</v>
      </c>
      <c r="B13" s="113"/>
      <c r="C13" s="113" t="s">
        <v>428</v>
      </c>
      <c r="D13" s="113" t="s">
        <v>429</v>
      </c>
      <c r="E13" s="113" t="s">
        <v>389</v>
      </c>
      <c r="F13" s="108" t="s">
        <v>390</v>
      </c>
      <c r="G13" s="113">
        <v>2012</v>
      </c>
      <c r="H13" s="277">
        <f t="shared" si="0"/>
        <v>7.5</v>
      </c>
    </row>
    <row r="14" spans="1:11" ht="42.75">
      <c r="A14" s="199">
        <f t="shared" ref="A14:A19" si="1">A13+1</f>
        <v>4</v>
      </c>
      <c r="B14" s="176"/>
      <c r="C14" s="113" t="s">
        <v>430</v>
      </c>
      <c r="D14" s="113" t="s">
        <v>431</v>
      </c>
      <c r="E14" s="113" t="s">
        <v>389</v>
      </c>
      <c r="F14" s="108" t="s">
        <v>390</v>
      </c>
      <c r="G14" s="113">
        <v>2012</v>
      </c>
      <c r="H14" s="277">
        <f t="shared" si="0"/>
        <v>7.5</v>
      </c>
    </row>
    <row r="15" spans="1:11" ht="42.75">
      <c r="A15" s="199">
        <f t="shared" si="1"/>
        <v>5</v>
      </c>
      <c r="B15" s="180"/>
      <c r="C15" s="179" t="s">
        <v>432</v>
      </c>
      <c r="D15" s="113" t="s">
        <v>397</v>
      </c>
      <c r="E15" s="113" t="s">
        <v>389</v>
      </c>
      <c r="F15" s="108" t="s">
        <v>390</v>
      </c>
      <c r="G15" s="113">
        <v>2012</v>
      </c>
      <c r="H15" s="277">
        <f t="shared" si="0"/>
        <v>7.5</v>
      </c>
    </row>
    <row r="16" spans="1:11" ht="42.75">
      <c r="A16" s="199">
        <f t="shared" si="1"/>
        <v>6</v>
      </c>
      <c r="B16" s="176"/>
      <c r="C16" s="113" t="s">
        <v>531</v>
      </c>
      <c r="D16" s="113" t="s">
        <v>433</v>
      </c>
      <c r="E16" s="113" t="s">
        <v>389</v>
      </c>
      <c r="F16" s="108" t="s">
        <v>390</v>
      </c>
      <c r="G16" s="113">
        <v>2012</v>
      </c>
      <c r="H16" s="277">
        <f t="shared" si="0"/>
        <v>7.5</v>
      </c>
    </row>
    <row r="17" spans="1:8" ht="28.5">
      <c r="A17" s="199">
        <f>A12+1</f>
        <v>8</v>
      </c>
      <c r="B17" s="180"/>
      <c r="C17" s="335" t="s">
        <v>436</v>
      </c>
      <c r="D17" s="335" t="s">
        <v>437</v>
      </c>
      <c r="E17" s="335" t="s">
        <v>389</v>
      </c>
      <c r="F17" s="113" t="s">
        <v>410</v>
      </c>
      <c r="G17" s="113">
        <v>2018</v>
      </c>
      <c r="H17" s="273">
        <v>7.5</v>
      </c>
    </row>
    <row r="18" spans="1:8">
      <c r="A18" s="199">
        <f t="shared" si="1"/>
        <v>9</v>
      </c>
      <c r="B18" s="179"/>
      <c r="C18" s="179"/>
      <c r="D18" s="179"/>
      <c r="E18" s="179"/>
      <c r="F18" s="179"/>
      <c r="G18" s="179"/>
      <c r="H18" s="282"/>
    </row>
    <row r="19" spans="1:8" s="42" customFormat="1" ht="14.65" thickBot="1">
      <c r="A19" s="207">
        <f t="shared" si="1"/>
        <v>10</v>
      </c>
      <c r="B19" s="46"/>
      <c r="C19" s="206"/>
      <c r="D19" s="192"/>
      <c r="E19" s="192"/>
      <c r="F19" s="192"/>
      <c r="G19" s="192"/>
      <c r="H19" s="286"/>
    </row>
    <row r="20" spans="1:8" ht="14.65" thickBot="1">
      <c r="A20" s="303"/>
      <c r="G20" s="143" t="str">
        <f>"Total "&amp;LEFT(A7,3)</f>
        <v>Total I13</v>
      </c>
      <c r="H20" s="144">
        <f>SUM(H10:H19)</f>
        <v>57.5</v>
      </c>
    </row>
    <row r="22" spans="1:8" ht="53.25" customHeight="1">
      <c r="A22"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392"/>
      <c r="C22" s="392"/>
      <c r="D22" s="392"/>
      <c r="E22" s="392"/>
      <c r="F22" s="392"/>
      <c r="G22" s="392"/>
      <c r="H22" s="39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398437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STIINTE TEHNICE</v>
      </c>
      <c r="B3" s="221"/>
      <c r="C3" s="221"/>
      <c r="D3" s="16"/>
      <c r="E3" s="16"/>
      <c r="F3" s="16"/>
    </row>
    <row r="4" spans="1:11" ht="15.75">
      <c r="A4" s="222" t="str">
        <f>'Date initiale'!C6&amp;", "&amp;'Date initiale'!C7</f>
        <v>IATAN ALEXANDRU-MIRCEA, CONFERENTIAR</v>
      </c>
      <c r="B4" s="222"/>
      <c r="C4" s="222"/>
      <c r="D4" s="16"/>
      <c r="E4" s="16"/>
      <c r="F4" s="16"/>
    </row>
    <row r="5" spans="1:11" ht="15.75">
      <c r="A5" s="222"/>
      <c r="B5" s="222"/>
      <c r="C5" s="222"/>
      <c r="D5" s="16"/>
      <c r="E5" s="16"/>
      <c r="F5" s="16"/>
    </row>
    <row r="6" spans="1:11" ht="15.75">
      <c r="A6" s="390" t="s">
        <v>110</v>
      </c>
      <c r="B6" s="390"/>
      <c r="C6" s="390"/>
      <c r="D6" s="390"/>
      <c r="E6" s="390"/>
      <c r="F6" s="390"/>
      <c r="G6" s="390"/>
      <c r="H6" s="390"/>
    </row>
    <row r="7" spans="1:11" ht="54" customHeight="1">
      <c r="A7" s="393"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393"/>
      <c r="C7" s="393"/>
      <c r="D7" s="393"/>
      <c r="E7" s="393"/>
      <c r="F7" s="393"/>
      <c r="G7" s="393"/>
      <c r="H7" s="393"/>
    </row>
    <row r="8" spans="1:11" ht="16.149999999999999" thickBot="1">
      <c r="A8" s="38"/>
      <c r="B8" s="38"/>
      <c r="C8" s="38"/>
      <c r="D8" s="38"/>
      <c r="E8" s="38"/>
      <c r="F8" s="50"/>
      <c r="G8" s="50"/>
      <c r="H8" s="50"/>
    </row>
    <row r="9" spans="1:11" ht="43.15" thickBot="1">
      <c r="A9" s="165" t="s">
        <v>55</v>
      </c>
      <c r="B9" s="185" t="s">
        <v>72</v>
      </c>
      <c r="C9" s="200" t="s">
        <v>70</v>
      </c>
      <c r="D9" s="200" t="s">
        <v>71</v>
      </c>
      <c r="E9" s="185" t="s">
        <v>140</v>
      </c>
      <c r="F9" s="185" t="s">
        <v>138</v>
      </c>
      <c r="G9" s="200" t="s">
        <v>87</v>
      </c>
      <c r="H9" s="186" t="s">
        <v>147</v>
      </c>
      <c r="J9" s="224" t="s">
        <v>108</v>
      </c>
    </row>
    <row r="10" spans="1:11">
      <c r="A10" s="212">
        <v>1</v>
      </c>
      <c r="B10" s="213"/>
      <c r="C10" s="213"/>
      <c r="D10" s="213"/>
      <c r="E10" s="213"/>
      <c r="F10" s="213"/>
      <c r="G10" s="213"/>
      <c r="H10" s="214"/>
      <c r="J10" s="225" t="s">
        <v>165</v>
      </c>
      <c r="K10" s="321" t="s">
        <v>258</v>
      </c>
    </row>
    <row r="11" spans="1:11">
      <c r="A11" s="198">
        <f>A10+1</f>
        <v>2</v>
      </c>
      <c r="B11" s="210"/>
      <c r="C11" s="189"/>
      <c r="D11" s="189"/>
      <c r="E11" s="211"/>
      <c r="F11" s="211"/>
      <c r="G11" s="189"/>
      <c r="H11" s="178"/>
    </row>
    <row r="12" spans="1:11">
      <c r="A12" s="198">
        <f t="shared" ref="A12:A19" si="0">A11+1</f>
        <v>3</v>
      </c>
      <c r="B12" s="176"/>
      <c r="C12" s="113"/>
      <c r="D12" s="113"/>
      <c r="E12" s="113"/>
      <c r="F12" s="113"/>
      <c r="G12" s="113"/>
      <c r="H12" s="178"/>
    </row>
    <row r="13" spans="1:11">
      <c r="A13" s="198">
        <f t="shared" si="0"/>
        <v>4</v>
      </c>
      <c r="B13" s="113"/>
      <c r="C13" s="113"/>
      <c r="D13" s="113"/>
      <c r="E13" s="113"/>
      <c r="F13" s="113"/>
      <c r="G13" s="113"/>
      <c r="H13" s="178"/>
    </row>
    <row r="14" spans="1:11">
      <c r="A14" s="198">
        <f t="shared" si="0"/>
        <v>5</v>
      </c>
      <c r="B14" s="176"/>
      <c r="C14" s="113"/>
      <c r="D14" s="113"/>
      <c r="E14" s="113"/>
      <c r="F14" s="113"/>
      <c r="G14" s="113"/>
      <c r="H14" s="178"/>
    </row>
    <row r="15" spans="1:11">
      <c r="A15" s="198">
        <f t="shared" si="0"/>
        <v>6</v>
      </c>
      <c r="B15" s="113"/>
      <c r="C15" s="113"/>
      <c r="D15" s="113"/>
      <c r="E15" s="113"/>
      <c r="F15" s="113"/>
      <c r="G15" s="113"/>
      <c r="H15" s="178"/>
    </row>
    <row r="16" spans="1:11">
      <c r="A16" s="198">
        <f t="shared" si="0"/>
        <v>7</v>
      </c>
      <c r="B16" s="176"/>
      <c r="C16" s="113"/>
      <c r="D16" s="113"/>
      <c r="E16" s="113"/>
      <c r="F16" s="113"/>
      <c r="G16" s="113"/>
      <c r="H16" s="178"/>
    </row>
    <row r="17" spans="1:8">
      <c r="A17" s="198">
        <f t="shared" si="0"/>
        <v>8</v>
      </c>
      <c r="B17" s="113"/>
      <c r="C17" s="113"/>
      <c r="D17" s="113"/>
      <c r="E17" s="113"/>
      <c r="F17" s="113"/>
      <c r="G17" s="113"/>
      <c r="H17" s="178"/>
    </row>
    <row r="18" spans="1:8">
      <c r="A18" s="198">
        <f t="shared" si="0"/>
        <v>9</v>
      </c>
      <c r="B18" s="176"/>
      <c r="C18" s="113"/>
      <c r="D18" s="113"/>
      <c r="E18" s="113"/>
      <c r="F18" s="113"/>
      <c r="G18" s="113"/>
      <c r="H18" s="178"/>
    </row>
    <row r="19" spans="1:8" ht="14.65" thickBot="1">
      <c r="A19" s="215">
        <f t="shared" si="0"/>
        <v>10</v>
      </c>
      <c r="B19" s="119"/>
      <c r="C19" s="119"/>
      <c r="D19" s="119"/>
      <c r="E19" s="119"/>
      <c r="F19" s="119"/>
      <c r="G19" s="119"/>
      <c r="H19" s="182"/>
    </row>
    <row r="20" spans="1:8" ht="14.65" thickBot="1">
      <c r="A20" s="303"/>
      <c r="G20" s="143" t="str">
        <f>"Total "&amp;LEFT(A7,4)</f>
        <v>Total I14a</v>
      </c>
      <c r="H20" s="144">
        <f>SUM(H10:H19)</f>
        <v>0</v>
      </c>
    </row>
    <row r="22" spans="1:8" ht="53.25" customHeight="1">
      <c r="A22"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392"/>
      <c r="C22" s="392"/>
      <c r="D22" s="392"/>
      <c r="E22" s="392"/>
      <c r="F22" s="392"/>
      <c r="G22" s="392"/>
      <c r="H22" s="392"/>
    </row>
    <row r="40" spans="1:9" ht="14.65" thickBot="1"/>
    <row r="41" spans="1:9" ht="54" customHeight="1" thickBot="1">
      <c r="A41" s="184" t="s">
        <v>69</v>
      </c>
      <c r="B41" s="185" t="s">
        <v>72</v>
      </c>
      <c r="C41" s="200" t="s">
        <v>70</v>
      </c>
      <c r="D41" s="200" t="s">
        <v>71</v>
      </c>
      <c r="E41" s="185" t="s">
        <v>139</v>
      </c>
      <c r="F41" s="185" t="s">
        <v>139</v>
      </c>
      <c r="G41" s="185" t="s">
        <v>138</v>
      </c>
      <c r="H41" s="200" t="s">
        <v>87</v>
      </c>
      <c r="I41" s="18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J18" sqref="J18"/>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223" t="str">
        <f>'Date initiale'!C3</f>
        <v>Universitatea de Arhitectură și Urbanism "Ion Mincu" București</v>
      </c>
      <c r="B1" s="223"/>
      <c r="C1" s="223"/>
      <c r="D1" s="23"/>
      <c r="E1" s="23"/>
      <c r="F1" s="23"/>
      <c r="G1" s="23"/>
      <c r="H1" s="23"/>
    </row>
    <row r="2" spans="1:11" ht="15.75">
      <c r="A2" s="223" t="str">
        <f>'Date initiale'!B4&amp;" "&amp;'Date initiale'!C4</f>
        <v>Facultatea ARHITECTURA</v>
      </c>
      <c r="B2" s="223"/>
      <c r="C2" s="223"/>
      <c r="D2" s="23"/>
      <c r="E2" s="23"/>
      <c r="F2" s="23"/>
      <c r="G2" s="23"/>
      <c r="H2" s="23"/>
    </row>
    <row r="3" spans="1:11" ht="15.75">
      <c r="A3" s="223" t="str">
        <f>'Date initiale'!B5&amp;" "&amp;'Date initiale'!C5</f>
        <v>Departamentul STIINTE TEHNICE</v>
      </c>
      <c r="B3" s="223"/>
      <c r="C3" s="223"/>
      <c r="D3" s="23"/>
      <c r="E3" s="23"/>
      <c r="F3" s="23"/>
      <c r="G3" s="23"/>
      <c r="H3" s="23"/>
    </row>
    <row r="4" spans="1:11" ht="15.75">
      <c r="A4" s="223" t="str">
        <f>'Date initiale'!C6&amp;", "&amp;'Date initiale'!C7</f>
        <v>IATAN ALEXANDRU-MIRCEA, CONFERENTIAR</v>
      </c>
      <c r="B4" s="223"/>
      <c r="C4" s="223"/>
      <c r="D4" s="23"/>
      <c r="E4" s="23"/>
      <c r="F4" s="23"/>
      <c r="G4" s="23"/>
      <c r="H4" s="23"/>
    </row>
    <row r="5" spans="1:11" ht="15.75">
      <c r="A5" s="223"/>
      <c r="B5" s="223"/>
      <c r="C5" s="223"/>
      <c r="D5" s="23"/>
      <c r="E5" s="23"/>
      <c r="F5" s="23"/>
      <c r="G5" s="23"/>
      <c r="H5" s="23"/>
    </row>
    <row r="6" spans="1:11" ht="15.75">
      <c r="A6" s="397" t="s">
        <v>110</v>
      </c>
      <c r="B6" s="397"/>
      <c r="C6" s="397"/>
      <c r="D6" s="397"/>
      <c r="E6" s="397"/>
      <c r="F6" s="397"/>
      <c r="G6" s="397"/>
      <c r="H6" s="397"/>
    </row>
    <row r="7" spans="1:11" ht="36.75" customHeight="1">
      <c r="A7" s="393" t="str">
        <f>'Descriere indicatori'!B19&amp;"b. "&amp;'Descriere indicatori'!C20</f>
        <v xml:space="preserve">I14b. Proiect urbanistic şi peisagistic la nivelul Planurilor Generale / Zonale ale Localităţilor (inclusiv studii de fundamentare, de inserţie, de oportunitate) avizate** </v>
      </c>
      <c r="B7" s="393"/>
      <c r="C7" s="393"/>
      <c r="D7" s="393"/>
      <c r="E7" s="393"/>
      <c r="F7" s="393"/>
      <c r="G7" s="393"/>
      <c r="H7" s="393"/>
    </row>
    <row r="8" spans="1:11" ht="19.5" customHeight="1" thickBot="1">
      <c r="A8" s="40"/>
      <c r="B8" s="40"/>
      <c r="C8" s="40"/>
      <c r="D8" s="40"/>
      <c r="E8" s="40"/>
      <c r="F8" s="40"/>
      <c r="G8" s="40"/>
      <c r="H8" s="40"/>
    </row>
    <row r="9" spans="1:11" ht="43.15" thickBot="1">
      <c r="A9" s="139" t="s">
        <v>55</v>
      </c>
      <c r="B9" s="185" t="s">
        <v>72</v>
      </c>
      <c r="C9" s="200" t="s">
        <v>70</v>
      </c>
      <c r="D9" s="200" t="s">
        <v>71</v>
      </c>
      <c r="E9" s="185" t="s">
        <v>140</v>
      </c>
      <c r="F9" s="185" t="s">
        <v>138</v>
      </c>
      <c r="G9" s="200" t="s">
        <v>87</v>
      </c>
      <c r="H9" s="186" t="s">
        <v>147</v>
      </c>
      <c r="J9" s="224" t="s">
        <v>108</v>
      </c>
    </row>
    <row r="10" spans="1:11" ht="42.75">
      <c r="A10" s="216">
        <v>1</v>
      </c>
      <c r="B10" s="217"/>
      <c r="C10" s="108" t="s">
        <v>438</v>
      </c>
      <c r="D10" s="209" t="s">
        <v>439</v>
      </c>
      <c r="E10" s="209" t="s">
        <v>389</v>
      </c>
      <c r="F10" s="108" t="s">
        <v>390</v>
      </c>
      <c r="G10" s="209">
        <v>2015</v>
      </c>
      <c r="H10" s="277">
        <v>7.5</v>
      </c>
      <c r="J10" s="225" t="s">
        <v>166</v>
      </c>
      <c r="K10" s="321" t="s">
        <v>258</v>
      </c>
    </row>
    <row r="11" spans="1:11">
      <c r="A11" s="175">
        <f>A10+1</f>
        <v>2</v>
      </c>
      <c r="B11" s="176"/>
      <c r="C11" s="205"/>
      <c r="D11" s="113"/>
      <c r="E11" s="113"/>
      <c r="F11" s="113"/>
      <c r="G11" s="183"/>
      <c r="H11" s="273"/>
    </row>
    <row r="12" spans="1:11">
      <c r="A12" s="175">
        <f t="shared" ref="A12:A19" si="0">A11+1</f>
        <v>3</v>
      </c>
      <c r="B12" s="176"/>
      <c r="C12" s="218"/>
      <c r="D12" s="113"/>
      <c r="E12" s="219"/>
      <c r="F12" s="219"/>
      <c r="G12" s="219"/>
      <c r="H12" s="273"/>
    </row>
    <row r="13" spans="1:11">
      <c r="A13" s="175">
        <f t="shared" si="0"/>
        <v>4</v>
      </c>
      <c r="B13" s="176"/>
      <c r="C13" s="205"/>
      <c r="D13" s="113"/>
      <c r="E13" s="113"/>
      <c r="F13" s="113"/>
      <c r="G13" s="183"/>
      <c r="H13" s="273"/>
    </row>
    <row r="14" spans="1:11">
      <c r="A14" s="175">
        <f t="shared" si="0"/>
        <v>5</v>
      </c>
      <c r="B14" s="176"/>
      <c r="C14" s="218"/>
      <c r="D14" s="113"/>
      <c r="E14" s="219"/>
      <c r="F14" s="219"/>
      <c r="G14" s="219"/>
      <c r="H14" s="273"/>
    </row>
    <row r="15" spans="1:11">
      <c r="A15" s="175">
        <f t="shared" si="0"/>
        <v>6</v>
      </c>
      <c r="B15" s="176"/>
      <c r="C15" s="218"/>
      <c r="D15" s="113"/>
      <c r="E15" s="219"/>
      <c r="F15" s="219"/>
      <c r="G15" s="219"/>
      <c r="H15" s="273"/>
    </row>
    <row r="16" spans="1:11">
      <c r="A16" s="175">
        <f t="shared" si="0"/>
        <v>7</v>
      </c>
      <c r="B16" s="176"/>
      <c r="C16" s="205"/>
      <c r="D16" s="113"/>
      <c r="E16" s="113"/>
      <c r="F16" s="113"/>
      <c r="G16" s="183"/>
      <c r="H16" s="273"/>
    </row>
    <row r="17" spans="1:8">
      <c r="A17" s="175">
        <f t="shared" si="0"/>
        <v>8</v>
      </c>
      <c r="B17" s="176"/>
      <c r="C17" s="218"/>
      <c r="D17" s="113"/>
      <c r="E17" s="219"/>
      <c r="F17" s="219"/>
      <c r="G17" s="219"/>
      <c r="H17" s="273"/>
    </row>
    <row r="18" spans="1:8">
      <c r="A18" s="175">
        <f t="shared" si="0"/>
        <v>9</v>
      </c>
      <c r="B18" s="176"/>
      <c r="C18" s="218"/>
      <c r="D18" s="113"/>
      <c r="E18" s="219"/>
      <c r="F18" s="219"/>
      <c r="G18" s="219"/>
      <c r="H18" s="273"/>
    </row>
    <row r="19" spans="1:8" ht="14.65" thickBot="1">
      <c r="A19" s="181">
        <f t="shared" si="0"/>
        <v>10</v>
      </c>
      <c r="B19" s="119"/>
      <c r="C19" s="220"/>
      <c r="D19" s="119"/>
      <c r="E19" s="119"/>
      <c r="F19" s="119"/>
      <c r="G19" s="119"/>
      <c r="H19" s="283"/>
    </row>
    <row r="20" spans="1:8" ht="16.149999999999999" thickBot="1">
      <c r="A20" s="300"/>
      <c r="G20" s="143" t="str">
        <f>"Total "&amp;LEFT(A7,4)</f>
        <v>Total I14b</v>
      </c>
      <c r="H20" s="234">
        <f>SUM(H10:H19)</f>
        <v>7.5</v>
      </c>
    </row>
    <row r="22" spans="1:8" ht="53.25" customHeight="1">
      <c r="A22"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392"/>
      <c r="C22" s="392"/>
      <c r="D22" s="392"/>
      <c r="E22" s="392"/>
      <c r="F22" s="392"/>
      <c r="G22" s="392"/>
      <c r="H22" s="39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38"/>
  <sheetViews>
    <sheetView topLeftCell="A5" workbookViewId="0">
      <selection activeCell="B9" sqref="B9:F15"/>
    </sheetView>
  </sheetViews>
  <sheetFormatPr defaultColWidth="9.1328125"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26562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STIINTE TEHNICE</v>
      </c>
      <c r="B3" s="221"/>
      <c r="C3" s="221"/>
      <c r="D3" s="16"/>
      <c r="E3" s="16"/>
      <c r="F3" s="16"/>
    </row>
    <row r="4" spans="1:11" ht="15.75">
      <c r="A4" s="222" t="str">
        <f>'Date initiale'!C6&amp;", "&amp;'Date initiale'!C7</f>
        <v>IATAN ALEXANDRU-MIRCEA, CONFERENTIAR</v>
      </c>
      <c r="B4" s="222"/>
      <c r="C4" s="222"/>
      <c r="D4" s="16"/>
      <c r="E4" s="16"/>
      <c r="F4" s="16"/>
    </row>
    <row r="5" spans="1:11" ht="15.75">
      <c r="A5" s="222"/>
      <c r="B5" s="222"/>
      <c r="C5" s="222"/>
      <c r="D5" s="16"/>
      <c r="E5" s="16"/>
      <c r="F5" s="16"/>
    </row>
    <row r="6" spans="1:11" ht="15.75">
      <c r="A6" s="390" t="s">
        <v>110</v>
      </c>
      <c r="B6" s="390"/>
      <c r="C6" s="390"/>
      <c r="D6" s="390"/>
      <c r="E6" s="390"/>
      <c r="F6" s="390"/>
      <c r="G6" s="390"/>
      <c r="H6" s="390"/>
    </row>
    <row r="7" spans="1:11" ht="52.5" customHeight="1">
      <c r="A7" s="393"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393"/>
      <c r="C7" s="393"/>
      <c r="D7" s="393"/>
      <c r="E7" s="393"/>
      <c r="F7" s="393"/>
      <c r="G7" s="393"/>
      <c r="H7" s="393"/>
    </row>
    <row r="8" spans="1:11" ht="16.149999999999999" thickBot="1">
      <c r="A8" s="38"/>
      <c r="B8" s="38"/>
      <c r="C8" s="38"/>
      <c r="D8" s="38"/>
      <c r="E8" s="38"/>
      <c r="F8" s="50"/>
      <c r="G8" s="50"/>
      <c r="H8" s="50"/>
    </row>
    <row r="9" spans="1:11" ht="43.15" thickBot="1">
      <c r="A9" s="165" t="s">
        <v>55</v>
      </c>
      <c r="B9" s="185" t="s">
        <v>72</v>
      </c>
      <c r="C9" s="200" t="s">
        <v>141</v>
      </c>
      <c r="D9" s="200" t="s">
        <v>71</v>
      </c>
      <c r="E9" s="185" t="s">
        <v>140</v>
      </c>
      <c r="F9" s="185" t="s">
        <v>138</v>
      </c>
      <c r="G9" s="200" t="s">
        <v>87</v>
      </c>
      <c r="H9" s="186" t="s">
        <v>147</v>
      </c>
      <c r="J9" s="224" t="s">
        <v>108</v>
      </c>
    </row>
    <row r="10" spans="1:11" ht="43.15" thickBot="1">
      <c r="A10" s="185">
        <v>1</v>
      </c>
      <c r="B10" s="113" t="s">
        <v>447</v>
      </c>
      <c r="C10" s="113" t="s">
        <v>448</v>
      </c>
      <c r="D10" s="116" t="s">
        <v>442</v>
      </c>
      <c r="E10" s="108" t="s">
        <v>443</v>
      </c>
      <c r="F10" s="116" t="s">
        <v>444</v>
      </c>
      <c r="G10" s="113">
        <v>2007</v>
      </c>
      <c r="H10" s="359">
        <f>15/3</f>
        <v>5</v>
      </c>
      <c r="J10" s="225" t="s">
        <v>167</v>
      </c>
      <c r="K10" s="321" t="s">
        <v>258</v>
      </c>
    </row>
    <row r="11" spans="1:11" ht="42.75">
      <c r="A11" s="198">
        <f>A10+1</f>
        <v>2</v>
      </c>
      <c r="B11" s="113" t="s">
        <v>440</v>
      </c>
      <c r="C11" s="113" t="s">
        <v>441</v>
      </c>
      <c r="D11" s="116" t="s">
        <v>442</v>
      </c>
      <c r="E11" s="108" t="s">
        <v>443</v>
      </c>
      <c r="F11" s="116" t="s">
        <v>444</v>
      </c>
      <c r="G11" s="116">
        <v>2011</v>
      </c>
      <c r="H11" s="359">
        <f>15/5</f>
        <v>3</v>
      </c>
      <c r="J11" s="52"/>
      <c r="K11" s="321"/>
    </row>
    <row r="12" spans="1:11" ht="57">
      <c r="A12" s="198">
        <f t="shared" ref="A12:A16" si="0">A11+1</f>
        <v>3</v>
      </c>
      <c r="B12" s="113" t="s">
        <v>445</v>
      </c>
      <c r="C12" s="113" t="s">
        <v>446</v>
      </c>
      <c r="D12" s="116" t="s">
        <v>442</v>
      </c>
      <c r="E12" s="108" t="s">
        <v>443</v>
      </c>
      <c r="F12" s="116" t="s">
        <v>444</v>
      </c>
      <c r="G12" s="116">
        <v>2012</v>
      </c>
      <c r="H12" s="359">
        <f>15/5</f>
        <v>3</v>
      </c>
    </row>
    <row r="13" spans="1:11" ht="42.75">
      <c r="A13" s="198">
        <f t="shared" si="0"/>
        <v>4</v>
      </c>
      <c r="B13" s="176" t="s">
        <v>455</v>
      </c>
      <c r="C13" s="113" t="s">
        <v>456</v>
      </c>
      <c r="D13" s="113" t="s">
        <v>451</v>
      </c>
      <c r="E13" s="113" t="s">
        <v>443</v>
      </c>
      <c r="F13" s="113" t="s">
        <v>444</v>
      </c>
      <c r="G13" s="113">
        <v>2022</v>
      </c>
      <c r="H13" s="273">
        <f>10/7</f>
        <v>1.4285714285714286</v>
      </c>
    </row>
    <row r="14" spans="1:11" ht="42.75">
      <c r="A14" s="198">
        <f t="shared" si="0"/>
        <v>5</v>
      </c>
      <c r="B14" s="113" t="s">
        <v>449</v>
      </c>
      <c r="C14" s="113" t="s">
        <v>450</v>
      </c>
      <c r="D14" s="113" t="s">
        <v>451</v>
      </c>
      <c r="E14" s="113" t="s">
        <v>443</v>
      </c>
      <c r="F14" s="113" t="s">
        <v>444</v>
      </c>
      <c r="G14" s="113">
        <v>2023</v>
      </c>
      <c r="H14" s="273">
        <f>10/8</f>
        <v>1.25</v>
      </c>
    </row>
    <row r="15" spans="1:11" ht="42.75">
      <c r="A15" s="198">
        <f t="shared" si="0"/>
        <v>6</v>
      </c>
      <c r="B15" s="176" t="s">
        <v>452</v>
      </c>
      <c r="C15" s="113" t="s">
        <v>453</v>
      </c>
      <c r="D15" s="113" t="s">
        <v>454</v>
      </c>
      <c r="E15" s="113" t="s">
        <v>443</v>
      </c>
      <c r="F15" s="113" t="s">
        <v>444</v>
      </c>
      <c r="G15" s="113">
        <v>2023</v>
      </c>
      <c r="H15" s="273">
        <f>10/8</f>
        <v>1.25</v>
      </c>
    </row>
    <row r="16" spans="1:11" ht="14.65" thickBot="1">
      <c r="A16" s="198">
        <f t="shared" si="0"/>
        <v>7</v>
      </c>
      <c r="B16" s="119"/>
      <c r="C16" s="119"/>
      <c r="D16" s="119"/>
      <c r="E16" s="119"/>
      <c r="F16" s="119"/>
      <c r="G16" s="119"/>
      <c r="H16" s="283"/>
    </row>
    <row r="17" spans="1:8" ht="14.65" thickBot="1">
      <c r="A17" s="303"/>
      <c r="G17" s="143" t="str">
        <f>"Total "&amp;LEFT(A7,4)</f>
        <v>Total I14c</v>
      </c>
      <c r="H17" s="144">
        <f>SUM(H10:H16)</f>
        <v>14.928571428571429</v>
      </c>
    </row>
    <row r="19" spans="1:8" ht="53.25" customHeight="1">
      <c r="A19" s="39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392"/>
      <c r="C19" s="392"/>
      <c r="D19" s="392"/>
      <c r="E19" s="392"/>
      <c r="F19" s="392"/>
      <c r="G19" s="392"/>
      <c r="H19" s="392"/>
    </row>
    <row r="37" spans="1:9" ht="14.65" thickBot="1"/>
    <row r="38" spans="1:9" ht="54" customHeight="1" thickBot="1">
      <c r="A38" s="184" t="s">
        <v>69</v>
      </c>
      <c r="B38" s="185" t="s">
        <v>72</v>
      </c>
      <c r="C38" s="200" t="s">
        <v>70</v>
      </c>
      <c r="D38" s="200" t="s">
        <v>71</v>
      </c>
      <c r="E38" s="185" t="s">
        <v>139</v>
      </c>
      <c r="F38" s="185" t="s">
        <v>139</v>
      </c>
      <c r="G38" s="185" t="s">
        <v>138</v>
      </c>
      <c r="H38" s="200" t="s">
        <v>87</v>
      </c>
      <c r="I38" s="186" t="s">
        <v>78</v>
      </c>
    </row>
  </sheetData>
  <mergeCells count="3">
    <mergeCell ref="A6:H6"/>
    <mergeCell ref="A7:H7"/>
    <mergeCell ref="A19:H19"/>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4" workbookViewId="0">
      <selection activeCell="E10" sqref="E10"/>
    </sheetView>
  </sheetViews>
  <sheetFormatPr defaultColWidth="9.1328125"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265625" customWidth="1"/>
  </cols>
  <sheetData>
    <row r="1" spans="1:11" ht="15.75">
      <c r="A1" s="221" t="str">
        <f>'Date initiale'!C3</f>
        <v>Universitatea de Arhitectură și Urbanism "Ion Mincu" București</v>
      </c>
      <c r="B1" s="221"/>
      <c r="C1" s="221"/>
      <c r="D1" s="16"/>
      <c r="E1" s="16"/>
      <c r="F1" s="16"/>
    </row>
    <row r="2" spans="1:11" ht="15.75">
      <c r="A2" s="221" t="str">
        <f>'Date initiale'!B4&amp;" "&amp;'Date initiale'!C4</f>
        <v>Facultatea ARHITECTURA</v>
      </c>
      <c r="B2" s="221"/>
      <c r="C2" s="221"/>
      <c r="D2" s="16"/>
      <c r="E2" s="16"/>
      <c r="F2" s="16"/>
    </row>
    <row r="3" spans="1:11" ht="15.75">
      <c r="A3" s="221" t="str">
        <f>'Date initiale'!B5&amp;" "&amp;'Date initiale'!C5</f>
        <v>Departamentul STIINTE TEHNICE</v>
      </c>
      <c r="B3" s="221"/>
      <c r="C3" s="221"/>
      <c r="D3" s="16"/>
      <c r="E3" s="16"/>
      <c r="F3" s="16"/>
    </row>
    <row r="4" spans="1:11" ht="15.75">
      <c r="A4" s="222" t="str">
        <f>'Date initiale'!C6&amp;", "&amp;'Date initiale'!C7</f>
        <v>IATAN ALEXANDRU-MIRCEA, CONFERENTIAR</v>
      </c>
      <c r="B4" s="222"/>
      <c r="C4" s="222"/>
      <c r="D4" s="16"/>
      <c r="E4" s="16"/>
      <c r="F4" s="16"/>
    </row>
    <row r="5" spans="1:11" ht="15.75">
      <c r="A5" s="222"/>
      <c r="B5" s="222"/>
      <c r="C5" s="222"/>
      <c r="D5" s="16"/>
      <c r="E5" s="16"/>
      <c r="F5" s="16"/>
    </row>
    <row r="6" spans="1:11" ht="15.75">
      <c r="A6" s="390" t="s">
        <v>110</v>
      </c>
      <c r="B6" s="390"/>
      <c r="C6" s="390"/>
      <c r="D6" s="390"/>
      <c r="E6" s="390"/>
      <c r="F6" s="390"/>
      <c r="G6" s="390"/>
      <c r="H6" s="390"/>
    </row>
    <row r="7" spans="1:11" ht="52.5" customHeight="1">
      <c r="A7" s="393"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393"/>
      <c r="C7" s="393"/>
      <c r="D7" s="393"/>
      <c r="E7" s="393"/>
      <c r="F7" s="393"/>
      <c r="G7" s="393"/>
      <c r="H7" s="393"/>
    </row>
    <row r="8" spans="1:11" ht="16.149999999999999" thickBot="1">
      <c r="A8" s="38"/>
      <c r="B8" s="38"/>
      <c r="C8" s="38"/>
      <c r="D8" s="38"/>
      <c r="E8" s="38"/>
      <c r="F8" s="50"/>
      <c r="G8" s="50"/>
      <c r="H8" s="50"/>
    </row>
    <row r="9" spans="1:11" ht="43.15" thickBot="1">
      <c r="A9" s="165" t="s">
        <v>55</v>
      </c>
      <c r="B9" s="185" t="s">
        <v>72</v>
      </c>
      <c r="C9" s="200" t="s">
        <v>141</v>
      </c>
      <c r="D9" s="200" t="s">
        <v>71</v>
      </c>
      <c r="E9" s="185" t="s">
        <v>140</v>
      </c>
      <c r="F9" s="185" t="s">
        <v>138</v>
      </c>
      <c r="G9" s="200" t="s">
        <v>87</v>
      </c>
      <c r="H9" s="186" t="s">
        <v>147</v>
      </c>
      <c r="J9" s="224" t="s">
        <v>108</v>
      </c>
    </row>
    <row r="10" spans="1:11" ht="42.75">
      <c r="A10" s="212">
        <v>1</v>
      </c>
      <c r="B10" s="209" t="s">
        <v>460</v>
      </c>
      <c r="C10" s="209" t="s">
        <v>457</v>
      </c>
      <c r="D10" s="209" t="s">
        <v>458</v>
      </c>
      <c r="E10" s="358" t="s">
        <v>459</v>
      </c>
      <c r="F10" s="358" t="s">
        <v>461</v>
      </c>
      <c r="G10" s="358">
        <v>2008</v>
      </c>
      <c r="H10" s="360">
        <v>5</v>
      </c>
      <c r="J10" s="225">
        <v>20</v>
      </c>
      <c r="K10" s="321" t="s">
        <v>258</v>
      </c>
    </row>
    <row r="11" spans="1:11">
      <c r="A11" s="198">
        <f>A10+1</f>
        <v>2</v>
      </c>
      <c r="B11" s="210"/>
      <c r="C11" s="189"/>
      <c r="D11" s="189"/>
      <c r="E11" s="211"/>
      <c r="F11" s="211"/>
      <c r="G11" s="189"/>
      <c r="H11" s="273"/>
    </row>
    <row r="12" spans="1:11">
      <c r="A12" s="198">
        <f t="shared" ref="A12:A19" si="0">A11+1</f>
        <v>3</v>
      </c>
      <c r="B12" s="176"/>
      <c r="C12" s="113"/>
      <c r="D12" s="113"/>
      <c r="E12" s="113"/>
      <c r="F12" s="113"/>
      <c r="G12" s="113"/>
      <c r="H12" s="273"/>
    </row>
    <row r="13" spans="1:11">
      <c r="A13" s="198">
        <f t="shared" si="0"/>
        <v>4</v>
      </c>
      <c r="B13" s="113"/>
      <c r="C13" s="113"/>
      <c r="D13" s="113"/>
      <c r="E13" s="113"/>
      <c r="F13" s="113"/>
      <c r="G13" s="113"/>
      <c r="H13" s="273"/>
    </row>
    <row r="14" spans="1:11">
      <c r="A14" s="198">
        <f t="shared" si="0"/>
        <v>5</v>
      </c>
      <c r="B14" s="176"/>
      <c r="C14" s="113"/>
      <c r="D14" s="113"/>
      <c r="E14" s="113"/>
      <c r="F14" s="113"/>
      <c r="G14" s="113"/>
      <c r="H14" s="273"/>
    </row>
    <row r="15" spans="1:11">
      <c r="A15" s="198">
        <f t="shared" si="0"/>
        <v>6</v>
      </c>
      <c r="B15" s="113"/>
      <c r="C15" s="113"/>
      <c r="D15" s="113"/>
      <c r="E15" s="113"/>
      <c r="F15" s="113"/>
      <c r="G15" s="113"/>
      <c r="H15" s="273"/>
    </row>
    <row r="16" spans="1:11">
      <c r="A16" s="198">
        <f t="shared" si="0"/>
        <v>7</v>
      </c>
      <c r="B16" s="176"/>
      <c r="C16" s="113"/>
      <c r="D16" s="113"/>
      <c r="E16" s="113"/>
      <c r="F16" s="113"/>
      <c r="G16" s="113"/>
      <c r="H16" s="273"/>
    </row>
    <row r="17" spans="1:8">
      <c r="A17" s="198">
        <f t="shared" si="0"/>
        <v>8</v>
      </c>
      <c r="B17" s="113"/>
      <c r="C17" s="113"/>
      <c r="D17" s="113"/>
      <c r="E17" s="113"/>
      <c r="F17" s="113"/>
      <c r="G17" s="113"/>
      <c r="H17" s="273"/>
    </row>
    <row r="18" spans="1:8">
      <c r="A18" s="198">
        <f t="shared" si="0"/>
        <v>9</v>
      </c>
      <c r="B18" s="176"/>
      <c r="C18" s="113"/>
      <c r="D18" s="113"/>
      <c r="E18" s="113"/>
      <c r="F18" s="113"/>
      <c r="G18" s="113"/>
      <c r="H18" s="273"/>
    </row>
    <row r="19" spans="1:8" ht="14.65" thickBot="1">
      <c r="A19" s="215">
        <f t="shared" si="0"/>
        <v>10</v>
      </c>
      <c r="B19" s="119"/>
      <c r="C19" s="119"/>
      <c r="D19" s="119"/>
      <c r="E19" s="119"/>
      <c r="F19" s="119"/>
      <c r="G19" s="119"/>
      <c r="H19" s="283"/>
    </row>
    <row r="20" spans="1:8" ht="14.65" thickBot="1">
      <c r="A20" s="303"/>
      <c r="G20" s="143" t="str">
        <f>"Total "&amp;LEFT(A7,4)</f>
        <v>Total I15.</v>
      </c>
      <c r="H20" s="144">
        <f>SUM(H10:H19)</f>
        <v>5</v>
      </c>
    </row>
    <row r="22" spans="1:8" ht="53.25" customHeight="1">
      <c r="A22" s="392"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392"/>
      <c r="C22" s="392"/>
      <c r="D22" s="392"/>
      <c r="E22" s="392"/>
      <c r="F22" s="392"/>
      <c r="G22" s="392"/>
      <c r="H22" s="392"/>
    </row>
    <row r="40" spans="1:9" ht="14.65" thickBot="1"/>
    <row r="41" spans="1:9" ht="54" customHeight="1" thickBot="1">
      <c r="A41" s="184" t="s">
        <v>69</v>
      </c>
      <c r="B41" s="185" t="s">
        <v>72</v>
      </c>
      <c r="C41" s="200" t="s">
        <v>70</v>
      </c>
      <c r="D41" s="200" t="s">
        <v>71</v>
      </c>
      <c r="E41" s="185" t="s">
        <v>139</v>
      </c>
      <c r="F41" s="185" t="s">
        <v>139</v>
      </c>
      <c r="G41" s="185" t="s">
        <v>138</v>
      </c>
      <c r="H41" s="200" t="s">
        <v>87</v>
      </c>
      <c r="I41" s="18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B9" sqref="B9:C15"/>
    </sheetView>
  </sheetViews>
  <sheetFormatPr defaultRowHeight="14.25"/>
  <cols>
    <col min="1" max="1" width="5.1328125" customWidth="1"/>
    <col min="2" max="2" width="103.1328125" customWidth="1"/>
    <col min="3" max="3" width="10.59765625" customWidth="1"/>
    <col min="4" max="4" width="9.73046875" customWidth="1"/>
    <col min="6" max="6" width="11.265625" customWidth="1"/>
  </cols>
  <sheetData>
    <row r="1" spans="1:8" ht="15.75">
      <c r="A1" s="221" t="str">
        <f>'Date initiale'!C3</f>
        <v>Universitatea de Arhitectură și Urbanism "Ion Mincu" București</v>
      </c>
      <c r="B1" s="221"/>
      <c r="C1" s="221"/>
      <c r="D1" s="16"/>
      <c r="E1" s="30"/>
    </row>
    <row r="2" spans="1:8" ht="15.75">
      <c r="A2" s="221" t="str">
        <f>'Date initiale'!B4&amp;" "&amp;'Date initiale'!C4</f>
        <v>Facultatea ARHITECTURA</v>
      </c>
      <c r="B2" s="221"/>
      <c r="C2" s="221"/>
      <c r="D2" s="2"/>
      <c r="E2" s="30"/>
    </row>
    <row r="3" spans="1:8" ht="15.75">
      <c r="A3" s="221" t="str">
        <f>'Date initiale'!B5&amp;" "&amp;'Date initiale'!C5</f>
        <v>Departamentul STIINTE TEHNICE</v>
      </c>
      <c r="B3" s="221"/>
      <c r="C3" s="221"/>
      <c r="D3" s="16"/>
      <c r="E3" s="30"/>
    </row>
    <row r="4" spans="1:8">
      <c r="A4" s="101" t="str">
        <f>'Date initiale'!C6&amp;", "&amp;'Date initiale'!C7</f>
        <v>IATAN ALEXANDRU-MIRCEA, CONFERENTIAR</v>
      </c>
      <c r="B4" s="101"/>
      <c r="C4" s="101"/>
    </row>
    <row r="5" spans="1:8">
      <c r="A5" s="101"/>
      <c r="B5" s="101"/>
      <c r="C5" s="101"/>
    </row>
    <row r="6" spans="1:8" ht="15.75">
      <c r="A6" s="395" t="s">
        <v>110</v>
      </c>
      <c r="B6" s="395"/>
      <c r="C6" s="395"/>
      <c r="D6" s="395"/>
    </row>
    <row r="7" spans="1:8" ht="90.75" customHeight="1">
      <c r="A7" s="393"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393"/>
      <c r="C7" s="393"/>
      <c r="D7" s="393"/>
      <c r="E7" s="161"/>
      <c r="F7" s="161"/>
      <c r="G7" s="161"/>
      <c r="H7" s="161"/>
    </row>
    <row r="8" spans="1:8" ht="18.75" customHeight="1" thickBot="1">
      <c r="A8" s="48"/>
      <c r="B8" s="48"/>
      <c r="C8" s="48"/>
      <c r="D8" s="48"/>
    </row>
    <row r="9" spans="1:8" ht="45.75" customHeight="1" thickBot="1">
      <c r="A9" s="165" t="s">
        <v>55</v>
      </c>
      <c r="B9" s="185" t="s">
        <v>77</v>
      </c>
      <c r="C9" s="185" t="s">
        <v>87</v>
      </c>
      <c r="D9" s="186" t="s">
        <v>147</v>
      </c>
      <c r="E9" s="24"/>
      <c r="F9" s="224" t="s">
        <v>108</v>
      </c>
    </row>
    <row r="10" spans="1:8">
      <c r="A10" s="212">
        <v>1</v>
      </c>
      <c r="B10" s="230" t="s">
        <v>462</v>
      </c>
      <c r="C10" s="361">
        <v>2017</v>
      </c>
      <c r="D10" s="287">
        <v>50</v>
      </c>
      <c r="F10" s="225" t="s">
        <v>168</v>
      </c>
      <c r="G10" s="321" t="s">
        <v>259</v>
      </c>
    </row>
    <row r="11" spans="1:8">
      <c r="A11" s="198">
        <f>A10+1</f>
        <v>2</v>
      </c>
      <c r="B11" s="228" t="s">
        <v>463</v>
      </c>
      <c r="C11" s="362">
        <v>2019</v>
      </c>
      <c r="D11" s="284">
        <v>50</v>
      </c>
    </row>
    <row r="12" spans="1:8" ht="28.5">
      <c r="A12" s="198">
        <f t="shared" ref="A12:A19" si="0">A11+1</f>
        <v>3</v>
      </c>
      <c r="B12" s="228" t="s">
        <v>464</v>
      </c>
      <c r="C12" s="362">
        <v>2019</v>
      </c>
      <c r="D12" s="284">
        <v>50</v>
      </c>
    </row>
    <row r="13" spans="1:8">
      <c r="A13" s="198">
        <f>A15+1</f>
        <v>6</v>
      </c>
      <c r="B13" s="229" t="s">
        <v>467</v>
      </c>
      <c r="C13" s="345">
        <v>2019</v>
      </c>
      <c r="D13" s="273">
        <v>30</v>
      </c>
    </row>
    <row r="14" spans="1:8" ht="28.5">
      <c r="A14" s="198">
        <f>A12+1</f>
        <v>4</v>
      </c>
      <c r="B14" s="205" t="s">
        <v>465</v>
      </c>
      <c r="C14" s="345">
        <v>2020</v>
      </c>
      <c r="D14" s="273">
        <v>50</v>
      </c>
    </row>
    <row r="15" spans="1:8" ht="28.5">
      <c r="A15" s="198">
        <f t="shared" si="0"/>
        <v>5</v>
      </c>
      <c r="B15" s="205" t="s">
        <v>466</v>
      </c>
      <c r="C15" s="345">
        <v>2020</v>
      </c>
      <c r="D15" s="273">
        <v>50</v>
      </c>
    </row>
    <row r="16" spans="1:8">
      <c r="A16" s="198">
        <f>A13+1</f>
        <v>7</v>
      </c>
      <c r="B16" s="229"/>
      <c r="C16" s="113"/>
      <c r="D16" s="273"/>
    </row>
    <row r="17" spans="1:4">
      <c r="A17" s="198">
        <f t="shared" si="0"/>
        <v>8</v>
      </c>
      <c r="B17" s="229"/>
      <c r="C17" s="113"/>
      <c r="D17" s="273"/>
    </row>
    <row r="18" spans="1:4">
      <c r="A18" s="198">
        <f t="shared" si="0"/>
        <v>9</v>
      </c>
      <c r="B18" s="229"/>
      <c r="C18" s="113"/>
      <c r="D18" s="273"/>
    </row>
    <row r="19" spans="1:4" ht="14.65" thickBot="1">
      <c r="A19" s="215">
        <f t="shared" si="0"/>
        <v>10</v>
      </c>
      <c r="B19" s="231"/>
      <c r="C19" s="119"/>
      <c r="D19" s="283"/>
    </row>
    <row r="20" spans="1:4" ht="14.65" thickBot="1">
      <c r="A20" s="302"/>
      <c r="B20" s="183"/>
      <c r="C20" s="143" t="str">
        <f>"Total "&amp;LEFT(A7,3)</f>
        <v>Total I16</v>
      </c>
      <c r="D20" s="232">
        <f>SUM(D10:D19)</f>
        <v>280</v>
      </c>
    </row>
    <row r="21" spans="1:4" ht="15.75">
      <c r="A21" s="23"/>
      <c r="B21" s="19"/>
      <c r="C21" s="19"/>
      <c r="D21" s="19"/>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B10" sqref="B10:C10"/>
    </sheetView>
  </sheetViews>
  <sheetFormatPr defaultRowHeight="14.25"/>
  <cols>
    <col min="1" max="1" width="5.1328125" customWidth="1"/>
    <col min="2" max="2" width="103.1328125" customWidth="1"/>
    <col min="3" max="3" width="10.59765625" customWidth="1"/>
    <col min="4" max="4" width="9.73046875" customWidth="1"/>
    <col min="6" max="6" width="10.3984375" customWidth="1"/>
  </cols>
  <sheetData>
    <row r="1" spans="1:7" ht="15.75">
      <c r="A1" s="221" t="str">
        <f>'Date initiale'!C3</f>
        <v>Universitatea de Arhitectură și Urbanism "Ion Mincu" București</v>
      </c>
      <c r="B1" s="221"/>
      <c r="C1" s="221"/>
      <c r="D1" s="16"/>
    </row>
    <row r="2" spans="1:7" ht="15.75">
      <c r="A2" s="221" t="str">
        <f>'Date initiale'!B4&amp;" "&amp;'Date initiale'!C4</f>
        <v>Facultatea ARHITECTURA</v>
      </c>
      <c r="B2" s="221"/>
      <c r="C2" s="221"/>
      <c r="D2" s="2"/>
    </row>
    <row r="3" spans="1:7" ht="15.75">
      <c r="A3" s="221" t="str">
        <f>'Date initiale'!B5&amp;" "&amp;'Date initiale'!C5</f>
        <v>Departamentul STIINTE TEHNICE</v>
      </c>
      <c r="B3" s="221"/>
      <c r="C3" s="221"/>
      <c r="D3" s="16"/>
    </row>
    <row r="4" spans="1:7">
      <c r="A4" s="101" t="str">
        <f>'Date initiale'!C6&amp;", "&amp;'Date initiale'!C7</f>
        <v>IATAN ALEXANDRU-MIRCEA, CONFERENTIAR</v>
      </c>
      <c r="B4" s="101"/>
      <c r="C4" s="101"/>
    </row>
    <row r="5" spans="1:7">
      <c r="A5" s="101"/>
      <c r="B5" s="101"/>
      <c r="C5" s="101"/>
    </row>
    <row r="6" spans="1:7">
      <c r="A6" s="398" t="s">
        <v>110</v>
      </c>
      <c r="B6" s="398"/>
      <c r="C6" s="398"/>
      <c r="D6" s="398"/>
    </row>
    <row r="7" spans="1:7" ht="40.5" customHeight="1">
      <c r="A7" s="39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393"/>
      <c r="C7" s="393"/>
      <c r="D7" s="393"/>
    </row>
    <row r="8" spans="1:7" ht="14.65" thickBot="1"/>
    <row r="9" spans="1:7" ht="48.75" customHeight="1" thickBot="1">
      <c r="A9" s="165" t="s">
        <v>55</v>
      </c>
      <c r="B9" s="140" t="s">
        <v>77</v>
      </c>
      <c r="C9" s="140" t="s">
        <v>87</v>
      </c>
      <c r="D9" s="242" t="s">
        <v>147</v>
      </c>
      <c r="F9" s="224" t="s">
        <v>108</v>
      </c>
    </row>
    <row r="10" spans="1:7">
      <c r="A10" s="262">
        <v>1</v>
      </c>
      <c r="B10" s="238" t="s">
        <v>468</v>
      </c>
      <c r="C10" s="363">
        <v>2015</v>
      </c>
      <c r="D10" s="288">
        <v>10</v>
      </c>
      <c r="F10" s="225" t="s">
        <v>169</v>
      </c>
      <c r="G10" s="321" t="s">
        <v>260</v>
      </c>
    </row>
    <row r="11" spans="1:7">
      <c r="A11" s="263">
        <f>A10+1</f>
        <v>2</v>
      </c>
      <c r="B11" s="251"/>
      <c r="C11" s="29"/>
      <c r="D11" s="282"/>
    </row>
    <row r="12" spans="1:7">
      <c r="A12" s="263">
        <f t="shared" ref="A12:A19" si="0">A11+1</f>
        <v>3</v>
      </c>
      <c r="B12" s="251"/>
      <c r="C12" s="29"/>
      <c r="D12" s="282"/>
    </row>
    <row r="13" spans="1:7">
      <c r="A13" s="263">
        <f t="shared" si="0"/>
        <v>4</v>
      </c>
      <c r="B13" s="251"/>
      <c r="C13" s="29"/>
      <c r="D13" s="282"/>
    </row>
    <row r="14" spans="1:7">
      <c r="A14" s="263">
        <f t="shared" si="0"/>
        <v>5</v>
      </c>
      <c r="B14" s="251"/>
      <c r="C14" s="29"/>
      <c r="D14" s="282"/>
    </row>
    <row r="15" spans="1:7">
      <c r="A15" s="263">
        <f t="shared" si="0"/>
        <v>6</v>
      </c>
      <c r="B15" s="251"/>
      <c r="C15" s="29"/>
      <c r="D15" s="282"/>
    </row>
    <row r="16" spans="1:7">
      <c r="A16" s="263">
        <f t="shared" si="0"/>
        <v>7</v>
      </c>
      <c r="B16" s="251"/>
      <c r="C16" s="29"/>
      <c r="D16" s="282"/>
    </row>
    <row r="17" spans="1:4">
      <c r="A17" s="263">
        <f t="shared" si="0"/>
        <v>8</v>
      </c>
      <c r="B17" s="251"/>
      <c r="C17" s="29"/>
      <c r="D17" s="282"/>
    </row>
    <row r="18" spans="1:4">
      <c r="A18" s="263">
        <f t="shared" si="0"/>
        <v>9</v>
      </c>
      <c r="B18" s="251"/>
      <c r="C18" s="29"/>
      <c r="D18" s="282"/>
    </row>
    <row r="19" spans="1:4" ht="14.65" thickBot="1">
      <c r="A19" s="264">
        <f t="shared" si="0"/>
        <v>10</v>
      </c>
      <c r="B19" s="254"/>
      <c r="C19" s="136"/>
      <c r="D19" s="286"/>
    </row>
    <row r="20" spans="1:4" ht="14.65" thickBot="1">
      <c r="A20" s="298"/>
      <c r="B20" s="101"/>
      <c r="C20" s="104" t="str">
        <f>"Total "&amp;LEFT(A7,3)</f>
        <v>Total I17</v>
      </c>
      <c r="D20" s="105">
        <f>SUM(D10:D19)</f>
        <v>10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6"/>
  <sheetViews>
    <sheetView topLeftCell="A7" workbookViewId="0">
      <selection activeCell="B9" sqref="B9:C23"/>
    </sheetView>
  </sheetViews>
  <sheetFormatPr defaultRowHeight="14.25"/>
  <cols>
    <col min="1" max="1" width="5.1328125" customWidth="1"/>
    <col min="2" max="2" width="103.1328125" customWidth="1"/>
    <col min="3" max="3" width="10.59765625" customWidth="1"/>
    <col min="4" max="4" width="9.73046875" customWidth="1"/>
  </cols>
  <sheetData>
    <row r="1" spans="1:7" ht="15.75">
      <c r="A1" s="221" t="str">
        <f>'Date initiale'!C3</f>
        <v>Universitatea de Arhitectură și Urbanism "Ion Mincu" București</v>
      </c>
      <c r="B1" s="221"/>
      <c r="C1" s="221"/>
      <c r="D1" s="16"/>
      <c r="E1" s="30"/>
    </row>
    <row r="2" spans="1:7" ht="15.75">
      <c r="A2" s="221" t="str">
        <f>'Date initiale'!B4&amp;" "&amp;'Date initiale'!C4</f>
        <v>Facultatea ARHITECTURA</v>
      </c>
      <c r="B2" s="221"/>
      <c r="C2" s="221"/>
      <c r="D2" s="30"/>
      <c r="E2" s="30"/>
    </row>
    <row r="3" spans="1:7" ht="15.75">
      <c r="A3" s="221" t="str">
        <f>'Date initiale'!B5&amp;" "&amp;'Date initiale'!C5</f>
        <v>Departamentul STIINTE TEHNICE</v>
      </c>
      <c r="B3" s="221"/>
      <c r="C3" s="221"/>
      <c r="D3" s="16"/>
      <c r="E3" s="30"/>
    </row>
    <row r="4" spans="1:7">
      <c r="A4" s="101" t="str">
        <f>'Date initiale'!C6&amp;", "&amp;'Date initiale'!C7</f>
        <v>IATAN ALEXANDRU-MIRCEA, CONFERENTIAR</v>
      </c>
      <c r="B4" s="101"/>
      <c r="C4" s="101"/>
    </row>
    <row r="5" spans="1:7">
      <c r="A5" s="101"/>
      <c r="B5" s="101"/>
      <c r="C5" s="101"/>
    </row>
    <row r="6" spans="1:7" ht="34.5" customHeight="1">
      <c r="A6" s="395" t="s">
        <v>110</v>
      </c>
      <c r="B6" s="395"/>
      <c r="C6" s="395"/>
      <c r="D6" s="395"/>
    </row>
    <row r="7" spans="1:7" ht="34.5" customHeight="1">
      <c r="A7" s="39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393"/>
      <c r="C7" s="393"/>
      <c r="D7" s="393"/>
    </row>
    <row r="8" spans="1:7" ht="16.5" customHeight="1" thickBot="1">
      <c r="A8" s="40"/>
      <c r="B8" s="40"/>
      <c r="C8" s="40"/>
      <c r="D8" s="40"/>
    </row>
    <row r="9" spans="1:7" ht="42.75" customHeight="1" thickBot="1">
      <c r="A9" s="165" t="s">
        <v>55</v>
      </c>
      <c r="B9" s="140" t="s">
        <v>77</v>
      </c>
      <c r="C9" s="140" t="s">
        <v>87</v>
      </c>
      <c r="D9" s="242" t="s">
        <v>78</v>
      </c>
      <c r="E9" s="24"/>
      <c r="F9" s="224" t="s">
        <v>108</v>
      </c>
    </row>
    <row r="10" spans="1:7">
      <c r="A10" s="146">
        <v>1</v>
      </c>
      <c r="B10" s="205" t="s">
        <v>477</v>
      </c>
      <c r="C10" s="345">
        <v>2018</v>
      </c>
      <c r="D10" s="273">
        <v>5</v>
      </c>
      <c r="F10" s="225" t="s">
        <v>170</v>
      </c>
      <c r="G10" s="321" t="s">
        <v>261</v>
      </c>
    </row>
    <row r="11" spans="1:7" ht="42.75">
      <c r="A11" s="146">
        <f>A10+1</f>
        <v>2</v>
      </c>
      <c r="B11" s="205" t="s">
        <v>472</v>
      </c>
      <c r="C11" s="345">
        <v>2018</v>
      </c>
      <c r="D11" s="273">
        <v>10</v>
      </c>
    </row>
    <row r="12" spans="1:7">
      <c r="A12" s="146">
        <f t="shared" ref="A12:A24" si="0">A11+1</f>
        <v>3</v>
      </c>
      <c r="B12" s="205" t="s">
        <v>473</v>
      </c>
      <c r="C12" s="345">
        <v>2018</v>
      </c>
      <c r="D12" s="273">
        <v>5</v>
      </c>
    </row>
    <row r="13" spans="1:7">
      <c r="A13" s="146">
        <f t="shared" si="0"/>
        <v>4</v>
      </c>
      <c r="B13" s="205" t="s">
        <v>474</v>
      </c>
      <c r="C13" s="345">
        <v>2018</v>
      </c>
      <c r="D13" s="273">
        <v>5</v>
      </c>
    </row>
    <row r="14" spans="1:7">
      <c r="A14" s="146">
        <f t="shared" si="0"/>
        <v>5</v>
      </c>
      <c r="B14" s="205" t="s">
        <v>469</v>
      </c>
      <c r="C14" s="345">
        <v>2019</v>
      </c>
      <c r="D14" s="273">
        <v>10</v>
      </c>
    </row>
    <row r="15" spans="1:7">
      <c r="A15" s="146">
        <f t="shared" si="0"/>
        <v>6</v>
      </c>
      <c r="B15" s="205" t="s">
        <v>470</v>
      </c>
      <c r="C15" s="345">
        <v>2019</v>
      </c>
      <c r="D15" s="273">
        <v>5</v>
      </c>
    </row>
    <row r="16" spans="1:7">
      <c r="A16" s="146">
        <f t="shared" si="0"/>
        <v>7</v>
      </c>
      <c r="B16" s="205" t="s">
        <v>471</v>
      </c>
      <c r="C16" s="345">
        <v>2019</v>
      </c>
      <c r="D16" s="273">
        <v>5</v>
      </c>
    </row>
    <row r="17" spans="1:8">
      <c r="A17" s="146">
        <f t="shared" si="0"/>
        <v>8</v>
      </c>
      <c r="B17" s="205" t="s">
        <v>475</v>
      </c>
      <c r="C17" s="345">
        <v>2020</v>
      </c>
      <c r="D17" s="273">
        <v>10</v>
      </c>
    </row>
    <row r="18" spans="1:8" ht="28.5">
      <c r="A18" s="146">
        <f t="shared" si="0"/>
        <v>9</v>
      </c>
      <c r="B18" s="205" t="s">
        <v>476</v>
      </c>
      <c r="C18" s="345">
        <v>2020</v>
      </c>
      <c r="D18" s="273">
        <v>5</v>
      </c>
    </row>
    <row r="19" spans="1:8" ht="28.5">
      <c r="A19" s="146">
        <f t="shared" si="0"/>
        <v>10</v>
      </c>
      <c r="B19" s="364" t="s">
        <v>478</v>
      </c>
      <c r="C19" s="345">
        <v>2022</v>
      </c>
      <c r="D19" s="273">
        <v>5</v>
      </c>
    </row>
    <row r="20" spans="1:8">
      <c r="A20" s="146">
        <f t="shared" si="0"/>
        <v>11</v>
      </c>
      <c r="B20" s="365" t="s">
        <v>479</v>
      </c>
      <c r="C20" s="366">
        <v>2022</v>
      </c>
      <c r="D20" s="367">
        <v>5</v>
      </c>
    </row>
    <row r="21" spans="1:8" ht="28.5">
      <c r="A21" s="146">
        <f t="shared" si="0"/>
        <v>12</v>
      </c>
      <c r="B21" s="365" t="s">
        <v>480</v>
      </c>
      <c r="C21" s="366">
        <v>2023</v>
      </c>
      <c r="D21" s="367">
        <v>5</v>
      </c>
    </row>
    <row r="22" spans="1:8" ht="28.5">
      <c r="A22" s="146">
        <f t="shared" si="0"/>
        <v>13</v>
      </c>
      <c r="B22" s="365" t="s">
        <v>481</v>
      </c>
      <c r="C22" s="366">
        <v>2023</v>
      </c>
      <c r="D22" s="367">
        <v>5</v>
      </c>
    </row>
    <row r="23" spans="1:8" ht="28.5">
      <c r="A23" s="146">
        <f t="shared" si="0"/>
        <v>14</v>
      </c>
      <c r="B23" s="365" t="s">
        <v>482</v>
      </c>
      <c r="C23" s="366">
        <v>2023</v>
      </c>
      <c r="D23" s="367">
        <v>5</v>
      </c>
    </row>
    <row r="24" spans="1:8" ht="14.65" thickBot="1">
      <c r="A24" s="146">
        <f t="shared" si="0"/>
        <v>15</v>
      </c>
      <c r="B24" s="254"/>
      <c r="C24" s="136"/>
      <c r="D24" s="283"/>
    </row>
    <row r="25" spans="1:8" ht="14.65" thickBot="1">
      <c r="A25" s="301"/>
      <c r="B25" s="265"/>
      <c r="C25" s="104" t="str">
        <f>"Total "&amp;LEFT(A7,3)</f>
        <v>Total I18</v>
      </c>
      <c r="D25" s="266">
        <f>SUM(D10:D24)</f>
        <v>85</v>
      </c>
    </row>
    <row r="26" spans="1:8">
      <c r="B26" s="17"/>
    </row>
    <row r="27" spans="1:8" ht="53.25" customHeight="1">
      <c r="A27" s="392"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7" s="392"/>
      <c r="C27" s="392"/>
      <c r="D27" s="392"/>
      <c r="E27" s="227"/>
      <c r="F27" s="227"/>
      <c r="G27" s="227"/>
      <c r="H27" s="227"/>
    </row>
    <row r="28" spans="1:8">
      <c r="B28" s="17"/>
    </row>
    <row r="29" spans="1:8">
      <c r="B29" s="17"/>
    </row>
    <row r="30" spans="1:8">
      <c r="B30" s="17"/>
    </row>
    <row r="31" spans="1:8">
      <c r="B31" s="17"/>
    </row>
    <row r="32" spans="1:8">
      <c r="B32" s="17"/>
    </row>
    <row r="33" spans="2:2">
      <c r="B33" s="17"/>
    </row>
    <row r="34" spans="2:2">
      <c r="B34" s="17"/>
    </row>
    <row r="35" spans="2:2">
      <c r="B35" s="17"/>
    </row>
    <row r="36" spans="2:2">
      <c r="B36" s="17"/>
    </row>
  </sheetData>
  <mergeCells count="3">
    <mergeCell ref="A6:D6"/>
    <mergeCell ref="A7:D7"/>
    <mergeCell ref="A27:D27"/>
  </mergeCells>
  <phoneticPr fontId="0" type="noConversion"/>
  <hyperlinks>
    <hyperlink ref="B19" r:id="rId1" display="https://romaniandesignweek.ro/portofoliu/casa-studio-2?fbclid=IwAR1p6CoX-Y4KWrO6dEWdej2YLANqEq5QMNeACsCrQLl6ss_F47Nk4bAApHg" xr:uid="{1A950693-E41A-4E44-A704-C705A1C5D0F8}"/>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H15" sqref="H15"/>
    </sheetView>
  </sheetViews>
  <sheetFormatPr defaultRowHeight="14.25"/>
  <cols>
    <col min="1" max="1" width="5.1328125" customWidth="1"/>
    <col min="2" max="2" width="27.1328125" customWidth="1"/>
    <col min="3" max="3" width="75.73046875" customWidth="1"/>
    <col min="4" max="4" width="10.59765625" customWidth="1"/>
    <col min="5" max="5" width="9.73046875" customWidth="1"/>
    <col min="7" max="7" width="14.1328125" customWidth="1"/>
  </cols>
  <sheetData>
    <row r="1" spans="1:9">
      <c r="A1" s="101" t="str">
        <f>'Date initiale'!C3</f>
        <v>Universitatea de Arhitectură și Urbanism "Ion Mincu" București</v>
      </c>
      <c r="B1" s="101"/>
      <c r="D1" s="101"/>
    </row>
    <row r="2" spans="1:9" ht="15.75">
      <c r="A2" s="221" t="str">
        <f>'Date initiale'!B4&amp;" "&amp;'Date initiale'!C4</f>
        <v>Facultatea ARHITECTURA</v>
      </c>
      <c r="B2" s="221"/>
      <c r="C2" s="16"/>
      <c r="D2" s="221"/>
      <c r="E2" s="16"/>
    </row>
    <row r="3" spans="1:9" ht="15.75">
      <c r="A3" s="221" t="str">
        <f>'Date initiale'!B5&amp;" "&amp;'Date initiale'!C5</f>
        <v>Departamentul STIINTE TEHNICE</v>
      </c>
      <c r="B3" s="221"/>
      <c r="C3" s="16"/>
      <c r="D3" s="221"/>
      <c r="E3" s="16"/>
    </row>
    <row r="4" spans="1:9" ht="15.75">
      <c r="A4" s="391" t="str">
        <f>'Date initiale'!C6&amp;", "&amp;'Date initiale'!C7</f>
        <v>IATAN ALEXANDRU-MIRCEA, CONFERENTIAR</v>
      </c>
      <c r="B4" s="391"/>
      <c r="C4" s="399"/>
      <c r="D4" s="399"/>
      <c r="E4" s="399"/>
    </row>
    <row r="5" spans="1:9" ht="15.75">
      <c r="A5" s="222"/>
      <c r="B5" s="222"/>
      <c r="C5" s="16"/>
      <c r="D5" s="222"/>
      <c r="E5" s="16"/>
    </row>
    <row r="6" spans="1:9" ht="15.75">
      <c r="A6" s="396" t="s">
        <v>110</v>
      </c>
      <c r="B6" s="396"/>
      <c r="C6" s="396"/>
      <c r="D6" s="396"/>
      <c r="E6" s="396"/>
    </row>
    <row r="7" spans="1:9" ht="67.5" customHeight="1">
      <c r="A7" s="39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393"/>
      <c r="C7" s="393"/>
      <c r="D7" s="393"/>
      <c r="E7" s="393"/>
      <c r="F7" s="28"/>
      <c r="G7" s="28"/>
      <c r="H7" s="28"/>
      <c r="I7" s="28"/>
    </row>
    <row r="8" spans="1:9" ht="20.25" customHeight="1" thickBot="1">
      <c r="A8" s="40"/>
      <c r="B8" s="40"/>
      <c r="C8" s="40"/>
      <c r="D8" s="40"/>
      <c r="E8" s="40"/>
      <c r="F8" s="28"/>
      <c r="G8" s="28"/>
      <c r="H8" s="28"/>
      <c r="I8" s="28"/>
    </row>
    <row r="9" spans="1:9" ht="28.9" thickBot="1">
      <c r="A9" s="139" t="s">
        <v>55</v>
      </c>
      <c r="B9" s="185" t="s">
        <v>150</v>
      </c>
      <c r="C9" s="185" t="s">
        <v>82</v>
      </c>
      <c r="D9" s="185" t="s">
        <v>81</v>
      </c>
      <c r="E9" s="186" t="s">
        <v>147</v>
      </c>
      <c r="G9" s="224" t="s">
        <v>108</v>
      </c>
    </row>
    <row r="10" spans="1:9" ht="28.5">
      <c r="A10" s="237">
        <v>1</v>
      </c>
      <c r="B10" s="238" t="s">
        <v>483</v>
      </c>
      <c r="C10" s="209" t="s">
        <v>484</v>
      </c>
      <c r="D10" s="363" t="s">
        <v>485</v>
      </c>
      <c r="E10" s="280">
        <v>5</v>
      </c>
      <c r="G10" s="225" t="s">
        <v>171</v>
      </c>
      <c r="H10" s="321" t="s">
        <v>262</v>
      </c>
    </row>
    <row r="11" spans="1:9">
      <c r="A11" s="175">
        <f>A10+1</f>
        <v>2</v>
      </c>
      <c r="B11" s="205"/>
      <c r="C11" s="228"/>
      <c r="D11" s="113"/>
      <c r="E11" s="273"/>
    </row>
    <row r="12" spans="1:9">
      <c r="A12" s="175">
        <f t="shared" ref="A12:A19" si="0">A11+1</f>
        <v>3</v>
      </c>
      <c r="B12" s="205"/>
      <c r="C12" s="228"/>
      <c r="D12" s="113"/>
      <c r="E12" s="273"/>
    </row>
    <row r="13" spans="1:9">
      <c r="A13" s="175">
        <f t="shared" si="0"/>
        <v>4</v>
      </c>
      <c r="B13" s="205"/>
      <c r="C13" s="228"/>
      <c r="D13" s="113"/>
      <c r="E13" s="273"/>
    </row>
    <row r="14" spans="1:9">
      <c r="A14" s="175">
        <f t="shared" si="0"/>
        <v>5</v>
      </c>
      <c r="B14" s="205"/>
      <c r="C14" s="228"/>
      <c r="D14" s="113"/>
      <c r="E14" s="273"/>
    </row>
    <row r="15" spans="1:9">
      <c r="A15" s="175">
        <f t="shared" si="0"/>
        <v>6</v>
      </c>
      <c r="B15" s="205"/>
      <c r="C15" s="228"/>
      <c r="D15" s="113"/>
      <c r="E15" s="273"/>
    </row>
    <row r="16" spans="1:9">
      <c r="A16" s="175">
        <f t="shared" si="0"/>
        <v>7</v>
      </c>
      <c r="B16" s="205"/>
      <c r="C16" s="228"/>
      <c r="D16" s="113"/>
      <c r="E16" s="273"/>
    </row>
    <row r="17" spans="1:5">
      <c r="A17" s="175">
        <f t="shared" si="0"/>
        <v>8</v>
      </c>
      <c r="B17" s="205"/>
      <c r="C17" s="228"/>
      <c r="D17" s="113"/>
      <c r="E17" s="273"/>
    </row>
    <row r="18" spans="1:5">
      <c r="A18" s="175">
        <f t="shared" si="0"/>
        <v>9</v>
      </c>
      <c r="B18" s="205"/>
      <c r="C18" s="228"/>
      <c r="D18" s="113"/>
      <c r="E18" s="273"/>
    </row>
    <row r="19" spans="1:5" ht="14.65" thickBot="1">
      <c r="A19" s="181">
        <f t="shared" si="0"/>
        <v>10</v>
      </c>
      <c r="B19" s="239"/>
      <c r="C19" s="240"/>
      <c r="D19" s="119"/>
      <c r="E19" s="283"/>
    </row>
    <row r="20" spans="1:5" ht="14.65" thickBot="1">
      <c r="A20" s="300"/>
      <c r="C20" s="236"/>
      <c r="D20" s="143" t="str">
        <f>"Total "&amp;LEFT(A7,3)</f>
        <v>Total I19</v>
      </c>
      <c r="E20" s="144">
        <f>SUM(E10:E19)</f>
        <v>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0" sqref="H10"/>
    </sheetView>
  </sheetViews>
  <sheetFormatPr defaultRowHeight="14.25"/>
  <cols>
    <col min="1" max="1" width="5.1328125" customWidth="1"/>
    <col min="2" max="2" width="86.265625" customWidth="1"/>
    <col min="3" max="3" width="17.1328125" customWidth="1"/>
    <col min="4" max="4" width="10.59765625" customWidth="1"/>
    <col min="5" max="5" width="9.73046875" customWidth="1"/>
    <col min="7" max="7" width="13.3984375" customWidth="1"/>
  </cols>
  <sheetData>
    <row r="1" spans="1:8" ht="15.75">
      <c r="A1" s="221" t="str">
        <f>'Date initiale'!C3</f>
        <v>Universitatea de Arhitectură și Urbanism "Ion Mincu" București</v>
      </c>
      <c r="B1" s="221"/>
      <c r="C1" s="221"/>
      <c r="D1" s="221"/>
      <c r="E1" s="16"/>
    </row>
    <row r="2" spans="1:8" ht="15.75">
      <c r="A2" s="221" t="str">
        <f>'Date initiale'!B4&amp;" "&amp;'Date initiale'!C4</f>
        <v>Facultatea ARHITECTURA</v>
      </c>
      <c r="B2" s="221"/>
      <c r="C2" s="221"/>
      <c r="D2" s="221"/>
      <c r="E2" s="16"/>
    </row>
    <row r="3" spans="1:8" ht="15.75">
      <c r="A3" s="221" t="str">
        <f>'Date initiale'!B5&amp;" "&amp;'Date initiale'!C5</f>
        <v>Departamentul STIINTE TEHNICE</v>
      </c>
      <c r="B3" s="221"/>
      <c r="C3" s="221"/>
      <c r="D3" s="221"/>
      <c r="E3" s="16"/>
    </row>
    <row r="4" spans="1:8">
      <c r="A4" s="101" t="str">
        <f>'Date initiale'!C6&amp;", "&amp;'Date initiale'!C7</f>
        <v>IATAN ALEXANDRU-MIRCEA, CONFERENTIAR</v>
      </c>
      <c r="B4" s="101"/>
      <c r="C4" s="101"/>
      <c r="D4" s="101"/>
    </row>
    <row r="5" spans="1:8">
      <c r="A5" s="101"/>
      <c r="B5" s="101"/>
      <c r="C5" s="101"/>
      <c r="D5" s="101"/>
    </row>
    <row r="6" spans="1:8" ht="15.75">
      <c r="A6" s="400" t="s">
        <v>110</v>
      </c>
      <c r="B6" s="401"/>
      <c r="C6" s="401"/>
      <c r="D6" s="401"/>
      <c r="E6" s="402"/>
    </row>
    <row r="7" spans="1:8" ht="15.75">
      <c r="A7" s="393" t="str">
        <f>'Descriere indicatori'!B27&amp;". "&amp;'Descriere indicatori'!C27</f>
        <v xml:space="preserve">I20. Expoziţii profesionale în domeniu organizate la nivel internaţional / naţional sau local în calitate de autor, coautor, curator </v>
      </c>
      <c r="B7" s="393"/>
      <c r="C7" s="393"/>
      <c r="D7" s="393"/>
      <c r="E7" s="393"/>
      <c r="F7" s="161"/>
    </row>
    <row r="8" spans="1:8" ht="32.25" customHeight="1" thickBot="1">
      <c r="A8" s="38"/>
      <c r="B8" s="38"/>
      <c r="C8" s="38"/>
      <c r="D8" s="38"/>
      <c r="E8" s="38"/>
    </row>
    <row r="9" spans="1:8" ht="28.9" thickBot="1">
      <c r="A9" s="139" t="s">
        <v>55</v>
      </c>
      <c r="B9" s="241" t="s">
        <v>152</v>
      </c>
      <c r="C9" s="140" t="s">
        <v>151</v>
      </c>
      <c r="D9" s="140" t="s">
        <v>87</v>
      </c>
      <c r="E9" s="242" t="s">
        <v>147</v>
      </c>
      <c r="G9" s="224" t="s">
        <v>108</v>
      </c>
    </row>
    <row r="10" spans="1:8">
      <c r="A10" s="246">
        <v>1</v>
      </c>
      <c r="B10" s="247"/>
      <c r="C10" s="247"/>
      <c r="D10" s="247"/>
      <c r="E10" s="289"/>
      <c r="G10" s="225" t="s">
        <v>170</v>
      </c>
      <c r="H10" s="321" t="s">
        <v>263</v>
      </c>
    </row>
    <row r="11" spans="1:8">
      <c r="A11" s="249">
        <f>A10+1</f>
        <v>2</v>
      </c>
      <c r="B11" s="243"/>
      <c r="C11" s="29"/>
      <c r="D11" s="29"/>
      <c r="E11" s="290"/>
      <c r="G11" s="225" t="s">
        <v>172</v>
      </c>
    </row>
    <row r="12" spans="1:8">
      <c r="A12" s="249">
        <f t="shared" ref="A12:A19" si="0">A11+1</f>
        <v>3</v>
      </c>
      <c r="B12" s="243"/>
      <c r="C12" s="29"/>
      <c r="D12" s="29"/>
      <c r="E12" s="290"/>
      <c r="G12" s="225" t="s">
        <v>173</v>
      </c>
    </row>
    <row r="13" spans="1:8">
      <c r="A13" s="249">
        <f t="shared" si="0"/>
        <v>4</v>
      </c>
      <c r="B13" s="243"/>
      <c r="C13" s="29"/>
      <c r="D13" s="29"/>
      <c r="E13" s="290"/>
    </row>
    <row r="14" spans="1:8">
      <c r="A14" s="249">
        <f t="shared" si="0"/>
        <v>5</v>
      </c>
      <c r="B14" s="251"/>
      <c r="C14" s="29"/>
      <c r="D14" s="29"/>
      <c r="E14" s="291"/>
    </row>
    <row r="15" spans="1:8">
      <c r="A15" s="249">
        <f t="shared" si="0"/>
        <v>6</v>
      </c>
      <c r="B15" s="251"/>
      <c r="C15" s="29"/>
      <c r="D15" s="29"/>
      <c r="E15" s="291"/>
    </row>
    <row r="16" spans="1:8">
      <c r="A16" s="249">
        <f t="shared" si="0"/>
        <v>7</v>
      </c>
      <c r="B16" s="251"/>
      <c r="C16" s="29"/>
      <c r="D16" s="29"/>
      <c r="E16" s="291"/>
    </row>
    <row r="17" spans="1:5">
      <c r="A17" s="249">
        <f t="shared" si="0"/>
        <v>8</v>
      </c>
      <c r="B17" s="251"/>
      <c r="C17" s="29"/>
      <c r="D17" s="29"/>
      <c r="E17" s="273"/>
    </row>
    <row r="18" spans="1:5">
      <c r="A18" s="249">
        <f t="shared" si="0"/>
        <v>9</v>
      </c>
      <c r="B18" s="251"/>
      <c r="C18" s="29"/>
      <c r="D18" s="29"/>
      <c r="E18" s="291"/>
    </row>
    <row r="19" spans="1:5" ht="14.65" thickBot="1">
      <c r="A19" s="253">
        <f t="shared" si="0"/>
        <v>10</v>
      </c>
      <c r="B19" s="254"/>
      <c r="C19" s="136"/>
      <c r="D19" s="136"/>
      <c r="E19" s="292"/>
    </row>
    <row r="20" spans="1:5" ht="14.65" thickBot="1">
      <c r="A20" s="299"/>
      <c r="B20" s="244"/>
      <c r="C20" s="245"/>
      <c r="D20" s="143" t="str">
        <f>"Total "&amp;LEFT(A7,3)</f>
        <v>Total I20</v>
      </c>
      <c r="E20" s="105">
        <f>SUM(E10:E19)</f>
        <v>0</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abSelected="1" zoomScaleNormal="100" workbookViewId="0">
      <selection activeCell="C49" sqref="C49"/>
    </sheetView>
  </sheetViews>
  <sheetFormatPr defaultRowHeight="14.25"/>
  <cols>
    <col min="1" max="1" width="4.265625" customWidth="1"/>
    <col min="2" max="2" width="8.73046875" customWidth="1"/>
    <col min="3" max="3" width="72" customWidth="1"/>
    <col min="4" max="4" width="7.73046875" customWidth="1"/>
  </cols>
  <sheetData>
    <row r="1" spans="2:4">
      <c r="B1" s="379" t="s">
        <v>102</v>
      </c>
      <c r="C1" s="379"/>
      <c r="D1" s="379"/>
    </row>
    <row r="2" spans="2:4">
      <c r="B2" s="313" t="str">
        <f>"Facultatea de "&amp;'Date initiale'!C4</f>
        <v>Facultatea de ARHITECTURA</v>
      </c>
      <c r="C2" s="313"/>
      <c r="D2" s="313"/>
    </row>
    <row r="3" spans="2:4">
      <c r="B3" s="379" t="str">
        <f>"Departamentul "&amp;'Date initiale'!C5</f>
        <v>Departamentul STIINTE TEHNICE</v>
      </c>
      <c r="C3" s="379"/>
      <c r="D3" s="379"/>
    </row>
    <row r="4" spans="2:4">
      <c r="B4" s="313" t="str">
        <f>"Nume și prenume: "&amp;'Date initiale'!C6</f>
        <v>Nume și prenume: IATAN ALEXANDRU-MIRCEA</v>
      </c>
      <c r="C4" s="313"/>
      <c r="D4" s="313"/>
    </row>
    <row r="5" spans="2:4">
      <c r="B5" s="313" t="str">
        <f>"Post: "&amp;'Date initiale'!C7</f>
        <v>Post: CONFERENTIAR</v>
      </c>
      <c r="C5" s="313"/>
      <c r="D5" s="313"/>
    </row>
    <row r="6" spans="2:4">
      <c r="B6" s="313" t="str">
        <f>"Standard de referință: "&amp;'Date initiale'!C8</f>
        <v>Standard de referință: conferențiar universitar</v>
      </c>
      <c r="C6" s="313"/>
      <c r="D6" s="313"/>
    </row>
    <row r="8" spans="2:4" ht="15.75">
      <c r="B8" s="382" t="s">
        <v>178</v>
      </c>
      <c r="C8" s="382"/>
      <c r="D8" s="382"/>
    </row>
    <row r="9" spans="2:4" ht="34.5" customHeight="1">
      <c r="B9" s="380" t="s">
        <v>186</v>
      </c>
      <c r="C9" s="381"/>
      <c r="D9" s="381"/>
    </row>
    <row r="10" spans="2:4" ht="28.5">
      <c r="B10" s="70" t="s">
        <v>63</v>
      </c>
      <c r="C10" s="70" t="s">
        <v>177</v>
      </c>
      <c r="D10" s="70" t="s">
        <v>147</v>
      </c>
    </row>
    <row r="11" spans="2:4">
      <c r="B11" s="71" t="s">
        <v>19</v>
      </c>
      <c r="C11" s="10" t="s">
        <v>20</v>
      </c>
      <c r="D11" s="80">
        <f>'I1'!I20</f>
        <v>0</v>
      </c>
    </row>
    <row r="12" spans="2:4" ht="15" customHeight="1">
      <c r="B12" s="72" t="s">
        <v>21</v>
      </c>
      <c r="C12" s="10" t="s">
        <v>22</v>
      </c>
      <c r="D12" s="81">
        <f>'I2'!I20</f>
        <v>0</v>
      </c>
    </row>
    <row r="13" spans="2:4">
      <c r="B13" s="72" t="s">
        <v>23</v>
      </c>
      <c r="C13" s="22" t="s">
        <v>24</v>
      </c>
      <c r="D13" s="81">
        <f>'I3'!I20</f>
        <v>0</v>
      </c>
    </row>
    <row r="14" spans="2:4">
      <c r="B14" s="72" t="s">
        <v>26</v>
      </c>
      <c r="C14" s="10" t="s">
        <v>199</v>
      </c>
      <c r="D14" s="81">
        <f>'I4'!I20</f>
        <v>0</v>
      </c>
    </row>
    <row r="15" spans="2:4" ht="42.75">
      <c r="B15" s="72" t="s">
        <v>28</v>
      </c>
      <c r="C15" s="54" t="s">
        <v>200</v>
      </c>
      <c r="D15" s="81">
        <f>'I5'!I20</f>
        <v>20</v>
      </c>
    </row>
    <row r="16" spans="2:4" ht="15" customHeight="1">
      <c r="B16" s="72" t="s">
        <v>29</v>
      </c>
      <c r="C16" s="14" t="s">
        <v>201</v>
      </c>
      <c r="D16" s="81">
        <f>'I6'!I20</f>
        <v>0</v>
      </c>
    </row>
    <row r="17" spans="2:4" ht="15" customHeight="1">
      <c r="B17" s="72" t="s">
        <v>30</v>
      </c>
      <c r="C17" s="14" t="s">
        <v>203</v>
      </c>
      <c r="D17" s="81">
        <f>'I7'!I25</f>
        <v>70</v>
      </c>
    </row>
    <row r="18" spans="2:4" ht="28.5">
      <c r="B18" s="72" t="s">
        <v>31</v>
      </c>
      <c r="C18" s="14" t="s">
        <v>204</v>
      </c>
      <c r="D18" s="81">
        <f>'I8'!I20</f>
        <v>0</v>
      </c>
    </row>
    <row r="19" spans="2:4">
      <c r="B19" s="72" t="s">
        <v>33</v>
      </c>
      <c r="C19" s="10" t="s">
        <v>205</v>
      </c>
      <c r="D19" s="81">
        <f>'I9'!I20</f>
        <v>0</v>
      </c>
    </row>
    <row r="20" spans="2:4" ht="28.5">
      <c r="B20" s="72" t="s">
        <v>34</v>
      </c>
      <c r="C20" s="53" t="s">
        <v>207</v>
      </c>
      <c r="D20" s="81">
        <f>'I10'!I20</f>
        <v>0</v>
      </c>
    </row>
    <row r="21" spans="2:4" ht="42.75">
      <c r="B21" s="73" t="s">
        <v>36</v>
      </c>
      <c r="C21" s="14" t="s">
        <v>209</v>
      </c>
      <c r="D21" s="81">
        <f>I11a!I24</f>
        <v>150</v>
      </c>
    </row>
    <row r="22" spans="2:4" ht="60" customHeight="1">
      <c r="B22" s="74"/>
      <c r="C22" s="14" t="s">
        <v>211</v>
      </c>
      <c r="D22" s="81">
        <f>I11b!H17</f>
        <v>58</v>
      </c>
    </row>
    <row r="23" spans="2:4" ht="28.5">
      <c r="B23" s="71"/>
      <c r="C23" s="25" t="s">
        <v>213</v>
      </c>
      <c r="D23" s="81">
        <f>I11c!G21</f>
        <v>20</v>
      </c>
    </row>
    <row r="24" spans="2:4" ht="71.25">
      <c r="B24" s="72" t="s">
        <v>40</v>
      </c>
      <c r="C24" s="14" t="s">
        <v>215</v>
      </c>
      <c r="D24" s="81">
        <f>'I12'!H43</f>
        <v>390</v>
      </c>
    </row>
    <row r="25" spans="2:4" ht="48" customHeight="1">
      <c r="B25" s="72" t="s">
        <v>60</v>
      </c>
      <c r="C25" s="14" t="s">
        <v>217</v>
      </c>
      <c r="D25" s="81">
        <f>'I13'!H20</f>
        <v>57.5</v>
      </c>
    </row>
    <row r="26" spans="2:4" ht="57">
      <c r="B26" s="73" t="s">
        <v>61</v>
      </c>
      <c r="C26" s="10" t="s">
        <v>219</v>
      </c>
      <c r="D26" s="81">
        <f>I14a!H20</f>
        <v>0</v>
      </c>
    </row>
    <row r="27" spans="2:4" ht="30" customHeight="1">
      <c r="B27" s="71"/>
      <c r="C27" s="10" t="s">
        <v>221</v>
      </c>
      <c r="D27" s="81">
        <f>I14b!H20</f>
        <v>7.5</v>
      </c>
    </row>
    <row r="28" spans="2:4" ht="42.75">
      <c r="B28" s="72" t="s">
        <v>61</v>
      </c>
      <c r="C28" s="10" t="s">
        <v>62</v>
      </c>
      <c r="D28" s="81">
        <f>I14c!H17</f>
        <v>14.928571428571429</v>
      </c>
    </row>
    <row r="29" spans="2:4" ht="42.75">
      <c r="B29" s="317" t="s">
        <v>0</v>
      </c>
      <c r="C29" s="10" t="s">
        <v>224</v>
      </c>
      <c r="D29" s="82">
        <f>'I15'!H20</f>
        <v>5</v>
      </c>
    </row>
    <row r="30" spans="2:4" ht="99.75">
      <c r="B30" s="75" t="s">
        <v>64</v>
      </c>
      <c r="C30" s="61" t="s">
        <v>226</v>
      </c>
      <c r="D30" s="82">
        <f>'I16'!D20</f>
        <v>280</v>
      </c>
    </row>
    <row r="31" spans="2:4" ht="42.75">
      <c r="B31" s="75" t="s">
        <v>66</v>
      </c>
      <c r="C31" s="47" t="s">
        <v>229</v>
      </c>
      <c r="D31" s="81">
        <f>'I17'!D20</f>
        <v>10</v>
      </c>
    </row>
    <row r="32" spans="2:4" ht="45" customHeight="1">
      <c r="B32" s="71" t="s">
        <v>68</v>
      </c>
      <c r="C32" s="14" t="s">
        <v>231</v>
      </c>
      <c r="D32" s="80">
        <f>'I18'!D25</f>
        <v>85</v>
      </c>
    </row>
    <row r="33" spans="2:4" ht="75" customHeight="1">
      <c r="B33" s="72" t="s">
        <v>42</v>
      </c>
      <c r="C33" s="65" t="s">
        <v>233</v>
      </c>
      <c r="D33" s="81">
        <f>'I19'!E20</f>
        <v>5</v>
      </c>
    </row>
    <row r="34" spans="2:4" ht="28.5">
      <c r="B34" s="76" t="s">
        <v>44</v>
      </c>
      <c r="C34" s="64" t="s">
        <v>234</v>
      </c>
      <c r="D34" s="81">
        <f>'I20'!E20</f>
        <v>0</v>
      </c>
    </row>
    <row r="35" spans="2:4">
      <c r="B35" s="72" t="s">
        <v>45</v>
      </c>
      <c r="C35" s="56" t="s">
        <v>236</v>
      </c>
      <c r="D35" s="81">
        <f>'I21'!D20</f>
        <v>0</v>
      </c>
    </row>
    <row r="36" spans="2:4" ht="71.25">
      <c r="B36" s="72" t="s">
        <v>47</v>
      </c>
      <c r="C36" s="55" t="s">
        <v>271</v>
      </c>
      <c r="D36" s="81">
        <f>'I22'!D22</f>
        <v>45</v>
      </c>
    </row>
    <row r="37" spans="2:4" ht="42.75">
      <c r="B37" s="72" t="s">
        <v>48</v>
      </c>
      <c r="C37" s="54" t="s">
        <v>237</v>
      </c>
      <c r="D37" s="81">
        <f>'I23'!D20</f>
        <v>3</v>
      </c>
    </row>
    <row r="38" spans="2:4">
      <c r="B38" s="72" t="s">
        <v>239</v>
      </c>
      <c r="C38" s="54" t="s">
        <v>49</v>
      </c>
      <c r="D38" s="81">
        <f>'I24'!F20</f>
        <v>0</v>
      </c>
    </row>
    <row r="40" spans="2:4">
      <c r="B40" s="233" t="s">
        <v>2</v>
      </c>
      <c r="C40" s="1" t="s">
        <v>104</v>
      </c>
    </row>
    <row r="41" spans="2:4">
      <c r="B41" s="18" t="s">
        <v>5</v>
      </c>
      <c r="C41" s="12" t="s">
        <v>242</v>
      </c>
      <c r="D41" s="83">
        <f>SUM(D11:D20)+SUM(D33:D38)</f>
        <v>143</v>
      </c>
    </row>
    <row r="42" spans="2:4">
      <c r="B42" s="18" t="s">
        <v>6</v>
      </c>
      <c r="C42" s="12" t="s">
        <v>243</v>
      </c>
      <c r="D42" s="83">
        <f>SUM(D24:D33)</f>
        <v>854.92857142857144</v>
      </c>
    </row>
    <row r="43" spans="2:4" ht="14.65" thickBot="1">
      <c r="B43" s="77" t="s">
        <v>7</v>
      </c>
      <c r="C43" s="13" t="s">
        <v>9</v>
      </c>
      <c r="D43" s="84">
        <f>SUM(D21:D23)</f>
        <v>228</v>
      </c>
    </row>
    <row r="44" spans="2:4" ht="15" thickTop="1" thickBot="1">
      <c r="B44" s="78" t="s">
        <v>8</v>
      </c>
      <c r="C44" s="79" t="s">
        <v>244</v>
      </c>
      <c r="D44" s="85">
        <f>D41+D42+D43</f>
        <v>1225.9285714285716</v>
      </c>
    </row>
    <row r="45" spans="2:4" ht="14.65" thickTop="1"/>
    <row r="46" spans="2:4">
      <c r="B46" s="52" t="s">
        <v>148</v>
      </c>
      <c r="C46" t="s">
        <v>149</v>
      </c>
    </row>
    <row r="47" spans="2:4">
      <c r="B47" s="260" t="str">
        <f>'Date initiale'!C9</f>
        <v>06.2024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defaultRowHeight="14.25"/>
  <cols>
    <col min="1" max="1" width="5.1328125" customWidth="1"/>
    <col min="2" max="2" width="104.265625" customWidth="1"/>
    <col min="3" max="3" width="10.59765625" customWidth="1"/>
    <col min="4" max="4" width="9.73046875" customWidth="1"/>
  </cols>
  <sheetData>
    <row r="1" spans="1:10">
      <c r="A1" s="101" t="str">
        <f>'Date initiale'!C3</f>
        <v>Universitatea de Arhitectură și Urbanism "Ion Mincu" București</v>
      </c>
      <c r="B1" s="101"/>
    </row>
    <row r="2" spans="1:10">
      <c r="A2" s="101" t="str">
        <f>'Date initiale'!B4&amp;" "&amp;'Date initiale'!C4</f>
        <v>Facultatea ARHITECTURA</v>
      </c>
      <c r="B2" s="101"/>
    </row>
    <row r="3" spans="1:10">
      <c r="A3" s="101" t="str">
        <f>'Date initiale'!B5&amp;" "&amp;'Date initiale'!C5</f>
        <v>Departamentul STIINTE TEHNICE</v>
      </c>
      <c r="B3" s="101"/>
    </row>
    <row r="4" spans="1:10">
      <c r="A4" s="101" t="str">
        <f>'Date initiale'!C6&amp;", "&amp;'Date initiale'!C7</f>
        <v>IATAN ALEXANDRU-MIRCEA, CONFERENTIAR</v>
      </c>
      <c r="B4" s="101"/>
    </row>
    <row r="5" spans="1:10">
      <c r="A5" s="101"/>
      <c r="B5" s="101"/>
    </row>
    <row r="6" spans="1:10" ht="15.75">
      <c r="A6" s="396" t="s">
        <v>110</v>
      </c>
      <c r="B6" s="396"/>
      <c r="C6" s="396"/>
      <c r="D6" s="396"/>
    </row>
    <row r="7" spans="1:10" ht="24" customHeight="1">
      <c r="A7" s="393" t="str">
        <f>'Descriere indicatori'!B28&amp;". "&amp;'Descriere indicatori'!C28</f>
        <v xml:space="preserve">I21. Organizator / curator expoziţii la nivel internaţional/naţional </v>
      </c>
      <c r="B7" s="393"/>
      <c r="C7" s="393"/>
      <c r="D7" s="393"/>
    </row>
    <row r="8" spans="1:10" ht="14.65" thickBot="1"/>
    <row r="9" spans="1:10" ht="28.9" thickBot="1">
      <c r="A9" s="139" t="s">
        <v>55</v>
      </c>
      <c r="B9" s="241" t="s">
        <v>152</v>
      </c>
      <c r="C9" s="140" t="s">
        <v>87</v>
      </c>
      <c r="D9" s="242" t="s">
        <v>147</v>
      </c>
      <c r="F9" s="224" t="s">
        <v>108</v>
      </c>
      <c r="J9" s="13"/>
    </row>
    <row r="10" spans="1:10">
      <c r="A10" s="246">
        <v>1</v>
      </c>
      <c r="B10" s="247"/>
      <c r="C10" s="247"/>
      <c r="D10" s="248"/>
      <c r="F10" s="225" t="s">
        <v>170</v>
      </c>
      <c r="G10" s="321" t="s">
        <v>263</v>
      </c>
      <c r="J10" s="226"/>
    </row>
    <row r="11" spans="1:10">
      <c r="A11" s="249">
        <f>A10+1</f>
        <v>2</v>
      </c>
      <c r="B11" s="243"/>
      <c r="C11" s="29"/>
      <c r="D11" s="250"/>
    </row>
    <row r="12" spans="1:10">
      <c r="A12" s="249">
        <f t="shared" ref="A12:A19" si="0">A11+1</f>
        <v>3</v>
      </c>
      <c r="B12" s="243"/>
      <c r="C12" s="29"/>
      <c r="D12" s="250"/>
    </row>
    <row r="13" spans="1:10">
      <c r="A13" s="249">
        <f t="shared" si="0"/>
        <v>4</v>
      </c>
      <c r="B13" s="243"/>
      <c r="C13" s="29"/>
      <c r="D13" s="250"/>
    </row>
    <row r="14" spans="1:10">
      <c r="A14" s="249">
        <f t="shared" si="0"/>
        <v>5</v>
      </c>
      <c r="B14" s="251"/>
      <c r="C14" s="29"/>
      <c r="D14" s="252"/>
    </row>
    <row r="15" spans="1:10">
      <c r="A15" s="249">
        <f t="shared" si="0"/>
        <v>6</v>
      </c>
      <c r="B15" s="251"/>
      <c r="C15" s="29"/>
      <c r="D15" s="252"/>
    </row>
    <row r="16" spans="1:10">
      <c r="A16" s="249">
        <f t="shared" si="0"/>
        <v>7</v>
      </c>
      <c r="B16" s="251"/>
      <c r="C16" s="29"/>
      <c r="D16" s="252"/>
    </row>
    <row r="17" spans="1:4">
      <c r="A17" s="249">
        <f t="shared" si="0"/>
        <v>8</v>
      </c>
      <c r="B17" s="251"/>
      <c r="C17" s="29"/>
      <c r="D17" s="131"/>
    </row>
    <row r="18" spans="1:4">
      <c r="A18" s="249">
        <f t="shared" si="0"/>
        <v>9</v>
      </c>
      <c r="B18" s="251"/>
      <c r="C18" s="29"/>
      <c r="D18" s="252"/>
    </row>
    <row r="19" spans="1:4" ht="14.65" thickBot="1">
      <c r="A19" s="253">
        <f t="shared" si="0"/>
        <v>10</v>
      </c>
      <c r="B19" s="254"/>
      <c r="C19" s="136"/>
      <c r="D19" s="255"/>
    </row>
    <row r="20" spans="1:4" ht="14.65" thickBot="1">
      <c r="A20" s="299"/>
      <c r="B20" s="244"/>
      <c r="C20" s="143" t="str">
        <f>"Total "&amp;LEFT(A7,3)</f>
        <v>Total I21</v>
      </c>
      <c r="D20" s="10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7"/>
  <sheetViews>
    <sheetView workbookViewId="0">
      <selection activeCell="C18" sqref="C18"/>
    </sheetView>
  </sheetViews>
  <sheetFormatPr defaultRowHeight="14.25"/>
  <cols>
    <col min="1" max="1" width="5.1328125" customWidth="1"/>
    <col min="2" max="2" width="98.265625" customWidth="1"/>
    <col min="3" max="3" width="15.73046875" customWidth="1"/>
    <col min="4" max="4" width="9.73046875" customWidth="1"/>
  </cols>
  <sheetData>
    <row r="1" spans="1:7" ht="15.75">
      <c r="A1" s="221" t="str">
        <f>'Date initiale'!C3</f>
        <v>Universitatea de Arhitectură și Urbanism "Ion Mincu" București</v>
      </c>
      <c r="B1" s="221"/>
      <c r="C1" s="221"/>
      <c r="D1" s="16"/>
    </row>
    <row r="2" spans="1:7" ht="15.75">
      <c r="A2" s="221" t="str">
        <f>'Date initiale'!B4&amp;" "&amp;'Date initiale'!C4</f>
        <v>Facultatea ARHITECTURA</v>
      </c>
      <c r="B2" s="221"/>
      <c r="C2" s="221"/>
      <c r="D2" s="16"/>
    </row>
    <row r="3" spans="1:7" ht="15.75">
      <c r="A3" s="221" t="str">
        <f>'Date initiale'!B5&amp;" "&amp;'Date initiale'!C5</f>
        <v>Departamentul STIINTE TEHNICE</v>
      </c>
      <c r="B3" s="221"/>
      <c r="C3" s="221"/>
      <c r="D3" s="16"/>
    </row>
    <row r="4" spans="1:7">
      <c r="A4" s="101" t="str">
        <f>'Date initiale'!C6&amp;", "&amp;'Date initiale'!C7</f>
        <v>IATAN ALEXANDRU-MIRCEA, CONFERENTIAR</v>
      </c>
      <c r="B4" s="101"/>
      <c r="C4" s="101"/>
    </row>
    <row r="5" spans="1:7">
      <c r="A5" s="101"/>
      <c r="B5" s="101"/>
      <c r="C5" s="101"/>
    </row>
    <row r="6" spans="1:7" ht="15.75">
      <c r="A6" s="395" t="s">
        <v>110</v>
      </c>
      <c r="B6" s="395"/>
      <c r="C6" s="395"/>
      <c r="D6" s="395"/>
    </row>
    <row r="7" spans="1:7" ht="66.75" customHeight="1">
      <c r="A7" s="39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393"/>
      <c r="C7" s="393"/>
      <c r="D7" s="393"/>
    </row>
    <row r="8" spans="1:7" ht="16.149999999999999" thickBot="1">
      <c r="A8" s="40"/>
      <c r="B8" s="40"/>
      <c r="C8" s="40"/>
      <c r="D8" s="40"/>
    </row>
    <row r="9" spans="1:7" ht="28.9" thickBot="1">
      <c r="A9" s="139" t="s">
        <v>55</v>
      </c>
      <c r="B9" s="256" t="s">
        <v>158</v>
      </c>
      <c r="C9" s="256" t="s">
        <v>81</v>
      </c>
      <c r="D9" s="257" t="s">
        <v>147</v>
      </c>
      <c r="F9" s="224" t="s">
        <v>108</v>
      </c>
    </row>
    <row r="10" spans="1:7" ht="15.75">
      <c r="A10" s="145">
        <v>1</v>
      </c>
      <c r="B10" s="205" t="s">
        <v>486</v>
      </c>
      <c r="C10" s="368" t="s">
        <v>493</v>
      </c>
      <c r="D10" s="293">
        <v>5</v>
      </c>
      <c r="E10" s="23"/>
      <c r="F10" s="225" t="s">
        <v>174</v>
      </c>
      <c r="G10" s="321" t="s">
        <v>265</v>
      </c>
    </row>
    <row r="11" spans="1:7" ht="15.75">
      <c r="A11" s="146">
        <f>A10+1</f>
        <v>2</v>
      </c>
      <c r="B11" s="205" t="s">
        <v>487</v>
      </c>
      <c r="C11" s="113" t="s">
        <v>488</v>
      </c>
      <c r="D11" s="293">
        <v>5</v>
      </c>
      <c r="E11" s="23"/>
      <c r="F11" s="225" t="s">
        <v>170</v>
      </c>
    </row>
    <row r="12" spans="1:7" ht="28.5">
      <c r="A12" s="146">
        <f t="shared" ref="A12:A21" si="0">A11+1</f>
        <v>3</v>
      </c>
      <c r="B12" s="205" t="s">
        <v>489</v>
      </c>
      <c r="C12" s="113" t="s">
        <v>488</v>
      </c>
      <c r="D12" s="293">
        <v>5</v>
      </c>
      <c r="E12" s="23"/>
      <c r="F12" s="225" t="s">
        <v>170</v>
      </c>
    </row>
    <row r="13" spans="1:7" ht="28.5">
      <c r="A13" s="146">
        <f t="shared" si="0"/>
        <v>4</v>
      </c>
      <c r="B13" s="205" t="s">
        <v>490</v>
      </c>
      <c r="C13" s="113" t="s">
        <v>491</v>
      </c>
      <c r="D13" s="293">
        <v>5</v>
      </c>
      <c r="E13" s="23"/>
      <c r="F13" s="225">
        <v>20</v>
      </c>
    </row>
    <row r="14" spans="1:7" ht="15.75">
      <c r="A14" s="146">
        <f t="shared" si="0"/>
        <v>5</v>
      </c>
      <c r="B14" s="369" t="s">
        <v>494</v>
      </c>
      <c r="C14" s="370" t="s">
        <v>491</v>
      </c>
      <c r="D14" s="371">
        <v>5</v>
      </c>
      <c r="E14" s="23"/>
    </row>
    <row r="15" spans="1:7" ht="15.75">
      <c r="A15" s="146">
        <f t="shared" si="0"/>
        <v>6</v>
      </c>
      <c r="B15" s="369" t="s">
        <v>495</v>
      </c>
      <c r="C15" s="370" t="s">
        <v>492</v>
      </c>
      <c r="D15" s="371">
        <v>5</v>
      </c>
      <c r="E15" s="23"/>
    </row>
    <row r="16" spans="1:7" ht="15.75">
      <c r="A16" s="146">
        <f t="shared" si="0"/>
        <v>7</v>
      </c>
      <c r="B16" s="369" t="s">
        <v>496</v>
      </c>
      <c r="C16" s="370" t="s">
        <v>491</v>
      </c>
      <c r="D16" s="371">
        <v>5</v>
      </c>
      <c r="E16" s="23"/>
    </row>
    <row r="17" spans="1:5" ht="15.75">
      <c r="A17" s="146">
        <f t="shared" si="0"/>
        <v>8</v>
      </c>
      <c r="B17" s="205" t="s">
        <v>535</v>
      </c>
      <c r="C17" s="113" t="s">
        <v>536</v>
      </c>
      <c r="D17" s="293">
        <v>5</v>
      </c>
      <c r="E17" s="23"/>
    </row>
    <row r="18" spans="1:5" ht="15.75">
      <c r="A18" s="146">
        <f t="shared" si="0"/>
        <v>9</v>
      </c>
      <c r="B18" s="369" t="s">
        <v>534</v>
      </c>
      <c r="C18" s="113">
        <v>2023</v>
      </c>
      <c r="D18" s="293">
        <v>5</v>
      </c>
      <c r="E18" s="23"/>
    </row>
    <row r="19" spans="1:5" ht="15.75">
      <c r="A19" s="146">
        <f t="shared" si="0"/>
        <v>10</v>
      </c>
      <c r="B19" s="369"/>
      <c r="C19" s="113"/>
      <c r="D19" s="293"/>
      <c r="E19" s="23"/>
    </row>
    <row r="20" spans="1:5" ht="15.75">
      <c r="A20" s="146">
        <f t="shared" si="0"/>
        <v>11</v>
      </c>
      <c r="B20" s="251"/>
      <c r="C20" s="29"/>
      <c r="D20" s="293"/>
      <c r="E20" s="23"/>
    </row>
    <row r="21" spans="1:5" ht="16.149999999999999" thickBot="1">
      <c r="A21" s="146">
        <f t="shared" si="0"/>
        <v>12</v>
      </c>
      <c r="B21" s="254"/>
      <c r="C21" s="136"/>
      <c r="D21" s="294"/>
      <c r="E21" s="23"/>
    </row>
    <row r="22" spans="1:5" ht="16.149999999999999" thickBot="1">
      <c r="A22" s="299"/>
      <c r="B22" s="244"/>
      <c r="C22" s="104" t="str">
        <f>"Total "&amp;LEFT(A7,3)</f>
        <v>Total I22</v>
      </c>
      <c r="D22" s="105">
        <f>SUM(D10:D21)</f>
        <v>45</v>
      </c>
      <c r="E22" s="23"/>
    </row>
    <row r="23" spans="1:5" ht="15.75">
      <c r="A23" s="23"/>
      <c r="B23" s="33"/>
      <c r="C23" s="23"/>
      <c r="D23" s="23"/>
      <c r="E23" s="23"/>
    </row>
    <row r="24" spans="1:5" ht="15.75">
      <c r="A24" s="23"/>
      <c r="B24" s="33"/>
      <c r="C24" s="23"/>
      <c r="D24" s="23"/>
      <c r="E24" s="23"/>
    </row>
    <row r="25" spans="1:5" ht="15.75">
      <c r="A25" s="23"/>
      <c r="B25" s="33"/>
      <c r="C25" s="23"/>
      <c r="D25" s="23"/>
      <c r="E25" s="23"/>
    </row>
    <row r="26" spans="1:5" ht="15.75">
      <c r="A26" s="23"/>
      <c r="B26" s="33"/>
      <c r="C26" s="23"/>
      <c r="D26" s="23"/>
      <c r="E26" s="23"/>
    </row>
    <row r="27" spans="1:5" ht="15.75">
      <c r="A27" s="23"/>
      <c r="B27" s="33"/>
      <c r="C27" s="23"/>
      <c r="D27" s="23"/>
      <c r="E27" s="23"/>
    </row>
    <row r="28" spans="1:5" ht="15.75">
      <c r="A28" s="23"/>
      <c r="B28" s="33"/>
      <c r="C28" s="23"/>
      <c r="D28" s="23"/>
      <c r="E28" s="23"/>
    </row>
    <row r="29" spans="1:5" ht="15.75">
      <c r="A29" s="23"/>
      <c r="B29" s="34"/>
      <c r="C29" s="23"/>
      <c r="D29" s="23"/>
      <c r="E29" s="23"/>
    </row>
    <row r="30" spans="1:5" ht="15.75">
      <c r="A30" s="23"/>
      <c r="B30" s="33"/>
      <c r="C30" s="23"/>
      <c r="D30" s="23"/>
      <c r="E30" s="23"/>
    </row>
    <row r="31" spans="1:5" ht="15.75">
      <c r="A31" s="23"/>
      <c r="B31" s="33"/>
      <c r="C31" s="23"/>
      <c r="D31" s="23"/>
      <c r="E31" s="23"/>
    </row>
    <row r="32" spans="1:5" ht="15.75">
      <c r="A32" s="23"/>
      <c r="B32" s="33"/>
      <c r="C32" s="23"/>
      <c r="D32" s="23"/>
      <c r="E32" s="23"/>
    </row>
    <row r="33" spans="1:5" ht="15.75">
      <c r="A33" s="23"/>
      <c r="B33" s="23"/>
      <c r="C33" s="23"/>
      <c r="D33" s="23"/>
      <c r="E33" s="23"/>
    </row>
    <row r="34" spans="1:5" ht="15.75">
      <c r="A34" s="23"/>
      <c r="B34" s="23"/>
      <c r="C34" s="23"/>
      <c r="D34" s="23"/>
      <c r="E34" s="23"/>
    </row>
    <row r="35" spans="1:5" ht="15.75">
      <c r="A35" s="23"/>
      <c r="B35" s="23"/>
      <c r="C35" s="23"/>
      <c r="D35" s="23"/>
      <c r="E35" s="23"/>
    </row>
    <row r="36" spans="1:5" ht="15.75">
      <c r="A36" s="23"/>
      <c r="B36" s="23"/>
      <c r="C36" s="23"/>
      <c r="D36" s="23"/>
      <c r="E36" s="23"/>
    </row>
    <row r="37" spans="1:5" ht="15.75">
      <c r="A37" s="23"/>
      <c r="B37" s="23"/>
      <c r="C37" s="23"/>
      <c r="D37" s="23"/>
      <c r="E37" s="23"/>
    </row>
    <row r="38" spans="1:5" ht="15.75">
      <c r="A38" s="23"/>
      <c r="B38" s="23"/>
      <c r="C38" s="23"/>
      <c r="D38" s="23"/>
      <c r="E38" s="23"/>
    </row>
    <row r="39" spans="1:5" ht="15.75">
      <c r="A39" s="23"/>
      <c r="B39" s="23"/>
      <c r="C39" s="23"/>
      <c r="D39" s="23"/>
      <c r="E39" s="23"/>
    </row>
    <row r="40" spans="1:5" ht="15.75">
      <c r="A40" s="23"/>
      <c r="B40" s="23"/>
      <c r="C40" s="23"/>
      <c r="D40" s="23"/>
      <c r="E40" s="23"/>
    </row>
    <row r="41" spans="1:5" ht="15.75">
      <c r="A41" s="23"/>
      <c r="B41" s="23"/>
      <c r="C41" s="23"/>
      <c r="D41" s="23"/>
      <c r="E41" s="23"/>
    </row>
    <row r="42" spans="1:5" ht="15.75">
      <c r="A42" s="23"/>
      <c r="B42" s="23"/>
      <c r="C42" s="23"/>
      <c r="D42" s="23"/>
      <c r="E42" s="23"/>
    </row>
    <row r="43" spans="1:5" ht="15.75">
      <c r="A43" s="23"/>
      <c r="B43" s="23"/>
      <c r="C43" s="23"/>
      <c r="D43" s="23"/>
      <c r="E43" s="23"/>
    </row>
    <row r="44" spans="1:5" ht="15.75">
      <c r="A44" s="23"/>
      <c r="B44" s="23"/>
      <c r="C44" s="23"/>
      <c r="D44" s="23"/>
      <c r="E44" s="23"/>
    </row>
    <row r="45" spans="1:5" ht="15.75">
      <c r="A45" s="23"/>
      <c r="B45" s="23"/>
      <c r="C45" s="23"/>
      <c r="D45" s="23"/>
      <c r="E45" s="23"/>
    </row>
    <row r="46" spans="1:5" ht="15.75">
      <c r="A46" s="23"/>
      <c r="B46" s="23"/>
      <c r="C46" s="23"/>
      <c r="D46" s="23"/>
      <c r="E46" s="23"/>
    </row>
    <row r="47" spans="1:5" ht="15.75">
      <c r="A47" s="23"/>
      <c r="B47" s="23"/>
      <c r="C47" s="23"/>
      <c r="D47" s="23"/>
      <c r="E47" s="23"/>
    </row>
    <row r="48" spans="1:5" ht="15.75">
      <c r="A48" s="23"/>
      <c r="B48" s="23"/>
      <c r="C48" s="23"/>
      <c r="D48" s="23"/>
      <c r="E48" s="23"/>
    </row>
    <row r="49" spans="1:5" ht="15.75">
      <c r="A49" s="23"/>
      <c r="B49" s="23"/>
      <c r="C49" s="23"/>
      <c r="D49" s="23"/>
      <c r="E49" s="23"/>
    </row>
    <row r="50" spans="1:5" ht="15.75">
      <c r="A50" s="23"/>
      <c r="B50" s="23"/>
      <c r="C50" s="23"/>
      <c r="D50" s="23"/>
      <c r="E50" s="23"/>
    </row>
    <row r="51" spans="1:5" ht="15.75">
      <c r="A51" s="23"/>
      <c r="B51" s="23"/>
      <c r="C51" s="23"/>
      <c r="D51" s="23"/>
      <c r="E51" s="23"/>
    </row>
    <row r="52" spans="1:5" ht="15.75">
      <c r="A52" s="23"/>
      <c r="B52" s="23"/>
      <c r="C52" s="23"/>
      <c r="D52" s="23"/>
      <c r="E52" s="23"/>
    </row>
    <row r="53" spans="1:5" ht="15.75">
      <c r="A53" s="23"/>
      <c r="B53" s="23"/>
      <c r="C53" s="23"/>
      <c r="D53" s="23"/>
      <c r="E53" s="23"/>
    </row>
    <row r="54" spans="1:5" ht="15.75">
      <c r="A54" s="23"/>
      <c r="B54" s="23"/>
      <c r="C54" s="23"/>
      <c r="D54" s="23"/>
      <c r="E54" s="23"/>
    </row>
    <row r="55" spans="1:5" ht="15.75">
      <c r="A55" s="23"/>
      <c r="B55" s="23"/>
      <c r="C55" s="23"/>
      <c r="D55" s="23"/>
      <c r="E55" s="23"/>
    </row>
    <row r="56" spans="1:5" ht="15.75">
      <c r="A56" s="23"/>
      <c r="B56" s="23"/>
      <c r="C56" s="23"/>
      <c r="D56" s="23"/>
      <c r="E56" s="23"/>
    </row>
    <row r="57" spans="1:5" ht="15.75">
      <c r="A57" s="23"/>
      <c r="B57" s="23"/>
      <c r="C57" s="23"/>
      <c r="D57" s="23"/>
      <c r="E57" s="23"/>
    </row>
    <row r="58" spans="1:5" ht="15.75">
      <c r="A58" s="23"/>
      <c r="B58" s="23"/>
      <c r="C58" s="23"/>
      <c r="D58" s="23"/>
      <c r="E58" s="23"/>
    </row>
    <row r="59" spans="1:5" ht="15.75">
      <c r="A59" s="23"/>
      <c r="B59" s="23"/>
      <c r="C59" s="23"/>
      <c r="D59" s="23"/>
      <c r="E59" s="23"/>
    </row>
    <row r="60" spans="1:5" ht="15.75">
      <c r="A60" s="23"/>
      <c r="B60" s="23"/>
      <c r="C60" s="23"/>
      <c r="D60" s="23"/>
      <c r="E60" s="23"/>
    </row>
    <row r="61" spans="1:5" ht="15.75">
      <c r="A61" s="23"/>
      <c r="B61" s="23"/>
      <c r="C61" s="23"/>
      <c r="D61" s="23"/>
      <c r="E61" s="23"/>
    </row>
    <row r="62" spans="1:5" ht="15.75">
      <c r="A62" s="23"/>
      <c r="B62" s="23"/>
      <c r="C62" s="23"/>
      <c r="D62" s="23"/>
      <c r="E62" s="23"/>
    </row>
    <row r="63" spans="1:5" ht="15.75">
      <c r="A63" s="23"/>
      <c r="B63" s="23"/>
      <c r="C63" s="23"/>
      <c r="D63" s="23"/>
      <c r="E63" s="23"/>
    </row>
    <row r="64" spans="1:5" ht="15.75">
      <c r="A64" s="23"/>
      <c r="B64" s="23"/>
      <c r="C64" s="23"/>
      <c r="D64" s="23"/>
      <c r="E64" s="23"/>
    </row>
    <row r="65" spans="1:5" ht="15.75">
      <c r="A65" s="23"/>
      <c r="B65" s="23"/>
      <c r="C65" s="23"/>
      <c r="D65" s="23"/>
      <c r="E65" s="23"/>
    </row>
    <row r="66" spans="1:5" ht="15.75">
      <c r="A66" s="23"/>
      <c r="B66" s="23"/>
      <c r="C66" s="23"/>
      <c r="D66" s="23"/>
      <c r="E66" s="23"/>
    </row>
    <row r="67" spans="1:5" ht="15.75">
      <c r="A67" s="23"/>
      <c r="B67" s="23"/>
      <c r="C67" s="23"/>
      <c r="D67" s="23"/>
      <c r="E67" s="23"/>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D11" sqref="D11"/>
    </sheetView>
  </sheetViews>
  <sheetFormatPr defaultRowHeight="14.25"/>
  <cols>
    <col min="1" max="1" width="5.1328125" customWidth="1"/>
    <col min="2" max="2" width="98.265625" customWidth="1"/>
    <col min="3" max="3" width="15.73046875" customWidth="1"/>
    <col min="4" max="4" width="9.73046875" customWidth="1"/>
  </cols>
  <sheetData>
    <row r="1" spans="1:7" ht="15.75">
      <c r="A1" s="221" t="str">
        <f>'Date initiale'!C3</f>
        <v>Universitatea de Arhitectură și Urbanism "Ion Mincu" București</v>
      </c>
      <c r="B1" s="221"/>
      <c r="C1" s="221"/>
      <c r="D1" s="30"/>
    </row>
    <row r="2" spans="1:7" ht="15.75">
      <c r="A2" s="221" t="str">
        <f>'Date initiale'!B4&amp;" "&amp;'Date initiale'!C4</f>
        <v>Facultatea ARHITECTURA</v>
      </c>
      <c r="B2" s="221"/>
      <c r="C2" s="221"/>
      <c r="D2" s="16"/>
    </row>
    <row r="3" spans="1:7" ht="15.75">
      <c r="A3" s="221" t="str">
        <f>'Date initiale'!B5&amp;" "&amp;'Date initiale'!C5</f>
        <v>Departamentul STIINTE TEHNICE</v>
      </c>
      <c r="B3" s="221"/>
      <c r="C3" s="221"/>
      <c r="D3" s="16"/>
    </row>
    <row r="4" spans="1:7">
      <c r="A4" s="101" t="str">
        <f>'Date initiale'!C6&amp;", "&amp;'Date initiale'!C7</f>
        <v>IATAN ALEXANDRU-MIRCEA, CONFERENTIAR</v>
      </c>
      <c r="B4" s="101"/>
      <c r="C4" s="101"/>
    </row>
    <row r="5" spans="1:7">
      <c r="A5" s="101"/>
      <c r="B5" s="101"/>
      <c r="C5" s="101"/>
    </row>
    <row r="6" spans="1:7" ht="15.75">
      <c r="A6" s="396" t="s">
        <v>110</v>
      </c>
      <c r="B6" s="396"/>
      <c r="C6" s="396"/>
      <c r="D6" s="396"/>
    </row>
    <row r="7" spans="1:7" ht="39.75" customHeight="1">
      <c r="A7" s="393"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393"/>
      <c r="C7" s="393"/>
      <c r="D7" s="393"/>
    </row>
    <row r="8" spans="1:7" ht="15.75" customHeight="1" thickBot="1">
      <c r="A8" s="40"/>
      <c r="B8" s="40"/>
      <c r="C8" s="40"/>
      <c r="D8" s="40"/>
    </row>
    <row r="9" spans="1:7" ht="28.9" thickBot="1">
      <c r="A9" s="139" t="s">
        <v>55</v>
      </c>
      <c r="B9" s="140" t="s">
        <v>159</v>
      </c>
      <c r="C9" s="140" t="s">
        <v>81</v>
      </c>
      <c r="D9" s="242" t="s">
        <v>147</v>
      </c>
      <c r="F9" s="224" t="s">
        <v>108</v>
      </c>
    </row>
    <row r="10" spans="1:7">
      <c r="A10" s="145">
        <v>1</v>
      </c>
      <c r="B10" s="238" t="s">
        <v>497</v>
      </c>
      <c r="C10" s="209" t="s">
        <v>498</v>
      </c>
      <c r="D10" s="295">
        <v>3</v>
      </c>
      <c r="F10" s="225" t="s">
        <v>170</v>
      </c>
      <c r="G10" s="321" t="s">
        <v>262</v>
      </c>
    </row>
    <row r="11" spans="1:7">
      <c r="A11" s="146">
        <f>A10+1</f>
        <v>2</v>
      </c>
      <c r="B11" s="251"/>
      <c r="C11" s="29"/>
      <c r="D11" s="296"/>
      <c r="F11" s="225" t="s">
        <v>172</v>
      </c>
    </row>
    <row r="12" spans="1:7">
      <c r="A12" s="146">
        <f t="shared" ref="A12:A19" si="0">A11+1</f>
        <v>3</v>
      </c>
      <c r="B12" s="251"/>
      <c r="C12" s="29"/>
      <c r="D12" s="296"/>
      <c r="F12" s="225" t="s">
        <v>173</v>
      </c>
    </row>
    <row r="13" spans="1:7">
      <c r="A13" s="146">
        <f t="shared" si="0"/>
        <v>4</v>
      </c>
      <c r="B13" s="251"/>
      <c r="C13" s="29"/>
      <c r="D13" s="296"/>
    </row>
    <row r="14" spans="1:7">
      <c r="A14" s="146">
        <f t="shared" si="0"/>
        <v>5</v>
      </c>
      <c r="B14" s="251"/>
      <c r="C14" s="29"/>
      <c r="D14" s="296"/>
    </row>
    <row r="15" spans="1:7">
      <c r="A15" s="146">
        <f t="shared" si="0"/>
        <v>6</v>
      </c>
      <c r="B15" s="251"/>
      <c r="C15" s="29"/>
      <c r="D15" s="296"/>
    </row>
    <row r="16" spans="1:7">
      <c r="A16" s="146">
        <f t="shared" si="0"/>
        <v>7</v>
      </c>
      <c r="B16" s="251"/>
      <c r="C16" s="29"/>
      <c r="D16" s="296"/>
    </row>
    <row r="17" spans="1:4">
      <c r="A17" s="146">
        <f t="shared" si="0"/>
        <v>8</v>
      </c>
      <c r="B17" s="251"/>
      <c r="C17" s="29"/>
      <c r="D17" s="296"/>
    </row>
    <row r="18" spans="1:4">
      <c r="A18" s="146">
        <f t="shared" si="0"/>
        <v>9</v>
      </c>
      <c r="B18" s="251"/>
      <c r="C18" s="29"/>
      <c r="D18" s="296"/>
    </row>
    <row r="19" spans="1:4" ht="14.65" thickBot="1">
      <c r="A19" s="203">
        <f t="shared" si="0"/>
        <v>10</v>
      </c>
      <c r="B19" s="254"/>
      <c r="C19" s="136"/>
      <c r="D19" s="297"/>
    </row>
    <row r="20" spans="1:4" ht="14.65" thickBot="1">
      <c r="A20" s="298"/>
      <c r="B20" s="101"/>
      <c r="C20" s="104" t="str">
        <f>"Total "&amp;LEFT(A7,3)</f>
        <v>Total I23</v>
      </c>
      <c r="D20" s="259">
        <f>SUM(D10:D19)</f>
        <v>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4.25"/>
  <cols>
    <col min="1" max="1" width="5.1328125" customWidth="1"/>
    <col min="2" max="2" width="27.59765625" customWidth="1"/>
    <col min="3" max="3" width="46.86328125" customWidth="1"/>
    <col min="4" max="4" width="30" customWidth="1"/>
    <col min="5" max="5" width="10.59765625" customWidth="1"/>
    <col min="6" max="6" width="9.73046875" customWidth="1"/>
  </cols>
  <sheetData>
    <row r="1" spans="1:9">
      <c r="A1" s="101" t="str">
        <f>'Date initiale'!C3</f>
        <v>Universitatea de Arhitectură și Urbanism "Ion Mincu" București</v>
      </c>
      <c r="B1" s="101"/>
      <c r="C1" s="101"/>
      <c r="D1" s="101"/>
      <c r="E1" s="101"/>
    </row>
    <row r="2" spans="1:9">
      <c r="A2" s="101" t="str">
        <f>'Date initiale'!B4&amp;" "&amp;'Date initiale'!C4</f>
        <v>Facultatea ARHITECTURA</v>
      </c>
      <c r="B2" s="101"/>
      <c r="C2" s="101"/>
      <c r="D2" s="101"/>
      <c r="E2" s="101"/>
    </row>
    <row r="3" spans="1:9">
      <c r="A3" s="101" t="str">
        <f>'Date initiale'!B5&amp;" "&amp;'Date initiale'!C5</f>
        <v>Departamentul STIINTE TEHNICE</v>
      </c>
      <c r="B3" s="101"/>
      <c r="C3" s="101"/>
      <c r="D3" s="101"/>
      <c r="E3" s="101"/>
    </row>
    <row r="4" spans="1:9">
      <c r="A4" s="101" t="str">
        <f>'Date initiale'!C6&amp;", "&amp;'Date initiale'!C7</f>
        <v>IATAN ALEXANDRU-MIRCEA, CONFERENTIAR</v>
      </c>
      <c r="B4" s="101"/>
      <c r="C4" s="101"/>
      <c r="D4" s="101"/>
      <c r="E4" s="101"/>
    </row>
    <row r="5" spans="1:9">
      <c r="A5" s="101"/>
      <c r="B5" s="101"/>
      <c r="C5" s="101"/>
      <c r="D5" s="101"/>
      <c r="E5" s="101"/>
    </row>
    <row r="6" spans="1:9" ht="15.75">
      <c r="A6" s="235" t="s">
        <v>110</v>
      </c>
    </row>
    <row r="7" spans="1:9" ht="15.75">
      <c r="A7" s="393" t="str">
        <f>'Descriere indicatori'!B31&amp;". "&amp;'Descriere indicatori'!C31</f>
        <v xml:space="preserve">I24. Îndrumare de doctorat sau în co-tutelă la nivel internaţional/naţional </v>
      </c>
      <c r="B7" s="393"/>
      <c r="C7" s="393"/>
      <c r="D7" s="393"/>
      <c r="E7" s="393"/>
      <c r="F7" s="393"/>
    </row>
    <row r="8" spans="1:9" ht="14.65" thickBot="1"/>
    <row r="9" spans="1:9" ht="28.9" thickBot="1">
      <c r="A9" s="139" t="s">
        <v>55</v>
      </c>
      <c r="B9" s="140" t="s">
        <v>153</v>
      </c>
      <c r="C9" s="140" t="s">
        <v>155</v>
      </c>
      <c r="D9" s="140" t="s">
        <v>154</v>
      </c>
      <c r="E9" s="140" t="s">
        <v>81</v>
      </c>
      <c r="F9" s="242" t="s">
        <v>147</v>
      </c>
      <c r="H9" s="224" t="s">
        <v>108</v>
      </c>
    </row>
    <row r="10" spans="1:9">
      <c r="A10" s="145">
        <v>1</v>
      </c>
      <c r="B10" s="258"/>
      <c r="C10" s="258"/>
      <c r="D10" s="258"/>
      <c r="E10" s="130"/>
      <c r="F10" s="295"/>
      <c r="H10" s="225" t="s">
        <v>266</v>
      </c>
      <c r="I10" s="321" t="s">
        <v>267</v>
      </c>
    </row>
    <row r="11" spans="1:9">
      <c r="A11" s="146">
        <f>A10+1</f>
        <v>2</v>
      </c>
      <c r="B11" s="251"/>
      <c r="C11" s="251"/>
      <c r="D11" s="251"/>
      <c r="E11" s="29"/>
      <c r="F11" s="296"/>
      <c r="I11" s="321" t="s">
        <v>268</v>
      </c>
    </row>
    <row r="12" spans="1:9">
      <c r="A12" s="146">
        <f t="shared" ref="A12:A19" si="0">A11+1</f>
        <v>3</v>
      </c>
      <c r="B12" s="251"/>
      <c r="C12" s="251"/>
      <c r="D12" s="251"/>
      <c r="E12" s="29"/>
      <c r="F12" s="296"/>
    </row>
    <row r="13" spans="1:9">
      <c r="A13" s="146">
        <f t="shared" si="0"/>
        <v>4</v>
      </c>
      <c r="B13" s="251"/>
      <c r="C13" s="251"/>
      <c r="D13" s="251"/>
      <c r="E13" s="29"/>
      <c r="F13" s="296"/>
    </row>
    <row r="14" spans="1:9">
      <c r="A14" s="146">
        <f t="shared" si="0"/>
        <v>5</v>
      </c>
      <c r="B14" s="251"/>
      <c r="C14" s="251"/>
      <c r="D14" s="251"/>
      <c r="E14" s="29"/>
      <c r="F14" s="296"/>
    </row>
    <row r="15" spans="1:9">
      <c r="A15" s="146">
        <f t="shared" si="0"/>
        <v>6</v>
      </c>
      <c r="B15" s="251"/>
      <c r="C15" s="251"/>
      <c r="D15" s="251"/>
      <c r="E15" s="29"/>
      <c r="F15" s="296"/>
    </row>
    <row r="16" spans="1:9">
      <c r="A16" s="146">
        <f t="shared" si="0"/>
        <v>7</v>
      </c>
      <c r="B16" s="251"/>
      <c r="C16" s="251"/>
      <c r="D16" s="251"/>
      <c r="E16" s="29"/>
      <c r="F16" s="296"/>
    </row>
    <row r="17" spans="1:6">
      <c r="A17" s="146">
        <f t="shared" si="0"/>
        <v>8</v>
      </c>
      <c r="B17" s="251"/>
      <c r="C17" s="251"/>
      <c r="D17" s="251"/>
      <c r="E17" s="29"/>
      <c r="F17" s="296"/>
    </row>
    <row r="18" spans="1:6">
      <c r="A18" s="146">
        <f t="shared" si="0"/>
        <v>9</v>
      </c>
      <c r="B18" s="251"/>
      <c r="C18" s="251"/>
      <c r="D18" s="251"/>
      <c r="E18" s="29"/>
      <c r="F18" s="296"/>
    </row>
    <row r="19" spans="1:6" ht="14.65" thickBot="1">
      <c r="A19" s="203">
        <f t="shared" si="0"/>
        <v>10</v>
      </c>
      <c r="B19" s="254"/>
      <c r="C19" s="254"/>
      <c r="D19" s="254"/>
      <c r="E19" s="136"/>
      <c r="F19" s="297"/>
    </row>
    <row r="20" spans="1:6" ht="14.65" thickBot="1">
      <c r="A20" s="298"/>
      <c r="B20" s="101"/>
      <c r="C20" s="101"/>
      <c r="D20" s="101"/>
      <c r="E20" s="104" t="str">
        <f>"Total "&amp;LEFT(A7,3)</f>
        <v>Total I24</v>
      </c>
      <c r="F20" s="25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25"/>
  <sheetData>
    <row r="1" spans="1:28">
      <c r="A1" t="s">
        <v>106</v>
      </c>
      <c r="AA1" s="26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10" zoomScale="115" zoomScaleNormal="115" workbookViewId="0">
      <selection activeCell="C14" sqref="C14"/>
    </sheetView>
  </sheetViews>
  <sheetFormatPr defaultRowHeight="14.25"/>
  <cols>
    <col min="1" max="1" width="3.86328125" customWidth="1"/>
    <col min="2" max="2" width="9.1328125" customWidth="1"/>
    <col min="3" max="3" width="55" customWidth="1"/>
    <col min="4" max="4" width="9.3984375" style="52" customWidth="1"/>
    <col min="5" max="5" width="14.265625" customWidth="1"/>
  </cols>
  <sheetData>
    <row r="1" spans="2:5">
      <c r="B1" s="66" t="s">
        <v>187</v>
      </c>
      <c r="D1"/>
    </row>
    <row r="2" spans="2:5">
      <c r="B2" s="66"/>
      <c r="D2"/>
    </row>
    <row r="3" spans="2:5" ht="42.75">
      <c r="B3" s="51" t="s">
        <v>63</v>
      </c>
      <c r="C3" s="11" t="s">
        <v>17</v>
      </c>
      <c r="D3" s="51" t="s">
        <v>18</v>
      </c>
      <c r="E3" s="11" t="s">
        <v>97</v>
      </c>
    </row>
    <row r="4" spans="2:5" ht="28.5">
      <c r="B4" s="57" t="s">
        <v>112</v>
      </c>
      <c r="C4" s="10" t="s">
        <v>20</v>
      </c>
      <c r="D4" s="57" t="s">
        <v>196</v>
      </c>
      <c r="E4" s="54" t="s">
        <v>98</v>
      </c>
    </row>
    <row r="5" spans="2:5">
      <c r="B5" s="57" t="s">
        <v>113</v>
      </c>
      <c r="C5" s="10" t="s">
        <v>22</v>
      </c>
      <c r="D5" s="57" t="s">
        <v>197</v>
      </c>
      <c r="E5" s="54" t="s">
        <v>16</v>
      </c>
    </row>
    <row r="6" spans="2:5" ht="28.5">
      <c r="B6" s="57" t="s">
        <v>114</v>
      </c>
      <c r="C6" s="22" t="s">
        <v>24</v>
      </c>
      <c r="D6" s="57" t="s">
        <v>198</v>
      </c>
      <c r="E6" s="54" t="s">
        <v>25</v>
      </c>
    </row>
    <row r="7" spans="2:5">
      <c r="B7" s="57" t="s">
        <v>115</v>
      </c>
      <c r="C7" s="10" t="s">
        <v>199</v>
      </c>
      <c r="D7" s="57" t="s">
        <v>198</v>
      </c>
      <c r="E7" s="54" t="s">
        <v>27</v>
      </c>
    </row>
    <row r="8" spans="2:5" s="17" customFormat="1" ht="42.75">
      <c r="B8" s="57" t="s">
        <v>116</v>
      </c>
      <c r="C8" s="54" t="s">
        <v>200</v>
      </c>
      <c r="D8" s="57" t="s">
        <v>198</v>
      </c>
      <c r="E8" s="54" t="s">
        <v>27</v>
      </c>
    </row>
    <row r="9" spans="2:5" ht="30" customHeight="1">
      <c r="B9" s="57" t="s">
        <v>117</v>
      </c>
      <c r="C9" s="14" t="s">
        <v>201</v>
      </c>
      <c r="D9" s="57" t="s">
        <v>202</v>
      </c>
      <c r="E9" s="54" t="s">
        <v>27</v>
      </c>
    </row>
    <row r="10" spans="2:5" ht="30" customHeight="1">
      <c r="B10" s="57" t="s">
        <v>118</v>
      </c>
      <c r="C10" s="14" t="s">
        <v>203</v>
      </c>
      <c r="D10" s="57" t="s">
        <v>202</v>
      </c>
      <c r="E10" s="54" t="s">
        <v>27</v>
      </c>
    </row>
    <row r="11" spans="2:5" ht="28.5">
      <c r="B11" s="57" t="s">
        <v>119</v>
      </c>
      <c r="C11" s="14" t="s">
        <v>204</v>
      </c>
      <c r="D11" s="57" t="s">
        <v>198</v>
      </c>
      <c r="E11" s="54" t="s">
        <v>32</v>
      </c>
    </row>
    <row r="12" spans="2:5" ht="28.5">
      <c r="B12" s="57" t="s">
        <v>120</v>
      </c>
      <c r="C12" s="10" t="s">
        <v>205</v>
      </c>
      <c r="D12" s="57" t="s">
        <v>206</v>
      </c>
      <c r="E12" s="54" t="s">
        <v>32</v>
      </c>
    </row>
    <row r="13" spans="2:5" ht="62.25" customHeight="1">
      <c r="B13" s="57" t="s">
        <v>121</v>
      </c>
      <c r="C13" s="53" t="s">
        <v>207</v>
      </c>
      <c r="D13" s="57" t="s">
        <v>208</v>
      </c>
      <c r="E13" s="54" t="s">
        <v>35</v>
      </c>
    </row>
    <row r="14" spans="2:5" ht="57">
      <c r="B14" s="58" t="s">
        <v>122</v>
      </c>
      <c r="C14" s="14" t="s">
        <v>209</v>
      </c>
      <c r="D14" s="57" t="s">
        <v>210</v>
      </c>
      <c r="E14" s="54" t="s">
        <v>37</v>
      </c>
    </row>
    <row r="15" spans="2:5" ht="76.5" customHeight="1">
      <c r="B15" s="59"/>
      <c r="C15" s="14" t="s">
        <v>211</v>
      </c>
      <c r="D15" s="57" t="s">
        <v>212</v>
      </c>
      <c r="E15" s="54" t="s">
        <v>38</v>
      </c>
    </row>
    <row r="16" spans="2:5" ht="28.5">
      <c r="B16" s="60"/>
      <c r="C16" s="25" t="s">
        <v>213</v>
      </c>
      <c r="D16" s="57" t="s">
        <v>214</v>
      </c>
      <c r="E16" s="54" t="s">
        <v>39</v>
      </c>
    </row>
    <row r="17" spans="2:5" ht="90" customHeight="1">
      <c r="B17" s="57" t="s">
        <v>123</v>
      </c>
      <c r="C17" s="14" t="s">
        <v>215</v>
      </c>
      <c r="D17" s="57" t="s">
        <v>216</v>
      </c>
      <c r="E17" s="54" t="s">
        <v>59</v>
      </c>
    </row>
    <row r="18" spans="2:5" ht="61.5" customHeight="1">
      <c r="B18" s="57" t="s">
        <v>124</v>
      </c>
      <c r="C18" s="14" t="s">
        <v>217</v>
      </c>
      <c r="D18" s="57" t="s">
        <v>218</v>
      </c>
      <c r="E18" s="54" t="s">
        <v>59</v>
      </c>
    </row>
    <row r="19" spans="2:5" ht="75" customHeight="1">
      <c r="B19" s="386" t="s">
        <v>125</v>
      </c>
      <c r="C19" s="10" t="s">
        <v>219</v>
      </c>
      <c r="D19" s="57" t="s">
        <v>220</v>
      </c>
      <c r="E19" s="54" t="s">
        <v>59</v>
      </c>
    </row>
    <row r="20" spans="2:5" ht="42.75">
      <c r="B20" s="387"/>
      <c r="C20" s="10" t="s">
        <v>221</v>
      </c>
      <c r="D20" s="57" t="s">
        <v>222</v>
      </c>
      <c r="E20" s="54" t="s">
        <v>59</v>
      </c>
    </row>
    <row r="21" spans="2:5" ht="57">
      <c r="B21" s="60"/>
      <c r="C21" s="10" t="s">
        <v>62</v>
      </c>
      <c r="D21" s="57" t="s">
        <v>223</v>
      </c>
      <c r="E21" s="54" t="s">
        <v>59</v>
      </c>
    </row>
    <row r="22" spans="2:5" ht="57">
      <c r="B22" s="57" t="s">
        <v>0</v>
      </c>
      <c r="C22" s="10" t="s">
        <v>224</v>
      </c>
      <c r="D22" s="57" t="s">
        <v>225</v>
      </c>
      <c r="E22" s="54" t="s">
        <v>59</v>
      </c>
    </row>
    <row r="23" spans="2:5" ht="135.75" customHeight="1">
      <c r="B23" s="63" t="s">
        <v>126</v>
      </c>
      <c r="C23" s="61" t="s">
        <v>226</v>
      </c>
      <c r="D23" s="62" t="s">
        <v>227</v>
      </c>
      <c r="E23" s="61" t="s">
        <v>228</v>
      </c>
    </row>
    <row r="24" spans="2:5" ht="57">
      <c r="B24" s="60" t="s">
        <v>127</v>
      </c>
      <c r="C24" s="47" t="s">
        <v>229</v>
      </c>
      <c r="D24" s="60" t="s">
        <v>230</v>
      </c>
      <c r="E24" s="56" t="s">
        <v>65</v>
      </c>
    </row>
    <row r="25" spans="2:5" ht="57">
      <c r="B25" s="57" t="s">
        <v>128</v>
      </c>
      <c r="C25" s="14" t="s">
        <v>231</v>
      </c>
      <c r="D25" s="57" t="s">
        <v>232</v>
      </c>
      <c r="E25" s="54" t="s">
        <v>67</v>
      </c>
    </row>
    <row r="26" spans="2:5" ht="106.5" customHeight="1">
      <c r="B26" s="57" t="s">
        <v>129</v>
      </c>
      <c r="C26" s="65" t="s">
        <v>233</v>
      </c>
      <c r="D26" s="57" t="s">
        <v>99</v>
      </c>
      <c r="E26" s="54" t="s">
        <v>41</v>
      </c>
    </row>
    <row r="27" spans="2:5" ht="42.75">
      <c r="B27" s="57" t="s">
        <v>130</v>
      </c>
      <c r="C27" s="64" t="s">
        <v>234</v>
      </c>
      <c r="D27" s="57" t="s">
        <v>235</v>
      </c>
      <c r="E27" s="54" t="s">
        <v>43</v>
      </c>
    </row>
    <row r="28" spans="2:5" ht="28.5">
      <c r="B28" s="57" t="s">
        <v>131</v>
      </c>
      <c r="C28" s="56" t="s">
        <v>236</v>
      </c>
      <c r="D28" s="57" t="s">
        <v>232</v>
      </c>
      <c r="E28" s="54" t="s">
        <v>43</v>
      </c>
    </row>
    <row r="29" spans="2:5" ht="107.25" customHeight="1">
      <c r="B29" s="57" t="s">
        <v>132</v>
      </c>
      <c r="C29" s="55" t="s">
        <v>264</v>
      </c>
      <c r="D29" s="57" t="s">
        <v>100</v>
      </c>
      <c r="E29" s="54" t="s">
        <v>46</v>
      </c>
    </row>
    <row r="30" spans="2:5" ht="57">
      <c r="B30" s="57" t="s">
        <v>133</v>
      </c>
      <c r="C30" s="54" t="s">
        <v>237</v>
      </c>
      <c r="D30" s="57" t="s">
        <v>238</v>
      </c>
      <c r="E30" s="54" t="s">
        <v>41</v>
      </c>
    </row>
    <row r="31" spans="2:5" ht="57">
      <c r="B31" s="57" t="s">
        <v>239</v>
      </c>
      <c r="C31" s="54" t="s">
        <v>49</v>
      </c>
      <c r="D31" s="57" t="s">
        <v>240</v>
      </c>
      <c r="E31" s="54" t="s">
        <v>241</v>
      </c>
    </row>
    <row r="33" spans="2:5">
      <c r="B33" s="389" t="s">
        <v>193</v>
      </c>
      <c r="C33" s="384"/>
      <c r="D33" s="384"/>
      <c r="E33" s="384"/>
    </row>
    <row r="34" spans="2:5">
      <c r="B34" s="384"/>
      <c r="C34" s="384"/>
      <c r="D34" s="384"/>
      <c r="E34" s="384"/>
    </row>
    <row r="35" spans="2:5">
      <c r="B35" s="384"/>
      <c r="C35" s="384"/>
      <c r="D35" s="384"/>
      <c r="E35" s="384"/>
    </row>
    <row r="36" spans="2:5">
      <c r="B36" s="384"/>
      <c r="C36" s="384"/>
      <c r="D36" s="384"/>
      <c r="E36" s="384"/>
    </row>
    <row r="37" spans="2:5">
      <c r="B37" s="384"/>
      <c r="C37" s="384"/>
      <c r="D37" s="384"/>
      <c r="E37" s="384"/>
    </row>
    <row r="38" spans="2:5">
      <c r="B38" s="384"/>
      <c r="C38" s="384"/>
      <c r="D38" s="384"/>
      <c r="E38" s="384"/>
    </row>
    <row r="39" spans="2:5">
      <c r="B39" s="384"/>
      <c r="C39" s="384"/>
      <c r="D39" s="384"/>
      <c r="E39" s="384"/>
    </row>
    <row r="40" spans="2:5" ht="128.25" customHeight="1">
      <c r="B40" s="384"/>
      <c r="C40" s="384"/>
      <c r="D40" s="384"/>
      <c r="E40" s="384"/>
    </row>
    <row r="41" spans="2:5">
      <c r="B41" s="388" t="s">
        <v>191</v>
      </c>
      <c r="C41" s="388"/>
      <c r="D41" s="388"/>
      <c r="E41" s="388"/>
    </row>
    <row r="42" spans="2:5" ht="48.75" customHeight="1">
      <c r="B42" s="384" t="s">
        <v>50</v>
      </c>
      <c r="C42" s="384"/>
      <c r="D42" s="384"/>
      <c r="E42" s="384"/>
    </row>
    <row r="43" spans="2:5" ht="64.5" customHeight="1">
      <c r="B43" s="384" t="s">
        <v>188</v>
      </c>
      <c r="C43" s="384"/>
      <c r="D43" s="384"/>
      <c r="E43" s="384"/>
    </row>
    <row r="44" spans="2:5" ht="59.25" customHeight="1">
      <c r="B44" s="384" t="s">
        <v>189</v>
      </c>
      <c r="C44" s="384"/>
      <c r="D44" s="384"/>
      <c r="E44" s="384"/>
    </row>
    <row r="45" spans="2:5" ht="46.5" customHeight="1">
      <c r="B45" s="384" t="s">
        <v>190</v>
      </c>
      <c r="C45" s="384"/>
      <c r="D45" s="384"/>
      <c r="E45" s="384"/>
    </row>
    <row r="46" spans="2:5" ht="32.25" customHeight="1">
      <c r="B46" s="384" t="s">
        <v>192</v>
      </c>
      <c r="C46" s="384"/>
      <c r="D46" s="384"/>
      <c r="E46" s="384"/>
    </row>
    <row r="47" spans="2:5">
      <c r="B47" s="385" t="s">
        <v>179</v>
      </c>
      <c r="C47" s="384"/>
      <c r="D47" s="384"/>
      <c r="E47" s="384"/>
    </row>
    <row r="48" spans="2:5">
      <c r="B48" s="384"/>
      <c r="C48" s="384"/>
      <c r="D48" s="384"/>
      <c r="E48" s="384"/>
    </row>
    <row r="49" spans="2:5">
      <c r="B49" s="384"/>
      <c r="C49" s="384"/>
      <c r="D49" s="384"/>
      <c r="E49" s="384"/>
    </row>
    <row r="50" spans="2:5">
      <c r="B50" s="384"/>
      <c r="C50" s="384"/>
      <c r="D50" s="384"/>
      <c r="E50" s="384"/>
    </row>
    <row r="51" spans="2:5">
      <c r="B51" s="384"/>
      <c r="C51" s="384"/>
      <c r="D51" s="384"/>
      <c r="E51" s="384"/>
    </row>
    <row r="52" spans="2:5">
      <c r="B52" s="384"/>
      <c r="C52" s="384"/>
      <c r="D52" s="384"/>
      <c r="E52" s="384"/>
    </row>
    <row r="53" spans="2:5">
      <c r="B53" s="384"/>
      <c r="C53" s="384"/>
      <c r="D53" s="384"/>
      <c r="E53" s="384"/>
    </row>
    <row r="54" spans="2:5" ht="114" customHeight="1">
      <c r="B54" s="384"/>
      <c r="C54" s="384"/>
      <c r="D54" s="384"/>
      <c r="E54" s="384"/>
    </row>
    <row r="56" spans="2:5">
      <c r="B56" s="321" t="s">
        <v>194</v>
      </c>
    </row>
    <row r="57" spans="2:5" ht="63" customHeight="1">
      <c r="B57" s="383" t="s">
        <v>195</v>
      </c>
      <c r="C57" s="384"/>
      <c r="D57" s="384"/>
      <c r="E57" s="384"/>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25"/>
  <cols>
    <col min="2" max="2" width="46.59765625" customWidth="1"/>
    <col min="3" max="4" width="14.265625" customWidth="1"/>
  </cols>
  <sheetData>
    <row r="1" spans="1:8">
      <c r="A1" s="66" t="s">
        <v>103</v>
      </c>
    </row>
    <row r="3" spans="1:8" ht="64.5" customHeight="1">
      <c r="A3" s="68" t="s">
        <v>2</v>
      </c>
      <c r="B3" s="67" t="s">
        <v>1</v>
      </c>
      <c r="C3" s="69" t="s">
        <v>3</v>
      </c>
      <c r="D3" s="69"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23" t="s">
        <v>8</v>
      </c>
      <c r="B7" s="322" t="s">
        <v>244</v>
      </c>
      <c r="C7" s="323" t="s">
        <v>12</v>
      </c>
      <c r="D7" s="32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4" workbookViewId="0">
      <selection activeCell="I9" sqref="I9"/>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73046875" customWidth="1"/>
    <col min="9" max="9" width="9.3984375" customWidth="1"/>
  </cols>
  <sheetData>
    <row r="1" spans="1:31" ht="15.75">
      <c r="A1" s="221" t="str">
        <f>'Date initiale'!C3</f>
        <v>Universitatea de Arhitectură și Urbanism "Ion Mincu" București</v>
      </c>
      <c r="B1" s="221"/>
      <c r="C1" s="221"/>
      <c r="D1" s="2"/>
      <c r="E1" s="2"/>
      <c r="F1" s="3"/>
      <c r="G1" s="3"/>
      <c r="H1" s="3"/>
      <c r="I1" s="3"/>
    </row>
    <row r="2" spans="1:31" ht="15.75">
      <c r="A2" s="221" t="str">
        <f>'Date initiale'!B4&amp;" "&amp;'Date initiale'!C4</f>
        <v>Facultatea ARHITECTURA</v>
      </c>
      <c r="B2" s="221"/>
      <c r="C2" s="221"/>
      <c r="D2" s="2"/>
      <c r="E2" s="2"/>
      <c r="F2" s="3"/>
      <c r="G2" s="3"/>
      <c r="H2" s="3"/>
      <c r="I2" s="3"/>
    </row>
    <row r="3" spans="1:31" ht="15.75">
      <c r="A3" s="221" t="str">
        <f>'Date initiale'!B5&amp;" "&amp;'Date initiale'!C5</f>
        <v>Departamentul STIINTE TEHNICE</v>
      </c>
      <c r="B3" s="221"/>
      <c r="C3" s="221"/>
      <c r="D3" s="2"/>
      <c r="E3" s="2"/>
      <c r="F3" s="2"/>
      <c r="G3" s="2"/>
      <c r="H3" s="2"/>
      <c r="I3" s="2"/>
    </row>
    <row r="4" spans="1:31" ht="15.75">
      <c r="A4" s="391" t="str">
        <f>'Date initiale'!C6&amp;", "&amp;'Date initiale'!C7</f>
        <v>IATAN ALEXANDRU-MIRCEA, CONFERENTIAR</v>
      </c>
      <c r="B4" s="391"/>
      <c r="C4" s="391"/>
      <c r="D4" s="2"/>
      <c r="E4" s="2"/>
      <c r="F4" s="3"/>
      <c r="G4" s="3"/>
      <c r="H4" s="3"/>
      <c r="I4" s="3"/>
    </row>
    <row r="5" spans="1:31" ht="15.75">
      <c r="A5" s="222"/>
      <c r="B5" s="222"/>
      <c r="C5" s="222"/>
      <c r="D5" s="2"/>
      <c r="E5" s="2"/>
      <c r="F5" s="3"/>
      <c r="G5" s="3"/>
      <c r="H5" s="3"/>
      <c r="I5" s="3"/>
    </row>
    <row r="6" spans="1:31" ht="15.75">
      <c r="A6" s="390" t="s">
        <v>110</v>
      </c>
      <c r="B6" s="390"/>
      <c r="C6" s="390"/>
      <c r="D6" s="390"/>
      <c r="E6" s="390"/>
      <c r="F6" s="390"/>
      <c r="G6" s="390"/>
      <c r="H6" s="390"/>
      <c r="I6" s="390"/>
    </row>
    <row r="7" spans="1:31" ht="15.75">
      <c r="A7" s="390" t="str">
        <f>'Descriere indicatori'!B4&amp;". "&amp;'Descriere indicatori'!C4</f>
        <v xml:space="preserve">I1. Cărţi de autor/capitole publicate la edituri cu prestigiu internaţional* </v>
      </c>
      <c r="B7" s="390"/>
      <c r="C7" s="390"/>
      <c r="D7" s="390"/>
      <c r="E7" s="390"/>
      <c r="F7" s="390"/>
      <c r="G7" s="390"/>
      <c r="H7" s="390"/>
      <c r="I7" s="390"/>
    </row>
    <row r="8" spans="1:31" ht="16.149999999999999" thickBot="1">
      <c r="A8" s="26"/>
      <c r="B8" s="26"/>
      <c r="C8" s="26"/>
      <c r="D8" s="26"/>
      <c r="E8" s="26"/>
      <c r="F8" s="26"/>
      <c r="G8" s="26"/>
      <c r="H8" s="26"/>
      <c r="I8" s="26"/>
    </row>
    <row r="9" spans="1:31" s="6" customFormat="1" ht="57.4" thickBot="1">
      <c r="A9" s="165" t="s">
        <v>55</v>
      </c>
      <c r="B9" s="166" t="s">
        <v>83</v>
      </c>
      <c r="C9" s="166" t="s">
        <v>175</v>
      </c>
      <c r="D9" s="166" t="s">
        <v>85</v>
      </c>
      <c r="E9" s="166" t="s">
        <v>86</v>
      </c>
      <c r="F9" s="167" t="s">
        <v>87</v>
      </c>
      <c r="G9" s="166" t="s">
        <v>88</v>
      </c>
      <c r="H9" s="166" t="s">
        <v>89</v>
      </c>
      <c r="I9" s="168" t="s">
        <v>90</v>
      </c>
      <c r="J9" s="4"/>
      <c r="K9" s="224" t="s">
        <v>108</v>
      </c>
      <c r="L9" s="5"/>
      <c r="M9" s="5"/>
      <c r="N9" s="5"/>
      <c r="O9" s="5"/>
      <c r="P9" s="5"/>
      <c r="Q9" s="5"/>
      <c r="R9" s="5"/>
      <c r="S9" s="5"/>
      <c r="T9" s="5"/>
      <c r="U9" s="5"/>
      <c r="V9" s="5"/>
      <c r="W9" s="5"/>
      <c r="X9" s="5"/>
      <c r="Y9" s="5"/>
      <c r="Z9" s="5"/>
      <c r="AA9" s="5"/>
      <c r="AB9" s="5"/>
      <c r="AC9" s="5"/>
      <c r="AD9" s="5"/>
      <c r="AE9" s="5"/>
    </row>
    <row r="10" spans="1:31" s="6" customFormat="1" ht="15.75">
      <c r="A10" s="86">
        <v>1</v>
      </c>
      <c r="B10" s="94"/>
      <c r="C10" s="166"/>
      <c r="D10" s="166"/>
      <c r="E10" s="166"/>
      <c r="F10" s="166"/>
      <c r="G10" s="166"/>
      <c r="H10" s="166"/>
      <c r="I10" s="267"/>
      <c r="J10" s="8"/>
      <c r="K10" s="225" t="s">
        <v>109</v>
      </c>
      <c r="L10" s="324" t="s">
        <v>245</v>
      </c>
      <c r="M10" s="9"/>
      <c r="N10" s="9"/>
      <c r="O10" s="9"/>
      <c r="P10" s="9"/>
      <c r="Q10" s="9"/>
      <c r="R10" s="9"/>
      <c r="S10" s="9"/>
      <c r="T10" s="9"/>
      <c r="U10" s="5"/>
      <c r="V10" s="5"/>
      <c r="W10" s="5"/>
      <c r="X10" s="5"/>
      <c r="Y10" s="5"/>
      <c r="Z10" s="5"/>
      <c r="AA10" s="5"/>
      <c r="AB10" s="5"/>
      <c r="AC10" s="5"/>
      <c r="AD10" s="5"/>
      <c r="AE10" s="5"/>
    </row>
    <row r="11" spans="1:31" s="6" customFormat="1" ht="15.75">
      <c r="A11" s="90">
        <f>A10+1</f>
        <v>2</v>
      </c>
      <c r="B11" s="95"/>
      <c r="C11" s="94"/>
      <c r="D11" s="94"/>
      <c r="E11" s="94"/>
      <c r="F11" s="94"/>
      <c r="G11" s="94"/>
      <c r="H11" s="94"/>
      <c r="I11" s="267"/>
      <c r="J11" s="8"/>
      <c r="K11" s="52"/>
      <c r="L11" s="9"/>
      <c r="M11" s="9"/>
      <c r="N11" s="9"/>
      <c r="O11" s="9"/>
      <c r="P11" s="9"/>
      <c r="Q11" s="9"/>
      <c r="R11" s="9"/>
      <c r="S11" s="9"/>
      <c r="T11" s="9"/>
      <c r="U11" s="5"/>
      <c r="V11" s="5"/>
      <c r="W11" s="5"/>
      <c r="X11" s="5"/>
      <c r="Y11" s="5"/>
      <c r="Z11" s="5"/>
      <c r="AA11" s="5"/>
      <c r="AB11" s="5"/>
      <c r="AC11" s="5"/>
      <c r="AD11" s="5"/>
      <c r="AE11" s="5"/>
    </row>
    <row r="12" spans="1:31" s="6" customFormat="1" ht="15.75">
      <c r="A12" s="90">
        <f t="shared" ref="A12:A19" si="0">A11+1</f>
        <v>3</v>
      </c>
      <c r="B12" s="95"/>
      <c r="C12" s="95"/>
      <c r="D12" s="95"/>
      <c r="E12" s="95"/>
      <c r="F12" s="95"/>
      <c r="G12" s="95"/>
      <c r="H12" s="95"/>
      <c r="I12" s="267"/>
      <c r="J12" s="8"/>
      <c r="K12" s="9"/>
      <c r="L12" s="9"/>
      <c r="M12" s="9"/>
      <c r="N12" s="9"/>
      <c r="O12" s="9"/>
      <c r="P12" s="9"/>
      <c r="Q12" s="9"/>
      <c r="R12" s="9"/>
      <c r="S12" s="9"/>
      <c r="T12" s="9"/>
      <c r="U12" s="5"/>
      <c r="V12" s="5"/>
      <c r="W12" s="5"/>
      <c r="X12" s="5"/>
      <c r="Y12" s="5"/>
      <c r="Z12" s="5"/>
      <c r="AA12" s="5"/>
      <c r="AB12" s="5"/>
      <c r="AC12" s="5"/>
      <c r="AD12" s="5"/>
      <c r="AE12" s="5"/>
    </row>
    <row r="13" spans="1:31" s="6" customFormat="1" ht="15.75">
      <c r="A13" s="90">
        <f t="shared" si="0"/>
        <v>4</v>
      </c>
      <c r="B13" s="95"/>
      <c r="C13" s="95"/>
      <c r="D13" s="95"/>
      <c r="E13" s="95"/>
      <c r="F13" s="95"/>
      <c r="G13" s="95"/>
      <c r="H13" s="95"/>
      <c r="I13" s="267"/>
      <c r="J13" s="8"/>
      <c r="K13" s="9"/>
      <c r="L13" s="9"/>
      <c r="M13" s="9"/>
      <c r="N13" s="9"/>
      <c r="O13" s="9"/>
      <c r="P13" s="9"/>
      <c r="Q13" s="9"/>
      <c r="R13" s="9"/>
      <c r="S13" s="9"/>
      <c r="T13" s="9"/>
      <c r="U13" s="5"/>
      <c r="V13" s="5"/>
      <c r="W13" s="5"/>
      <c r="X13" s="5"/>
      <c r="Y13" s="5"/>
      <c r="Z13" s="5"/>
      <c r="AA13" s="5"/>
      <c r="AB13" s="5"/>
      <c r="AC13" s="5"/>
      <c r="AD13" s="5"/>
      <c r="AE13" s="5"/>
    </row>
    <row r="14" spans="1:31" s="6" customFormat="1" ht="15.75">
      <c r="A14" s="90">
        <f t="shared" si="0"/>
        <v>5</v>
      </c>
      <c r="B14" s="95"/>
      <c r="C14" s="95"/>
      <c r="D14" s="95"/>
      <c r="E14" s="95"/>
      <c r="F14" s="95"/>
      <c r="G14" s="95"/>
      <c r="H14" s="95"/>
      <c r="I14" s="267"/>
      <c r="J14" s="8"/>
      <c r="K14" s="9"/>
      <c r="L14" s="9"/>
      <c r="M14" s="9"/>
      <c r="N14" s="9"/>
      <c r="O14" s="9"/>
      <c r="P14" s="9"/>
      <c r="Q14" s="9"/>
      <c r="R14" s="9"/>
      <c r="S14" s="9"/>
      <c r="T14" s="9"/>
      <c r="U14" s="5"/>
      <c r="V14" s="5"/>
      <c r="W14" s="5"/>
      <c r="X14" s="5"/>
      <c r="Y14" s="5"/>
      <c r="Z14" s="5"/>
      <c r="AA14" s="5"/>
      <c r="AB14" s="5"/>
      <c r="AC14" s="5"/>
      <c r="AD14" s="5"/>
      <c r="AE14" s="5"/>
    </row>
    <row r="15" spans="1:31" s="6" customFormat="1" ht="15.75">
      <c r="A15" s="90">
        <f t="shared" si="0"/>
        <v>6</v>
      </c>
      <c r="B15" s="92"/>
      <c r="C15" s="92"/>
      <c r="D15" s="92"/>
      <c r="E15" s="93"/>
      <c r="F15" s="94"/>
      <c r="G15" s="95"/>
      <c r="H15" s="95"/>
      <c r="I15" s="267"/>
      <c r="J15" s="8"/>
      <c r="K15" s="9"/>
      <c r="L15" s="9"/>
      <c r="M15" s="9"/>
      <c r="N15" s="9"/>
      <c r="O15" s="9"/>
      <c r="P15" s="9"/>
      <c r="Q15" s="9"/>
      <c r="R15" s="9"/>
      <c r="S15" s="9"/>
      <c r="T15" s="9"/>
      <c r="U15" s="5"/>
      <c r="V15" s="5"/>
      <c r="W15" s="5"/>
      <c r="X15" s="5"/>
      <c r="Y15" s="5"/>
      <c r="Z15" s="5"/>
      <c r="AA15" s="5"/>
      <c r="AB15" s="5"/>
      <c r="AC15" s="5"/>
      <c r="AD15" s="5"/>
      <c r="AE15" s="5"/>
    </row>
    <row r="16" spans="1:31" s="6" customFormat="1" ht="15.75">
      <c r="A16" s="90">
        <f t="shared" si="0"/>
        <v>7</v>
      </c>
      <c r="B16" s="91"/>
      <c r="C16" s="92"/>
      <c r="D16" s="91"/>
      <c r="E16" s="93"/>
      <c r="F16" s="94"/>
      <c r="G16" s="95"/>
      <c r="H16" s="95"/>
      <c r="I16" s="267"/>
      <c r="J16" s="8"/>
      <c r="K16" s="9"/>
      <c r="L16" s="9"/>
      <c r="M16" s="9"/>
      <c r="N16" s="9"/>
      <c r="O16" s="9"/>
      <c r="P16" s="9"/>
      <c r="Q16" s="9"/>
      <c r="R16" s="9"/>
      <c r="S16" s="9"/>
      <c r="T16" s="9"/>
      <c r="U16" s="5"/>
      <c r="V16" s="5"/>
      <c r="W16" s="5"/>
      <c r="X16" s="5"/>
      <c r="Y16" s="5"/>
      <c r="Z16" s="5"/>
      <c r="AA16" s="5"/>
      <c r="AB16" s="5"/>
      <c r="AC16" s="5"/>
      <c r="AD16" s="5"/>
      <c r="AE16" s="5"/>
    </row>
    <row r="17" spans="1:31" s="6" customFormat="1" ht="15.75">
      <c r="A17" s="90">
        <f t="shared" si="0"/>
        <v>8</v>
      </c>
      <c r="B17" s="92"/>
      <c r="C17" s="92"/>
      <c r="D17" s="92"/>
      <c r="E17" s="93"/>
      <c r="F17" s="94"/>
      <c r="G17" s="95"/>
      <c r="H17" s="95"/>
      <c r="I17" s="267"/>
      <c r="J17" s="8"/>
      <c r="K17" s="9"/>
      <c r="L17" s="9"/>
      <c r="M17" s="9"/>
      <c r="N17" s="9"/>
      <c r="O17" s="9"/>
      <c r="P17" s="9"/>
      <c r="Q17" s="9"/>
      <c r="R17" s="9"/>
      <c r="S17" s="9"/>
      <c r="T17" s="9"/>
      <c r="U17" s="5"/>
      <c r="V17" s="5"/>
      <c r="W17" s="5"/>
      <c r="X17" s="5"/>
      <c r="Y17" s="5"/>
      <c r="Z17" s="5"/>
      <c r="AA17" s="5"/>
      <c r="AB17" s="5"/>
      <c r="AC17" s="5"/>
      <c r="AD17" s="5"/>
      <c r="AE17" s="5"/>
    </row>
    <row r="18" spans="1:31" s="6" customFormat="1" ht="15.75">
      <c r="A18" s="90">
        <f t="shared" si="0"/>
        <v>9</v>
      </c>
      <c r="B18" s="91"/>
      <c r="C18" s="92"/>
      <c r="D18" s="91"/>
      <c r="E18" s="93"/>
      <c r="F18" s="94"/>
      <c r="G18" s="95"/>
      <c r="H18" s="95"/>
      <c r="I18" s="267"/>
      <c r="J18" s="8"/>
      <c r="K18" s="9"/>
      <c r="L18" s="9"/>
      <c r="M18" s="9"/>
      <c r="N18" s="9"/>
      <c r="O18" s="9"/>
      <c r="P18" s="9"/>
      <c r="Q18" s="9"/>
      <c r="R18" s="9"/>
      <c r="S18" s="9"/>
      <c r="T18" s="9"/>
      <c r="U18" s="5"/>
      <c r="V18" s="5"/>
      <c r="W18" s="5"/>
      <c r="X18" s="5"/>
      <c r="Y18" s="5"/>
      <c r="Z18" s="5"/>
      <c r="AA18" s="5"/>
      <c r="AB18" s="5"/>
      <c r="AC18" s="5"/>
      <c r="AD18" s="5"/>
      <c r="AE18" s="5"/>
    </row>
    <row r="19" spans="1:31" s="6" customFormat="1" ht="16.149999999999999" thickBot="1">
      <c r="A19" s="103">
        <f t="shared" si="0"/>
        <v>10</v>
      </c>
      <c r="B19" s="97"/>
      <c r="C19" s="97"/>
      <c r="D19" s="97"/>
      <c r="E19" s="98"/>
      <c r="F19" s="99"/>
      <c r="G19" s="100"/>
      <c r="H19" s="100"/>
      <c r="I19" s="268"/>
      <c r="J19" s="8"/>
      <c r="K19" s="9"/>
      <c r="L19" s="9"/>
      <c r="M19" s="9"/>
      <c r="N19" s="9"/>
      <c r="O19" s="9"/>
      <c r="P19" s="9"/>
      <c r="Q19" s="9"/>
      <c r="R19" s="9"/>
      <c r="S19" s="9"/>
      <c r="T19" s="9"/>
      <c r="U19" s="5"/>
      <c r="V19" s="5"/>
      <c r="W19" s="5"/>
      <c r="X19" s="5"/>
      <c r="Y19" s="5"/>
      <c r="Z19" s="5"/>
      <c r="AA19" s="5"/>
      <c r="AB19" s="5"/>
      <c r="AC19" s="5"/>
      <c r="AD19" s="5"/>
      <c r="AE19" s="5"/>
    </row>
    <row r="20" spans="1:31" ht="14.65" thickBot="1">
      <c r="A20" s="298"/>
      <c r="B20" s="101"/>
      <c r="C20" s="101"/>
      <c r="D20" s="101"/>
      <c r="E20" s="101"/>
      <c r="F20" s="101"/>
      <c r="G20" s="101"/>
      <c r="H20" s="104" t="str">
        <f>"Total "&amp;LEFT(A7,2)</f>
        <v>Total I1</v>
      </c>
      <c r="I20" s="105">
        <f>SUM(I13:I19)</f>
        <v>0</v>
      </c>
    </row>
    <row r="22" spans="1:31"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31" ht="15.75">
      <c r="A1" s="221" t="str">
        <f>'Date initiale'!C3</f>
        <v>Universitatea de Arhitectură și Urbanism "Ion Mincu" București</v>
      </c>
      <c r="B1" s="221"/>
      <c r="C1" s="221"/>
      <c r="D1" s="2"/>
      <c r="E1" s="2"/>
      <c r="F1" s="3"/>
      <c r="G1" s="3"/>
      <c r="H1" s="3"/>
      <c r="I1" s="3"/>
    </row>
    <row r="2" spans="1:31" ht="15.75">
      <c r="A2" s="221" t="str">
        <f>'Date initiale'!B4&amp;" "&amp;'Date initiale'!C4</f>
        <v>Facultatea ARHITECTURA</v>
      </c>
      <c r="B2" s="221"/>
      <c r="C2" s="221"/>
      <c r="D2" s="2"/>
      <c r="E2" s="2"/>
      <c r="F2" s="3"/>
      <c r="G2" s="3"/>
      <c r="H2" s="3"/>
      <c r="I2" s="3"/>
    </row>
    <row r="3" spans="1:31" ht="15.75">
      <c r="A3" s="221" t="str">
        <f>'Date initiale'!B5&amp;" "&amp;'Date initiale'!C5</f>
        <v>Departamentul STIINTE TEHNICE</v>
      </c>
      <c r="B3" s="221"/>
      <c r="C3" s="221"/>
      <c r="D3" s="2"/>
      <c r="E3" s="2"/>
      <c r="F3" s="2"/>
      <c r="G3" s="2"/>
      <c r="H3" s="2"/>
      <c r="I3" s="2"/>
    </row>
    <row r="4" spans="1:31" ht="15.75">
      <c r="A4" s="391" t="str">
        <f>'Date initiale'!C6&amp;", "&amp;'Date initiale'!C7</f>
        <v>IATAN ALEXANDRU-MIRCEA, CONFERENTIAR</v>
      </c>
      <c r="B4" s="391"/>
      <c r="C4" s="391"/>
      <c r="D4" s="2"/>
      <c r="E4" s="2"/>
      <c r="F4" s="3"/>
      <c r="G4" s="3"/>
      <c r="H4" s="3"/>
      <c r="I4" s="3"/>
    </row>
    <row r="5" spans="1:31" ht="15.75">
      <c r="A5" s="222"/>
      <c r="B5" s="222"/>
      <c r="C5" s="222"/>
      <c r="D5" s="2"/>
      <c r="E5" s="2"/>
      <c r="F5" s="3"/>
      <c r="G5" s="3"/>
      <c r="H5" s="3"/>
      <c r="I5" s="3"/>
    </row>
    <row r="6" spans="1:31" ht="15.75">
      <c r="A6" s="390" t="s">
        <v>110</v>
      </c>
      <c r="B6" s="390"/>
      <c r="C6" s="390"/>
      <c r="D6" s="390"/>
      <c r="E6" s="390"/>
      <c r="F6" s="390"/>
      <c r="G6" s="390"/>
      <c r="H6" s="390"/>
      <c r="I6" s="390"/>
    </row>
    <row r="7" spans="1:31" ht="15.75">
      <c r="A7" s="390" t="str">
        <f>'Descriere indicatori'!B5&amp;". "&amp;'Descriere indicatori'!C5</f>
        <v xml:space="preserve">I2. Cărţi de autor publicate la edituri cu prestigiu naţional* </v>
      </c>
      <c r="B7" s="390"/>
      <c r="C7" s="390"/>
      <c r="D7" s="390"/>
      <c r="E7" s="390"/>
      <c r="F7" s="390"/>
      <c r="G7" s="390"/>
      <c r="H7" s="390"/>
      <c r="I7" s="390"/>
    </row>
    <row r="8" spans="1:31" ht="16.149999999999999" thickBot="1">
      <c r="A8" s="26"/>
      <c r="B8" s="26"/>
      <c r="C8" s="26"/>
      <c r="D8" s="26"/>
      <c r="E8" s="26"/>
      <c r="F8" s="26"/>
      <c r="G8" s="26"/>
      <c r="H8" s="26"/>
      <c r="I8" s="26"/>
    </row>
    <row r="9" spans="1:31" s="6" customFormat="1" ht="57.4" thickBot="1">
      <c r="A9" s="169" t="s">
        <v>55</v>
      </c>
      <c r="B9" s="170" t="s">
        <v>83</v>
      </c>
      <c r="C9" s="170" t="s">
        <v>84</v>
      </c>
      <c r="D9" s="170" t="s">
        <v>85</v>
      </c>
      <c r="E9" s="170" t="s">
        <v>86</v>
      </c>
      <c r="F9" s="171" t="s">
        <v>87</v>
      </c>
      <c r="G9" s="170" t="s">
        <v>88</v>
      </c>
      <c r="H9" s="170" t="s">
        <v>89</v>
      </c>
      <c r="I9" s="172" t="s">
        <v>90</v>
      </c>
      <c r="J9" s="4"/>
      <c r="K9" s="224" t="s">
        <v>108</v>
      </c>
      <c r="L9" s="5"/>
      <c r="M9" s="5"/>
      <c r="N9" s="5"/>
      <c r="O9" s="5"/>
      <c r="P9" s="5"/>
      <c r="Q9" s="5"/>
      <c r="R9" s="5"/>
      <c r="S9" s="5"/>
      <c r="T9" s="5"/>
      <c r="U9" s="5"/>
      <c r="V9" s="5"/>
      <c r="W9" s="5"/>
      <c r="X9" s="5"/>
      <c r="Y9" s="5"/>
      <c r="Z9" s="5"/>
      <c r="AA9" s="5"/>
      <c r="AB9" s="5"/>
      <c r="AC9" s="5"/>
      <c r="AD9" s="5"/>
      <c r="AE9" s="5"/>
    </row>
    <row r="10" spans="1:31" s="6" customFormat="1" ht="15.75">
      <c r="A10" s="106">
        <v>1</v>
      </c>
      <c r="B10" s="107"/>
      <c r="C10" s="108"/>
      <c r="D10" s="107"/>
      <c r="E10" s="109"/>
      <c r="F10" s="110"/>
      <c r="G10" s="107"/>
      <c r="H10" s="107"/>
      <c r="I10" s="269"/>
      <c r="J10" s="7"/>
      <c r="K10" s="225">
        <v>15</v>
      </c>
      <c r="L10" s="7" t="s">
        <v>246</v>
      </c>
      <c r="M10" s="7"/>
      <c r="N10" s="7"/>
      <c r="O10" s="7"/>
      <c r="P10" s="7"/>
      <c r="Q10" s="7"/>
      <c r="R10" s="7"/>
      <c r="S10" s="7"/>
      <c r="T10" s="7"/>
      <c r="U10" s="7"/>
      <c r="V10" s="7"/>
      <c r="W10" s="7"/>
      <c r="X10" s="7"/>
      <c r="Y10" s="7"/>
      <c r="Z10" s="7"/>
      <c r="AA10" s="7"/>
      <c r="AB10" s="7"/>
      <c r="AC10" s="7"/>
      <c r="AD10" s="7"/>
      <c r="AE10" s="7"/>
    </row>
    <row r="11" spans="1:31" s="6" customFormat="1" ht="15.75">
      <c r="A11" s="111">
        <f>A10+1</f>
        <v>2</v>
      </c>
      <c r="B11" s="112"/>
      <c r="C11" s="113"/>
      <c r="D11" s="112"/>
      <c r="E11" s="113"/>
      <c r="F11" s="114"/>
      <c r="G11" s="112"/>
      <c r="H11" s="112"/>
      <c r="I11" s="270"/>
      <c r="J11" s="7"/>
      <c r="K11"/>
      <c r="L11" s="7"/>
      <c r="M11" s="7"/>
      <c r="N11" s="7"/>
      <c r="O11" s="7"/>
      <c r="P11" s="7"/>
      <c r="Q11" s="7"/>
      <c r="R11" s="7"/>
      <c r="S11" s="7"/>
      <c r="T11" s="7"/>
      <c r="U11" s="7"/>
      <c r="V11" s="7"/>
      <c r="W11" s="7"/>
      <c r="X11" s="7"/>
      <c r="Y11" s="7"/>
      <c r="Z11" s="7"/>
      <c r="AA11" s="7"/>
      <c r="AB11" s="7"/>
      <c r="AC11" s="7"/>
      <c r="AD11" s="7"/>
      <c r="AE11" s="7"/>
    </row>
    <row r="12" spans="1:31" s="6" customFormat="1" ht="15.75">
      <c r="A12" s="111">
        <f t="shared" ref="A12:A19" si="0">A11+1</f>
        <v>3</v>
      </c>
      <c r="B12" s="113"/>
      <c r="C12" s="113"/>
      <c r="D12" s="112"/>
      <c r="E12" s="113"/>
      <c r="F12" s="114"/>
      <c r="G12" s="113"/>
      <c r="H12" s="112"/>
      <c r="I12" s="27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11">
        <f t="shared" si="0"/>
        <v>4</v>
      </c>
      <c r="B13" s="113"/>
      <c r="C13" s="113"/>
      <c r="D13" s="112"/>
      <c r="E13" s="113"/>
      <c r="F13" s="114"/>
      <c r="G13" s="113"/>
      <c r="H13" s="113"/>
      <c r="I13" s="27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1">
        <f t="shared" si="0"/>
        <v>5</v>
      </c>
      <c r="B14" s="112"/>
      <c r="C14" s="113"/>
      <c r="D14" s="112"/>
      <c r="E14" s="113"/>
      <c r="F14" s="114"/>
      <c r="G14" s="112"/>
      <c r="H14" s="112"/>
      <c r="I14" s="27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1">
        <f t="shared" si="0"/>
        <v>6</v>
      </c>
      <c r="B15" s="113"/>
      <c r="C15" s="113"/>
      <c r="D15" s="112"/>
      <c r="E15" s="113"/>
      <c r="F15" s="114"/>
      <c r="G15" s="113"/>
      <c r="H15" s="112"/>
      <c r="I15" s="27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1">
        <f t="shared" si="0"/>
        <v>7</v>
      </c>
      <c r="B16" s="113"/>
      <c r="C16" s="113"/>
      <c r="D16" s="112"/>
      <c r="E16" s="113"/>
      <c r="F16" s="114"/>
      <c r="G16" s="113"/>
      <c r="H16" s="113"/>
      <c r="I16" s="27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1">
        <f t="shared" si="0"/>
        <v>8</v>
      </c>
      <c r="B17" s="115"/>
      <c r="C17" s="113"/>
      <c r="D17" s="115"/>
      <c r="E17" s="116"/>
      <c r="F17" s="114"/>
      <c r="G17" s="113"/>
      <c r="H17" s="113"/>
      <c r="I17" s="27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11">
        <f t="shared" si="0"/>
        <v>9</v>
      </c>
      <c r="B18" s="115"/>
      <c r="C18" s="113"/>
      <c r="D18" s="115"/>
      <c r="E18" s="116"/>
      <c r="F18" s="114"/>
      <c r="G18" s="113"/>
      <c r="H18" s="113"/>
      <c r="I18" s="270"/>
      <c r="J18" s="7"/>
      <c r="K18" s="7"/>
      <c r="L18" s="7"/>
      <c r="M18" s="7"/>
      <c r="N18" s="7"/>
      <c r="O18" s="7"/>
      <c r="P18" s="7"/>
      <c r="Q18" s="7"/>
      <c r="R18" s="7"/>
      <c r="S18" s="7"/>
      <c r="T18" s="7"/>
      <c r="U18" s="7"/>
      <c r="V18" s="7"/>
      <c r="W18" s="7"/>
      <c r="X18" s="7"/>
      <c r="Y18" s="7"/>
      <c r="Z18" s="7"/>
      <c r="AA18" s="7"/>
      <c r="AB18" s="7"/>
      <c r="AC18" s="7"/>
      <c r="AD18" s="7"/>
      <c r="AE18" s="7"/>
    </row>
    <row r="19" spans="1:31" s="6" customFormat="1" ht="16.149999999999999" thickBot="1">
      <c r="A19" s="117">
        <f t="shared" si="0"/>
        <v>10</v>
      </c>
      <c r="B19" s="118"/>
      <c r="C19" s="119"/>
      <c r="D19" s="118"/>
      <c r="E19" s="119"/>
      <c r="F19" s="120"/>
      <c r="G19" s="120"/>
      <c r="H19" s="120"/>
      <c r="I19" s="271"/>
      <c r="J19" s="8"/>
      <c r="K19" s="9"/>
      <c r="L19" s="9"/>
      <c r="M19" s="9"/>
      <c r="N19" s="9"/>
      <c r="O19" s="9"/>
      <c r="P19" s="9"/>
      <c r="Q19" s="9"/>
      <c r="R19" s="9"/>
      <c r="S19" s="9"/>
      <c r="T19" s="9"/>
      <c r="U19" s="5"/>
      <c r="V19" s="5"/>
      <c r="W19" s="5"/>
      <c r="X19" s="5"/>
      <c r="Y19" s="5"/>
      <c r="Z19" s="5"/>
      <c r="AA19" s="5"/>
      <c r="AB19" s="5"/>
      <c r="AC19" s="5"/>
      <c r="AD19" s="5"/>
      <c r="AE19" s="5"/>
    </row>
    <row r="20" spans="1:31" s="6" customFormat="1" ht="16.149999999999999" thickBot="1">
      <c r="A20" s="309"/>
      <c r="B20" s="121"/>
      <c r="C20" s="121"/>
      <c r="D20" s="121"/>
      <c r="E20" s="121"/>
      <c r="F20" s="121"/>
      <c r="G20" s="121"/>
      <c r="H20" s="104" t="str">
        <f>"Total "&amp;LEFT(A7,2)</f>
        <v>Total I2</v>
      </c>
      <c r="I20" s="126">
        <f>SUM(I10:I19)</f>
        <v>0</v>
      </c>
      <c r="J20" s="9"/>
      <c r="K20" s="9"/>
      <c r="L20" s="5"/>
      <c r="M20" s="5"/>
      <c r="N20" s="5"/>
      <c r="O20" s="5"/>
      <c r="P20" s="5"/>
      <c r="Q20" s="5"/>
      <c r="R20" s="5"/>
      <c r="S20" s="5"/>
      <c r="T20" s="5"/>
      <c r="U20" s="5"/>
      <c r="V20" s="5"/>
    </row>
    <row r="21" spans="1:31" s="6" customFormat="1" ht="15.7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row r="25" spans="1:31" s="6" customFormat="1" ht="15.7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12">
      <c r="A1" s="221" t="str">
        <f>'Date initiale'!C3</f>
        <v>Universitatea de Arhitectură și Urbanism "Ion Mincu" București</v>
      </c>
      <c r="B1" s="221"/>
      <c r="C1" s="221"/>
    </row>
    <row r="2" spans="1:12">
      <c r="A2" s="221" t="str">
        <f>'Date initiale'!B4&amp;" "&amp;'Date initiale'!C4</f>
        <v>Facultatea ARHITECTURA</v>
      </c>
      <c r="B2" s="221"/>
      <c r="C2" s="221"/>
    </row>
    <row r="3" spans="1:12">
      <c r="A3" s="221" t="str">
        <f>'Date initiale'!B5&amp;" "&amp;'Date initiale'!C5</f>
        <v>Departamentul STIINTE TEHNICE</v>
      </c>
      <c r="B3" s="221"/>
      <c r="C3" s="221"/>
    </row>
    <row r="4" spans="1:12">
      <c r="A4" s="101" t="str">
        <f>'Date initiale'!C6&amp;", "&amp;'Date initiale'!C7</f>
        <v>IATAN ALEXANDRU-MIRCEA, CONFERENTIAR</v>
      </c>
      <c r="B4" s="101"/>
      <c r="C4" s="101"/>
    </row>
    <row r="5" spans="1:12">
      <c r="A5" s="101"/>
      <c r="B5" s="101"/>
      <c r="C5" s="101"/>
    </row>
    <row r="6" spans="1:12" ht="15.75">
      <c r="A6" s="390" t="s">
        <v>110</v>
      </c>
      <c r="B6" s="390"/>
      <c r="C6" s="390"/>
      <c r="D6" s="390"/>
      <c r="E6" s="390"/>
      <c r="F6" s="390"/>
      <c r="G6" s="390"/>
      <c r="H6" s="390"/>
      <c r="I6" s="390"/>
    </row>
    <row r="7" spans="1:12" ht="15.75">
      <c r="A7" s="390" t="str">
        <f>'Descriere indicatori'!B6&amp;". "&amp;'Descriere indicatori'!C6</f>
        <v xml:space="preserve">I3. Capitole de autor cuprinse în cărţi publicate la edituri cu prestigiu naţional* </v>
      </c>
      <c r="B7" s="390"/>
      <c r="C7" s="390"/>
      <c r="D7" s="390"/>
      <c r="E7" s="390"/>
      <c r="F7" s="390"/>
      <c r="G7" s="390"/>
      <c r="H7" s="390"/>
      <c r="I7" s="390"/>
    </row>
    <row r="8" spans="1:12" ht="16.149999999999999" thickBot="1">
      <c r="A8" s="26"/>
      <c r="B8" s="26"/>
      <c r="C8" s="26"/>
      <c r="D8" s="26"/>
      <c r="E8" s="26"/>
      <c r="F8" s="26"/>
      <c r="G8" s="26"/>
      <c r="H8" s="26"/>
      <c r="I8" s="26"/>
    </row>
    <row r="9" spans="1:12" ht="57.4" thickBot="1">
      <c r="A9" s="165" t="s">
        <v>55</v>
      </c>
      <c r="B9" s="166" t="s">
        <v>83</v>
      </c>
      <c r="C9" s="166" t="s">
        <v>175</v>
      </c>
      <c r="D9" s="166" t="s">
        <v>85</v>
      </c>
      <c r="E9" s="166" t="s">
        <v>86</v>
      </c>
      <c r="F9" s="167" t="s">
        <v>87</v>
      </c>
      <c r="G9" s="166" t="s">
        <v>88</v>
      </c>
      <c r="H9" s="166" t="s">
        <v>89</v>
      </c>
      <c r="I9" s="168" t="s">
        <v>90</v>
      </c>
      <c r="K9" s="224" t="s">
        <v>108</v>
      </c>
    </row>
    <row r="10" spans="1:12">
      <c r="A10" s="145">
        <v>1</v>
      </c>
      <c r="B10" s="128"/>
      <c r="C10" s="128"/>
      <c r="D10" s="128"/>
      <c r="E10" s="128"/>
      <c r="F10" s="129"/>
      <c r="G10" s="130"/>
      <c r="H10" s="129"/>
      <c r="I10" s="272"/>
      <c r="K10" s="225">
        <v>10</v>
      </c>
      <c r="L10" s="321" t="s">
        <v>247</v>
      </c>
    </row>
    <row r="11" spans="1:12">
      <c r="A11" s="90">
        <f>A10+1</f>
        <v>2</v>
      </c>
      <c r="B11" s="29"/>
      <c r="C11" s="29"/>
      <c r="D11" s="122"/>
      <c r="E11" s="29"/>
      <c r="F11" s="29"/>
      <c r="G11" s="29"/>
      <c r="H11" s="29"/>
      <c r="I11" s="273"/>
    </row>
    <row r="12" spans="1:12">
      <c r="A12" s="132">
        <f t="shared" ref="A12:A19" si="0">A11+1</f>
        <v>3</v>
      </c>
      <c r="B12" s="102"/>
      <c r="C12" s="124"/>
      <c r="D12" s="122"/>
      <c r="E12" s="133"/>
      <c r="F12" s="95"/>
      <c r="G12" s="95"/>
      <c r="H12" s="95"/>
      <c r="I12" s="274"/>
    </row>
    <row r="13" spans="1:12">
      <c r="A13" s="132">
        <f t="shared" si="0"/>
        <v>4</v>
      </c>
      <c r="B13" s="125"/>
      <c r="C13" s="29"/>
      <c r="D13" s="29"/>
      <c r="E13" s="29"/>
      <c r="F13" s="94"/>
      <c r="G13" s="94"/>
      <c r="H13" s="94"/>
      <c r="I13" s="267"/>
    </row>
    <row r="14" spans="1:12">
      <c r="A14" s="132">
        <f t="shared" si="0"/>
        <v>5</v>
      </c>
      <c r="B14" s="93"/>
      <c r="C14" s="29"/>
      <c r="D14" s="29"/>
      <c r="E14" s="29"/>
      <c r="F14" s="94"/>
      <c r="G14" s="94"/>
      <c r="H14" s="94"/>
      <c r="I14" s="275"/>
    </row>
    <row r="15" spans="1:12">
      <c r="A15" s="132">
        <f t="shared" si="0"/>
        <v>6</v>
      </c>
      <c r="B15" s="125"/>
      <c r="C15" s="29"/>
      <c r="D15" s="29"/>
      <c r="E15" s="93"/>
      <c r="F15" s="94"/>
      <c r="G15" s="94"/>
      <c r="H15" s="94"/>
      <c r="I15" s="267"/>
    </row>
    <row r="16" spans="1:12">
      <c r="A16" s="132">
        <f t="shared" si="0"/>
        <v>7</v>
      </c>
      <c r="B16" s="93"/>
      <c r="C16" s="29"/>
      <c r="D16" s="29"/>
      <c r="E16" s="29"/>
      <c r="F16" s="94"/>
      <c r="G16" s="94"/>
      <c r="H16" s="94"/>
      <c r="I16" s="275"/>
    </row>
    <row r="17" spans="1:9">
      <c r="A17" s="132">
        <f t="shared" si="0"/>
        <v>8</v>
      </c>
      <c r="B17" s="125"/>
      <c r="C17" s="29"/>
      <c r="D17" s="29"/>
      <c r="E17" s="93"/>
      <c r="F17" s="94"/>
      <c r="G17" s="94"/>
      <c r="H17" s="94"/>
      <c r="I17" s="267"/>
    </row>
    <row r="18" spans="1:9">
      <c r="A18" s="132">
        <f t="shared" si="0"/>
        <v>9</v>
      </c>
      <c r="B18" s="123"/>
      <c r="C18" s="133"/>
      <c r="D18" s="122"/>
      <c r="E18" s="127"/>
      <c r="F18" s="95"/>
      <c r="G18" s="95"/>
      <c r="H18" s="95"/>
      <c r="I18" s="267"/>
    </row>
    <row r="19" spans="1:9" ht="14.65" thickBot="1">
      <c r="A19" s="134">
        <f t="shared" si="0"/>
        <v>10</v>
      </c>
      <c r="B19" s="135"/>
      <c r="C19" s="136"/>
      <c r="D19" s="136"/>
      <c r="E19" s="136"/>
      <c r="F19" s="99"/>
      <c r="G19" s="99"/>
      <c r="H19" s="99"/>
      <c r="I19" s="268"/>
    </row>
    <row r="20" spans="1:9" ht="14.65" thickBot="1">
      <c r="A20" s="298"/>
      <c r="B20" s="101"/>
      <c r="C20" s="101"/>
      <c r="D20" s="101"/>
      <c r="E20" s="101"/>
      <c r="F20" s="101"/>
      <c r="G20" s="101"/>
      <c r="H20" s="104" t="str">
        <f>"Total "&amp;LEFT(A7,2)</f>
        <v>Total I3</v>
      </c>
      <c r="I20" s="105">
        <f>SUM(I10:I19)</f>
        <v>0</v>
      </c>
    </row>
    <row r="22" spans="1:9"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M22"/>
  <sheetViews>
    <sheetView workbookViewId="0">
      <selection activeCell="B10" sqref="B10:I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3">
      <c r="A1" s="221" t="str">
        <f>'Date initiale'!C3</f>
        <v>Universitatea de Arhitectură și Urbanism "Ion Mincu" București</v>
      </c>
      <c r="B1" s="221"/>
      <c r="C1" s="221"/>
    </row>
    <row r="2" spans="1:13">
      <c r="A2" s="221" t="str">
        <f>'Date initiale'!B4&amp;" "&amp;'Date initiale'!C4</f>
        <v>Facultatea ARHITECTURA</v>
      </c>
      <c r="B2" s="221"/>
      <c r="C2" s="221"/>
    </row>
    <row r="3" spans="1:13">
      <c r="A3" s="221" t="str">
        <f>'Date initiale'!B5&amp;" "&amp;'Date initiale'!C5</f>
        <v>Departamentul STIINTE TEHNICE</v>
      </c>
      <c r="B3" s="221"/>
      <c r="C3" s="221"/>
    </row>
    <row r="4" spans="1:13">
      <c r="A4" s="101" t="str">
        <f>'Date initiale'!C6&amp;", "&amp;'Date initiale'!C7</f>
        <v>IATAN ALEXANDRU-MIRCEA, CONFERENTIAR</v>
      </c>
      <c r="B4" s="101"/>
      <c r="C4" s="101"/>
    </row>
    <row r="5" spans="1:13">
      <c r="A5" s="101"/>
      <c r="B5" s="101"/>
      <c r="C5" s="101"/>
    </row>
    <row r="6" spans="1:13" ht="15.75">
      <c r="A6" s="390" t="s">
        <v>110</v>
      </c>
      <c r="B6" s="390"/>
      <c r="C6" s="390"/>
      <c r="D6" s="390"/>
      <c r="E6" s="390"/>
      <c r="F6" s="390"/>
      <c r="G6" s="390"/>
      <c r="H6" s="390"/>
      <c r="I6" s="390"/>
    </row>
    <row r="7" spans="1:13" ht="15.75">
      <c r="A7" s="390" t="str">
        <f>'Descriere indicatori'!B7&amp;". "&amp;'Descriere indicatori'!C7</f>
        <v xml:space="preserve">I4. Articole in extenso în reviste ştiinţifice de specialitate* </v>
      </c>
      <c r="B7" s="390"/>
      <c r="C7" s="390"/>
      <c r="D7" s="390"/>
      <c r="E7" s="390"/>
      <c r="F7" s="390"/>
      <c r="G7" s="390"/>
      <c r="H7" s="390"/>
      <c r="I7" s="390"/>
    </row>
    <row r="8" spans="1:13" ht="14.65" thickBot="1">
      <c r="A8" s="137"/>
      <c r="B8" s="137"/>
      <c r="C8" s="137"/>
      <c r="D8" s="137"/>
      <c r="E8" s="137"/>
      <c r="F8" s="137"/>
      <c r="G8" s="137"/>
      <c r="H8" s="137"/>
      <c r="I8" s="137"/>
    </row>
    <row r="9" spans="1:13" ht="28.9" thickBot="1">
      <c r="A9" s="165" t="s">
        <v>55</v>
      </c>
      <c r="B9" s="140" t="s">
        <v>83</v>
      </c>
      <c r="C9" s="140" t="s">
        <v>56</v>
      </c>
      <c r="D9" s="140" t="s">
        <v>57</v>
      </c>
      <c r="E9" s="140" t="s">
        <v>80</v>
      </c>
      <c r="F9" s="141" t="s">
        <v>87</v>
      </c>
      <c r="G9" s="140" t="s">
        <v>58</v>
      </c>
      <c r="H9" s="140" t="s">
        <v>111</v>
      </c>
      <c r="I9" s="142" t="s">
        <v>90</v>
      </c>
      <c r="K9" s="224" t="s">
        <v>108</v>
      </c>
    </row>
    <row r="10" spans="1:13">
      <c r="A10" s="86">
        <v>1</v>
      </c>
      <c r="B10" s="326"/>
      <c r="C10" s="330"/>
      <c r="D10" s="326"/>
      <c r="E10" s="327"/>
      <c r="F10" s="328"/>
      <c r="G10" s="329"/>
      <c r="H10" s="329"/>
      <c r="I10" s="270"/>
      <c r="K10" s="225">
        <v>10</v>
      </c>
      <c r="L10" s="321" t="s">
        <v>248</v>
      </c>
      <c r="M10" t="s">
        <v>285</v>
      </c>
    </row>
    <row r="11" spans="1:13">
      <c r="A11" s="90">
        <f>A10+1</f>
        <v>2</v>
      </c>
      <c r="B11" s="91"/>
      <c r="C11" s="92"/>
      <c r="D11" s="91"/>
      <c r="E11" s="93"/>
      <c r="F11" s="94"/>
      <c r="G11" s="95"/>
      <c r="H11" s="95"/>
      <c r="I11" s="270"/>
    </row>
    <row r="12" spans="1:13">
      <c r="A12" s="90">
        <f t="shared" ref="A12:A17" si="0">A11+1</f>
        <v>3</v>
      </c>
      <c r="B12" s="92"/>
      <c r="C12" s="92"/>
      <c r="D12" s="92"/>
      <c r="E12" s="93"/>
      <c r="F12" s="94"/>
      <c r="G12" s="95"/>
      <c r="H12" s="95"/>
      <c r="I12" s="270"/>
    </row>
    <row r="13" spans="1:13">
      <c r="A13" s="90">
        <f t="shared" si="0"/>
        <v>4</v>
      </c>
      <c r="B13" s="92"/>
      <c r="C13" s="92"/>
      <c r="D13" s="92"/>
      <c r="E13" s="93"/>
      <c r="F13" s="94"/>
      <c r="G13" s="94"/>
      <c r="H13" s="94"/>
      <c r="I13" s="270"/>
    </row>
    <row r="14" spans="1:13">
      <c r="A14" s="90">
        <f t="shared" si="0"/>
        <v>5</v>
      </c>
      <c r="B14" s="92"/>
      <c r="C14" s="92"/>
      <c r="D14" s="92"/>
      <c r="E14" s="93"/>
      <c r="F14" s="94"/>
      <c r="G14" s="94"/>
      <c r="H14" s="94"/>
      <c r="I14" s="270"/>
    </row>
    <row r="15" spans="1:13">
      <c r="A15" s="90">
        <f t="shared" si="0"/>
        <v>6</v>
      </c>
      <c r="B15" s="92"/>
      <c r="C15" s="92"/>
      <c r="D15" s="92"/>
      <c r="E15" s="93"/>
      <c r="F15" s="94"/>
      <c r="G15" s="94"/>
      <c r="H15" s="94"/>
      <c r="I15" s="270"/>
    </row>
    <row r="16" spans="1:13">
      <c r="A16" s="90">
        <f t="shared" si="0"/>
        <v>7</v>
      </c>
      <c r="B16" s="92"/>
      <c r="C16" s="92"/>
      <c r="D16" s="92"/>
      <c r="E16" s="93"/>
      <c r="F16" s="94"/>
      <c r="G16" s="94"/>
      <c r="H16" s="94"/>
      <c r="I16" s="270"/>
    </row>
    <row r="17" spans="1:9">
      <c r="A17" s="90">
        <f t="shared" si="0"/>
        <v>8</v>
      </c>
      <c r="B17" s="92"/>
      <c r="C17" s="92"/>
      <c r="D17" s="92"/>
      <c r="E17" s="93"/>
      <c r="F17" s="94"/>
      <c r="G17" s="94"/>
      <c r="H17" s="94"/>
      <c r="I17" s="270"/>
    </row>
    <row r="18" spans="1:9">
      <c r="A18" s="90">
        <f>A17+1</f>
        <v>9</v>
      </c>
      <c r="B18" s="92"/>
      <c r="C18" s="92"/>
      <c r="D18" s="92"/>
      <c r="E18" s="93"/>
      <c r="F18" s="94"/>
      <c r="G18" s="94"/>
      <c r="H18" s="94"/>
      <c r="I18" s="270"/>
    </row>
    <row r="19" spans="1:9" ht="14.65" thickBot="1">
      <c r="A19" s="96">
        <f>A18+1</f>
        <v>10</v>
      </c>
      <c r="B19" s="97"/>
      <c r="C19" s="97"/>
      <c r="D19" s="97"/>
      <c r="E19" s="98"/>
      <c r="F19" s="99"/>
      <c r="G19" s="99"/>
      <c r="H19" s="99"/>
      <c r="I19" s="271"/>
    </row>
    <row r="20" spans="1:9" ht="14.65" thickBot="1">
      <c r="A20" s="307"/>
      <c r="B20" s="101"/>
      <c r="C20" s="101"/>
      <c r="D20" s="101"/>
      <c r="E20" s="101"/>
      <c r="F20" s="101"/>
      <c r="G20" s="101"/>
      <c r="H20" s="104" t="str">
        <f>"Total "&amp;LEFT(A7,2)</f>
        <v>Total I4</v>
      </c>
      <c r="I20" s="144">
        <f>SUM(I10:I19)</f>
        <v>0</v>
      </c>
    </row>
    <row r="22" spans="1:9" ht="33.75" customHeight="1">
      <c r="A22" s="39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Alexandru IATAN</cp:lastModifiedBy>
  <cp:lastPrinted>2024-06-23T08:30:29Z</cp:lastPrinted>
  <dcterms:created xsi:type="dcterms:W3CDTF">2013-01-10T17:13:12Z</dcterms:created>
  <dcterms:modified xsi:type="dcterms:W3CDTF">2024-06-23T08:31:29Z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