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M:\EXAMEN POST 2024\2024 ACTE POST CONF\"/>
    </mc:Choice>
  </mc:AlternateContent>
  <bookViews>
    <workbookView xWindow="0" yWindow="2400" windowWidth="28800" windowHeight="12435" tabRatio="928" firstSheet="1" activeTab="27"/>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18" r:id="rId24"/>
    <sheet name="I16" sheetId="19" r:id="rId25"/>
    <sheet name="I17" sheetId="20" r:id="rId26"/>
    <sheet name="I18" sheetId="21" r:id="rId27"/>
    <sheet name="I19" sheetId="22" r:id="rId28"/>
    <sheet name="I20" sheetId="23" r:id="rId29"/>
    <sheet name="I21" sheetId="24" r:id="rId30"/>
    <sheet name="I22" sheetId="25" r:id="rId31"/>
    <sheet name="I23" sheetId="26" r:id="rId32"/>
    <sheet name="liste" sheetId="33" state="hidden" r:id="rId33"/>
  </sheets>
  <externalReferences>
    <externalReference r:id="rId34"/>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indicatori'!$A$1:$D$43</definedName>
    <definedName name="_xlnm.Print_Area" localSheetId="2">'Fisa verificare'!$A$1:$C$47</definedName>
    <definedName name="_xlnm.Print_Area" localSheetId="5">'I1'!$A$1:$I$22</definedName>
    <definedName name="_xlnm.Print_Area" localSheetId="14">'I10'!$A$1:$I$36</definedName>
    <definedName name="_xlnm.Print_Area" localSheetId="15">I11a!$A$1:$I$15</definedName>
    <definedName name="_xlnm.Print_Area" localSheetId="16">I11b!$A$1:$H$14</definedName>
    <definedName name="_xlnm.Print_Area" localSheetId="17">I11c!$A$1:$G$25</definedName>
    <definedName name="_xlnm.Print_Area" localSheetId="18">'I12'!$A$1:$H$14</definedName>
    <definedName name="_xlnm.Print_Area" localSheetId="19">'I13'!$A$1:$H$31</definedName>
    <definedName name="_xlnm.Print_Area" localSheetId="20">I14a!$A$1:$H$22</definedName>
    <definedName name="_xlnm.Print_Area" localSheetId="21">I14b!$A$1:$H$17</definedName>
    <definedName name="_xlnm.Print_Area" localSheetId="22">I14c!$A$1:$H$16</definedName>
    <definedName name="_xlnm.Print_Area" localSheetId="23">'I15'!$A$1:$D$15</definedName>
    <definedName name="_xlnm.Print_Area" localSheetId="24">'I16'!$A$1:$D$16</definedName>
    <definedName name="_xlnm.Print_Area" localSheetId="25">'I17'!$A$1:$D$27</definedName>
    <definedName name="_xlnm.Print_Area" localSheetId="26">'I18'!$A$1:$E$20</definedName>
    <definedName name="_xlnm.Print_Area" localSheetId="27">'I19'!$A$1:$E$79</definedName>
    <definedName name="_xlnm.Print_Area" localSheetId="6">'I2'!$A$1:$I$22</definedName>
    <definedName name="_xlnm.Print_Area" localSheetId="28">'I20'!$A$1:$D$20</definedName>
    <definedName name="_xlnm.Print_Area" localSheetId="29">'I21'!$A$1:$D$20</definedName>
    <definedName name="_xlnm.Print_Area" localSheetId="30">'I22'!$A$1:$D$53</definedName>
    <definedName name="_xlnm.Print_Area" localSheetId="31">'I23'!$A$1:$F$20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'I7'!$A$1:$I$37</definedName>
    <definedName name="_xlnm.Print_Area" localSheetId="12">'I8'!$A$1:$I$15</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77" i="22" l="1"/>
  <c r="A78" i="22"/>
  <c r="A17" i="20" l="1"/>
  <c r="A18" i="20" s="1"/>
  <c r="A19" i="20" s="1"/>
  <c r="A20" i="20" s="1"/>
  <c r="A21" i="20" s="1"/>
  <c r="A22" i="20" s="1"/>
  <c r="A23" i="20" s="1"/>
  <c r="A24" i="20" s="1"/>
  <c r="I34" i="13" l="1"/>
  <c r="I35" i="10" l="1"/>
  <c r="I12" i="10"/>
  <c r="I11" i="10"/>
  <c r="I12" i="11"/>
  <c r="I11" i="11"/>
  <c r="I10" i="11"/>
  <c r="H14" i="29"/>
  <c r="G25" i="28"/>
  <c r="H14" i="34"/>
  <c r="H11" i="34"/>
  <c r="H10" i="34"/>
  <c r="D25" i="20"/>
  <c r="E10" i="22"/>
  <c r="E79" i="22" s="1"/>
  <c r="D53" i="25"/>
  <c r="A2" i="36" l="1"/>
  <c r="A4" i="36"/>
  <c r="A6" i="36"/>
  <c r="A5" i="36" l="1"/>
  <c r="A3" i="36"/>
  <c r="A46" i="36"/>
  <c r="C36" i="36"/>
  <c r="C33" i="36"/>
  <c r="F20" i="26"/>
  <c r="C37" i="36" s="1"/>
  <c r="A11" i="26"/>
  <c r="A12" i="26" s="1"/>
  <c r="A13" i="26" s="1"/>
  <c r="A14" i="26" s="1"/>
  <c r="A15" i="26" s="1"/>
  <c r="A16" i="26" s="1"/>
  <c r="A17" i="26" s="1"/>
  <c r="A18" i="26" s="1"/>
  <c r="A19" i="26" s="1"/>
  <c r="A7" i="26"/>
  <c r="E20" i="26" s="1"/>
  <c r="A7" i="25"/>
  <c r="C53" i="25" s="1"/>
  <c r="D20" i="23"/>
  <c r="A11" i="24"/>
  <c r="A12" i="24" s="1"/>
  <c r="A13" i="24" s="1"/>
  <c r="A14" i="24" s="1"/>
  <c r="A15" i="24" s="1"/>
  <c r="A16" i="24" s="1"/>
  <c r="A17" i="24" s="1"/>
  <c r="A18" i="24" s="1"/>
  <c r="A19" i="24" s="1"/>
  <c r="A7" i="24"/>
  <c r="C20" i="24" s="1"/>
  <c r="A11" i="23"/>
  <c r="A12" i="23"/>
  <c r="A13" i="23" s="1"/>
  <c r="A14" i="23" s="1"/>
  <c r="A15" i="23" s="1"/>
  <c r="A16" i="23" s="1"/>
  <c r="A17" i="23" s="1"/>
  <c r="A18" i="23" s="1"/>
  <c r="A19" i="23" s="1"/>
  <c r="A7" i="23"/>
  <c r="C20" i="23" s="1"/>
  <c r="A11" i="22"/>
  <c r="A12" i="22" s="1"/>
  <c r="A13" i="22" s="1"/>
  <c r="A14" i="22" s="1"/>
  <c r="A15" i="22" s="1"/>
  <c r="A16" i="22" s="1"/>
  <c r="A17" i="22" s="1"/>
  <c r="A18" i="22" s="1"/>
  <c r="A19" i="22" s="1"/>
  <c r="A20" i="22" s="1"/>
  <c r="A21" i="22" s="1"/>
  <c r="A22" i="22" s="1"/>
  <c r="A23" i="22" s="1"/>
  <c r="A24" i="22" s="1"/>
  <c r="A25" i="22" s="1"/>
  <c r="A26" i="22" s="1"/>
  <c r="A27" i="22" s="1"/>
  <c r="A28" i="22" s="1"/>
  <c r="A29" i="22" s="1"/>
  <c r="A30" i="22" s="1"/>
  <c r="A31" i="22" s="1"/>
  <c r="A32" i="22" s="1"/>
  <c r="A33" i="22" s="1"/>
  <c r="A34" i="22" s="1"/>
  <c r="A35" i="22" s="1"/>
  <c r="A36" i="22" s="1"/>
  <c r="A37" i="22" s="1"/>
  <c r="A38" i="22" s="1"/>
  <c r="A39" i="22" s="1"/>
  <c r="A40" i="22" s="1"/>
  <c r="A41" i="22" s="1"/>
  <c r="A42" i="22" s="1"/>
  <c r="A43" i="22" s="1"/>
  <c r="A44" i="22" s="1"/>
  <c r="A45" i="22" s="1"/>
  <c r="A46" i="22" s="1"/>
  <c r="A47" i="22" s="1"/>
  <c r="A48" i="22" s="1"/>
  <c r="A49" i="22" s="1"/>
  <c r="A50" i="22" s="1"/>
  <c r="A51" i="22" s="1"/>
  <c r="A52" i="22" s="1"/>
  <c r="A53" i="22" s="1"/>
  <c r="A54" i="22" s="1"/>
  <c r="A55" i="22" s="1"/>
  <c r="A56" i="22" s="1"/>
  <c r="A57" i="22" s="1"/>
  <c r="A58" i="22" s="1"/>
  <c r="A59" i="22" s="1"/>
  <c r="A60" i="22" s="1"/>
  <c r="A61" i="22" s="1"/>
  <c r="A62" i="22" s="1"/>
  <c r="A63" i="22" s="1"/>
  <c r="A64" i="22" s="1"/>
  <c r="A65" i="22" s="1"/>
  <c r="A66" i="22" s="1"/>
  <c r="A67" i="22" s="1"/>
  <c r="A68" i="22" s="1"/>
  <c r="A69" i="22" s="1"/>
  <c r="A70" i="22" s="1"/>
  <c r="A71" i="22" s="1"/>
  <c r="A72" i="22" s="1"/>
  <c r="A73" i="22" s="1"/>
  <c r="A74" i="22" s="1"/>
  <c r="A75" i="22" s="1"/>
  <c r="A76" i="22" s="1"/>
  <c r="A7" i="22"/>
  <c r="D79" i="22" s="1"/>
  <c r="E20" i="21"/>
  <c r="C32" i="36" s="1"/>
  <c r="A11" i="21"/>
  <c r="A12" i="21" s="1"/>
  <c r="A13" i="21" s="1"/>
  <c r="A14" i="21" s="1"/>
  <c r="A15" i="21" s="1"/>
  <c r="A16" i="21" s="1"/>
  <c r="A17" i="21" s="1"/>
  <c r="A18" i="21" s="1"/>
  <c r="A19" i="21" s="1"/>
  <c r="A7" i="21"/>
  <c r="D20" i="21"/>
  <c r="A27" i="20"/>
  <c r="A11" i="20"/>
  <c r="A12" i="20" s="1"/>
  <c r="A13" i="20" s="1"/>
  <c r="A14" i="20" s="1"/>
  <c r="A15" i="20" s="1"/>
  <c r="A16" i="20" s="1"/>
  <c r="A7" i="20"/>
  <c r="C25" i="20" s="1"/>
  <c r="A11" i="19"/>
  <c r="A12" i="19" s="1"/>
  <c r="A13" i="19" s="1"/>
  <c r="A14" i="19" s="1"/>
  <c r="A15" i="19" s="1"/>
  <c r="A7" i="19"/>
  <c r="C16" i="19" s="1"/>
  <c r="A11" i="18"/>
  <c r="A12" i="18" s="1"/>
  <c r="A13" i="18" s="1"/>
  <c r="A14" i="18" s="1"/>
  <c r="I20" i="9"/>
  <c r="C16" i="36" s="1"/>
  <c r="I20" i="7"/>
  <c r="C14" i="36" s="1"/>
  <c r="I20" i="8"/>
  <c r="C15" i="36" s="1"/>
  <c r="A36" i="13"/>
  <c r="A22" i="12"/>
  <c r="A15" i="11"/>
  <c r="A37"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15" i="18" s="1"/>
  <c r="A7" i="34"/>
  <c r="G14" i="34" s="1"/>
  <c r="A16" i="34"/>
  <c r="C28" i="36"/>
  <c r="A13" i="34"/>
  <c r="A3" i="34"/>
  <c r="A2" i="34"/>
  <c r="A1" i="34"/>
  <c r="A17" i="30"/>
  <c r="A11" i="30"/>
  <c r="A12" i="30" s="1"/>
  <c r="A13" i="30" s="1"/>
  <c r="A14" i="30" s="1"/>
  <c r="A7" i="30"/>
  <c r="G15" i="30" s="1"/>
  <c r="A7" i="17"/>
  <c r="G20" i="17" s="1"/>
  <c r="A22" i="17"/>
  <c r="H20" i="17"/>
  <c r="C26" i="36" s="1"/>
  <c r="A11" i="17"/>
  <c r="A12" i="17"/>
  <c r="A13" i="17" s="1"/>
  <c r="A14" i="17" s="1"/>
  <c r="A15" i="17" s="1"/>
  <c r="A16" i="17" s="1"/>
  <c r="A17" i="17" s="1"/>
  <c r="A18" i="17" s="1"/>
  <c r="A19" i="17" s="1"/>
  <c r="A31" i="16"/>
  <c r="A7" i="16"/>
  <c r="G29" i="16" s="1"/>
  <c r="A11" i="16"/>
  <c r="A12" i="16" s="1"/>
  <c r="A13" i="16" s="1"/>
  <c r="A14" i="16" s="1"/>
  <c r="A15" i="16" s="1"/>
  <c r="A16" i="16" s="1"/>
  <c r="A17" i="16" s="1"/>
  <c r="A18" i="16" s="1"/>
  <c r="A19" i="16" s="1"/>
  <c r="A20" i="16" s="1"/>
  <c r="A21" i="16" s="1"/>
  <c r="A22" i="16" s="1"/>
  <c r="A23" i="16" s="1"/>
  <c r="A24" i="16" s="1"/>
  <c r="A25" i="16" s="1"/>
  <c r="A26" i="16" s="1"/>
  <c r="A27" i="16" s="1"/>
  <c r="A28" i="16" s="1"/>
  <c r="A14" i="15"/>
  <c r="A11" i="15"/>
  <c r="A7" i="15"/>
  <c r="G12" i="15" s="1"/>
  <c r="A11" i="28"/>
  <c r="A12" i="28" s="1"/>
  <c r="A13" i="28" s="1"/>
  <c r="A14" i="28" s="1"/>
  <c r="A15" i="28" s="1"/>
  <c r="A16" i="28" s="1"/>
  <c r="A17" i="28" s="1"/>
  <c r="A18" i="28" s="1"/>
  <c r="A19" i="28" s="1"/>
  <c r="A20" i="28" s="1"/>
  <c r="A21" i="28" s="1"/>
  <c r="A22" i="28" s="1"/>
  <c r="A23" i="28" s="1"/>
  <c r="A24" i="28" s="1"/>
  <c r="A7" i="28"/>
  <c r="F25" i="28" s="1"/>
  <c r="A7" i="29"/>
  <c r="G14" i="29" s="1"/>
  <c r="A11" i="14"/>
  <c r="A12" i="14" s="1"/>
  <c r="A13" i="14" s="1"/>
  <c r="A14" i="14" s="1"/>
  <c r="A7" i="14"/>
  <c r="H15" i="14"/>
  <c r="A7" i="13"/>
  <c r="H34" i="13" s="1"/>
  <c r="A11" i="6"/>
  <c r="A12" i="6" s="1"/>
  <c r="A13" i="6" s="1"/>
  <c r="A14" i="6" s="1"/>
  <c r="A15" i="6" s="1"/>
  <c r="A16" i="6" s="1"/>
  <c r="A17" i="6" s="1"/>
  <c r="A18" i="6" s="1"/>
  <c r="A19" i="6" s="1"/>
  <c r="I20" i="12"/>
  <c r="C19" i="36" s="1"/>
  <c r="A11" i="12"/>
  <c r="A12" i="12"/>
  <c r="A13" i="12" s="1"/>
  <c r="A14" i="12" s="1"/>
  <c r="A15" i="12" s="1"/>
  <c r="A16" i="12" s="1"/>
  <c r="A17" i="12" s="1"/>
  <c r="A18" i="12" s="1"/>
  <c r="A19" i="12" s="1"/>
  <c r="A7" i="12"/>
  <c r="H20" i="12" s="1"/>
  <c r="A7" i="11"/>
  <c r="H13" i="11" s="1"/>
  <c r="A7" i="10"/>
  <c r="H35" i="10" s="1"/>
  <c r="A7" i="9"/>
  <c r="H20" i="9" s="1"/>
  <c r="A7" i="8"/>
  <c r="H20" i="8" s="1"/>
  <c r="A7" i="7"/>
  <c r="H20" i="7" s="1"/>
  <c r="A7" i="6"/>
  <c r="H20" i="6" s="1"/>
  <c r="A7" i="5"/>
  <c r="H20" i="5" s="1"/>
  <c r="A7" i="4"/>
  <c r="H20" i="4" s="1"/>
  <c r="I13" i="11"/>
  <c r="C18" i="36" s="1"/>
  <c r="A11" i="11"/>
  <c r="A12" i="11" s="1"/>
  <c r="A11" i="9"/>
  <c r="A12" i="9" s="1"/>
  <c r="A13" i="9" s="1"/>
  <c r="A14" i="9" s="1"/>
  <c r="A15" i="9" s="1"/>
  <c r="A16" i="9" s="1"/>
  <c r="A17" i="9" s="1"/>
  <c r="A18" i="9" s="1"/>
  <c r="A19" i="9" s="1"/>
  <c r="A11" i="8"/>
  <c r="A12" i="8"/>
  <c r="A13" i="8" s="1"/>
  <c r="A14" i="8" s="1"/>
  <c r="A15" i="8" s="1"/>
  <c r="A16" i="8" s="1"/>
  <c r="A17" i="8" s="1"/>
  <c r="A18" i="8" s="1"/>
  <c r="A19" i="8" s="1"/>
  <c r="A11" i="7"/>
  <c r="A12" i="7"/>
  <c r="A13" i="7" s="1"/>
  <c r="A14" i="7" s="1"/>
  <c r="A15" i="7" s="1"/>
  <c r="A16" i="7" s="1"/>
  <c r="A17" i="7" s="1"/>
  <c r="A18" i="7" s="1"/>
  <c r="A19" i="7" s="1"/>
  <c r="A11" i="5"/>
  <c r="A12" i="5" s="1"/>
  <c r="A13" i="5" s="1"/>
  <c r="A14" i="5" s="1"/>
  <c r="A15" i="5" s="1"/>
  <c r="A16" i="5" s="1"/>
  <c r="A17" i="5" s="1"/>
  <c r="A18" i="5" s="1"/>
  <c r="A19" i="5" s="1"/>
  <c r="A11" i="4"/>
  <c r="A12" i="4"/>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C20" i="36"/>
  <c r="C23" i="36"/>
  <c r="H29" i="16"/>
  <c r="C25" i="36" s="1"/>
  <c r="D20" i="24"/>
  <c r="C35" i="36" s="1"/>
  <c r="C31" i="36"/>
  <c r="D15" i="18"/>
  <c r="C29" i="36" s="1"/>
  <c r="H15" i="30"/>
  <c r="C27" i="36" s="1"/>
  <c r="H12" i="15"/>
  <c r="C24" i="36" s="1"/>
  <c r="C22" i="36"/>
  <c r="I15" i="14"/>
  <c r="C21" i="36" s="1"/>
  <c r="I20" i="5"/>
  <c r="C12" i="36" s="1"/>
  <c r="D16" i="19"/>
  <c r="C17" i="36"/>
  <c r="I20" i="6"/>
  <c r="C13" i="36" s="1"/>
  <c r="I20" i="4"/>
  <c r="C42" i="36" l="1"/>
  <c r="C30" i="36"/>
  <c r="C41" i="36" s="1"/>
  <c r="C11" i="36"/>
  <c r="C40" i="36" s="1"/>
  <c r="C34" i="36"/>
  <c r="C43" i="36" l="1"/>
</calcChain>
</file>

<file path=xl/sharedStrings.xml><?xml version="1.0" encoding="utf-8"?>
<sst xmlns="http://schemas.openxmlformats.org/spreadsheetml/2006/main" count="1323" uniqueCount="734">
  <si>
    <t>I15</t>
  </si>
  <si>
    <t>DENUMIRE CRITERIU</t>
  </si>
  <si>
    <t>CRITERIU</t>
  </si>
  <si>
    <t>STANDARD PENTRU PROFESOR UNIVERSITAR</t>
  </si>
  <si>
    <t>STANDARD PENTRU CONFERENTIAR UNIVERSITAR</t>
  </si>
  <si>
    <t>C1</t>
  </si>
  <si>
    <t>C2</t>
  </si>
  <si>
    <t>C3</t>
  </si>
  <si>
    <t>C4</t>
  </si>
  <si>
    <t>suma punctajului pentru indicatorii I12-I17</t>
  </si>
  <si>
    <t>suma punctajului pentru indicatorul I11</t>
  </si>
  <si>
    <t>suma punctajului pentru indicatorii I1 - I23</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</si>
  <si>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</si>
  <si>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</si>
  <si>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</si>
  <si>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</si>
  <si>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</si>
  <si>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</si>
  <si>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</si>
  <si>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</si>
  <si>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</si>
  <si>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</si>
  <si>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</si>
  <si>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</si>
  <si>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</si>
  <si>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15/n </t>
  </si>
  <si>
    <t xml:space="preserve">I3 </t>
  </si>
  <si>
    <t xml:space="preserve">Capitole de autor cuprinse în cărţi publicate la edituri cu prestigiu naţional* </t>
  </si>
  <si>
    <t xml:space="preserve">10/n </t>
  </si>
  <si>
    <t xml:space="preserve">pe capitol </t>
  </si>
  <si>
    <t xml:space="preserve">I4 </t>
  </si>
  <si>
    <t xml:space="preserve">Articole in extenso în reviste ştiinţifice de specialitate* </t>
  </si>
  <si>
    <t xml:space="preserve">10 x f/n </t>
  </si>
  <si>
    <t xml:space="preserve">pe articol </t>
  </si>
  <si>
    <t xml:space="preserve">I5 </t>
  </si>
  <si>
    <t xml:space="preserve">Articole in extenso în reviste ştiinţifice indexate ISI Arts &amp; Humanities Citation Index, Scopus-Copernicus, ERIH şi clasificate în categoria INT1 sau INT2 în acest index sau echivalente în domeniu* </t>
  </si>
  <si>
    <t xml:space="preserve">I6 </t>
  </si>
  <si>
    <t xml:space="preserve">Articole in extenso în reviste ştiinţifice indexate ERIH şi clasificate în categoria NAT </t>
  </si>
  <si>
    <t xml:space="preserve">5/n </t>
  </si>
  <si>
    <t xml:space="preserve">I7 </t>
  </si>
  <si>
    <t xml:space="preserve">Articole in extenso în reviste ştiinţifice recunoscute în domeniu* </t>
  </si>
  <si>
    <t xml:space="preserve">I8 </t>
  </si>
  <si>
    <t xml:space="preserve">Studii in extenso apărute în volume colective publicate la edituri de prestigiu internaţional* </t>
  </si>
  <si>
    <t xml:space="preserve">pe studiu </t>
  </si>
  <si>
    <t xml:space="preserve">I9 </t>
  </si>
  <si>
    <t xml:space="preserve">Studii in extenso apărute în volume colective publicate la edituri de prestigiu naţional* </t>
  </si>
  <si>
    <t xml:space="preserve">7/n </t>
  </si>
  <si>
    <t xml:space="preserve">I10 </t>
  </si>
  <si>
    <t xml:space="preserve">Studii in extenso apărute în volume colective publicate la edituri recunoscute în domeniu*, precum şi studiile aferente proiectelor* </t>
  </si>
  <si>
    <t xml:space="preserve">pe studiu de cercetare prin proiect/studiu aferent proiect </t>
  </si>
  <si>
    <t xml:space="preserve">I11 </t>
  </si>
  <si>
    <t xml:space="preserve">Publicaţii in extenso în lucrări ale conferinţelor ştiinţifice de arhitectură, urbanism, peisagistică, design şi restaurare, precum şi ale ştiinţelor conexe - pentru specializări transdisciplinare, la nivel internaţional/naţional/local </t>
  </si>
  <si>
    <t xml:space="preserve">pe publicaţie </t>
  </si>
  <si>
    <t xml:space="preserve">Coordonator publicaţie/coordonator de ediţie la publicaţii şi edituri internaţionale/naţional; keynote speaker, rewiev la conferinţe şi comunicări ştiinţifice internaţionale/naţionale </t>
  </si>
  <si>
    <t xml:space="preserve">pe publicaţie/ eveniment </t>
  </si>
  <si>
    <t xml:space="preserve">Susţinere comunicare publică în cadrul conferinţelor, colocviilor, seminarelor internaţionale/naţionale </t>
  </si>
  <si>
    <t xml:space="preserve">pe susţinere </t>
  </si>
  <si>
    <t xml:space="preserve">I12 </t>
  </si>
  <si>
    <t xml:space="preserve">Proiect de arhitectură, restaurare, cu un program de mare complexitate, de importanţă naţională sau regională, edificat/autorizat** </t>
  </si>
  <si>
    <t xml:space="preserve">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</si>
  <si>
    <t xml:space="preserve">pe tip de activitate </t>
  </si>
  <si>
    <t xml:space="preserve">I19 </t>
  </si>
  <si>
    <t xml:space="preserve">Expoziţii organizate la nivel internaţional/naţional sau local în calitate de autor, coautor, curator </t>
  </si>
  <si>
    <t xml:space="preserve">pe expoziţie </t>
  </si>
  <si>
    <t xml:space="preserve">I20 </t>
  </si>
  <si>
    <t xml:space="preserve">Organizator expoziţii la nivel internaţional/naţional </t>
  </si>
  <si>
    <t xml:space="preserve">I21 </t>
  </si>
  <si>
    <t xml:space="preserve">Membru în structuri de conducere ale unor asociaţii şi organizaţii profesionale, internaţionale/naţionale (OAR, UAR, RUR)/membru în comisii de specialitate internaţionale/naţionale (MDRAP, MEN, CNCS, ARACIS)/membru în jurii internaţionale, naţionale, locale de arhitectură, urbanism, peisagistică, design, expert internaţional/naţional, membru al academiilor </t>
  </si>
  <si>
    <t xml:space="preserve">pe comisie </t>
  </si>
  <si>
    <t xml:space="preserve">I22 </t>
  </si>
  <si>
    <t xml:space="preserve">Organizator sau coordonator, congrese internaţionale/naţionale, manifestări profesionale cu caracter extracurricular, concursuri de proiecte studenţeşti în străinătate şi/în ţară, workshopuri şi masterclass, în străinătate/în ţară </t>
  </si>
  <si>
    <t xml:space="preserve">I23 </t>
  </si>
  <si>
    <t xml:space="preserve">Îndrumare de doctorat sau în co-tutelă la nivel internaţional/naţional </t>
  </si>
  <si>
    <t xml:space="preserve">10/5 5/3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</si>
  <si>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</si>
  <si>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t>
  </si>
  <si>
    <t>*** Deoarece nu există încă recunoaşterea de către CNADTCU a publicaţiilor în domeniu şi a organizaţiilor profesionale specifice, se propune luarea în consideraţie a BDI, BDN şi a organizaţiilor profesionale de prestigiu recunoscute pentru Arhitectură şi Urbanism, precum şi pentru domenii conexe, la nivel internaţional şi/sau naţional.</t>
  </si>
  <si>
    <t>ARHITECTURA</t>
  </si>
  <si>
    <t>Titlul lucrării</t>
  </si>
  <si>
    <t>Ziua, luna</t>
  </si>
  <si>
    <t>Nr. crt.</t>
  </si>
  <si>
    <t>Titlul lucrarii</t>
  </si>
  <si>
    <t>Revista</t>
  </si>
  <si>
    <t>Vol (Nr)</t>
  </si>
  <si>
    <t xml:space="preserve">pe proiect </t>
  </si>
  <si>
    <t xml:space="preserve">I13 </t>
  </si>
  <si>
    <t xml:space="preserve">Proiect de arhitectură, restaurare, design, de specialitate, de mare complexitate, la nivel zonal sau local, edificat/autorizat** </t>
  </si>
  <si>
    <t xml:space="preserve">I14 </t>
  </si>
  <si>
    <t xml:space="preserve">Proiect de amenajarea teritoriului şi peisaj la nivel macro-teritorial: naţional, transfrontalier, interjudeţean/la nivel mezzo-teritorial: judeţean, periurban, metropolitan/strategii de dezvoltare, studii de fundamentare, planuri de management şi mobilitate) avizate** </t>
  </si>
  <si>
    <t xml:space="preserve">Proiect urbanistic şi peisagistic la nivelul planurilor generale/zonale ale localităţilor (inclusiv studii de fundamentare, de inserţie, de oportunitate) avizate**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</si>
  <si>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</si>
  <si>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</si>
  <si>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</si>
  <si>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Premii/nominalizări/selecţionări obţinute pentru concursuri naţionale de proiecte (organizate potrivit regulamentului UNESCO-UIA, girate de OAR/UAR/RUR, concursuri RUR - Registrul Urbaniştilor din România) </t>
  </si>
  <si>
    <t xml:space="preserve">pe premiu/ nominalizări/ selecţionări </t>
  </si>
  <si>
    <t xml:space="preserve">I17 </t>
  </si>
  <si>
    <t xml:space="preserve">Premii/nominalizări la Bienala, Anuală de Arhitectură Bucureşti ori premii/nominalizări la alte concursuri şi licitaţii publice câştigate la nivel naţional, regional şi/sau local de arhitectură, urbanism, peisagistică şi design***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</si>
  <si>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</si>
  <si>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</si>
  <si>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</si>
  <si>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</si>
  <si>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</si>
  <si>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</si>
  <si>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</si>
  <si>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</si>
  <si>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</si>
  <si>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</si>
  <si>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</si>
  <si>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</si>
  <si>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</si>
  <si>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</si>
  <si>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</si>
  <si>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</si>
  <si>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pe premiu/
nominalizare/
selectionare</t>
  </si>
  <si>
    <t>50/n
30/n
10/n</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</si>
  <si>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</si>
  <si>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</si>
  <si>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</si>
  <si>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</si>
  <si>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</si>
  <si>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</si>
  <si>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</si>
  <si>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</si>
  <si>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</si>
  <si>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</si>
  <si>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</si>
  <si>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</si>
  <si>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</si>
  <si>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</si>
  <si>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</si>
  <si>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</si>
  <si>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7/n 
5/n </t>
  </si>
  <si>
    <t xml:space="preserve">20/n
10/n </t>
  </si>
  <si>
    <t xml:space="preserve">15/n
10/n
5/n </t>
  </si>
  <si>
    <t xml:space="preserve">15/n
10/n </t>
  </si>
  <si>
    <t xml:space="preserve">5/n
3/n </t>
  </si>
  <si>
    <t xml:space="preserve">30/n
20/n </t>
  </si>
  <si>
    <t xml:space="preserve">30/n
15/n
10/n </t>
  </si>
  <si>
    <t xml:space="preserve">20/n
15/n </t>
  </si>
  <si>
    <t xml:space="preserve">20/n
15/n
10/n </t>
  </si>
  <si>
    <t xml:space="preserve">30/n
20/n
10/n </t>
  </si>
  <si>
    <t xml:space="preserve">10/n
5/n </t>
  </si>
  <si>
    <t xml:space="preserve">5
5
10
20 </t>
  </si>
  <si>
    <t xml:space="preserve">10/5/n
5/3/n
3/1/n </t>
  </si>
  <si>
    <t xml:space="preserve">15/10
10/5
10/5
20 </t>
  </si>
  <si>
    <t xml:space="preserve">10/n-5/n
5/n-3/n
3/n-1/n </t>
  </si>
  <si>
    <t>Premii / nominalizări / selecţionări obţinute la concursuri internaţionale de proiecte
organizate potrivit regulamentului UNESCO-UIA, ( Union Internationale des Architectes), Consiliul European al Urbanistilor ECTP, Federatia Internationala a Peisagistilor IFLA, AEEA, RIBA, Arhitect’s Council of Europe, The Royal Town Planning Institute RTPI, UNISCAPE, etc.) precum şi de alta instituţie de profil de nivel mondial sau european, in breasla arhitecţilor, urbaniştilor, planificatorilor urbani, peisagiştilor şi designerilor</t>
  </si>
  <si>
    <t>INFORMATII GENERALE</t>
  </si>
  <si>
    <t>Universitatea de Arhitectură și Urbanism "Ion Mincu" București</t>
  </si>
  <si>
    <t>PUNCTAJE MINIME NECESARE</t>
  </si>
  <si>
    <t>suma punctajului pentru indicatorii I1-I10; I18 –I23</t>
  </si>
  <si>
    <t>Proiect de arhitectură, restaurare, design, de specialitate, de mare complexitate, la nivel zonal sau local, edificat/autorizat**</t>
  </si>
  <si>
    <t>DENUMIREA CRITERIULUI</t>
  </si>
  <si>
    <t>suma punctajului pentru indicatorii I1-I10; I18 –I 23</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</si>
  <si>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</si>
  <si>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</si>
  <si>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</si>
  <si>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</si>
  <si>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</si>
  <si>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</si>
  <si>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</si>
  <si>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</si>
  <si>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</si>
  <si>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</si>
  <si>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</si>
  <si>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</si>
  <si>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</si>
  <si>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</si>
  <si>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</si>
  <si>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</si>
  <si>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</si>
  <si>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</si>
  <si>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</si>
  <si>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</si>
  <si>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</si>
  <si>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</si>
  <si>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</si>
  <si>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</si>
  <si>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</si>
  <si>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</si>
  <si>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</si>
  <si>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</si>
  <si>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</si>
  <si>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</si>
  <si>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</si>
  <si>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</si>
  <si>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</si>
  <si>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</si>
  <si>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</si>
  <si>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</si>
  <si>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</si>
  <si>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</si>
  <si>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</si>
  <si>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</si>
  <si>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</si>
  <si>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</si>
  <si>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</si>
  <si>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</si>
  <si>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</si>
  <si>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</si>
  <si>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</si>
  <si>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</si>
  <si>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</si>
  <si>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</si>
  <si>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</si>
  <si>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</si>
  <si>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</si>
  <si>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</si>
  <si>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</si>
  <si>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10 x f</t>
  </si>
  <si>
    <t xml:space="preserve"> (f = factorul de impact al revistei)</t>
  </si>
  <si>
    <t>7 | 5</t>
  </si>
  <si>
    <t>15 |10 | 5</t>
  </si>
  <si>
    <t>15 |10</t>
  </si>
  <si>
    <t>5 |3</t>
  </si>
  <si>
    <t>30 |20</t>
  </si>
  <si>
    <t>30 |15 | 10</t>
  </si>
  <si>
    <t>20 |15</t>
  </si>
  <si>
    <t>20 |15 | 10</t>
  </si>
  <si>
    <t>50 |30 | 10</t>
  </si>
  <si>
    <t>30 |20 | 10</t>
  </si>
  <si>
    <t>10 | 5</t>
  </si>
  <si>
    <t>5 | 5 | 10 | 20</t>
  </si>
  <si>
    <t>5 | 3</t>
  </si>
  <si>
    <t>3 | 1</t>
  </si>
  <si>
    <t>15 | 10</t>
  </si>
  <si>
    <t>DESCRIERE INDICATORI conform Anexei 14 a OM 4204/2013</t>
  </si>
  <si>
    <t>Titlul cărţii / Titlul capitolului</t>
  </si>
  <si>
    <t>Post concurs</t>
  </si>
  <si>
    <t xml:space="preserve">Tipul activităților </t>
  </si>
  <si>
    <t xml:space="preserve">Cărți de autor/capitole publicate la edituri cu prestigiu internațional* </t>
  </si>
  <si>
    <t xml:space="preserve">Cărți de autor publicate la edituri cu prestigiu național* </t>
  </si>
  <si>
    <t>Capitole de autor cuprinse în cărți publicate la edituri cu prestigiu național*</t>
  </si>
  <si>
    <t xml:space="preserve">Studii in extenso apărute în volume colective publicate la edituri de prestigiu internațional* </t>
  </si>
  <si>
    <t xml:space="preserve">Studii in extenso apărute în volume colective publicate la edituri de prestigiu național* </t>
  </si>
  <si>
    <t xml:space="preserve">Susținere comunicare publică în cadrul conferințelor, colocviilor, seminarelor internaționale/naționale </t>
  </si>
  <si>
    <t>Proiect de arhitectură, restaurare, cu un program de mare complexitate, de importanță națională sau regională, edificat/autorizat**</t>
  </si>
  <si>
    <t>Profesor asociat, visiting/cadru didactic asociat la o universitate din străinătate pentru o perioadă de cel puțin o săptămână/efectuarea unui stagiu postdoctoral cu durată de cel puțin un semestru sau obținerea unei diplome de master/absolvirea unui curs de specialitate la o universitate din străinătate/obținerea unei diplome de doctor la o universitate din străinătate recunoscută/acreditată</t>
  </si>
  <si>
    <t>Expoziții organizate la nivel internațional/național sau local în calitate de autor, coautor, curator</t>
  </si>
  <si>
    <t xml:space="preserve">Organizator expoziții la nivel internațional/național </t>
  </si>
  <si>
    <t>Îndrumare de doctorat sau în co-tutelă la nivel internațional/național</t>
  </si>
  <si>
    <t xml:space="preserve">Articole in extenso în reviste științifice de specialitate* </t>
  </si>
  <si>
    <t>Articole in extenso în reviste științifice indexate ISI Arts &amp; Humanities Citation Index, Scopus-Copernicus, ERIH și clasificate în categoria INT1 sau INT2 în acest index sau echivalente în domeniu*</t>
  </si>
  <si>
    <t>Articole in extenso în reviste științifice indexate ERIH și clasificate în categoria NAT</t>
  </si>
  <si>
    <t>Articole in extenso în reviste științifice recunoscute în domeniu*</t>
  </si>
  <si>
    <t>Studii in extenso apărute în volume colective publicate la edituri recunoscute în domeniu*, precum și studiile aferente proiectelor*</t>
  </si>
  <si>
    <t>Publicații in extenso în lucrări ale conferințelor științifice de arhitectură, urbanism, peisagistică, design și restaurare, precum și ale științelor conexe - pentru specializări transdisciplinare, la nivel internațional/național/local</t>
  </si>
  <si>
    <t>Coordonator publicație/coordonator de ediție la publicații și edituri internaționale/național; keynote speaker, rewiev la conferințe și comunicări științifice internaționale/naționale</t>
  </si>
  <si>
    <t>Proiect de amenajarea teritoriului și peisaj la nivel macro-teritorial: național, transfrontalier, interjudețean/la nivel mezzo-teritorial: județean, periurban, metropolitan/strategii de dezvoltare, studii de fundamentare, planuri de management și mobilitate) avizate**</t>
  </si>
  <si>
    <t>Proiect urbanistic și peisagistic la nivelul planurilor generale/zonale ale localităților (inclusiv studii de fundamentare, de inserție, de oportunitate) avizate**</t>
  </si>
  <si>
    <t>Studii de cercetare, granturi și proiecte de cercetare internaționale/ naționale/locale (MEN, CNCS, CEEX, MDRL), realizate prin centrele de cercetare ale universității/alte centre universitare și/academice)**</t>
  </si>
  <si>
    <t>Premii / nominalizări / selecționări obținute la concursuri internaționale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și de alta instituție de profil de nivel mondial sau european, in breasla arhitecților, urbaniștilor, planificatorilor urbani, peisagiștilor și designerilor</t>
  </si>
  <si>
    <t>Premii/nominalizări/selecționări obținute pentru concursuri naționale de proiecte (organizate potrivit regulamentului UNESCO-UIA, girate de OAR/UAR/RUR, concursuri RUR - Registrul Urbaniștilor din România)</t>
  </si>
  <si>
    <t>Premii/nominalizări la Bienala, Anuală de Arhitectură București ori premii/nominalizări la alte concursuri și licitații publice câștigate la nivel național, regional și/sau local de arhitectură, urbanism, peisagistică și design***</t>
  </si>
  <si>
    <t>Membru în structuri de conducere ale unor asociații și organizații profesionale, internaționale/naționale (OAR, UAR, RUR)/membru în comisii de specialitate internaționale/naționale (MDRAP, MEN, CNCS, ARACIS)/membru în jurii internaționale, naționale, locale de arhitectură, urbanism, peisagistică, design, expert internațional/național, membru al academiilor</t>
  </si>
  <si>
    <t>Organizator sau coordonator, congrese internaționale/naționale, manifestări profesionale cu caracter extracurricular, concursuri de proiecte studențești în străinătate și/în țară, workshopuri și masterclass, în străinătate/în țară</t>
  </si>
  <si>
    <t>aprobate prin Ordinul nr. 6560 din 20 decembrie 2012 potrivit art.219 alin. (1) lit. a din  Legea educației naționale nr.1/2011 și Ordinul ministrului educației naționale și al ministrului delegat pentru învățământ superior, cercetare științifică și dezvoltare tehnologică nr. 4204, publicat în Monitorul Oficial nr. 440/18.07.2013, pentru ocuparea posturilor de conferențiar/profesor universitar</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</si>
  <si>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</si>
  <si>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</si>
  <si>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 paginile I1...I23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I1...I23 se vor printa ca anexă a Fișei de verificare.</t>
  </si>
  <si>
    <t>Instrucțiuni de completare a Fișei de verificare a punctajului pentru îndeplinirea standardelor naționale</t>
  </si>
  <si>
    <t>Pagina "Descriere indicatori" este informativă. Aceasta conține informațiile preluate direct din Ordinele nr. 6560 și nr. 4204 prezentate sintetic. Pentru fiecare indicator informațiile se regăsesc în paginile I1...I23.</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</si>
  <si>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</si>
  <si>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</si>
  <si>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</si>
  <si>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</si>
  <si>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</si>
  <si>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Număr de    pagini</t>
  </si>
  <si>
    <t>SINTEZA PROIECTARII</t>
  </si>
  <si>
    <t>CRISAN ALEXANDRU</t>
  </si>
  <si>
    <t>CONFERENTIAR UNIVERSITAR</t>
  </si>
  <si>
    <t>IUNIE/2024</t>
  </si>
  <si>
    <t>2004-2024</t>
  </si>
  <si>
    <t>Alexandru Crisan</t>
  </si>
  <si>
    <t>12 Fotografi de arhitectura din Romania</t>
  </si>
  <si>
    <t>Igloo Media</t>
  </si>
  <si>
    <t>ISBN 978-606-8026-60-2</t>
  </si>
  <si>
    <t>Alexandru CRISAN</t>
  </si>
  <si>
    <t>“11 fotografi de arhitectura din Romania”</t>
  </si>
  <si>
    <t xml:space="preserve">Igloo </t>
  </si>
  <si>
    <t>ISSN 1583-7688</t>
  </si>
  <si>
    <t>nr 182/2017-2018</t>
  </si>
  <si>
    <t>"Fundamentals, Bienale di Venezia"</t>
  </si>
  <si>
    <t>Arhitectura</t>
  </si>
  <si>
    <t>ISSN-1220-3254</t>
  </si>
  <si>
    <t>No.3 (651)/2014</t>
  </si>
  <si>
    <t>"Explorarea identitatii_arhive Nomade"</t>
  </si>
  <si>
    <t>24-29</t>
  </si>
  <si>
    <t>" O plimbare narativa, ipostaze imaginare"</t>
  </si>
  <si>
    <t>No.1 (649)/2014</t>
  </si>
  <si>
    <t>90-91</t>
  </si>
  <si>
    <t>“Prin ceața din Anatolia. Hattusa &amp; Yazilikaya”</t>
  </si>
  <si>
    <t>No.4 (646)/2013</t>
  </si>
  <si>
    <t xml:space="preserve">105-115 </t>
  </si>
  <si>
    <t>Ana Maria CRISAN, Alexandru CRISAN</t>
  </si>
  <si>
    <t>“Crisan Architecture &amp; Engineering.”</t>
  </si>
  <si>
    <t>SN-1220-3254</t>
  </si>
  <si>
    <t>No.3 (645)/2013</t>
  </si>
  <si>
    <t>54-79</t>
  </si>
  <si>
    <t>“[White…] Black…? Corbu’ (arhitectura cu lumină) – (II)”</t>
  </si>
  <si>
    <t>No.06[642]/2012</t>
  </si>
  <si>
    <t>84-89</t>
  </si>
  <si>
    <t>“Play Mincu. Pavilionul României la Bienala de arhitectură Veneția 2012”</t>
  </si>
  <si>
    <t>161-169</t>
  </si>
  <si>
    <t xml:space="preserve">“Bienala de arhitectură Veneția 2012” </t>
  </si>
  <si>
    <t>No.05[641]/2012</t>
  </si>
  <si>
    <t>pp.10-15</t>
  </si>
  <si>
    <t>“White… Corbu’ (arhitectura cu lumină) – (I)”</t>
  </si>
  <si>
    <t>No.03[639]/2012</t>
  </si>
  <si>
    <t>80-87</t>
  </si>
  <si>
    <t>“Oglinzi, oglindiri, reflexii…”</t>
  </si>
  <si>
    <t>No.01[637]/2012</t>
  </si>
  <si>
    <t>154-157</t>
  </si>
  <si>
    <t>“P.4001”</t>
  </si>
  <si>
    <t>76-77</t>
  </si>
  <si>
    <t>Arhitecții și Bucureștiul</t>
  </si>
  <si>
    <t>ISSN-4133-1234</t>
  </si>
  <si>
    <t>No.38/2012</t>
  </si>
  <si>
    <t>“Blow-up”</t>
  </si>
  <si>
    <t>No.04/2011</t>
  </si>
  <si>
    <t>38-41</t>
  </si>
  <si>
    <t>“Amenajarea Parcurilor viitorului”</t>
  </si>
  <si>
    <t>ISSN-1224-886X</t>
  </si>
  <si>
    <t>No.07[185]/2008</t>
  </si>
  <si>
    <t>28-32</t>
  </si>
  <si>
    <t xml:space="preserve">“International Architectural Design Competition 2005, Shinkenchiku”, </t>
  </si>
  <si>
    <t>No.12 [166]</t>
  </si>
  <si>
    <t>38-40</t>
  </si>
  <si>
    <t xml:space="preserve">“Ce ne amintim. Excursia de studii-anul I-Grecia”, </t>
  </si>
  <si>
    <t>No.9-10[163-164]/2006</t>
  </si>
  <si>
    <t>42-45</t>
  </si>
  <si>
    <t>“Arhitectura de mediu și orașe durabile. Environmental architecture &amp; sustainable towns”</t>
  </si>
  <si>
    <t>Arhitext</t>
  </si>
  <si>
    <t>ISSN-2067-4252</t>
  </si>
  <si>
    <t>No.7[149]/2005</t>
  </si>
  <si>
    <t>34-36</t>
  </si>
  <si>
    <t>“Proiect diploma arhitectură”</t>
  </si>
  <si>
    <t>uauim</t>
  </si>
  <si>
    <t>ISSN-1224-885X</t>
  </si>
  <si>
    <t>No.9 [140]/2004</t>
  </si>
  <si>
    <t xml:space="preserve">“Shinkenchiku Residential Design Competition 2003, Architecture Virus”, </t>
  </si>
  <si>
    <t>No.6[148]/2005</t>
  </si>
  <si>
    <t>14-15</t>
  </si>
  <si>
    <t xml:space="preserve">“Pavilion expozițional / Acsa Wood Competition”, </t>
  </si>
  <si>
    <t>No.8[127]/2003</t>
  </si>
  <si>
    <t>13-15</t>
  </si>
  <si>
    <t>Igloo media</t>
  </si>
  <si>
    <t>ISBN-978-606-638-173-4</t>
  </si>
  <si>
    <t>Prezentare Proiecte] Anuala de Arhitectură București 2011</t>
  </si>
  <si>
    <t>ISSN-1842-2918</t>
  </si>
  <si>
    <t>2011</t>
  </si>
  <si>
    <t>1</t>
  </si>
  <si>
    <t>2010</t>
  </si>
  <si>
    <t>2009</t>
  </si>
  <si>
    <t>2008</t>
  </si>
  <si>
    <t xml:space="preserve">"Concurs de arhitectură pentru extinderea și remodelarea funcțională a sediului Universității Naționale de Arte din București", </t>
  </si>
  <si>
    <t>UNArte</t>
  </si>
  <si>
    <t>ISBN-978-973-1922-12-6</t>
  </si>
  <si>
    <t>72-75</t>
  </si>
  <si>
    <t>"Tradition and Innovation Face to Face. An Applied Study On Micro-Vernacular Architecture Vocabulary In Dobrogea"</t>
  </si>
  <si>
    <t>Abstracts, Icar 2015 (International Conference on Architectural Research), (Re)writing history, Ed.UIM, Bucuresti, 2015.</t>
  </si>
  <si>
    <t xml:space="preserve"> ISBN-978-606-638-112-3</t>
  </si>
  <si>
    <t>216-217</t>
  </si>
  <si>
    <t>“The Identity of Multicellular Dwelling System. The Living Cell – A Case Study in Architectural Scale”</t>
  </si>
  <si>
    <t>Abstracts, Icar 2012, (International Conference on Architectural Research), (Re)writing history, Ed.UIM, Bucuresti.</t>
  </si>
  <si>
    <t>ISBN-978-606-638-022-5</t>
  </si>
  <si>
    <t>"Arca – Travelling Architectures, Nomad Turkey: Building Heritage Maps on Influences and Connexions"</t>
  </si>
  <si>
    <t>324-325</t>
  </si>
  <si>
    <t>“Mix vertical în orașul compact”</t>
  </si>
  <si>
    <t>Argument, No.03/2011, studii și cercetări științifice de arhitectură și urbanism, ISSN-2067-4252, Ed.UIM, Bucuresti.</t>
  </si>
  <si>
    <t>158-173</t>
  </si>
  <si>
    <t>Ares International Work Program-Architecture and Renewable Energy Sources, “Bioclimatic and Sustainable Architecture“</t>
  </si>
  <si>
    <t>22nd International UIA Congress of Architecture, Istanbul, Turcia, 2005. catalog digita</t>
  </si>
  <si>
    <t>catalog digital</t>
  </si>
  <si>
    <t>“Tradition and Innovation Face to Face. An Applied Study On Micro-Vernacular Architecture Vocabulary In Dobrogea”</t>
  </si>
  <si>
    <t>Icar 2015 (International Conference on Architectural Research), (Re)writing history</t>
  </si>
  <si>
    <t>"CCM - Intre Traditie si Inovare"</t>
  </si>
  <si>
    <t>15-16 mai</t>
  </si>
  <si>
    <t>Alexandru CRISAN [coordonator, Key-note speaker]</t>
  </si>
  <si>
    <t>"Origins of modern language. in The Modernity in-between Vision and Inquiry." THEMATIC SEMINAR</t>
  </si>
  <si>
    <t>THEMATIC SEMINAR organized within the 14th International Architecture Exhibition of la Biennale di Venezia. September 26, 2014, Sale d'Armi Nord, Arsenale, Venice</t>
  </si>
  <si>
    <t>September 26,</t>
  </si>
  <si>
    <t>"Architecture Trails in the Context of Visual Culture. Applied Study on Asia Minor and Anatolia Region"</t>
  </si>
  <si>
    <t>Alexandru CRISAN [Key-note speaker]</t>
  </si>
  <si>
    <t>speaker - review for Rocad 2012</t>
  </si>
  <si>
    <t>Rocad 2012 (Romanian Convention of Architecture and Design) - Icar 2012 (International Conference on Architectural Research).</t>
  </si>
  <si>
    <t xml:space="preserve">Sesiunea De Comunicări Ştiinţifice Cu Participare Internaţională –Cercetarea prin Proiect, comunicare CCM - Intre Traditie si Inovare, UAUIM,
Bucuresti. </t>
  </si>
  <si>
    <t xml:space="preserve">Alexandru CRISAN </t>
  </si>
  <si>
    <t>2nd World Conference on Design, Arts and Education 09-11 May 2013, University of Architecture and Urbanism "Ion Mincu", Faculty of Architectural Bucharest, Romania,</t>
  </si>
  <si>
    <t>9-11 mai</t>
  </si>
  <si>
    <t>Icar 2012, (Re)writing history, International Conference on Architectural Research, “Dream Architecture and Inception”, conferință internațională UAUIM București, 2012.</t>
  </si>
  <si>
    <t>"Arca – Travelling Architectures, Nomad Turkey”</t>
  </si>
  <si>
    <t>Upgrade - dezvoltare prin continuitate, sesiune de comunicări științifice cu participare internațională UAUIM, București.</t>
  </si>
  <si>
    <t>Circul GLOBUS - Bucuresti – Releveu arhitectural sala de spectacol, faza SF (2015) [coordonator proiect complex]</t>
  </si>
  <si>
    <t>Circul GLOBUS</t>
  </si>
  <si>
    <t>autorizat</t>
  </si>
  <si>
    <t>autor, [coordonator proiect complex]</t>
  </si>
  <si>
    <t>CCM-Centrul de cercetare Murighiol, faza 1 (modul 1), laboratoare cercetare științe biologice, Murighiol, Tulcea, faze SF, DTAC, PTh.-CS, DE/proiect de importanta nationala</t>
  </si>
  <si>
    <t>INSCDB</t>
  </si>
  <si>
    <t xml:space="preserve"> [edificat, autorizat]</t>
  </si>
  <si>
    <t>coordonator, proiectant faze SF, DTAC, PTh.-CS</t>
  </si>
  <si>
    <t>2012-2015</t>
  </si>
  <si>
    <t>AZZURRO/ MEGA MALL</t>
  </si>
  <si>
    <t>autorizat/executat</t>
  </si>
  <si>
    <t>[coordonator,proiectant faza arhitectura]</t>
  </si>
  <si>
    <t>AZZURRO/ AFI PALACE COTROCENI</t>
  </si>
  <si>
    <t>2009-2010</t>
  </si>
  <si>
    <t>Imobiliara, ed. UNIVERS ENCICLOPEDIC</t>
  </si>
  <si>
    <t>[coordonator,proiectant, faza arhitectura]</t>
  </si>
  <si>
    <t>2006-2008</t>
  </si>
  <si>
    <t xml:space="preserve">Conac Hagianoff, Manasia, proiect reabilitare structurală, faze P.T., D.E. </t>
  </si>
  <si>
    <t>MCDESIGN</t>
  </si>
  <si>
    <t>[colaborator proiectare structurala]</t>
  </si>
  <si>
    <t xml:space="preserve">Biserica Dragomirești, Vâlcea, proiect restaurare structurală, faza D.E. </t>
  </si>
  <si>
    <t>Restaurare şi intervenţie imobil în bd. Carol, proiect restaurare structurală, faza D.E. (2007) [colaborator proiectare structurala]</t>
  </si>
  <si>
    <t>Cula Pleșoianu, Măldărești, Vâlcea, proiect consolidare, reamenajare și restaurare, faze P.T., D.E.</t>
  </si>
  <si>
    <t>Biserica Comişani, judeţul Dâmboviţa, proiect restaurare structurală, fazele: P.T.+D.E. (2006) [colaborator proiectare structurala]</t>
  </si>
  <si>
    <t>Turn Mănăstirea Schitul Topolniţa - judeţul Mehedinţi, proiect consolidare turlă acces incintă, faze P.T., D.E. (2005) [colaborator proiectare structurala]</t>
  </si>
  <si>
    <t xml:space="preserve">Turn Mănăstirea Fâstâci, judeţul Vaslui, proiect consolidare turlă acces incintă, faze P.T., D.E. </t>
  </si>
  <si>
    <t>Biserica Buna Vestire, Copăceni, judeţul Vâlcea, proiect reabilitare structurală, faze P.T., D.E. (2005) [colaborator proiectare structurala]</t>
  </si>
  <si>
    <t>Casa Fronius, Sighişoara, str. Şcolii, nr. 13, proiect reabilitare structurală, faze P.T., D.E. (2005) [colaborator proiectare structurala]</t>
  </si>
  <si>
    <t>Biserica Mănăstirii Berislăveşti, proiect restaurare structurală, faze P.T., D.E. (2004) [colaborator proiectare structurala]</t>
  </si>
  <si>
    <t>Casa Mănăstirea Voroneț, restaurare şi intervenţie chilii Mănăstirea Voroneţ, proiect rezistenţă, faze P.T., D.E. (2004) [colaborator proiectare structurala]</t>
  </si>
  <si>
    <t>Casa Golescu, propunere restaurare şi reabilitare funcţională, faza P.T.</t>
  </si>
  <si>
    <t>Proiect reabilitare funcţională Şcoala Latină, comuna Cincu, jud. Braşov, contract CCPEC intervenţie structurală, faza P.T. (2003); [colaborator proiectare structurala]</t>
  </si>
  <si>
    <t>Il Venetiano 3, amenajare interioară restaurant, PLOIESTI MALL, ploiesti, faze P.T., D.E. (2016) [edificat] [co-autor, proiect faza arhitectura]</t>
  </si>
  <si>
    <t>Il Venetiano 2, amenajare interioară restaurant, MEGA MALL, București, faze P.T., D.E. (2014) [edificat] [co-autor, proiect faza arhitectura]</t>
  </si>
  <si>
    <t>Il Venetiano, amenajare interioară restaurant, AFI PALACE COTROCENI București, faze P.T., D.E. (2009-2010) [edificat] co-autor, proiect faza arhitectura]</t>
  </si>
  <si>
    <t>C29 Residential, imobil locuinte colective, 4S+P+4/10E, sector 1, București, faze P.A.C., P.T. (2009) [autorizat] co-autor, proiect faza arhitectura]</t>
  </si>
  <si>
    <t>Imobil locuinţe colective Predeal Ski Apartments, str. Vasile Alecsandri, Nr. 6, Predeal, proiectare faze P.A.C., P.T., D.E. (2006-2008) [autorizat] [edificat] co-autor,</t>
  </si>
  <si>
    <t>Casa Cesianu, documentaţie licitaţie, releveu arhitectură (2007) [edificat] [co-autor, proiect faza arhitectura]</t>
  </si>
  <si>
    <t>Parcurile Viitorului, Expo-Parc Pitești, concurs național, premiul 1, faze: concept, P.A.C. (2007) [proiect peisajistic, realizat] [co-autor]</t>
  </si>
  <si>
    <t>PETROM, Primaria PITESTI</t>
  </si>
  <si>
    <t>concept,dtac,</t>
  </si>
  <si>
    <t>co-autor concept</t>
  </si>
  <si>
    <t>Parcurile Viitorului, Parcul Lunca Florilor, concurs național, premiul 1, faze: concept, P.A.C. (2007) [proiect peisajistic, realizat] [co-autor]</t>
  </si>
  <si>
    <t>Amplasare lucrare de artă monumentală I.L.Caragiale, Bucureşti, faza P.A.C. (2006) [proiect de insertie, studiu oportunitate, realizat] [co-autor]</t>
  </si>
  <si>
    <t>MBSTUDIO</t>
  </si>
  <si>
    <t>[proiect de insertie, studiu oportunitate, realizat]</t>
  </si>
  <si>
    <t>coautor</t>
  </si>
  <si>
    <t>Amplasare lucrare de artă monumentală I.L. Caragiale-Caruta cu paiate, Universitate, faze: PUD, studiu vizibilitate (2004) [proiect de insertie, studiu oportunitate, realizat] [co-autor]</t>
  </si>
  <si>
    <t>Amplasare lucrare de artă monumentală Lascăr Catargiu, Minerva, faze: PUD, studiu vizibilitate (2004)</t>
  </si>
  <si>
    <t>CICSDD – Centrul international de cercetări științifice Delta-Dunării, studiu de soluții in vederea definirii conceptului arhitectural (2013-2014), parteneri institutionali: INSCDB, Ministerul Educaţiei Naţionale; 2014 [studiu de cercetare, la nivel national] [centru: INSCDB] [co-autor]</t>
  </si>
  <si>
    <t>INSCDB, Ministerul Educaţiei Naţionale</t>
  </si>
  <si>
    <t xml:space="preserve"> [studiu de cercetare, la nivel national]</t>
  </si>
  <si>
    <t>coautor, coordonator</t>
  </si>
  <si>
    <t>CCM – Centrul de Cercetare Murighiol, Building On Tradition. Innovation By Contemporary Design, proiect de cercetare aplicata , design și implementare a tehnologiilor avansate pentru o arhitectură sustenabilă: sustainable design
(utilizarea materialelor tradiționale reinterpretate și utilizarea surselor de energie alternativă) și cost efficient building în proiectare și implementare - prezentat in contextul Anualei de Arhitectura 2014, Conferinta MEN – Expozitia Realizarilor de Varf ale Cercetarii Romanesti - Versailles, 09 Iulie 2014, Sesiunea De Comunicări Ştiinţifice Cu Participare Internaţională –Cercetarea prin Proiect, comunicare CCM - Intre Traditie si Inovare, UAUIM, Bucuresti. 15-16 mai 2014, Building On Tradition. Innovation By Contemporary Design: Continuities And Discontinuities, 3rd Meeting of International Initiative Committee, treating the subject of Danube International Center for Advanced Studies on River-Delta-Sea System, Constanta, septembrie 2014. [studiu/ proiect de cercetare aplicata, la nivel national] [centru: INSCDB] [co-autor]</t>
  </si>
  <si>
    <t>Concurs internațional 9th Annual Int’l Design Awards, (IDA)2015-London, participare cu proiect H, United Kingdom, proiect premiat, mentiune [co-autor]</t>
  </si>
  <si>
    <t>Contemporary ART CENTER – Fortress of Cresmina, International Contest: HONORABLE MENTION, location: Fortress of Cresmina, Cascais, Portugal, 2015. [co-autor]</t>
  </si>
  <si>
    <t>MEN-Versailles – reprezentare Romania alaturi de EfdeN/ Solardecathlon, 3 postere, iulie 2014. [nominalizare, selectie] [co-autor].</t>
  </si>
  <si>
    <t>ACSA, Wood Products Council 2002-2003, Carl E. Darrow, Student Design Competition, concurs internațional, selecție, USA in cadrul UIA, Ares International Work Program-Architecture and Renewable Energy Sources, “Bioclimatic and Sustainable Architecture“-22nd International UIA Congress of Architecture, expoziție internațională, proiect, Istanbul, Turcia. [selection, Romania representant] [co-autor]</t>
  </si>
  <si>
    <t>2002-2003</t>
  </si>
  <si>
    <t>[Fairy 01] GRAVITY, OUTSIDE/BAB/ BALKAN ARCHITECTURAL BIENNALE 2015, SERBIA, 2015. [selection, Romania representant] [co-autor]</t>
  </si>
  <si>
    <t>Concurs national, Pavilionul Romaniei la Bienala de la Venezia 2016, mentiune ex-aequo pentru Playground &amp; The Headquarters [mentiune] [co-autor]</t>
  </si>
  <si>
    <t>EXTINDEREA CENTRULUI DE CULTURĂ ARHITECTURALĂ AL UAR CORP BIBLIOTECĂ – ARHIVE, International Contest: HONORABLE MENTION II, location: Bucharest, Romania, 2015. [mentiune] [co-autor]</t>
  </si>
  <si>
    <t>UNArte, concurs național de arhitectură pentru extinderea și remodelarea funcțională a sediului Universității de Arte, București, 2008. finalist faza 1+2, proiect premiat [mentiune] [co-autor]</t>
  </si>
  <si>
    <t>Parcurile Viitorului, concurs național, premiul 1 proiect Expo-Parc, Pitești; [premiu] [co-autor]</t>
  </si>
  <si>
    <t>Parcurile Viitorului, concurs național, premiul 1 proiect Lunca Florilor, sector 2, București, 2007.; [premiu] [co-autor]</t>
  </si>
  <si>
    <t>Monumentul Holocaustului, concurs naţional organizat de Ministerul Culturii şi Cultelor, Bucureşti finalist faza 1+2, proiect premiat; [premiu] [co-autor]</t>
  </si>
  <si>
    <t>[FH2] DANUBIUS-RI.DELTA CORE. Centrul Internațional de Studii Avansate pentru Sisteme Fluvii-Mări
arh. Alexandru CRIŞAN, arh. Ana - Maria CRIŞAN, Anuala de Arhitectura Bucuresti Ediţia 2016, secţiunea viziuni și cercetări prin arhitectură
Nominalizare
[FH2] DANUBIUS-RI.DELTA CORE. Centrul Internațional de Studii Avansate pentru Sisteme Fluvii-Mări
arh. Alexandru CRIŞAN, arh. Ana - Maria CRIŞAN</t>
  </si>
  <si>
    <t>Anuala de Arhitectură ediția 12 București 2014, nominalizare proiect VOR,
nominalizare, sectiunea Studii si Proiecte; [co-autor]</t>
  </si>
  <si>
    <t>Danubius, nominalizare/premiu proiect in cadrul Salonul de Inventii si Inovatii INVENTIKA 2014, 15-18 octombrie 2014, Romexpo, Bucuresti. [co-autor]</t>
  </si>
  <si>
    <t>Anuala de Arhitectură ediția 11, București 2013, nominalizare, premiu imagine arhitectură Verum Ipsum Factum (Carlo Scarpa);</t>
  </si>
  <si>
    <t>Anuala de Arhitectură ediția 11, București 2013, nominalizare,premiu  imagine arhitectură Architectural Remains (Herculaneum);</t>
  </si>
  <si>
    <t>Anuala de Arhitectură ediția 11, București 2013, nominalizare proiect OZ23, sală de concerte și teatru de vară, Ploiești, România, secțiunea Studii și Proiecte; [co-autor]</t>
  </si>
  <si>
    <t>Anuala de Arhitectură ediția 10 București 2012, premiul secțiunii Imagine de Arhitectură-categoria fotografie de arhitectură;</t>
  </si>
  <si>
    <t>Anuala de Arhitectură ediția 07 București 2009, nominalizare proiect Za'abeel Tower Dubai, secțiunea Studii și Proiecte;</t>
  </si>
  <si>
    <t>Anuala de Arhitectură ed.06 Bucuresti 2008, nominalizare proiect Expo-Parc Pitești; [co-autor]</t>
  </si>
  <si>
    <r>
      <t xml:space="preserve">membru în </t>
    </r>
    <r>
      <rPr>
        <b/>
        <i/>
        <sz val="11"/>
        <rFont val="Calibri"/>
        <family val="2"/>
        <charset val="238"/>
        <scheme val="minor"/>
      </rPr>
      <t>Colegiul Consultativ pentru Cercetare-Dezvoltare și Inovare</t>
    </r>
    <r>
      <rPr>
        <b/>
        <sz val="11"/>
        <rFont val="Calibri"/>
        <family val="2"/>
        <charset val="238"/>
        <scheme val="minor"/>
      </rPr>
      <t xml:space="preserve"> (CCCDI)</t>
    </r>
    <r>
      <rPr>
        <sz val="11"/>
        <rFont val="Calibri"/>
        <family val="2"/>
        <charset val="238"/>
        <scheme val="minor"/>
      </rPr>
      <t>, ANCSI, MEN</t>
    </r>
  </si>
  <si>
    <t>2016-2014</t>
  </si>
  <si>
    <r>
      <t xml:space="preserve">membru în comisia internă a </t>
    </r>
    <r>
      <rPr>
        <b/>
        <sz val="11"/>
        <rFont val="Calibri"/>
        <family val="2"/>
        <charset val="238"/>
        <scheme val="minor"/>
      </rPr>
      <t xml:space="preserve">CCCDI </t>
    </r>
    <r>
      <rPr>
        <sz val="11"/>
        <rFont val="Calibri"/>
        <family val="2"/>
        <charset val="238"/>
        <scheme val="minor"/>
      </rPr>
      <t>pentru</t>
    </r>
    <r>
      <rPr>
        <b/>
        <sz val="11"/>
        <rFont val="Calibri"/>
        <family val="2"/>
        <charset val="238"/>
        <scheme val="minor"/>
      </rPr>
      <t xml:space="preserve"> </t>
    </r>
    <r>
      <rPr>
        <b/>
        <i/>
        <sz val="11"/>
        <rFont val="Calibri"/>
        <family val="2"/>
        <charset val="238"/>
        <scheme val="minor"/>
      </rPr>
      <t>Organizarea și Participarea la Manifestări Științifice</t>
    </r>
    <r>
      <rPr>
        <sz val="11"/>
        <rFont val="Calibri"/>
        <family val="2"/>
        <charset val="238"/>
        <scheme val="minor"/>
      </rPr>
      <t xml:space="preserve">; comisie permanentă de experți a CCCDI stabilită prin </t>
    </r>
    <r>
      <rPr>
        <i/>
        <sz val="11"/>
        <rFont val="Calibri"/>
        <family val="2"/>
        <charset val="238"/>
        <scheme val="minor"/>
      </rPr>
      <t>Strategia Națională de Cercetare-Dezvoltare și Inovare 2014-2020</t>
    </r>
    <r>
      <rPr>
        <sz val="11"/>
        <rFont val="Calibri"/>
        <family val="2"/>
        <charset val="238"/>
        <scheme val="minor"/>
      </rPr>
      <t>, ANCSI, MEN</t>
    </r>
  </si>
  <si>
    <r>
      <t xml:space="preserve">membru în comisia internă a </t>
    </r>
    <r>
      <rPr>
        <b/>
        <sz val="11"/>
        <rFont val="Calibri"/>
        <family val="2"/>
        <charset val="238"/>
        <scheme val="minor"/>
      </rPr>
      <t xml:space="preserve">CCCDI </t>
    </r>
    <r>
      <rPr>
        <sz val="11"/>
        <rFont val="Calibri"/>
        <family val="2"/>
        <charset val="238"/>
        <scheme val="minor"/>
      </rPr>
      <t>pentru</t>
    </r>
    <r>
      <rPr>
        <b/>
        <sz val="11"/>
        <rFont val="Calibri"/>
        <family val="2"/>
        <charset val="238"/>
        <scheme val="minor"/>
      </rPr>
      <t xml:space="preserve"> </t>
    </r>
    <r>
      <rPr>
        <b/>
        <i/>
        <sz val="11"/>
        <rFont val="Calibri"/>
        <family val="2"/>
        <charset val="238"/>
        <scheme val="minor"/>
      </rPr>
      <t>Patrimoniu și Identitate Culturală</t>
    </r>
    <r>
      <rPr>
        <sz val="11"/>
        <rFont val="Calibri"/>
        <family val="2"/>
        <charset val="238"/>
        <scheme val="minor"/>
      </rPr>
      <t xml:space="preserve">; comisie permanentă de experți a CCCDI stabilită prin </t>
    </r>
    <r>
      <rPr>
        <i/>
        <sz val="11"/>
        <rFont val="Calibri"/>
        <family val="2"/>
        <charset val="238"/>
        <scheme val="minor"/>
      </rPr>
      <t>Strategia Naționala de Cercetare-Dezvoltare și Inovare 2014-2020</t>
    </r>
    <r>
      <rPr>
        <sz val="11"/>
        <rFont val="Calibri"/>
        <family val="2"/>
        <charset val="238"/>
        <scheme val="minor"/>
      </rPr>
      <t>, ANCSI, MEN</t>
    </r>
  </si>
  <si>
    <r>
      <t xml:space="preserve">expert evaluator (proiecte cercetare) în comisia internă a </t>
    </r>
    <r>
      <rPr>
        <b/>
        <sz val="11"/>
        <rFont val="Calibri"/>
        <family val="2"/>
        <charset val="238"/>
        <scheme val="minor"/>
      </rPr>
      <t xml:space="preserve">CCCDI </t>
    </r>
    <r>
      <rPr>
        <sz val="11"/>
        <rFont val="Calibri"/>
        <family val="2"/>
        <charset val="238"/>
        <scheme val="minor"/>
      </rPr>
      <t>pentru</t>
    </r>
    <r>
      <rPr>
        <b/>
        <sz val="11"/>
        <rFont val="Calibri"/>
        <family val="2"/>
        <charset val="238"/>
        <scheme val="minor"/>
      </rPr>
      <t xml:space="preserve"> </t>
    </r>
    <r>
      <rPr>
        <b/>
        <i/>
        <sz val="11"/>
        <rFont val="Calibri"/>
        <family val="2"/>
        <charset val="238"/>
        <scheme val="minor"/>
      </rPr>
      <t>Organizarea și Participarea la Manifestări Științifice</t>
    </r>
    <r>
      <rPr>
        <sz val="11"/>
        <rFont val="Calibri"/>
        <family val="2"/>
        <charset val="238"/>
        <scheme val="minor"/>
      </rPr>
      <t xml:space="preserve">; comisie permanentă de experți a CCCDI stabilită prin </t>
    </r>
    <r>
      <rPr>
        <i/>
        <sz val="11"/>
        <rFont val="Calibri"/>
        <family val="2"/>
        <charset val="238"/>
        <scheme val="minor"/>
      </rPr>
      <t>Strategia Națională de Cercetare-Dezvoltare și Inovare 2014-2020</t>
    </r>
    <r>
      <rPr>
        <sz val="11"/>
        <rFont val="Calibri"/>
        <family val="2"/>
        <charset val="238"/>
        <scheme val="minor"/>
      </rPr>
      <t>, ANCSI, MEN</t>
    </r>
  </si>
  <si>
    <r>
      <t xml:space="preserve">expert evaluator (proiecte cercetare) în comisia internă a </t>
    </r>
    <r>
      <rPr>
        <b/>
        <sz val="11"/>
        <rFont val="Calibri"/>
        <family val="2"/>
        <charset val="238"/>
        <scheme val="minor"/>
      </rPr>
      <t xml:space="preserve">CCCDI pentru </t>
    </r>
    <r>
      <rPr>
        <b/>
        <i/>
        <sz val="11"/>
        <rFont val="Calibri"/>
        <family val="2"/>
        <charset val="238"/>
        <scheme val="minor"/>
      </rPr>
      <t>Patrimoniu și Identitate Culturală</t>
    </r>
    <r>
      <rPr>
        <sz val="11"/>
        <rFont val="Calibri"/>
        <family val="2"/>
        <charset val="238"/>
        <scheme val="minor"/>
      </rPr>
      <t xml:space="preserve">; comisie permanentă de experți a CCCDI stabilită prin </t>
    </r>
    <r>
      <rPr>
        <i/>
        <sz val="11"/>
        <rFont val="Calibri"/>
        <family val="2"/>
        <charset val="238"/>
        <scheme val="minor"/>
      </rPr>
      <t>Strategia Naționala de Cercetare-Dezvoltare și Inovare 2014-2020</t>
    </r>
    <r>
      <rPr>
        <sz val="11"/>
        <rFont val="Calibri"/>
        <family val="2"/>
        <charset val="238"/>
        <scheme val="minor"/>
      </rPr>
      <t>, ANCSI, MEN</t>
    </r>
  </si>
  <si>
    <r>
      <t xml:space="preserve">vice-președinte al comisiei interne a </t>
    </r>
    <r>
      <rPr>
        <b/>
        <sz val="11"/>
        <rFont val="Calibri"/>
        <family val="2"/>
        <charset val="238"/>
        <scheme val="minor"/>
      </rPr>
      <t xml:space="preserve">CCCDI </t>
    </r>
    <r>
      <rPr>
        <sz val="11"/>
        <rFont val="Calibri"/>
        <family val="2"/>
        <charset val="238"/>
        <scheme val="minor"/>
      </rPr>
      <t>pentru</t>
    </r>
    <r>
      <rPr>
        <b/>
        <sz val="11"/>
        <rFont val="Calibri"/>
        <family val="2"/>
        <charset val="238"/>
        <scheme val="minor"/>
      </rPr>
      <t xml:space="preserve"> </t>
    </r>
    <r>
      <rPr>
        <b/>
        <i/>
        <sz val="11"/>
        <rFont val="Calibri"/>
        <family val="2"/>
        <charset val="238"/>
        <scheme val="minor"/>
      </rPr>
      <t>Patrimoniu și Identitate Culturală</t>
    </r>
    <r>
      <rPr>
        <sz val="11"/>
        <rFont val="Calibri"/>
        <family val="2"/>
        <charset val="238"/>
        <scheme val="minor"/>
      </rPr>
      <t xml:space="preserve">; comisie permanentă de experți a CCCDI stabilită prin </t>
    </r>
    <r>
      <rPr>
        <i/>
        <sz val="11"/>
        <rFont val="Calibri"/>
        <family val="2"/>
        <charset val="238"/>
        <scheme val="minor"/>
      </rPr>
      <t>Strategia Naționala de Cercetare-Dezvoltare și Inovare 2014-2020</t>
    </r>
    <r>
      <rPr>
        <sz val="11"/>
        <rFont val="Calibri"/>
        <family val="2"/>
        <charset val="238"/>
        <scheme val="minor"/>
      </rPr>
      <t>, ANCSI, MEN</t>
    </r>
  </si>
  <si>
    <r>
      <t xml:space="preserve">nominalizat pentru </t>
    </r>
    <r>
      <rPr>
        <b/>
        <sz val="11"/>
        <rFont val="Calibri"/>
        <family val="2"/>
        <charset val="238"/>
        <scheme val="minor"/>
      </rPr>
      <t>EISENHOWER FELLOWSHIP INNOVATION PROGRAM 2014</t>
    </r>
    <r>
      <rPr>
        <sz val="11"/>
        <rFont val="Calibri"/>
        <family val="2"/>
        <charset val="238"/>
        <scheme val="minor"/>
      </rPr>
      <t xml:space="preserve"> de MEN/ANCS/Guvernului României</t>
    </r>
  </si>
  <si>
    <r>
      <t xml:space="preserve">membru consultativ în consorțiul pentru elaborarea </t>
    </r>
    <r>
      <rPr>
        <b/>
        <i/>
        <sz val="11"/>
        <rFont val="Calibri"/>
        <family val="2"/>
        <charset val="238"/>
        <scheme val="minor"/>
      </rPr>
      <t>Strategiei Naționale de Cercetare-Dezvoltare și Inovare pentru perioada 2014-2020</t>
    </r>
    <r>
      <rPr>
        <i/>
        <sz val="11"/>
        <rFont val="Calibri"/>
        <family val="2"/>
        <charset val="238"/>
        <scheme val="minor"/>
      </rPr>
      <t xml:space="preserve">, </t>
    </r>
    <r>
      <rPr>
        <sz val="11"/>
        <rFont val="Calibri"/>
        <family val="2"/>
        <charset val="238"/>
        <scheme val="minor"/>
      </rPr>
      <t>ANCS, MEN</t>
    </r>
  </si>
  <si>
    <t>2014-2013</t>
  </si>
  <si>
    <r>
      <t>consultant și co-autor al propunerilor pentru programele și proiectele științifice de cercetare-inovare în arhitectură:</t>
    </r>
    <r>
      <rPr>
        <i/>
        <sz val="11"/>
        <rFont val="Calibri"/>
        <family val="2"/>
        <charset val="238"/>
        <scheme val="minor"/>
      </rPr>
      <t xml:space="preserve"> </t>
    </r>
    <r>
      <rPr>
        <b/>
        <i/>
        <sz val="11"/>
        <rFont val="Calibri"/>
        <family val="2"/>
        <charset val="238"/>
        <scheme val="minor"/>
      </rPr>
      <t>Research by Design</t>
    </r>
    <r>
      <rPr>
        <sz val="11"/>
        <rFont val="Calibri"/>
        <family val="2"/>
        <charset val="238"/>
        <scheme val="minor"/>
      </rPr>
      <t>; co-autor pentru propunerile-program</t>
    </r>
    <r>
      <rPr>
        <i/>
        <sz val="11"/>
        <rFont val="Calibri"/>
        <family val="2"/>
        <charset val="238"/>
        <scheme val="minor"/>
      </rPr>
      <t xml:space="preserve">: </t>
    </r>
    <r>
      <rPr>
        <b/>
        <i/>
        <sz val="11"/>
        <rFont val="Calibri"/>
        <family val="2"/>
        <charset val="238"/>
        <scheme val="minor"/>
      </rPr>
      <t>Inovația în Arhitectura - Programul Horizont 2020</t>
    </r>
    <r>
      <rPr>
        <i/>
        <sz val="11"/>
        <rFont val="Calibri"/>
        <family val="2"/>
        <charset val="238"/>
        <scheme val="minor"/>
      </rPr>
      <t xml:space="preserve">, </t>
    </r>
    <r>
      <rPr>
        <sz val="11"/>
        <rFont val="Calibri"/>
        <family val="2"/>
        <charset val="238"/>
        <scheme val="minor"/>
      </rPr>
      <t>ANCS/MEN</t>
    </r>
  </si>
  <si>
    <t>2013-2012</t>
  </si>
  <si>
    <t>Workshop in deplasare - Architecture &amp; memory in BERLIN, [co-organizator] workshop-uri si masterclass</t>
  </si>
  <si>
    <t>Workshop in deplasare -[WK]1628042016.Viaggio in Italia.Explorand orasele invizibile-Italo Calvino, [coordonator][co-organizator] workshop-uri si masterclass</t>
  </si>
  <si>
    <r>
      <t xml:space="preserve">Workshop în deplasare, </t>
    </r>
    <r>
      <rPr>
        <i/>
        <sz val="11"/>
        <rFont val="Calibri"/>
        <family val="2"/>
        <charset val="238"/>
      </rPr>
      <t>ELEMENTS: EVOLUTION?</t>
    </r>
    <r>
      <rPr>
        <sz val="11"/>
        <rFont val="Calibri"/>
        <family val="2"/>
        <charset val="238"/>
      </rPr>
      <t>, ed: 24.09-10.10.2015 - 2 saptămâni, international, Venezia [co-organizator]</t>
    </r>
  </si>
  <si>
    <r>
      <t>Workshop în deplasare, VOR-</t>
    </r>
    <r>
      <rPr>
        <i/>
        <sz val="11"/>
        <rFont val="Calibri"/>
        <family val="2"/>
        <charset val="238"/>
      </rPr>
      <t>ITALIAN PENINSULA</t>
    </r>
    <r>
      <rPr>
        <sz val="11"/>
        <rFont val="Calibri"/>
        <family val="2"/>
        <charset val="238"/>
      </rPr>
      <t>, ed: 06.04-20.04.2015 - 2 saptămâni, international, Italia [co-organizator]</t>
    </r>
  </si>
  <si>
    <t>aprilie 2014</t>
  </si>
  <si>
    <t>organizator sesiune universitara UAUIM in cadrul Bienalei de Arhitectura de la Venetia – a 14-a editie – Fundamentals, feb. 2013- sept 2014; [organizator]</t>
  </si>
  <si>
    <t>feb. 2013- sept 2014</t>
  </si>
  <si>
    <t>co-ordonator/ organizator THEMATIC SEMINAR The Modernity in-between Vision and Inquiry. within the 14th International Architecture Exhibition of la Biennale di Venezia. Sale d'Armi Nord, Arsenale, Venice - [co-ordonator] [co-organizator]</t>
  </si>
  <si>
    <t>septembrie 2014</t>
  </si>
  <si>
    <t>organizator excursii de studiu anul 1 in cadrul UAUIM, ITALIA – Voyage d’Orient resumee; oct. 2013-mai 2014; coordonator / manifestare extracuriculara in deplasare - practica anul I de studiu, aprilie 2014; [co-organizator] [indrumare didactica]</t>
  </si>
  <si>
    <t>oct. 2013-mai 2014</t>
  </si>
  <si>
    <t>organizator excursii de studiu anul 1 in cadrul UAUIM, ITALIA di LE CORBUSIER; oct. 2012-mai. 2013; coordonator / manifestare extracuriculara in deplasare - practica anul I de studiu, excursii de studiu UAUIM, ITALIA | călătorie de studiu 201319040205. LE CORBUSIER - Voyage d’Orient resumee; aprilie 2013 [co-organizator] [indrumare didactica]</t>
  </si>
  <si>
    <t>oct. 2012-mai. 2013</t>
  </si>
  <si>
    <t xml:space="preserve"> noi. 2011-
ian. 2012</t>
  </si>
  <si>
    <t>noi. 2010-ian. 2011</t>
  </si>
  <si>
    <t>09.04-22.04.2011</t>
  </si>
  <si>
    <t xml:space="preserve"> noi. 2009-ian. 2010</t>
  </si>
  <si>
    <t>organizator excursie de studiu anul 1 in cadrul UAUIM, Cappadocia - TURCIA; noi. 2009-ian. 2010; 3500 km, 14 zile, 90 studenti. coordonator / indrumator activitate didactica / manifestare extracurriculara in deplasare - practica anul I de studiu, excursii de studiu UAUIM,Cappadocia-TURCIA; 3500 km, 14 zile, 45 studenti.[co-organizator] [indrumare didactica]</t>
  </si>
  <si>
    <t>organizator excursii de studiu anul 1 in cadrul UAUIM, Asia Minor -TURCIA; noi. 2008-ian. 2009; 3500 km, 12 zile, 90 studenti. coordonator / indrumator activitate didactica / manifestare extracurriculara in deplasare - practica anul I de studiu, excursii de studiu UAUIM, Asia Minor-TURCIA; 3500 km, 12 zile, 45 studenti. [co-organizator] [indrumare didactica]</t>
  </si>
  <si>
    <t>noi. 2008-ian. 2009</t>
  </si>
  <si>
    <t>organizator excursii de studiu anul 1 in cadrul UAUIM, GRECIA; noi. 2008-ian. 2009; 2600 km, 8 zile, 35 studenti. coordonator / indrumator activitate didactica / manifestare extracurriculara in deplasare. [co-organizator] [indrumare didactica</t>
  </si>
  <si>
    <t xml:space="preserve"> noi. 2008-ian. 2009</t>
  </si>
  <si>
    <t>organizator excursii de studiu anul 1 in cadrul UAUIM, Asia Minor - TURCIA; noi. 2007-ian. 2008; 3000 km, 10 zile, 190 studenti. co-coordonator / indrumator activitate didactica / manifestare extracurriculara in deplasare - practica anul I de studiu, excursii de studiu UAUIM, Asia Minor-TURCIA; 3000 km, 10 zile, 45 studenti [co-organizator] [indrumare didactica]</t>
  </si>
  <si>
    <t>noi. 2007-ian. 2008</t>
  </si>
  <si>
    <t>organizator excursii de studiu anul 1 in cadrul UAUIM, GRECIA; noi. 2007-ian. 2008; 3300 km, 14 zile, 80 studenti. coordonator / indrumator activitate didactica / manifestare extracurriculara in deplasare - practica anul I de studiu, excursii de studiu UAUIM, GRECIA; 3300 km, 14 zile, 45 studenti. [co-organizator] [indrumare didactica]</t>
  </si>
  <si>
    <t xml:space="preserve"> noi. 2007-ian. 2008</t>
  </si>
  <si>
    <t>organizator excursii de studiu anul 1 in cadrul UAUIM, Istanbul - TURCIA; noi. 2006-ian. 2007; 1400 km, 6 zile, 160 studenti. coordonator / indrumator activitate didactica / manifestare extracurriculara in deplasare - practica anul I de studiu, excursii de studiu UAUIM, Istanbul -TURCIA; 1400 km, 6 zile, 45 studenti. [co-organizator] [indrumare didactica]</t>
  </si>
  <si>
    <t>noi. 2006-ian. 2007</t>
  </si>
  <si>
    <t>organizator excursii de studiu anul 1 in cadrul UAUIM, GRECIA; noi. 2006-ian. 2007; 2800 km, 13 zile, 40 studenti. coordonator / indrumator activitate didactica / manifestare extracurriculara in deplasare. [co-organizator] [indrumare didactica]</t>
  </si>
  <si>
    <t>organizator excursii de studiu anul 1 in cadrul UAUIM, GRECIA; noi. 2005-ian. 2006; 3000 km, 16 zile, 35 studenti. coordonator / indrumator activitate didactica / manifestare extracurriculara in deplasare - practica anul I de studiu. [co-organizator] [indrumare didactica]</t>
  </si>
  <si>
    <t>noi. 2005-ian. 2006</t>
  </si>
  <si>
    <t>co-curator, coautor</t>
  </si>
  <si>
    <t>Anuala de Arhitectură  Ediţia 2016, secţiunea viziuni și cercetări prin arhitectură
Nominalizare
[FH2] DANUBIUS-RI.DELTA CORE. Centrul Internațional de Studii Avansate pentru Sisteme Fluvii-Mări
arh. Alexandru CRIŞAN, arh. Ana - Maria CRIŞAN</t>
  </si>
  <si>
    <t>Anuala de Arhitectură   Ediţia 2016, secţiunea viziuni și cercetări prin arhitectură
[UAR] EXTINDERE BIBLIOTECA
arh. Alexandru CRIŞAN, arh. Ana - Maria CRIŞAN</t>
  </si>
  <si>
    <t>Anuala de Arhitectură  Ediţia 2016, secţiunea viziuni și cercetări prin arhitectură
[AALTO] Extinderea muzeului Alvar Aalto
arh. Alexandru CRIŞAN, arh. Ana - Maria CRIŞAN</t>
  </si>
  <si>
    <t>Anuala de Arhitectură   Ediţia 2016, secţiunea viziuni și cercetări prin arhitectură
[BAV] Pavilionul Romaniei la Bienala de Arhitectură de la Veneția
arh. Ana - Maria CRIŞAN, arh. Alexandru CRIŞAN</t>
  </si>
  <si>
    <t>Anuala de Arhitectură  Ediţia 2016, secţiunea viziuni și cercetări prin arhitectură
[ALMD] Almendres Art Center
arh. Alexandru CRIŞAN, arh. Ana - Maria CRIŞAN</t>
  </si>
  <si>
    <t>Anuala de Arhitectură   Ediţia 2015, secţiunea arhitectura neconstruită / Proiecte neconstruite
Concurs International de Arhitectura
arh. Ana - Maria CRIŞAN, arh. Alexandru CRIŞAN, arh. Ioana ŢURCANU</t>
  </si>
  <si>
    <t>Anuala de Arhitectură   Ediţia 2015, secţiunea arhitectura spaţiului interior / Design de obiect
SMALL`S
arh. Ana - Maria CRIŞAN, arh. Alexandru CRIŞAN</t>
  </si>
  <si>
    <t>Anuala de Arhitectură   Ediţia 2014, secţiunea studii şi proiecte
Nominalizare
VO-R (traseu arhitectural activ). Studiu&amp;workshop (1911-2014)
arh. Ana - Maria CRIŞAN, arh. Alexandru CRIŞAN</t>
  </si>
  <si>
    <t>Anuala de Arhitectură   Ediţia 2014, secţiunea studii şi proiecte
Studiu de imagine Arhitecturală - Centru internaţional de Cercetări Ştiinţifice Delta Dunării.
arh. Ana - Maria CRIŞAN, arh. Alexandru CRIŞAN</t>
  </si>
  <si>
    <t>Anuala de Arhitectură   Ediţia 2014, secţiunea studii şi proiecte
CCM-Casa Mecanica. Centru Internaţional de Cercetări Şiinţifice Delta Dunării - Laboratoare Cercetare Murighiol (Danubius - Ri)
arh. Ana - Maria CRIŞAN, arh. Alexandru CRIŞAN</t>
  </si>
  <si>
    <t>Anuala de Arhitectură   Ediţia 2014, secţiunea studii şi proiecte
Office XS - Reconversie imobil locuinţă
arh. Ana - Maria CRIŞAN, arh. Alexandru CRIŞAN</t>
  </si>
  <si>
    <t>Anuala de Arhitectură  Ediţia 2014, secţiunea studii şi proiecte
MOLAR D.E.3 - Reconversie imobil locuinţe - clinică stomatologică
arh. Ana - Maria CRIŞAN, arh. Alexandru CRIŞAN</t>
  </si>
  <si>
    <t>Anuala de Arhitectură   Ediţia 2013, secţiunea studii şi proiecte
Nominalizare
OZ.23 - sală de concerte şi teatru de vară
arh. Ana - Maria CRIŞAN, arh. Alexandru CRIŞAN</t>
  </si>
  <si>
    <t>Anuala de Arhitectură   Ediţia 2013, secţiunea studii şi proiecte
Le Monde 1911/2013/102 - Proiect de călătorie (voyage d`orient resumee)
arh. Ana - Maria CRIŞAN, arh. Alexandru CRIŞAN</t>
  </si>
  <si>
    <t>Anuala de Arhitectură  Ediţia 2012, secţiunea studii şi proiecte
Arca Nomad Turkey
arh. Ana - Maria CRIŞAN, arh. Alexandru CRIŞAN</t>
  </si>
  <si>
    <t>Anuala de Arhitectură  Ediţia 2012, secţiunea studii şi proiecte
Concurs de soluţii - Reabilitarea Curţii Johannes Honterus, Braşov
arh. Alexandru CRIŞAN, arh. Ana - Maria CRIŞAN</t>
  </si>
  <si>
    <t>Anuala de Arhitectură   Ediţia 2012, secţiunea studii şi proiecte
Camuflaj
arh. Alexandru CRIŞAN, arh. Ana - Maria CRIŞAN</t>
  </si>
  <si>
    <t>Anuala de Arhitectură  Ediţia 2012, secţiunea design / design de obiect
Modulor pentru grupa mică
arh. Ana - Maria CRIŞAN, arh. Alexandru CRIŞAN</t>
  </si>
  <si>
    <t>Anuala de Arhitectură   Ediţia 2011, secţiunea studii şi proiecte
Lecţia de arhitectură 1
arh. Ana - Maria CRIŞAN, arh. Alexandru CRIŞAN</t>
  </si>
  <si>
    <t>Anuala de Arhitectură   Ediţia 2010, secţiunea amenajări interioare
Amenajare interioară restaurant Azzuro "Il Venetiano", Afi Palace, Cotroceni Mall
arh. Alexandru CRIŞAN, arh. Ana - Maria CRIŞAN</t>
  </si>
  <si>
    <t>Anuala de Arhitectură  Ediţia 2010, secţiunea amenajări interioare
Obiect de design interior / panou multifuncţional
arh. Alexandru CRIŞAN, arh. Ana - Maria CRIŞAN</t>
  </si>
  <si>
    <t>Anuala de Arhitectură   Ediţia 2010, secţiunea studii şi proiecte
Urban Passage, concurs arhitectură 2008
arh. Alexandru CRIŞAN, arh. Ana - Maria CRIŞAN</t>
  </si>
  <si>
    <t>Anuala de Arhitectură   Ediţia 2010, secţiunea studii şi proiecte
Concurs de soluţii pentru restaurarea, extinderea şi remodelarea funcţională a Hanului Gabroveni, 2009
arh. Alexandru CRIŞAN, arh. Ana - Maria CRIŞAN</t>
  </si>
  <si>
    <t>Anuala de Arhitectură   Ediţia 2010, secţiunea studii şi proiecte
S20, Imobil locuinţe colective, s1, Buc.
arh. Alexandru CRIŞAN, arh. Ana - Maria CRIŞAN</t>
  </si>
  <si>
    <t>Anuala de Arhitectură  Ediţia 2008, secţiunea studii şi proiecte
Nominalizare
Parc Expo – Piteşti
arh. Ana - Maria CRIŞAN, arh. Alexandru CRIŞAN</t>
  </si>
  <si>
    <t>Anuala de Arhitectură   Ediţia 2008, secţiunea studii şi proiecte
Parc Lunca Florilor – Bucureşti
arh. Ana - Maria CRIŞAN, arh. Alexandru CRIŞAN</t>
  </si>
  <si>
    <t>Anuala de Arhitectură  Ediţia 2008, secţiunea studii şi proiecte
Imobil locuinţe colective – Cameliei 29, Bucureşti
arh. Ana - Maria CRIŞAN, arh. Alexandru CRIŞAN</t>
  </si>
  <si>
    <t>UIA, expoziție colectivă proiecte International Student Exhibition: “Environmental Architecture &amp; Sustainable Towns“ - Environmentally Friendly Architecture and Urban design, part of the “22nd World Congress of Architecture, UIA 2005 Istanbul“, categoria “post graduate, Bioclimatic and Sustainable Architecture“, Istanbul, Turcia; [co-autor]</t>
  </si>
  <si>
    <t>Expozitie nationala – 12 Fotografi de arhitectura din Romania, galeria Arcub Hanul Gabroveni, Ed.Igloo Media, [autor, expozitie colectiva]</t>
  </si>
  <si>
    <t>autor</t>
  </si>
  <si>
    <t>Expozitie internationala – Instantes, Festival Internacional de Fotografia Portugal, Muzeul de arta contemporana Constanta, sectiune arhitectura [autor, expozitie colectiva]</t>
  </si>
  <si>
    <t>MEN-Versailles - reprezentare Romania alaturi de EfdeN/ Solardecathlon, iulie 2014: Prezentare grafica tip Poster – 1 intrari/ 3 panouri : CCM-Centrul de cercetare Murighiol, [international][co-autor]</t>
  </si>
  <si>
    <t>MEN-Versailles - reprezentare Romania alaturi de EfdeN/ Solardecathlon, iulie 2014: Prezentare grafica tip Poster – 1 intrari/ 1 panouri : CICSDD – Centrul international de cercetări științifice Delta-Dunării 2 [international][co-autor]</t>
  </si>
  <si>
    <t>Danubius, in cadrul Salonul de Inventii si Inovatii INVENTIKA 2014, 15-18 octombrie 2014, Romexpo, Bucuresti. [international][co-autor]</t>
  </si>
  <si>
    <t>“Valahia”, expoziție colectivă de fotografie organizată de Institutul Cultural din Varșovia și revista Arhitectura, invitat special, Poznan</t>
  </si>
  <si>
    <t>“Labyrinth 2014”, expoziție colectivă de fotografie, invitat special la secțiunea Urbanism și Arhitectură, București</t>
  </si>
  <si>
    <t>“White”, expoziție personală de fotografie organizată de Ordinul Arhitecților din România, Filiala București cu ocazia Anualei de Arhitectură ediția 10, București 2012</t>
  </si>
  <si>
    <t>“P.4001”, expoziție personală de grafică în tehnică tradițională, București</t>
  </si>
  <si>
    <t>“Faces of…”, expoziție colectivă de fotografie si signalectica, Școala 64, sector 2, București; 2012. [curator]</t>
  </si>
  <si>
    <t>curator</t>
  </si>
  <si>
    <t>“Faces of…”, expoziție colectivă de fotografie si signalectica, Școala 64, sector 2, București; 2012. [co-autor]</t>
  </si>
  <si>
    <t>“Faces &amp; architectures, Turkey/Greece”, expoziție colectivă de fotografie, UAUIM [co-autor]</t>
  </si>
  <si>
    <t>[Fairy 01]; OUTSIDE/BAB/ BALKAN ARCHITECTURAL BIENNALE 2015, SERBIA, 2015; selectionare, nominalizare</t>
  </si>
  <si>
    <t>Anuala de Arhitectură  Ediţia 2016, secţiunea arhitectură și spațiu public – intervenții și acțiuni în spațiul public
[WK]1628042016.Viaggio in Italia.Explorand orasele invizibile-Italo Calvino
arh. Ana - Maria CRIŞAN, arh. Alexandru CRIŞAN</t>
  </si>
  <si>
    <t>Anuala de Arhitectură  Ediţia 2015, secţiunea arhitectura neconstruită / Proiecte neconstruite
H-Loud Memory , Still Voids. An Architectural Journey to the sites of Holocaust
arh. Ana - Maria CRIŞAN, arh. Alexandru CRIŞAN</t>
  </si>
  <si>
    <t>Anuala de Arhitectură   Ediţia 2009, secţiunea studii şi proiecte
ZA'ABEEL TOWER “ThyssenKrupp elevator architecture award – Dubai 2008”
arh. Ana - Maria CRIŞAN, arh. Alexandru CRIŞAN</t>
  </si>
  <si>
    <t>Anuala de Arhitectură   Ediţia 2009, secţiunea studii şi proiecte
C 29 Imobil locuinţe colective 4S+P+4/10E, Bucureşti
arh. Ana - Maria CRIŞAN, arh. Alexandru CRIŞAN</t>
  </si>
  <si>
    <t>Anuala de Arhitectură   Ediţia 2009, secţiunea studii şi proiecte
UNArte 2008 – Concurs de arhitectura pentru extinderea şi remodelarea funcţională a sediului Universităţii Naţionale de Artă Bucureşti
arh. Ana - Maria CRIŞAN, arh. Alexandru CRIŞAN</t>
  </si>
  <si>
    <t>26,27,28 aprilie 2024</t>
  </si>
  <si>
    <t xml:space="preserve">30.04.2024- 06.05.2024 </t>
  </si>
  <si>
    <t>22.04.2024-29.04.2024</t>
  </si>
  <si>
    <t>26, 27,28. 09.2023</t>
  </si>
  <si>
    <t>23.06.2023-30.06. 2023</t>
  </si>
  <si>
    <t>WORKSHOP INVENTING ARCHITECTURE LA BIENALA DE LA VENEZIA 2023, 54 participanti, între 24 septembrie 2023 – 30 septembrie 2023, [co-organizator, key note speaker]</t>
  </si>
  <si>
    <t>24.09.2023 – 30.09.2023</t>
  </si>
  <si>
    <t>17-24 aprilie 2023</t>
  </si>
  <si>
    <t>8-15 aprilie 2023</t>
  </si>
  <si>
    <t>19-26.04.2022</t>
  </si>
  <si>
    <t>25/07/2022 – 31/07/2022</t>
  </si>
  <si>
    <t>05-09.10.2022</t>
  </si>
  <si>
    <t>04.11.2022</t>
  </si>
  <si>
    <t>12/07/2021 – 18-25/07/2021</t>
  </si>
  <si>
    <t>WORKHOP IN-VISIBLE ISTANBUL, Chasing Italo Calvino’s cities, 36 participanti, , desfasurat in parteneriat: CULTURE RESERVE ong &amp; UAUIM, , A2 &gt; Faza 1: Workshop analiza in-situ 17-24 aprilie 2023; Faza 2: Workshop atelier în UAUIM: 24.04- 30.04.2023, Predare: 13-14.05.2023 [co-organizator, key note speaker]</t>
  </si>
  <si>
    <t>WORKHOP IN-VISIBLE ISTANBUL, Chasing Italo Calvino’s cities, 40 participanti, , desfasurat in parteneriat: CULTURE RESERVE ong &amp; UAUIM, , A1 &gt; Faza 1: Workshop analiza in-situ 8-15 aprilie 2023; Faza 2: Workshop atelier în UAUIM: 24.04- 30.04.2023, Predare: 13-14.05.2023. [co-organizator, key note speaker]</t>
  </si>
  <si>
    <t>WORKHOP IN-VISIBLE VENICE, Chasing Italo Calvino’s cities, 41 participanti, , desfasurat in parteneriat: CULTURE RESERVE ong &amp; UAUIM, , 19-26 aprilie 2022, Veneția, 26 aprilie-10 mai Bucuresti [co-organizator, key note speaker]</t>
  </si>
  <si>
    <t>Scoala de vara, editia a 2 a ELEMENTE, Sibiu, durata 2 sapatamani,  37 participanti,  [co-organizator, key note speaker, activitate de voluntariat], desfasurat in parteneriat: CULTURE RESERVE ong &amp; UAUIM &amp; Muzeun National Brukenthal &amp; Complexul National Muzeal ASTRA &amp; ANUALA de ARHITECTURA (OAR Bucuresti) &amp; UAR (Filiala SIBIU), iulie 2022;  [co-organizator, key note speaker]</t>
  </si>
  <si>
    <t>membru asociat / secretar general Ong profil cultural ASOCIATIA CULTURE RESERVE</t>
  </si>
  <si>
    <t>2015-2024</t>
  </si>
  <si>
    <t>LAPIS AEDIFICII  -  LAPIS DOMUS, fișier Buzãu; 31 mai-09 iunie; Sediul OAR Filiala București,sala de piatră, strada Sfântul Constantin 32, București.</t>
  </si>
  <si>
    <t>Expozitie internationala – Sublimations, Galerie arta contemporana, Milano, Italia [autor, expozitie colectiva]</t>
  </si>
  <si>
    <t>Expozitie internationala - Sublimations, Galerie des Arene, festivalul Voies Off, Arles, Franta [autor, expozitie colectiva]</t>
  </si>
  <si>
    <t>Expoziție națională - FAR - 12 Fotografi de arhitectură din România, Muzeul de artă și galeria Casa Tranzit - Cluj Napoca, Festival TIFF, by Igloo Media, [autor, expoziție colectivă]</t>
  </si>
  <si>
    <t>Expozitie internațională Transitions &amp; Displacements, galeria de artă contemporană Loosenart-Millepiani, Roma, Italia [autor, expozitie colectiva]</t>
  </si>
  <si>
    <t>Expoziție internațională Silent Cities, galeria de artă contemporană Loosenart-Millepiani, Roma, Italia [autor, expoziție colectivă]</t>
  </si>
  <si>
    <t>Expoziție internațională - I wonder if you can – Siena Creative Photo Awards, Piazza Caduti del Forze Armate, octombrie-noiembrie, Siena, Italia [autor, expoziție colectivă]</t>
  </si>
  <si>
    <t>Expoziție internațională - I wonder if you can – Siena Creative Photo Awards, Fortezza Medicea, iulie-septembrie, Siena, Italia [autor, expoziție colectivă]</t>
  </si>
  <si>
    <t>Expoziție internațională Decontexts, galeria de artă contemporană Loosenart-Millepiani, 05-12.07.2021, Roma, Italia [autor, expoziție colectivă]</t>
  </si>
  <si>
    <t>Expoziție națională – FAR | 12 Fotografi de arhitectură din România, Centrul Multicultural al Universitatii Transilvania - Brașov, by Igloo Media, [autor, expoziție colectivă]</t>
  </si>
  <si>
    <t>Close-up, concurs internațional, expoziție colectivă organizată de galeria Loosenart- Millepiani, 06-16.12.2023, Roma, Italia</t>
  </si>
  <si>
    <t>Bienala Națională de Arhitectură ediția 2023, concurs național, participare la secțiunea Proiecte vizionare, Iași;</t>
  </si>
  <si>
    <t>Bienala Națională de Arhitectură ediția 2023, concurs național, participare la secțiunea Imagine arhitectură - fotografia de arhitectură, Expoziție Târgoviște</t>
  </si>
  <si>
    <t>Bienala Națională de Arhitectură ediția 2023, concurs național, participare la secțiunea Efemer, Târgu Mureș;</t>
  </si>
  <si>
    <t>Bienala Națională de Arhitectură ediția 2023, concurs național, participare la secțiunea Școli de vară, Sibiu;</t>
  </si>
  <si>
    <t>BATRA - Bienala de Arhitectură Transilvania ediția 2023, concurs național, participare la secțiunea Imagine de Arhitectură, Transilvania</t>
  </si>
  <si>
    <t>Bienala de Arhitectură de la Venezia 2023, participare în Pavilionul României cu proiectul „Lapis Aedificii-Laps Domum”, categoria invenții/inovații în domeniul pedagogic/educație non-formală, expo 20.05 &gt; 26.11.2023</t>
  </si>
  <si>
    <t>Bienala de Arhitectură de la Venezia 2023, participare în Pavilionul României cu proiectul „CCM – Mechanical House”, categoria invenții/inovații în domeniul arhitecturii, expo 20.05 &gt; 26.11.2023</t>
  </si>
  <si>
    <t>Bienala de Arhitectură de la Venezia 2023, participare în Pavilionul României cu proiectul „Delta Core”, categoria invenții/inovații în domeniul arhitecturii, expo 20.05 &gt; 26.11.2023</t>
  </si>
  <si>
    <t>nominalizare proiect „Centrul International de Studii Avansate pentru Sisteme Fluvii-Mari”, secțiunea Proiecte Vizionare, Bienala Națională de Arhitectură București 2021</t>
  </si>
  <si>
    <t>premiul secțiunii „Loisirul acum regasit”, proiect fotografic, Bienala Națională de Arhitectură București 2021</t>
  </si>
  <si>
    <t>nominalizare proiect „Chasing Italo Calvino’s Invisible Cities”, secțiunea Arhitectură și Experiment, Anuala de Arhitectură București 2021</t>
  </si>
  <si>
    <t>mențiune „Halit, pour la bonne bouche construit..”,  Bienala Națională de Arhitectură Transilvania, BATRA 2023</t>
  </si>
  <si>
    <t>premiul juriului „(from) Vertigo.../to: Stair-way-to-heaven”, Bienala Națională de Arhitectură Transilvania, BATRA 2023</t>
  </si>
  <si>
    <t>nominalizare „Schesis”, Bienala Națională de Arhitectură BNA 2023</t>
  </si>
  <si>
    <t>OAR TIMBRUL DE ARHITECTURA</t>
  </si>
  <si>
    <t>finantat</t>
  </si>
  <si>
    <t>INVENTING ARCHITECTURE ?</t>
  </si>
  <si>
    <t>INVENTING ARCHITECTURE,, comunicare, Sala frescelor, UAUIM, Bucuresti</t>
  </si>
  <si>
    <t xml:space="preserve">03.06.2024 </t>
  </si>
  <si>
    <t>in PIATRA. (Now), Here, There</t>
  </si>
  <si>
    <t>seminar international, Pavilionul României, Bienala de Arhitectură de la Veneția 2023 – „Now, Here, There. Romanian Pavilion”</t>
  </si>
  <si>
    <t>28.09.2023</t>
  </si>
  <si>
    <t>de la stalpi la portic (loc: Complexul National Muzeal ASTRA )</t>
  </si>
  <si>
    <t xml:space="preserve">Școala de vara SIBIU, ediția a 3 a ELEMENTE Cei 2 stâlpi ai arhitecturii vernaculare, desfășurat în parteneriat: CULTURE RESERVE ONG &amp; UAUIM &amp; Muzeul Național Brukenthal &amp; Complexul National Muzeal ASTRA </t>
  </si>
  <si>
    <t>25.06.2023</t>
  </si>
  <si>
    <t>septembrie</t>
  </si>
  <si>
    <t>PIATRA (ne)VAZUTA (LOC: Piatraonline showroom, Bucuresti)</t>
  </si>
  <si>
    <t xml:space="preserve"> -Seminar pe urmele arhitecturii sapate d_IN PIATRA, 50 participanti, CULTURE RESERVE ong &amp; UAUIM &amp; PIATRAONLINE</t>
  </si>
  <si>
    <t>19.11.2022</t>
  </si>
  <si>
    <t>studiu de caz: PORTAL vs DANUBIUS RI/ 2 exemple de buna practica (loc: Ansamblul PORTAL VILLAGE)</t>
  </si>
  <si>
    <t>- Scoala de vara Limite in lumea veche, editia a 2 a ELEMENTE, Sibiu,  desfasurat in parteneriat: CULTURE RESERVE ong &amp; UAUIM &amp; Muzeul National Brukenthal &amp; Complexul National Muzeal ASTRA &amp; ANUALA de ARHITECTURA (OAR Bucuresti) &amp; UAR (Filiala SIBIU)</t>
  </si>
  <si>
    <t>Deschideri si oameni de alta data; (loc: Complexul National Muzeal ASTRA )</t>
  </si>
  <si>
    <t>fara limite, FARA LIMITE! (loc: Complexul National Muzeal ASTRA )</t>
  </si>
  <si>
    <t>- Scoala de vara Limite in lumea veche, editia 1 ELEMENTE, Sibiu,  desfasurat in parteneriat: CULTURE RESERVE ong &amp; UAUIM &amp; Muzeul National Brukenthal &amp; Complexul National Muzeal ASTRA &amp; ANUALA de ARHITECTURA (OAR Bucuresti) &amp; UAR (Filiala SIBIU)</t>
  </si>
  <si>
    <t>15.07.2021</t>
  </si>
  <si>
    <t xml:space="preserve">"Art as a Comprehensive Mechanism for Model Installation". </t>
  </si>
  <si>
    <t xml:space="preserve"> University session, Title: Art &amp; the in_VISIBLE LANGUAGE of Architecture, La Biennale di Venezia
60th International Art Exhibition
Foreigners Everywhere
Arsenale, Veneția 2024</t>
  </si>
  <si>
    <t>28  aprilie</t>
  </si>
  <si>
    <t xml:space="preserve">Inventing architecture: between inovation and aplication: DANUBIUS RI - DELTA CORE, o platforma pentru fauna, flora si cercetare, - DANUBIUS RI – CCM – Mechanical House </t>
  </si>
  <si>
    <t>sesiune internationala INVENTING ARCHITECTURE, University session, Bienala de Arhitectură de la Veneția 2023 – „Now, Here, There. Romanian Pavilion”</t>
  </si>
  <si>
    <t>Ana Maria CRISAN, Alexandru Mircea CRISAN</t>
  </si>
  <si>
    <t>„Lapis Aedificii-Laps Domum”</t>
  </si>
  <si>
    <t>catalogul Pavilionului României la Bienala de Arhitectură de la Veneția 2023 – „Now, Here, There. Romanian Pavilion”</t>
  </si>
  <si>
    <t>Ed.Coresi, ISBN 978-973-570-431-5, in cadrul publicatiilor Biennalei de  la Venetia 2023</t>
  </si>
  <si>
    <t xml:space="preserve">264-265  </t>
  </si>
  <si>
    <t>„Mechanical House ”</t>
  </si>
  <si>
    <t>Ed.Coresi, ISBN 978-973-570-431-5; in cadrul publicatiilor Biennalei de  la Venetia 2023</t>
  </si>
  <si>
    <t xml:space="preserve">242-243 </t>
  </si>
  <si>
    <t>„Delta Core”</t>
  </si>
  <si>
    <t xml:space="preserve">238-241 </t>
  </si>
  <si>
    <t>„Limite în lumea veche, în satul nostru”</t>
  </si>
  <si>
    <t xml:space="preserve">Visul unei școli de vară, nr.1-2/2022 (697-698) </t>
  </si>
  <si>
    <t xml:space="preserve">pg: 3 /pg. 126-129 </t>
  </si>
  <si>
    <t>3</t>
  </si>
  <si>
    <t>2</t>
  </si>
  <si>
    <t>studiu /cercetare Domus Petra finantat prin timbrul de arhitectura – sesiunea OAR, sesiunea 2021 – proiect de CARTE de arhitectura, 5 situri rupestre in introspectiva [co-autor]</t>
  </si>
  <si>
    <t>studiu/cercetare  Arhitecturi in Piatra, finantat prin timbrul de arhitectura – sesiunea OAR, sesiunea 2020 – cercetarea si inventarierea vizuala a siturilor rupestre sapate in piatra din zona Buzaului; [co-autor]</t>
  </si>
  <si>
    <t>„Centrul International de Studii Avansate pentru Sisteme Fluvii-Mări”</t>
  </si>
  <si>
    <t>Acum!, nr.5-6/2021 (695-696)</t>
  </si>
  <si>
    <t>pp.228-229</t>
  </si>
  <si>
    <t>„Loisirul, acum regasit”</t>
  </si>
  <si>
    <t>pp.172-173</t>
  </si>
  <si>
    <t>4</t>
  </si>
  <si>
    <t>5</t>
  </si>
  <si>
    <t>6</t>
  </si>
  <si>
    <t>7</t>
  </si>
  <si>
    <t>8</t>
  </si>
  <si>
    <t>9</t>
  </si>
  <si>
    <t>10</t>
  </si>
  <si>
    <t>11</t>
  </si>
  <si>
    <t>12</t>
  </si>
  <si>
    <t>13</t>
  </si>
  <si>
    <t>14</t>
  </si>
  <si>
    <t>15</t>
  </si>
  <si>
    <t>16</t>
  </si>
  <si>
    <t>17</t>
  </si>
  <si>
    <t>18</t>
  </si>
  <si>
    <t>19</t>
  </si>
  <si>
    <t>20</t>
  </si>
  <si>
    <t>21</t>
  </si>
  <si>
    <t>22</t>
  </si>
  <si>
    <t>23</t>
  </si>
  <si>
    <t>24</t>
  </si>
  <si>
    <t>25</t>
  </si>
  <si>
    <t>760 Împreunănr. 6/2023 (708)</t>
  </si>
  <si>
    <t xml:space="preserve"> CORPUS CONFECTUS (loc: galeria GALATECA, Noaptea Alba a Galeriilor)</t>
  </si>
  <si>
    <t>o aplicație practica a Școlii de Vară ELEMENTE desfășurată în 2022, desfășurat cu susținerea Galeria GALATECA, București, selectat in Noaptea Alba a Galeriilor</t>
  </si>
  <si>
    <t>!!! titlul corect al categorioei I19 se refera la PARTICIPARI LA …..cf. doc https://www.edu.ro/sites/default/files/Propuneri_CNATDCU_2024_Standarde_minimale_nationale_Conferentiar_universitar.pdf</t>
  </si>
  <si>
    <t>accesat la data de 27.06.2024</t>
  </si>
  <si>
    <t>proiect "Viaggio in Italia.Explorand orasele invizibile - Italo-Calvino" - 0045 interventii si actiuni in spatiul public</t>
  </si>
  <si>
    <t>Anuala de Arhitectură București 2016-2017,  Ed. Univ.Ion Mincu</t>
  </si>
  <si>
    <t>2016-2017</t>
  </si>
  <si>
    <t>proiect "[FH2] Danubius-RI.Delta Core" - 0069 viziuni si cercetari prin arhitectura</t>
  </si>
  <si>
    <t>proiect "[BAV] Pavilionul Romaniei la Bienala de Arhitectura de la Venetia" - 0091 viziuni si cercetari prin arhitectura</t>
  </si>
  <si>
    <t>proiect "[ALMD] Almendres Art Center, Portugalia" - 0092 viziuni si cercetari prin arhitectura</t>
  </si>
  <si>
    <t>Amenajare interioară restaurant Azzuro "Il Venetiano", Afi Palace, Cotroceni Mall</t>
  </si>
  <si>
    <t>Igloo media, Anuala de Arhitectură București 2010</t>
  </si>
  <si>
    <t>Obiect de design interior / panou multifuncţional</t>
  </si>
  <si>
    <t>Urban Passage, concurs arhitectură 2008</t>
  </si>
  <si>
    <t>Concurs de soluţii pentru restaurarea, extinderea şi remodelarea funcţională a Hanului Gabroveni, 2009</t>
  </si>
  <si>
    <t>S20, Imobil locuinţe colective, s1, Buc.</t>
  </si>
  <si>
    <t>C 29 Imobil locuinţe colective 4S+P+4/10E, Bucureşti</t>
  </si>
  <si>
    <t>Igloo media, Anuala de Arhitectură București 2009</t>
  </si>
  <si>
    <t>ZA'ABEEL TOWER “ThyssenKrupp elevator architecture award – Dubai 2008”</t>
  </si>
  <si>
    <t>Imobil locuinţe colective – Cameliei 29, Bucureşti</t>
  </si>
  <si>
    <t>Igloo media, Anuala de Arhitectură București 2008</t>
  </si>
  <si>
    <t>Parcurile Viitorului, concurs național, premiul 1 proiect Lunca Florilor, sector 2, București, 2007;</t>
  </si>
  <si>
    <t>Parcurile Viitorului, concurs național, premiul 1 proiect Expo-Parc, Pitești;</t>
  </si>
  <si>
    <t>UNArte, concurs național de arhitectură pentru extinderea și remodelarea funcțională a sediului Universității de Arte, București, 2008.</t>
  </si>
  <si>
    <t>pg: 3 /pg. 72-75</t>
  </si>
  <si>
    <t>pg: 4 /pg.28-32</t>
  </si>
  <si>
    <t>pg: 2 /pg.38-40</t>
  </si>
  <si>
    <t>pg: 2 /pg. 14-15</t>
  </si>
  <si>
    <t>pg: 2 /pg. 13-15</t>
  </si>
  <si>
    <r>
      <t>„</t>
    </r>
    <r>
      <rPr>
        <i/>
        <sz val="11"/>
        <rFont val="Calibri"/>
        <family val="2"/>
        <charset val="238"/>
        <scheme val="minor"/>
      </rPr>
      <t>Schesis</t>
    </r>
    <r>
      <rPr>
        <sz val="11"/>
        <rFont val="Calibri"/>
        <family val="2"/>
        <charset val="238"/>
        <scheme val="minor"/>
      </rPr>
      <t>”</t>
    </r>
  </si>
  <si>
    <r>
      <rPr>
        <i/>
        <sz val="11"/>
        <rFont val="Calibri"/>
        <family val="2"/>
        <charset val="238"/>
      </rPr>
      <t>BBA One Shot Award 2023</t>
    </r>
    <r>
      <rPr>
        <sz val="11"/>
        <rFont val="Calibri"/>
        <family val="2"/>
        <charset val="238"/>
      </rPr>
      <t>, longlisted selection în concurs internațional, expozitie colectivă organizată de galeria</t>
    </r>
    <r>
      <rPr>
        <b/>
        <sz val="11"/>
        <rFont val="Calibri"/>
        <family val="2"/>
        <charset val="238"/>
      </rPr>
      <t xml:space="preserve"> </t>
    </r>
    <r>
      <rPr>
        <sz val="11"/>
        <rFont val="Calibri"/>
        <family val="2"/>
        <charset val="238"/>
      </rPr>
      <t>BBA Berlin, 3-18.02.2023, Berlin, Germania</t>
    </r>
  </si>
  <si>
    <t>Seminar CORPUS CONFECTUS, un eveniment conex al expoziției  până IN PANZELE ALBE,
Galeria Galateca, București, 3 invitati &amp; 30 participanti, o aplicatie a Scolii de Vara ELEMENTE desfasurata in luna iulie 2022, [co-organizator,curator, activitate de voluntariat], desfasurat cu sustinerea Galeria GALATECA, Bucuresti, 4 octombrie 2022; [co-organizator]+ [coordonator/indrumare didactica]</t>
  </si>
  <si>
    <t>WORKSHOP  PE URMELE ARHITECTURII SAPATE IN PIATRA 20 participanti, CULTURE RESERVE ong &amp; UAUIM &amp; OAR/ TIMBRUL DE ARHITECTURA, [co-organizator, key note speaker], 05-09 septembrie 2022; [co-organizator]+ [coordonator/indrumare didactica]</t>
  </si>
  <si>
    <t>Scoala de vara SIBIU, editia a 3 a ELEMENTE, Sibiu, durata 2 sapatamani,  45 participanti,  desfasurat in parteneriat: CULTURE RESERVE ong &amp; UAUIM &amp; Muzeun National Brukenthal &amp; Complexul National Muzeal ASTRA &amp; ANUALA de ARHITECTURA (OAR Bucuresti) &amp; UAR (Filiala SIBIU); [co-organizator]+ [coordonator/indrumare didactica]</t>
  </si>
  <si>
    <t>International University session/ Bienale Session, Title: Art &amp; the in_VISIBLE LANGUAGE of Architecture, La Biennale di Venezia, 60th International Art Exhibition, Foreigners Everywhere, Arsenale, Veneția, 26,27,28 aprilie 2024; conference on 28 april 2024; 68 participanti [co-organizator]+ [coordonator/indrumare didactica]</t>
  </si>
  <si>
    <t>WORKSHOP PALLADIO LEGACY, WORKSHOP &amp; SESIUNE UNIVERSITARA UAUIM,  64 participanti, Italia nord: Vicenza, Padova,Venetia, 22.04.2024-29.04.2024; [co-organizator]+ [coordonator/indrumare didactica]</t>
  </si>
  <si>
    <t>WORKSHOP, IN-VISIBLE ROME, 52 participanti, Roma,Italia, 30.04.2024- 06.05.2024 ; [co-organizator]+ [coordonator/indrumare didactica]</t>
  </si>
  <si>
    <r>
      <t xml:space="preserve">International University session/ Bienale Session, Title: Art &amp; the in_VISIBLE LANGUAGE of Architecture, La Biennale di Venezia, 60th International Art Exhibition, </t>
    </r>
    <r>
      <rPr>
        <i/>
        <sz val="11"/>
        <rFont val="Calibri"/>
        <family val="2"/>
        <charset val="238"/>
        <scheme val="minor"/>
      </rPr>
      <t>Foreigners Everywhere</t>
    </r>
    <r>
      <rPr>
        <sz val="11"/>
        <rFont val="Calibri"/>
        <family val="2"/>
        <charset val="238"/>
        <scheme val="minor"/>
      </rPr>
      <t>, Arsenale, Veneția, 26,27,28 aprilie 2024; conference on 28 april 2024; 68 participanti [co-organizator]+ [coordonator/indrumare didactica]</t>
    </r>
  </si>
  <si>
    <t>Scoala de vara SIBIU, editia 1, LIMITE, Sibiu, durata 1 sapatamana,  55 participanti,  desfasurat in parteneriat: CULTURE RESERVE ong &amp; UAUIM &amp; Muzeun National Brukenthal &amp; Complexul National Muzeal ASTRA &amp; ANUALA de ARHITECTURA (OAR Bucuresti) &amp; UAR (Filiala SIBIU); [co-organizator]+ [coordonator/indrumare didactica]</t>
  </si>
  <si>
    <t>Workshop in deplasare - pe urmele lui Carlo Scarpa, [co-organizator]
workshop-uri si masterclass</t>
  </si>
  <si>
    <t>Workshop in deplasare - Explorand orasele invizibile-Italo Calvino, [co-organizator]+ [coordonator/indrumare didactica] workshop-uri si masterclass</t>
  </si>
  <si>
    <t>Workshop în deplasare Italia, Italo Calvino [co-organizator]+ [coordonator/indrumare didactica]</t>
  </si>
  <si>
    <t>Workshop în deplasare Germania/Berlin, Differention and Repetition 2/ Architecture &amp; Memory in Berlin - 1 saptămâna, international, Germania [co-organizator]+ [coordonator/indrumare didactica]</t>
  </si>
  <si>
    <t>Workshop în deplasare Danemarka, Repetition and Difference in Copenhagen - 1 saptămâna, international, Danemarca [co-organizator]+ [coordonator/indrumare didactica]</t>
  </si>
  <si>
    <t>Workshop în deplasare Italia, Landscape Architecture in Italy [co-organizator]+ [coordonator/indrumare didactica]</t>
  </si>
  <si>
    <t>Workshop în deplasare Spania/Madrid-Valencia, iMPRINT Architecture in Spain [co-organizator]+ [coordonator/indrumare didactica]</t>
  </si>
  <si>
    <t>organizator excursii de studiu anul 1 in cadrul UAUIM, Asia Minor - TURCIA; noi. 2010-ian. 2011; 3200 km, 12 zile, 90 studenti. [co-organizator]+ [coordonator/indrumare didactica]</t>
  </si>
  <si>
    <t>2011: coordonator / indrumator activitate didactica / manifestare extracurriculara in deplasare - practica anul I de studiu, excursii de studiu UAUIM, LE CORBUSIER; 09.04-22.04.2011; 5000 km, 15 zile, 45 studenti. [co-organizator]+ [coordonator/indrumare didactica]</t>
  </si>
  <si>
    <t>organizator excursii de studiu anul 1 in cadrul UAUIM, Istanbul-TURCIA; noi. 2009-ian. 2010; 1400 km, 6 zile, 50 studenti. [co-organizator]+ [coordonator/indrumare didactica]</t>
  </si>
  <si>
    <t>organizator excursii de studiu anul 1 in cadrul UAUIM, Asia Minor - TURCIA; noi. 2011-
ian. 2012; 3200 km, 12 zile, 45 studenti. [co-organizator]+ [coordonator/indrumare didactica]</t>
  </si>
  <si>
    <t>organizator excursii de studiu anul 1 in cadrul UAUIM, Istanbul-TURCIA; noi. 2010-ian. 2011; 1400 km, 6 zile, 50 studenti. [co-organizator]+ [coordonator/indrumare didactica]</t>
  </si>
  <si>
    <t>organizator WORKSHOP – Elements: Evolution?, 26 septembrie-15 octombrie 2014, Bucuresti &amp; Venetia. [co-organizator]+ [coordonator/indrumare didactica]</t>
  </si>
  <si>
    <t>Workshop in deplasare – VOR-ed; aprilie 2014, Italia - 2 sapatamani. [co-organizator]+ [coordonator/indrumare didactica]</t>
  </si>
  <si>
    <t>proiect "[UAR] Extindere biblioteca" - 0088 viziuni si cercetari prin arhitectura</t>
  </si>
  <si>
    <t>proiect "[AALTO] Extinderea muzeului Alvar Aalto, Finlanda" - 0090 viziuni si cercetari prin arhitectura</t>
  </si>
  <si>
    <t>Bienala Națională de Arhitectură ediția 2021, concurs național, participare la secțiunea Școli de vară, Sibiu;</t>
  </si>
  <si>
    <t>Bienala Națională de Arhitectură ediția 2021, concurs național, participare la secțiunea Proiecte vizionare;</t>
  </si>
  <si>
    <t>Expoziție BNAB – Bienala Națională de Arhitectură, organizator UAR, 18.10-18.11.2021,concurs național, participare la secțiunea Imagine arhitectură - fotografia de arhitectură, Iași, România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</si>
</sst>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_l_e_i"/>
    <numFmt numFmtId="165" formatCode="0.0"/>
    <numFmt numFmtId="166" formatCode="#,##0.0"/>
  </numFmts>
  <fonts count="36" x14ac:knownFonts="1">
    <font>
      <sz val="11"/>
      <color theme="1"/>
      <name val="Calibri"/>
      <family val="2"/>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sz val="12"/>
      <color theme="1"/>
      <name val="Calibri"/>
      <family val="2"/>
      <charset val="238"/>
      <scheme val="minor"/>
    </font>
    <font>
      <sz val="11"/>
      <name val="Calibri"/>
      <family val="2"/>
      <charset val="238"/>
      <scheme val="minor"/>
    </font>
    <font>
      <sz val="11"/>
      <name val="Calibri"/>
      <family val="2"/>
      <scheme val="minor"/>
    </font>
    <font>
      <b/>
      <i/>
      <sz val="11"/>
      <name val="Calibri"/>
      <family val="2"/>
      <charset val="238"/>
      <scheme val="minor"/>
    </font>
    <font>
      <b/>
      <sz val="11"/>
      <name val="Calibri"/>
      <family val="2"/>
      <charset val="238"/>
      <scheme val="minor"/>
    </font>
    <font>
      <i/>
      <sz val="11"/>
      <name val="Calibri"/>
      <family val="2"/>
      <charset val="238"/>
      <scheme val="minor"/>
    </font>
    <font>
      <b/>
      <sz val="11"/>
      <name val="Calibri"/>
      <family val="2"/>
      <charset val="238"/>
    </font>
    <font>
      <i/>
      <sz val="11"/>
      <name val="Calibri"/>
      <family val="2"/>
      <charset val="238"/>
    </font>
    <font>
      <sz val="14"/>
      <color rgb="FFFF0000"/>
      <name val="Calibri"/>
      <family val="2"/>
      <scheme val="minor"/>
    </font>
    <font>
      <sz val="11"/>
      <color indexed="8"/>
      <name val="Calibri"/>
      <family val="2"/>
      <scheme val="minor"/>
    </font>
    <font>
      <sz val="12"/>
      <color theme="1"/>
      <name val="Calibri"/>
      <family val="2"/>
      <scheme val="minor"/>
    </font>
    <font>
      <sz val="12"/>
      <name val="Calibri"/>
      <family val="2"/>
      <scheme val="minor"/>
    </font>
    <font>
      <sz val="12"/>
      <name val="Calibri"/>
      <family val="2"/>
      <charset val="238"/>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48">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8"/>
      </left>
      <right/>
      <top/>
      <bottom style="thin">
        <color indexed="8"/>
      </bottom>
      <diagonal/>
    </border>
    <border>
      <left style="thin">
        <color indexed="8"/>
      </left>
      <right/>
      <top style="thin">
        <color indexed="8"/>
      </top>
      <bottom/>
      <diagonal/>
    </border>
    <border>
      <left style="thin">
        <color indexed="64"/>
      </left>
      <right/>
      <top style="thin">
        <color indexed="64"/>
      </top>
      <bottom/>
      <diagonal/>
    </border>
    <border>
      <left style="thin">
        <color indexed="8"/>
      </left>
      <right/>
      <top/>
      <bottom/>
      <diagonal/>
    </border>
    <border>
      <left style="thin">
        <color indexed="8"/>
      </left>
      <right style="thin">
        <color indexed="8"/>
      </right>
      <top/>
      <bottom style="thin">
        <color indexed="64"/>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s>
  <cellStyleXfs count="2">
    <xf numFmtId="0" fontId="0" fillId="0" borderId="0"/>
    <xf numFmtId="0" fontId="13" fillId="0" borderId="0" applyNumberFormat="0" applyFill="0" applyBorder="0" applyAlignment="0" applyProtection="0">
      <alignment vertical="top"/>
      <protection locked="0"/>
    </xf>
  </cellStyleXfs>
  <cellXfs count="480">
    <xf numFmtId="0" fontId="0" fillId="0" borderId="0" xfId="0"/>
    <xf numFmtId="0" fontId="5" fillId="0" borderId="0" xfId="0" applyFont="1"/>
    <xf numFmtId="0" fontId="3" fillId="0" borderId="0" xfId="0" applyFont="1" applyAlignment="1" applyProtection="1">
      <alignment horizontal="center" vertical="center"/>
      <protection hidden="1"/>
    </xf>
    <xf numFmtId="1" fontId="3" fillId="0" borderId="0" xfId="0" applyNumberFormat="1" applyFont="1" applyAlignment="1" applyProtection="1">
      <alignment horizontal="center" vertical="center"/>
      <protection hidden="1"/>
    </xf>
    <xf numFmtId="0" fontId="3" fillId="0" borderId="0" xfId="0" applyFont="1" applyBorder="1" applyAlignment="1" applyProtection="1">
      <alignment horizontal="center" vertical="center" wrapText="1"/>
      <protection hidden="1"/>
    </xf>
    <xf numFmtId="0" fontId="3" fillId="0" borderId="0" xfId="0" applyFont="1" applyProtection="1">
      <protection hidden="1"/>
    </xf>
    <xf numFmtId="0" fontId="3" fillId="0" borderId="0" xfId="0" applyFont="1"/>
    <xf numFmtId="2" fontId="4" fillId="0" borderId="0" xfId="0" applyNumberFormat="1" applyFont="1" applyBorder="1" applyAlignment="1" applyProtection="1">
      <alignment horizontal="center" vertical="center" wrapText="1"/>
      <protection hidden="1"/>
    </xf>
    <xf numFmtId="2" fontId="3" fillId="0" borderId="0" xfId="0" applyNumberFormat="1" applyFont="1" applyBorder="1" applyAlignment="1" applyProtection="1">
      <alignment horizontal="center" vertical="center" wrapText="1"/>
      <protection hidden="1"/>
    </xf>
    <xf numFmtId="0" fontId="3" fillId="0" borderId="0" xfId="0" quotePrefix="1" applyFont="1" applyBorder="1" applyProtection="1">
      <protection hidden="1"/>
    </xf>
    <xf numFmtId="0" fontId="3" fillId="0" borderId="0" xfId="0" applyFont="1" applyBorder="1" applyProtection="1">
      <protection hidden="1"/>
    </xf>
    <xf numFmtId="0" fontId="0" fillId="0" borderId="1" xfId="0" applyBorder="1" applyAlignment="1">
      <alignment wrapText="1"/>
    </xf>
    <xf numFmtId="0" fontId="5" fillId="0" borderId="1" xfId="0" applyFont="1" applyBorder="1" applyAlignment="1">
      <alignment wrapText="1"/>
    </xf>
    <xf numFmtId="0" fontId="0" fillId="0" borderId="2" xfId="0" applyBorder="1"/>
    <xf numFmtId="0" fontId="0" fillId="0" borderId="3" xfId="0" applyBorder="1"/>
    <xf numFmtId="0" fontId="2" fillId="0" borderId="1" xfId="0" applyFont="1" applyBorder="1" applyAlignment="1">
      <alignment wrapText="1"/>
    </xf>
    <xf numFmtId="0" fontId="2" fillId="0" borderId="0" xfId="0" applyFont="1" applyBorder="1" applyAlignment="1">
      <alignment wrapText="1"/>
    </xf>
    <xf numFmtId="0" fontId="3"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0" fillId="0" borderId="0" xfId="0" applyBorder="1"/>
    <xf numFmtId="0" fontId="9" fillId="0" borderId="0" xfId="0" applyFont="1" applyBorder="1" applyAlignment="1">
      <alignment horizontal="center" vertical="center" wrapText="1"/>
    </xf>
    <xf numFmtId="0" fontId="9" fillId="0" borderId="0" xfId="0" applyFont="1" applyFill="1" applyBorder="1" applyAlignment="1">
      <alignment horizontal="center" vertical="center" wrapText="1"/>
    </xf>
    <xf numFmtId="0" fontId="6" fillId="0" borderId="0" xfId="0" applyFont="1" applyBorder="1" applyAlignment="1">
      <alignment wrapText="1"/>
    </xf>
    <xf numFmtId="0" fontId="7" fillId="0" borderId="0" xfId="0" applyFont="1" applyBorder="1" applyAlignment="1">
      <alignment wrapText="1"/>
    </xf>
    <xf numFmtId="0" fontId="9" fillId="0" borderId="0" xfId="0" applyFont="1" applyAlignment="1">
      <alignment horizontal="center" vertical="center" wrapText="1"/>
    </xf>
    <xf numFmtId="0" fontId="6" fillId="0" borderId="1" xfId="0" applyFont="1" applyBorder="1" applyAlignment="1">
      <alignment wrapText="1"/>
    </xf>
    <xf numFmtId="0" fontId="9"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2" fillId="0" borderId="5" xfId="0" applyFont="1" applyBorder="1" applyAlignment="1">
      <alignment wrapText="1"/>
    </xf>
    <xf numFmtId="0" fontId="9" fillId="0" borderId="0" xfId="0" applyFont="1" applyBorder="1"/>
    <xf numFmtId="0" fontId="0" fillId="0" borderId="0" xfId="0" applyAlignment="1">
      <alignment horizontal="left"/>
    </xf>
    <xf numFmtId="0" fontId="8" fillId="0" borderId="0" xfId="0" applyFont="1" applyAlignment="1" applyProtection="1">
      <alignment horizontal="center" vertical="center"/>
      <protection hidden="1"/>
    </xf>
    <xf numFmtId="0" fontId="8" fillId="0" borderId="0" xfId="0" applyFont="1" applyAlignment="1" applyProtection="1">
      <alignment vertical="center"/>
      <protection hidden="1"/>
    </xf>
    <xf numFmtId="0" fontId="8" fillId="0" borderId="0" xfId="0" applyFont="1" applyAlignment="1">
      <alignment wrapText="1"/>
    </xf>
    <xf numFmtId="0" fontId="12" fillId="0" borderId="2" xfId="0" applyFont="1" applyBorder="1" applyAlignment="1">
      <alignment horizontal="center" vertical="center" wrapText="1"/>
    </xf>
    <xf numFmtId="0" fontId="3" fillId="0" borderId="0" xfId="0" applyFont="1" applyAlignment="1" applyProtection="1">
      <alignment vertical="center"/>
      <protection hidden="1"/>
    </xf>
    <xf numFmtId="0" fontId="0" fillId="0" borderId="0" xfId="0" applyBorder="1" applyAlignment="1">
      <alignment horizontal="center" vertical="center"/>
    </xf>
    <xf numFmtId="2" fontId="5" fillId="0" borderId="0" xfId="0" applyNumberFormat="1" applyFont="1" applyBorder="1" applyAlignment="1">
      <alignment horizontal="center" vertical="center"/>
    </xf>
    <xf numFmtId="0" fontId="0" fillId="0" borderId="0" xfId="0" applyFill="1" applyBorder="1" applyAlignment="1">
      <alignment horizontal="center" vertical="center"/>
    </xf>
    <xf numFmtId="0" fontId="9" fillId="0" borderId="0" xfId="0" applyFont="1"/>
    <xf numFmtId="0" fontId="9" fillId="0" borderId="0" xfId="0" applyFont="1" applyBorder="1" applyAlignment="1">
      <alignment wrapText="1"/>
    </xf>
    <xf numFmtId="0" fontId="10" fillId="0" borderId="0" xfId="0" applyFont="1" applyBorder="1" applyAlignment="1">
      <alignment wrapText="1"/>
    </xf>
    <xf numFmtId="0" fontId="9" fillId="0" borderId="0" xfId="0" applyFont="1" applyFill="1" applyBorder="1" applyAlignment="1">
      <alignment wrapText="1"/>
    </xf>
    <xf numFmtId="0" fontId="3" fillId="0" borderId="0" xfId="0" applyFont="1" applyAlignment="1">
      <alignment horizontal="center"/>
    </xf>
    <xf numFmtId="0" fontId="3" fillId="0" borderId="0" xfId="0" applyNumberFormat="1" applyFont="1" applyFill="1" applyBorder="1" applyAlignment="1" applyProtection="1">
      <alignment horizontal="center" vertical="center" wrapText="1"/>
      <protection locked="0"/>
    </xf>
    <xf numFmtId="0" fontId="8" fillId="0" borderId="0" xfId="0" applyFont="1" applyAlignment="1">
      <alignment horizontal="center" vertical="center" wrapText="1"/>
    </xf>
    <xf numFmtId="0" fontId="9"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8" fillId="0" borderId="0" xfId="0" applyFont="1" applyBorder="1" applyAlignment="1">
      <alignment horizontal="center" vertical="center" wrapText="1"/>
    </xf>
    <xf numFmtId="0" fontId="8" fillId="0" borderId="0" xfId="0" applyFont="1" applyBorder="1" applyAlignment="1">
      <alignment horizontal="center" wrapText="1"/>
    </xf>
    <xf numFmtId="0" fontId="5" fillId="0" borderId="0" xfId="0" applyFont="1" applyAlignment="1">
      <alignment horizontal="center" vertical="center" wrapText="1"/>
    </xf>
    <xf numFmtId="0" fontId="8" fillId="0" borderId="0" xfId="0" applyFont="1" applyBorder="1" applyAlignment="1" applyProtection="1">
      <alignment horizontal="center" vertical="center" wrapText="1"/>
      <protection hidden="1"/>
    </xf>
    <xf numFmtId="0" fontId="8" fillId="0" borderId="0" xfId="0" applyFont="1" applyBorder="1" applyAlignment="1">
      <alignment wrapText="1"/>
    </xf>
    <xf numFmtId="0" fontId="0" fillId="0" borderId="10" xfId="0" applyBorder="1" applyAlignment="1">
      <alignment wrapText="1"/>
    </xf>
    <xf numFmtId="0" fontId="5" fillId="0" borderId="0" xfId="0" applyFont="1" applyBorder="1" applyAlignment="1">
      <alignment horizontal="center" wrapText="1"/>
    </xf>
    <xf numFmtId="0" fontId="3" fillId="0" borderId="2" xfId="0" applyFont="1" applyFill="1" applyBorder="1" applyAlignment="1" applyProtection="1">
      <alignment horizontal="left" vertical="center" wrapText="1"/>
    </xf>
    <xf numFmtId="0" fontId="8" fillId="0" borderId="11" xfId="0" applyFont="1" applyBorder="1" applyAlignment="1">
      <alignment horizontal="center" vertical="center" wrapText="1"/>
    </xf>
    <xf numFmtId="0" fontId="5" fillId="0" borderId="1" xfId="0" applyFont="1" applyBorder="1" applyAlignment="1">
      <alignment horizontal="center" wrapText="1"/>
    </xf>
    <xf numFmtId="0" fontId="0" fillId="0" borderId="0" xfId="0" applyAlignment="1">
      <alignment horizontal="center"/>
    </xf>
    <xf numFmtId="0" fontId="2"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2" fillId="0" borderId="14" xfId="0" applyFont="1" applyBorder="1" applyAlignment="1">
      <alignment vertical="top" wrapText="1"/>
    </xf>
    <xf numFmtId="0" fontId="2" fillId="0" borderId="10" xfId="0" applyFont="1" applyBorder="1" applyAlignment="1">
      <alignment vertical="top" wrapText="1"/>
    </xf>
    <xf numFmtId="0" fontId="16" fillId="0" borderId="0" xfId="0" applyFont="1"/>
    <xf numFmtId="0" fontId="5" fillId="0" borderId="2" xfId="0" applyFont="1" applyBorder="1"/>
    <xf numFmtId="0" fontId="5" fillId="0" borderId="2" xfId="0" applyFont="1" applyBorder="1" applyAlignment="1">
      <alignment horizontal="center"/>
    </xf>
    <xf numFmtId="0" fontId="5" fillId="0" borderId="2" xfId="0" applyFont="1" applyBorder="1" applyAlignment="1">
      <alignment horizontal="center" wrapText="1"/>
    </xf>
    <xf numFmtId="0" fontId="5" fillId="0" borderId="1" xfId="0" applyFont="1" applyBorder="1" applyAlignment="1">
      <alignment horizontal="center" vertical="top" wrapText="1"/>
    </xf>
    <xf numFmtId="0" fontId="2" fillId="0" borderId="10" xfId="0" applyFont="1" applyBorder="1" applyAlignment="1">
      <alignment horizontal="center" vertical="top" wrapText="1"/>
    </xf>
    <xf numFmtId="0" fontId="2" fillId="0" borderId="1" xfId="0" applyFont="1" applyBorder="1" applyAlignment="1">
      <alignment horizontal="center" vertical="top" wrapText="1"/>
    </xf>
    <xf numFmtId="0" fontId="2" fillId="0" borderId="5" xfId="0" applyFont="1" applyBorder="1" applyAlignment="1">
      <alignment horizontal="center" vertical="top" wrapText="1"/>
    </xf>
    <xf numFmtId="0" fontId="2" fillId="0" borderId="12" xfId="0" applyFont="1" applyBorder="1" applyAlignment="1">
      <alignment horizontal="center" vertical="top" wrapText="1"/>
    </xf>
    <xf numFmtId="0" fontId="2" fillId="0" borderId="2" xfId="0" applyFont="1" applyBorder="1" applyAlignment="1">
      <alignment horizontal="center" vertical="top" wrapText="1"/>
    </xf>
    <xf numFmtId="0" fontId="2" fillId="0" borderId="15" xfId="0" applyFont="1" applyBorder="1" applyAlignment="1">
      <alignment horizontal="center" vertical="top" wrapText="1"/>
    </xf>
    <xf numFmtId="0" fontId="2" fillId="0" borderId="16" xfId="0" applyFont="1" applyBorder="1" applyAlignment="1">
      <alignment horizontal="left" vertical="top" wrapText="1"/>
    </xf>
    <xf numFmtId="0" fontId="2" fillId="0" borderId="15" xfId="0" applyFont="1" applyBorder="1" applyAlignment="1">
      <alignment horizontal="left" vertical="top" wrapText="1"/>
    </xf>
    <xf numFmtId="0" fontId="6" fillId="0" borderId="15" xfId="0" applyFont="1" applyBorder="1" applyAlignment="1">
      <alignment horizontal="left" vertical="top" wrapText="1"/>
    </xf>
    <xf numFmtId="0" fontId="2" fillId="0" borderId="17" xfId="0" applyFont="1" applyBorder="1" applyAlignment="1">
      <alignment horizontal="left" vertical="top" wrapText="1"/>
    </xf>
    <xf numFmtId="0" fontId="2" fillId="0" borderId="18" xfId="0" applyFont="1" applyBorder="1" applyAlignment="1">
      <alignment horizontal="left" vertical="top" wrapText="1"/>
    </xf>
    <xf numFmtId="0" fontId="2" fillId="0" borderId="2" xfId="0" applyFont="1" applyBorder="1" applyAlignment="1">
      <alignment horizontal="left" vertical="top" wrapText="1"/>
    </xf>
    <xf numFmtId="0" fontId="2" fillId="0" borderId="19" xfId="0" applyFont="1" applyBorder="1" applyAlignment="1">
      <alignment horizontal="left" vertical="top" wrapText="1"/>
    </xf>
    <xf numFmtId="0" fontId="0" fillId="0" borderId="3" xfId="0" applyBorder="1" applyAlignment="1">
      <alignment horizontal="center"/>
    </xf>
    <xf numFmtId="0" fontId="0" fillId="0" borderId="21" xfId="0" applyBorder="1" applyAlignment="1">
      <alignment horizontal="center"/>
    </xf>
    <xf numFmtId="0" fontId="0" fillId="0" borderId="21"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6" fillId="0" borderId="21" xfId="0" applyNumberFormat="1" applyFont="1" applyBorder="1" applyAlignment="1">
      <alignment horizontal="center"/>
    </xf>
    <xf numFmtId="0" fontId="12" fillId="0" borderId="22" xfId="0" applyNumberFormat="1" applyFont="1" applyBorder="1" applyAlignment="1" applyProtection="1">
      <alignment horizontal="center" vertical="center" wrapText="1"/>
      <protection locked="0"/>
    </xf>
    <xf numFmtId="49" fontId="12" fillId="0" borderId="23" xfId="0" applyNumberFormat="1" applyFont="1" applyBorder="1" applyAlignment="1" applyProtection="1">
      <alignment horizontal="left" vertical="center" wrapText="1"/>
      <protection locked="0"/>
    </xf>
    <xf numFmtId="49" fontId="12" fillId="0" borderId="23" xfId="0" applyNumberFormat="1" applyFont="1" applyBorder="1" applyAlignment="1" applyProtection="1">
      <alignment horizontal="center" vertical="center" wrapText="1"/>
      <protection locked="0"/>
    </xf>
    <xf numFmtId="1" fontId="12" fillId="0" borderId="23" xfId="0" applyNumberFormat="1" applyFont="1" applyBorder="1" applyAlignment="1" applyProtection="1">
      <alignment horizontal="center" vertical="center" wrapText="1"/>
      <protection locked="0"/>
    </xf>
    <xf numFmtId="0" fontId="12" fillId="0" borderId="7" xfId="0" applyNumberFormat="1" applyFont="1" applyBorder="1" applyAlignment="1" applyProtection="1">
      <alignment horizontal="center" vertical="center" wrapText="1"/>
      <protection locked="0"/>
    </xf>
    <xf numFmtId="49" fontId="12" fillId="0" borderId="4" xfId="0" applyNumberFormat="1" applyFont="1" applyBorder="1" applyAlignment="1" applyProtection="1">
      <alignment horizontal="left" vertical="center" wrapText="1"/>
      <protection locked="0"/>
    </xf>
    <xf numFmtId="0" fontId="12" fillId="0" borderId="2" xfId="0" applyFont="1" applyBorder="1" applyAlignment="1" applyProtection="1">
      <alignment horizontal="left" vertical="center" wrapText="1"/>
      <protection locked="0"/>
    </xf>
    <xf numFmtId="0" fontId="12" fillId="0" borderId="2" xfId="0" applyFont="1" applyBorder="1" applyAlignment="1" applyProtection="1">
      <alignment horizontal="center" vertical="center" wrapText="1"/>
      <protection locked="0"/>
    </xf>
    <xf numFmtId="1" fontId="12" fillId="0" borderId="2" xfId="0" applyNumberFormat="1" applyFont="1" applyBorder="1" applyAlignment="1" applyProtection="1">
      <alignment horizontal="center" vertical="center" wrapText="1"/>
      <protection locked="0"/>
    </xf>
    <xf numFmtId="1" fontId="12" fillId="0" borderId="4" xfId="0" applyNumberFormat="1" applyFont="1" applyBorder="1" applyAlignment="1" applyProtection="1">
      <alignment horizontal="center" vertical="center" wrapText="1"/>
      <protection locked="0"/>
    </xf>
    <xf numFmtId="0" fontId="12" fillId="0" borderId="24" xfId="0" applyNumberFormat="1" applyFont="1" applyBorder="1" applyAlignment="1" applyProtection="1">
      <alignment horizontal="center" vertical="center" wrapText="1"/>
      <protection locked="0"/>
    </xf>
    <xf numFmtId="0" fontId="12" fillId="0" borderId="6" xfId="0" applyFont="1" applyBorder="1" applyAlignment="1" applyProtection="1">
      <alignment horizontal="left" vertical="center" wrapText="1"/>
      <protection locked="0"/>
    </xf>
    <xf numFmtId="0" fontId="12" fillId="0" borderId="6" xfId="0" applyFont="1" applyBorder="1" applyAlignment="1" applyProtection="1">
      <alignment horizontal="center" vertical="center" wrapText="1"/>
      <protection locked="0"/>
    </xf>
    <xf numFmtId="1" fontId="12" fillId="0" borderId="6" xfId="0" applyNumberFormat="1" applyFont="1" applyBorder="1" applyAlignment="1" applyProtection="1">
      <alignment horizontal="center" vertical="center" wrapText="1"/>
      <protection locked="0"/>
    </xf>
    <xf numFmtId="1" fontId="12" fillId="0" borderId="25" xfId="0" applyNumberFormat="1" applyFont="1" applyBorder="1" applyAlignment="1" applyProtection="1">
      <alignment horizontal="center" vertical="center" wrapText="1"/>
      <protection locked="0"/>
    </xf>
    <xf numFmtId="0" fontId="18" fillId="0" borderId="0" xfId="0" applyFont="1"/>
    <xf numFmtId="0" fontId="12" fillId="0" borderId="4" xfId="0" applyFont="1" applyBorder="1" applyAlignment="1" applyProtection="1">
      <alignment horizontal="left" vertical="center" wrapText="1"/>
      <protection locked="0"/>
    </xf>
    <xf numFmtId="0" fontId="12" fillId="0" borderId="9" xfId="0" applyNumberFormat="1" applyFont="1" applyBorder="1" applyAlignment="1" applyProtection="1">
      <alignment horizontal="center" vertical="center" wrapText="1"/>
      <protection locked="0"/>
    </xf>
    <xf numFmtId="0" fontId="15" fillId="0" borderId="26" xfId="0" applyFont="1" applyBorder="1"/>
    <xf numFmtId="165" fontId="15" fillId="0" borderId="27" xfId="0" applyNumberFormat="1" applyFont="1" applyBorder="1" applyAlignment="1">
      <alignment horizontal="center"/>
    </xf>
    <xf numFmtId="0" fontId="2" fillId="0" borderId="7" xfId="0" applyNumberFormat="1" applyFont="1" applyBorder="1" applyAlignment="1" applyProtection="1">
      <alignment horizontal="center" vertical="center" wrapText="1"/>
      <protection locked="0"/>
    </xf>
    <xf numFmtId="49" fontId="2" fillId="0" borderId="4" xfId="0" applyNumberFormat="1"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xf numFmtId="1" fontId="2" fillId="0" borderId="4" xfId="0" applyNumberFormat="1" applyFont="1" applyBorder="1" applyAlignment="1">
      <alignment horizontal="center" vertical="center" wrapText="1"/>
    </xf>
    <xf numFmtId="0" fontId="2" fillId="0" borderId="8" xfId="0" applyNumberFormat="1" applyFont="1" applyBorder="1" applyAlignment="1" applyProtection="1">
      <alignment horizontal="center" vertical="center" wrapText="1"/>
      <protection locked="0"/>
    </xf>
    <xf numFmtId="49" fontId="2"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1" fontId="2" fillId="0" borderId="2" xfId="0" applyNumberFormat="1" applyFont="1" applyBorder="1" applyAlignment="1">
      <alignment horizontal="center" vertical="center" wrapText="1"/>
    </xf>
    <xf numFmtId="0" fontId="2" fillId="0" borderId="2" xfId="0" applyNumberFormat="1" applyFont="1" applyBorder="1" applyAlignment="1">
      <alignment horizontal="center" vertical="center" wrapText="1"/>
    </xf>
    <xf numFmtId="49" fontId="2" fillId="0" borderId="2" xfId="0" applyNumberFormat="1" applyFont="1" applyBorder="1" applyAlignment="1" applyProtection="1">
      <alignment horizontal="center" vertical="center" wrapText="1"/>
      <protection locked="0"/>
    </xf>
    <xf numFmtId="0" fontId="2" fillId="0" borderId="2" xfId="0" applyFont="1" applyBorder="1" applyAlignment="1">
      <alignment horizontal="center" vertical="center"/>
    </xf>
    <xf numFmtId="0" fontId="2" fillId="0" borderId="9" xfId="0" applyNumberFormat="1" applyFont="1" applyBorder="1" applyAlignment="1" applyProtection="1">
      <alignment horizontal="center" vertical="center" wrapText="1"/>
      <protection locked="0"/>
    </xf>
    <xf numFmtId="49" fontId="2" fillId="0" borderId="6" xfId="0" applyNumberFormat="1" applyFont="1" applyBorder="1" applyAlignment="1" applyProtection="1">
      <alignment horizontal="center" vertical="center" wrapText="1"/>
      <protection locked="0"/>
    </xf>
    <xf numFmtId="0" fontId="2" fillId="0" borderId="6" xfId="0" applyFont="1" applyBorder="1" applyAlignment="1">
      <alignment horizontal="center" vertical="center" wrapText="1"/>
    </xf>
    <xf numFmtId="1" fontId="2" fillId="0" borderId="6" xfId="0" applyNumberFormat="1" applyFont="1" applyBorder="1" applyAlignment="1" applyProtection="1">
      <alignment horizontal="center" vertical="center" wrapText="1"/>
      <protection locked="0"/>
    </xf>
    <xf numFmtId="0" fontId="2" fillId="0" borderId="0" xfId="0" quotePrefix="1" applyFont="1" applyBorder="1" applyProtection="1">
      <protection hidden="1"/>
    </xf>
    <xf numFmtId="0" fontId="12" fillId="0" borderId="4" xfId="0" applyFont="1" applyBorder="1" applyAlignment="1">
      <alignment horizontal="center" vertical="center" wrapText="1"/>
    </xf>
    <xf numFmtId="49" fontId="12" fillId="0" borderId="4" xfId="0" applyNumberFormat="1" applyFont="1" applyBorder="1" applyAlignment="1" applyProtection="1">
      <alignment horizontal="center" vertical="center" wrapText="1"/>
      <protection locked="0"/>
    </xf>
    <xf numFmtId="0" fontId="12" fillId="0" borderId="4" xfId="0" applyFont="1" applyBorder="1" applyAlignment="1">
      <alignment horizontal="center" wrapText="1"/>
    </xf>
    <xf numFmtId="49" fontId="12" fillId="0" borderId="2" xfId="0" applyNumberFormat="1" applyFont="1" applyBorder="1" applyAlignment="1" applyProtection="1">
      <alignment horizontal="center" vertical="center" wrapText="1"/>
      <protection locked="0"/>
    </xf>
    <xf numFmtId="165" fontId="5" fillId="0" borderId="27" xfId="0" quotePrefix="1" applyNumberFormat="1" applyFont="1" applyBorder="1" applyAlignment="1" applyProtection="1">
      <alignment horizontal="center"/>
      <protection hidden="1"/>
    </xf>
    <xf numFmtId="0" fontId="14" fillId="0" borderId="2" xfId="1" applyFont="1" applyBorder="1" applyAlignment="1" applyProtection="1">
      <alignment horizontal="center" vertical="center" wrapText="1"/>
    </xf>
    <xf numFmtId="49" fontId="12" fillId="0" borderId="23" xfId="0" applyNumberFormat="1" applyFont="1" applyBorder="1" applyAlignment="1">
      <alignment horizontal="center" vertical="center" wrapText="1"/>
    </xf>
    <xf numFmtId="1" fontId="12" fillId="0" borderId="23" xfId="0" applyNumberFormat="1" applyFont="1" applyBorder="1" applyAlignment="1">
      <alignment horizontal="center" vertical="center" wrapText="1"/>
    </xf>
    <xf numFmtId="0" fontId="12" fillId="0" borderId="23" xfId="0" applyNumberFormat="1" applyFont="1" applyBorder="1" applyAlignment="1">
      <alignment horizontal="center" vertical="center" wrapText="1"/>
    </xf>
    <xf numFmtId="2" fontId="15" fillId="0" borderId="28" xfId="0" applyNumberFormat="1" applyFont="1" applyBorder="1" applyAlignment="1">
      <alignment horizontal="center" vertical="center" wrapText="1"/>
    </xf>
    <xf numFmtId="49" fontId="12" fillId="0" borderId="7" xfId="0" applyNumberFormat="1" applyFont="1" applyBorder="1" applyAlignment="1" applyProtection="1">
      <alignment horizontal="center" vertical="center" wrapText="1"/>
      <protection locked="0"/>
    </xf>
    <xf numFmtId="0" fontId="12" fillId="0" borderId="0" xfId="0" applyFont="1" applyBorder="1" applyAlignment="1">
      <alignment horizontal="center" vertical="center" wrapText="1"/>
    </xf>
    <xf numFmtId="49" fontId="12" fillId="0" borderId="9" xfId="0" applyNumberFormat="1" applyFont="1" applyBorder="1" applyAlignment="1" applyProtection="1">
      <alignment horizontal="center" vertical="center" wrapText="1"/>
      <protection locked="0"/>
    </xf>
    <xf numFmtId="49" fontId="12" fillId="0" borderId="6" xfId="0" applyNumberFormat="1" applyFont="1" applyBorder="1" applyAlignment="1" applyProtection="1">
      <alignment horizontal="center" vertical="center" wrapText="1"/>
      <protection locked="0"/>
    </xf>
    <xf numFmtId="0" fontId="12" fillId="0" borderId="6" xfId="0" applyFont="1" applyBorder="1" applyAlignment="1">
      <alignment horizontal="center" vertical="center" wrapText="1"/>
    </xf>
    <xf numFmtId="0" fontId="5" fillId="0" borderId="0" xfId="0" applyFont="1" applyBorder="1" applyAlignment="1">
      <alignment horizontal="center"/>
    </xf>
    <xf numFmtId="1" fontId="12" fillId="0" borderId="2" xfId="0" applyNumberFormat="1" applyFont="1" applyBorder="1" applyAlignment="1">
      <alignment horizontal="center" vertical="center" wrapText="1"/>
    </xf>
    <xf numFmtId="0" fontId="12" fillId="0" borderId="29" xfId="0" applyFont="1" applyBorder="1" applyAlignment="1">
      <alignment horizontal="center" vertical="center" wrapText="1"/>
    </xf>
    <xf numFmtId="0" fontId="12" fillId="0" borderId="30" xfId="0" applyFont="1" applyBorder="1" applyAlignment="1">
      <alignment horizontal="center" vertical="center" wrapText="1"/>
    </xf>
    <xf numFmtId="1" fontId="12" fillId="0" borderId="30" xfId="0" applyNumberFormat="1" applyFont="1" applyBorder="1" applyAlignment="1">
      <alignment horizontal="center" vertical="center" wrapText="1"/>
    </xf>
    <xf numFmtId="0" fontId="12" fillId="0" borderId="31" xfId="0" applyFont="1" applyBorder="1" applyAlignment="1" applyProtection="1">
      <alignment horizontal="center" vertical="center" wrapText="1"/>
      <protection hidden="1"/>
    </xf>
    <xf numFmtId="0" fontId="5" fillId="0" borderId="26" xfId="0" applyFont="1" applyBorder="1"/>
    <xf numFmtId="165" fontId="5" fillId="0" borderId="27" xfId="0" applyNumberFormat="1" applyFont="1" applyBorder="1" applyAlignment="1">
      <alignment horizontal="center"/>
    </xf>
    <xf numFmtId="0" fontId="12" fillId="0" borderId="22"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8" xfId="0" applyFont="1" applyBorder="1" applyAlignment="1">
      <alignment horizontal="center" vertical="center" wrapText="1"/>
    </xf>
    <xf numFmtId="49" fontId="12" fillId="0" borderId="8" xfId="0" applyNumberFormat="1" applyFont="1" applyBorder="1" applyAlignment="1">
      <alignment horizontal="center" vertical="center" wrapText="1"/>
    </xf>
    <xf numFmtId="49" fontId="12" fillId="0" borderId="2" xfId="0" applyNumberFormat="1" applyFont="1" applyBorder="1" applyAlignment="1" applyProtection="1">
      <alignment horizontal="left" vertical="center" wrapText="1"/>
      <protection locked="0"/>
    </xf>
    <xf numFmtId="49" fontId="12" fillId="0" borderId="2" xfId="0" applyNumberFormat="1" applyFont="1" applyBorder="1" applyAlignment="1">
      <alignment horizontal="center" vertical="center" wrapText="1"/>
    </xf>
    <xf numFmtId="0" fontId="12" fillId="0" borderId="8" xfId="0" applyNumberFormat="1" applyFont="1" applyBorder="1" applyAlignment="1" applyProtection="1">
      <alignment horizontal="center" vertical="center" wrapText="1"/>
      <protection locked="0"/>
    </xf>
    <xf numFmtId="0" fontId="12" fillId="0" borderId="9" xfId="0" applyNumberFormat="1" applyFont="1" applyFill="1" applyBorder="1" applyAlignment="1" applyProtection="1">
      <alignment horizontal="center" vertical="center" wrapText="1"/>
      <protection locked="0"/>
    </xf>
    <xf numFmtId="0" fontId="12" fillId="0" borderId="6" xfId="0" applyFont="1" applyBorder="1"/>
    <xf numFmtId="0" fontId="12" fillId="0" borderId="6" xfId="0" applyFont="1" applyBorder="1" applyAlignment="1">
      <alignment horizontal="center"/>
    </xf>
    <xf numFmtId="2" fontId="12" fillId="0" borderId="32"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4" fillId="0" borderId="0" xfId="0" applyFont="1" applyBorder="1" applyAlignment="1">
      <alignment horizontal="center"/>
    </xf>
    <xf numFmtId="1" fontId="12" fillId="0" borderId="22" xfId="0" applyNumberFormat="1" applyFont="1" applyBorder="1" applyAlignment="1" applyProtection="1">
      <alignment horizontal="center" vertical="center" wrapText="1"/>
      <protection locked="0"/>
    </xf>
    <xf numFmtId="1" fontId="12" fillId="0" borderId="7" xfId="0" applyNumberFormat="1" applyFont="1" applyBorder="1" applyAlignment="1" applyProtection="1">
      <alignment horizontal="center" vertical="center" wrapText="1"/>
      <protection locked="0"/>
    </xf>
    <xf numFmtId="1" fontId="12" fillId="0" borderId="24" xfId="0" applyNumberFormat="1" applyFont="1" applyBorder="1" applyAlignment="1" applyProtection="1">
      <alignment horizontal="center" vertical="center" wrapText="1"/>
      <protection locked="0"/>
    </xf>
    <xf numFmtId="49" fontId="12" fillId="0" borderId="23" xfId="0" applyNumberFormat="1" applyFont="1" applyBorder="1" applyAlignment="1">
      <alignment horizontal="left" vertical="center" wrapText="1"/>
    </xf>
    <xf numFmtId="0" fontId="12" fillId="0" borderId="2" xfId="0" applyFont="1" applyBorder="1" applyAlignment="1">
      <alignment horizontal="center" vertical="center"/>
    </xf>
    <xf numFmtId="0" fontId="12" fillId="0" borderId="2" xfId="0" applyFont="1" applyFill="1" applyBorder="1" applyAlignment="1">
      <alignment horizontal="center" vertical="center" wrapText="1"/>
    </xf>
    <xf numFmtId="0" fontId="12" fillId="0" borderId="0" xfId="0" applyFont="1" applyBorder="1" applyAlignment="1">
      <alignment horizontal="center" vertical="center"/>
    </xf>
    <xf numFmtId="0" fontId="8" fillId="0" borderId="0" xfId="0" applyFont="1" applyAlignment="1" applyProtection="1">
      <alignment horizontal="center" vertical="center" wrapText="1"/>
      <protection hidden="1"/>
    </xf>
    <xf numFmtId="0" fontId="0" fillId="0" borderId="0" xfId="0"/>
    <xf numFmtId="0" fontId="8" fillId="0" borderId="0" xfId="0" applyFont="1" applyAlignment="1" applyProtection="1">
      <alignment vertical="center" wrapText="1"/>
      <protection hidden="1"/>
    </xf>
    <xf numFmtId="0" fontId="12" fillId="0" borderId="22" xfId="0" applyNumberFormat="1" applyFont="1" applyBorder="1" applyAlignment="1">
      <alignment horizontal="center" vertical="center" wrapText="1"/>
    </xf>
    <xf numFmtId="49" fontId="12" fillId="0" borderId="8" xfId="0" applyNumberFormat="1" applyFont="1" applyBorder="1" applyAlignment="1" applyProtection="1">
      <alignment horizontal="center" vertical="center" wrapText="1"/>
      <protection locked="0"/>
    </xf>
    <xf numFmtId="0" fontId="18" fillId="0" borderId="2" xfId="0" applyFont="1" applyBorder="1"/>
    <xf numFmtId="0" fontId="18" fillId="0" borderId="6" xfId="0" applyFont="1" applyBorder="1"/>
    <xf numFmtId="0" fontId="12" fillId="0" borderId="33" xfId="0" applyFont="1" applyBorder="1" applyAlignment="1">
      <alignment horizontal="center" vertical="center" wrapText="1"/>
    </xf>
    <xf numFmtId="0" fontId="12" fillId="0" borderId="34" xfId="0" applyFont="1" applyBorder="1" applyAlignment="1">
      <alignment horizontal="center" vertical="center" wrapText="1"/>
    </xf>
    <xf numFmtId="1" fontId="12" fillId="0" borderId="34" xfId="0" applyNumberFormat="1" applyFont="1" applyBorder="1" applyAlignment="1">
      <alignment horizontal="center" vertical="center" wrapText="1"/>
    </xf>
    <xf numFmtId="0" fontId="12" fillId="0" borderId="35" xfId="0" applyFont="1" applyBorder="1" applyAlignment="1" applyProtection="1">
      <alignment horizontal="center" vertical="center" wrapText="1"/>
      <protection hidden="1"/>
    </xf>
    <xf numFmtId="0" fontId="6" fillId="0" borderId="29" xfId="0" applyFont="1" applyBorder="1" applyAlignment="1">
      <alignment horizontal="center" vertical="center" wrapText="1"/>
    </xf>
    <xf numFmtId="0" fontId="6" fillId="0" borderId="30" xfId="0" applyFont="1" applyBorder="1" applyAlignment="1">
      <alignment horizontal="center" vertical="center" wrapText="1"/>
    </xf>
    <xf numFmtId="1" fontId="6" fillId="0" borderId="30" xfId="0" applyNumberFormat="1" applyFont="1" applyBorder="1" applyAlignment="1">
      <alignment horizontal="center" vertical="center" wrapText="1"/>
    </xf>
    <xf numFmtId="0" fontId="6" fillId="0" borderId="31" xfId="0" applyFont="1" applyBorder="1" applyAlignment="1" applyProtection="1">
      <alignment horizontal="center" vertical="center" wrapText="1"/>
      <protection hidden="1"/>
    </xf>
    <xf numFmtId="49" fontId="3" fillId="0" borderId="0" xfId="0" applyNumberFormat="1"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2" xfId="0" quotePrefix="1" applyFont="1" applyBorder="1" applyAlignment="1">
      <alignment horizontal="center" vertical="center" wrapText="1"/>
    </xf>
    <xf numFmtId="2" fontId="5" fillId="0" borderId="28" xfId="0" applyNumberFormat="1" applyFont="1" applyBorder="1" applyAlignment="1">
      <alignment horizontal="center" vertical="center" wrapText="1"/>
    </xf>
    <xf numFmtId="0" fontId="2" fillId="0" borderId="9" xfId="0" applyFont="1" applyBorder="1" applyAlignment="1">
      <alignment horizontal="center" vertical="center" wrapText="1"/>
    </xf>
    <xf numFmtId="2" fontId="5" fillId="0" borderId="36" xfId="0" applyNumberFormat="1" applyFont="1" applyBorder="1" applyAlignment="1">
      <alignment horizontal="center" vertical="center" wrapText="1"/>
    </xf>
    <xf numFmtId="0" fontId="2" fillId="0" borderId="0" xfId="0" applyFont="1" applyBorder="1" applyAlignment="1">
      <alignment horizontal="center" vertical="center" wrapText="1"/>
    </xf>
    <xf numFmtId="0" fontId="0" fillId="0" borderId="0" xfId="0" applyFont="1"/>
    <xf numFmtId="0" fontId="2"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2" xfId="0" applyFont="1" applyBorder="1" applyAlignment="1">
      <alignment horizontal="center"/>
    </xf>
    <xf numFmtId="0" fontId="0" fillId="0" borderId="0" xfId="0" applyFont="1" applyFill="1" applyBorder="1" applyAlignment="1">
      <alignment wrapText="1"/>
    </xf>
    <xf numFmtId="0" fontId="0" fillId="0" borderId="10" xfId="0" applyBorder="1" applyAlignment="1">
      <alignment horizontal="center" vertical="top" wrapText="1"/>
    </xf>
    <xf numFmtId="0" fontId="2" fillId="0" borderId="8" xfId="0" applyFont="1" applyBorder="1" applyAlignment="1">
      <alignment horizontal="center"/>
    </xf>
    <xf numFmtId="0" fontId="2" fillId="0" borderId="30" xfId="0" applyFont="1" applyBorder="1" applyAlignment="1">
      <alignment horizontal="center" vertical="center"/>
    </xf>
    <xf numFmtId="0" fontId="2" fillId="0" borderId="31"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2" fillId="0" borderId="2" xfId="0" applyFont="1" applyBorder="1" applyAlignment="1">
      <alignment horizontal="left" vertical="center" wrapText="1"/>
    </xf>
    <xf numFmtId="0" fontId="0" fillId="0" borderId="0" xfId="0" applyFont="1" applyBorder="1"/>
    <xf numFmtId="0" fontId="2" fillId="0" borderId="23" xfId="0" applyFont="1" applyBorder="1" applyAlignment="1">
      <alignment horizontal="center" vertical="center" wrapText="1"/>
    </xf>
    <xf numFmtId="0" fontId="2" fillId="0" borderId="2" xfId="0" quotePrefix="1" applyFont="1" applyBorder="1" applyAlignment="1">
      <alignment horizontal="center"/>
    </xf>
    <xf numFmtId="0" fontId="2" fillId="0" borderId="2" xfId="0" applyFont="1" applyBorder="1"/>
    <xf numFmtId="0" fontId="2" fillId="0" borderId="22" xfId="0" applyFont="1" applyBorder="1" applyAlignment="1">
      <alignment horizontal="center"/>
    </xf>
    <xf numFmtId="0" fontId="2" fillId="0" borderId="23" xfId="0" applyFont="1" applyBorder="1" applyAlignment="1"/>
    <xf numFmtId="0" fontId="2" fillId="0" borderId="32" xfId="0" applyFont="1" applyBorder="1" applyAlignment="1"/>
    <xf numFmtId="0" fontId="2" fillId="0" borderId="9" xfId="0" applyFont="1" applyBorder="1" applyAlignment="1">
      <alignment horizontal="center"/>
    </xf>
    <xf numFmtId="0" fontId="12" fillId="0" borderId="0" xfId="0" applyFont="1" applyAlignment="1" applyProtection="1">
      <alignment vertical="center"/>
      <protection hidden="1"/>
    </xf>
    <xf numFmtId="0" fontId="12" fillId="0" borderId="0" xfId="0" applyFont="1" applyAlignment="1" applyProtection="1">
      <alignment horizontal="left" vertical="center"/>
      <protection hidden="1"/>
    </xf>
    <xf numFmtId="0" fontId="18" fillId="0" borderId="0" xfId="0" applyFont="1" applyAlignment="1"/>
    <xf numFmtId="0" fontId="12" fillId="0" borderId="0" xfId="0" applyFont="1" applyAlignment="1"/>
    <xf numFmtId="0" fontId="12"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5" fillId="0" borderId="37" xfId="0" applyFont="1" applyBorder="1" applyAlignment="1">
      <alignment horizontal="center"/>
    </xf>
    <xf numFmtId="0" fontId="0" fillId="0" borderId="0" xfId="0" applyFill="1" applyBorder="1" applyAlignment="1">
      <alignment horizontal="center"/>
    </xf>
    <xf numFmtId="0" fontId="19" fillId="0" borderId="0" xfId="0" applyFont="1"/>
    <xf numFmtId="0" fontId="2" fillId="0" borderId="2" xfId="0" applyNumberFormat="1" applyFont="1" applyBorder="1" applyAlignment="1">
      <alignment wrapText="1"/>
    </xf>
    <xf numFmtId="0" fontId="0" fillId="0" borderId="0" xfId="0" applyFont="1" applyAlignment="1">
      <alignment horizontal="right"/>
    </xf>
    <xf numFmtId="0" fontId="2" fillId="0" borderId="22" xfId="0" applyFont="1" applyBorder="1" applyAlignment="1">
      <alignment horizontal="center" vertical="center" wrapText="1"/>
    </xf>
    <xf numFmtId="0" fontId="2" fillId="0" borderId="23" xfId="0" applyFont="1" applyBorder="1" applyAlignment="1">
      <alignment horizontal="left" vertical="center" wrapText="1"/>
    </xf>
    <xf numFmtId="0" fontId="2" fillId="0" borderId="23" xfId="0" applyNumberFormat="1" applyFont="1" applyBorder="1" applyAlignment="1">
      <alignment wrapText="1"/>
    </xf>
    <xf numFmtId="0" fontId="2" fillId="0" borderId="6" xfId="0" applyFont="1" applyBorder="1" applyAlignment="1">
      <alignment horizontal="left" vertical="center" wrapText="1"/>
    </xf>
    <xf numFmtId="0" fontId="2" fillId="0" borderId="6" xfId="0" applyNumberFormat="1" applyFont="1" applyBorder="1" applyAlignment="1">
      <alignment wrapText="1"/>
    </xf>
    <xf numFmtId="0" fontId="12" fillId="0" borderId="38" xfId="0" applyFont="1" applyBorder="1" applyAlignment="1">
      <alignment horizontal="center" vertical="center" wrapText="1"/>
    </xf>
    <xf numFmtId="0" fontId="12" fillId="0" borderId="31" xfId="0" applyFont="1" applyBorder="1" applyAlignment="1">
      <alignment horizontal="center" vertical="center" wrapText="1"/>
    </xf>
    <xf numFmtId="0" fontId="12" fillId="0" borderId="2" xfId="0" applyFont="1" applyBorder="1" applyAlignment="1"/>
    <xf numFmtId="0" fontId="12" fillId="0" borderId="0" xfId="0" applyFont="1" applyBorder="1" applyAlignment="1">
      <alignment wrapText="1"/>
    </xf>
    <xf numFmtId="0" fontId="15" fillId="0" borderId="0" xfId="0" applyFont="1"/>
    <xf numFmtId="0" fontId="18" fillId="0" borderId="22" xfId="0" applyFont="1" applyBorder="1" applyAlignment="1">
      <alignment horizontal="center"/>
    </xf>
    <xf numFmtId="0" fontId="18" fillId="0" borderId="23" xfId="0" applyFont="1" applyBorder="1" applyAlignment="1"/>
    <xf numFmtId="0" fontId="18" fillId="0" borderId="32" xfId="0" applyFont="1" applyBorder="1" applyAlignment="1"/>
    <xf numFmtId="0" fontId="18" fillId="0" borderId="8" xfId="0" applyFont="1" applyBorder="1" applyAlignment="1">
      <alignment horizontal="center"/>
    </xf>
    <xf numFmtId="0" fontId="15" fillId="0" borderId="28" xfId="0" applyFont="1" applyBorder="1" applyAlignment="1">
      <alignment horizontal="center"/>
    </xf>
    <xf numFmtId="0" fontId="12" fillId="0" borderId="2" xfId="0" applyFont="1" applyBorder="1" applyAlignment="1">
      <alignment horizontal="left" vertical="center" wrapText="1"/>
    </xf>
    <xf numFmtId="0" fontId="15" fillId="0" borderId="28" xfId="0" applyFont="1" applyBorder="1" applyAlignment="1">
      <alignment horizontal="center" vertical="center" wrapText="1"/>
    </xf>
    <xf numFmtId="0" fontId="12" fillId="0" borderId="2" xfId="0" applyFont="1" applyFill="1" applyBorder="1" applyAlignment="1">
      <alignment horizontal="left" vertical="center" wrapText="1"/>
    </xf>
    <xf numFmtId="0" fontId="15" fillId="0" borderId="28" xfId="0" applyFont="1" applyFill="1" applyBorder="1" applyAlignment="1">
      <alignment horizontal="center" vertical="center" wrapText="1"/>
    </xf>
    <xf numFmtId="0" fontId="18" fillId="0" borderId="9" xfId="0" applyFont="1" applyBorder="1" applyAlignment="1">
      <alignment horizontal="center"/>
    </xf>
    <xf numFmtId="0" fontId="12" fillId="0" borderId="6" xfId="0" applyFont="1" applyFill="1" applyBorder="1" applyAlignment="1">
      <alignment horizontal="left" vertical="center" wrapText="1"/>
    </xf>
    <xf numFmtId="0" fontId="12" fillId="0" borderId="6" xfId="0" applyFont="1" applyFill="1" applyBorder="1" applyAlignment="1">
      <alignment horizontal="center" vertical="center" wrapText="1"/>
    </xf>
    <xf numFmtId="0" fontId="15" fillId="0" borderId="36" xfId="0" applyFont="1" applyFill="1" applyBorder="1" applyAlignment="1">
      <alignment horizontal="center" vertical="center" wrapText="1"/>
    </xf>
    <xf numFmtId="17" fontId="12" fillId="0" borderId="2" xfId="0" quotePrefix="1" applyNumberFormat="1" applyFont="1" applyBorder="1" applyAlignment="1">
      <alignment horizontal="center" vertical="center" wrapText="1"/>
    </xf>
    <xf numFmtId="0" fontId="12" fillId="0" borderId="23" xfId="0" applyFont="1" applyBorder="1" applyAlignment="1">
      <alignment horizontal="left" vertical="center" wrapText="1"/>
    </xf>
    <xf numFmtId="0" fontId="12" fillId="0" borderId="9" xfId="0" applyFont="1" applyBorder="1" applyAlignment="1">
      <alignment horizontal="center" vertical="center" wrapText="1"/>
    </xf>
    <xf numFmtId="0" fontId="12" fillId="0" borderId="6" xfId="0" applyFont="1" applyBorder="1" applyAlignment="1">
      <alignment horizontal="left" vertical="center" wrapText="1"/>
    </xf>
    <xf numFmtId="166" fontId="15" fillId="0" borderId="27" xfId="0" applyNumberFormat="1" applyFont="1" applyBorder="1" applyAlignment="1">
      <alignment horizontal="center"/>
    </xf>
    <xf numFmtId="49" fontId="0" fillId="0" borderId="0" xfId="0" applyNumberFormat="1"/>
    <xf numFmtId="0" fontId="17" fillId="0" borderId="0" xfId="0" applyFont="1"/>
    <xf numFmtId="0" fontId="18" fillId="0" borderId="0" xfId="0" applyFont="1" applyBorder="1" applyAlignment="1">
      <alignment horizontal="left" vertical="center" wrapText="1"/>
    </xf>
    <xf numFmtId="2" fontId="6" fillId="0" borderId="32" xfId="0" applyNumberFormat="1" applyFont="1" applyBorder="1" applyAlignment="1" applyProtection="1">
      <alignment horizontal="center" vertical="center" wrapText="1"/>
      <protection hidden="1"/>
    </xf>
    <xf numFmtId="2" fontId="2" fillId="0" borderId="28" xfId="0" applyNumberFormat="1" applyFont="1" applyBorder="1" applyAlignment="1" applyProtection="1">
      <alignment horizontal="center" vertical="center" wrapText="1"/>
      <protection hidden="1"/>
    </xf>
    <xf numFmtId="2" fontId="2" fillId="0" borderId="36" xfId="0" applyNumberFormat="1" applyFont="1" applyBorder="1" applyAlignment="1" applyProtection="1">
      <alignment horizontal="center" vertical="center" wrapText="1"/>
      <protection hidden="1"/>
    </xf>
    <xf numFmtId="2" fontId="2" fillId="0" borderId="39" xfId="0" applyNumberFormat="1" applyFont="1" applyBorder="1" applyAlignment="1" applyProtection="1">
      <alignment horizontal="center" vertical="center"/>
      <protection hidden="1"/>
    </xf>
    <xf numFmtId="2" fontId="2" fillId="0" borderId="28" xfId="0" applyNumberFormat="1" applyFont="1" applyBorder="1" applyAlignment="1" applyProtection="1">
      <alignment horizontal="center" vertical="center"/>
      <protection hidden="1"/>
    </xf>
    <xf numFmtId="2" fontId="2" fillId="0" borderId="36" xfId="0" applyNumberFormat="1" applyFont="1" applyBorder="1" applyAlignment="1" applyProtection="1">
      <alignment horizontal="center" vertical="center"/>
      <protection hidden="1"/>
    </xf>
    <xf numFmtId="2" fontId="2" fillId="0" borderId="32" xfId="0" applyNumberFormat="1" applyFont="1" applyBorder="1" applyAlignment="1" applyProtection="1">
      <alignment horizontal="center" vertical="center" wrapText="1"/>
      <protection hidden="1"/>
    </xf>
    <xf numFmtId="2" fontId="2" fillId="0" borderId="28" xfId="0" applyNumberFormat="1" applyFont="1" applyBorder="1" applyAlignment="1">
      <alignment horizontal="center" vertical="center" wrapText="1"/>
    </xf>
    <xf numFmtId="2" fontId="6" fillId="0" borderId="39" xfId="0" applyNumberFormat="1" applyFont="1" applyBorder="1" applyAlignment="1" applyProtection="1">
      <alignment horizontal="center" vertical="center" wrapText="1"/>
      <protection hidden="1"/>
    </xf>
    <xf numFmtId="2" fontId="6" fillId="0" borderId="28" xfId="0" applyNumberFormat="1" applyFont="1" applyBorder="1" applyAlignment="1" applyProtection="1">
      <alignment horizontal="center" vertical="center" wrapText="1"/>
      <protection hidden="1"/>
    </xf>
    <xf numFmtId="2" fontId="2" fillId="0" borderId="32" xfId="0" applyNumberFormat="1" applyFont="1" applyBorder="1" applyAlignment="1" applyProtection="1">
      <alignment horizontal="center" vertical="center"/>
      <protection hidden="1"/>
    </xf>
    <xf numFmtId="2" fontId="2" fillId="0" borderId="36" xfId="0" applyNumberFormat="1" applyFont="1" applyBorder="1" applyAlignment="1">
      <alignment horizontal="center"/>
    </xf>
    <xf numFmtId="0" fontId="0" fillId="0" borderId="28" xfId="0" applyFont="1" applyBorder="1"/>
    <xf numFmtId="0" fontId="0" fillId="0" borderId="36" xfId="0" applyFont="1" applyBorder="1"/>
    <xf numFmtId="2" fontId="2" fillId="0" borderId="32" xfId="0" applyNumberFormat="1" applyFont="1" applyBorder="1" applyAlignment="1">
      <alignment horizontal="center" vertical="center" wrapText="1"/>
    </xf>
    <xf numFmtId="2" fontId="2" fillId="0" borderId="36" xfId="0" applyNumberFormat="1" applyFont="1" applyBorder="1" applyAlignment="1">
      <alignment horizontal="center" vertical="center" wrapText="1"/>
    </xf>
    <xf numFmtId="4" fontId="2" fillId="0" borderId="32" xfId="0" applyNumberFormat="1" applyFont="1" applyBorder="1" applyAlignment="1">
      <alignment horizontal="center" vertical="center" wrapText="1"/>
    </xf>
    <xf numFmtId="4" fontId="2" fillId="0" borderId="28" xfId="0" applyNumberFormat="1" applyFont="1" applyBorder="1" applyAlignment="1">
      <alignment horizontal="center" vertical="center" wrapText="1"/>
    </xf>
    <xf numFmtId="4" fontId="2" fillId="0" borderId="36" xfId="0" applyNumberFormat="1" applyFont="1" applyBorder="1" applyAlignment="1">
      <alignment horizontal="center" vertical="center" wrapText="1"/>
    </xf>
    <xf numFmtId="0" fontId="18" fillId="0" borderId="40" xfId="0" applyFont="1" applyBorder="1"/>
    <xf numFmtId="0" fontId="12" fillId="0" borderId="40" xfId="0" applyFont="1" applyBorder="1"/>
    <xf numFmtId="0" fontId="0" fillId="0" borderId="40" xfId="0" applyFont="1" applyBorder="1"/>
    <xf numFmtId="0" fontId="0" fillId="0" borderId="40" xfId="0" applyFont="1" applyFill="1" applyBorder="1" applyAlignment="1">
      <alignment horizontal="center" vertical="center" wrapText="1"/>
    </xf>
    <xf numFmtId="0" fontId="12" fillId="0" borderId="40" xfId="0" applyFont="1" applyBorder="1" applyAlignment="1">
      <alignment horizontal="center" vertical="center"/>
    </xf>
    <xf numFmtId="0" fontId="12" fillId="0" borderId="40" xfId="0" applyNumberFormat="1" applyFont="1" applyFill="1" applyBorder="1" applyAlignment="1" applyProtection="1">
      <alignment horizontal="center" vertical="center" wrapText="1"/>
      <protection locked="0"/>
    </xf>
    <xf numFmtId="0" fontId="3" fillId="0" borderId="40" xfId="0" applyNumberFormat="1" applyFont="1" applyFill="1" applyBorder="1" applyAlignment="1" applyProtection="1">
      <alignment horizontal="center" vertical="center" wrapText="1"/>
      <protection locked="0"/>
    </xf>
    <xf numFmtId="2" fontId="2" fillId="0" borderId="40" xfId="0" applyNumberFormat="1" applyFont="1" applyBorder="1" applyAlignment="1" applyProtection="1">
      <alignment horizontal="center" vertical="center" wrapText="1"/>
      <protection hidden="1"/>
    </xf>
    <xf numFmtId="0" fontId="3" fillId="3" borderId="2" xfId="0" applyFont="1" applyFill="1" applyBorder="1" applyAlignment="1" applyProtection="1">
      <alignment horizontal="left" vertical="top"/>
      <protection hidden="1"/>
    </xf>
    <xf numFmtId="0" fontId="3" fillId="3" borderId="2" xfId="0" applyFont="1" applyFill="1" applyBorder="1" applyAlignment="1" applyProtection="1">
      <alignment horizontal="left" vertical="center"/>
      <protection hidden="1"/>
    </xf>
    <xf numFmtId="0" fontId="3" fillId="3" borderId="2" xfId="0" applyFont="1" applyFill="1" applyBorder="1" applyAlignment="1" applyProtection="1">
      <alignment vertical="center"/>
      <protection hidden="1"/>
    </xf>
    <xf numFmtId="0" fontId="21" fillId="0" borderId="0" xfId="0" applyFont="1"/>
    <xf numFmtId="0" fontId="22" fillId="0" borderId="0" xfId="0" applyFont="1" applyAlignment="1" applyProtection="1">
      <alignment horizontal="left" vertical="center"/>
      <protection hidden="1"/>
    </xf>
    <xf numFmtId="0" fontId="3" fillId="5" borderId="2" xfId="0" applyFont="1" applyFill="1" applyBorder="1" applyAlignment="1" applyProtection="1">
      <alignment horizontal="left" vertical="center"/>
      <protection locked="0"/>
    </xf>
    <xf numFmtId="49" fontId="3" fillId="5" borderId="2" xfId="0" applyNumberFormat="1" applyFont="1" applyFill="1" applyBorder="1" applyAlignment="1" applyProtection="1">
      <alignment horizontal="left" vertical="center"/>
      <protection locked="0"/>
    </xf>
    <xf numFmtId="0" fontId="3" fillId="5" borderId="2" xfId="0" applyFont="1" applyFill="1" applyBorder="1" applyAlignment="1" applyProtection="1">
      <alignment vertical="center"/>
      <protection locked="0"/>
    </xf>
    <xf numFmtId="0" fontId="23" fillId="0" borderId="0" xfId="0" applyFont="1"/>
    <xf numFmtId="0" fontId="2" fillId="0" borderId="43" xfId="0" applyFont="1" applyBorder="1" applyAlignment="1">
      <alignment horizontal="center" vertical="top"/>
    </xf>
    <xf numFmtId="49" fontId="24" fillId="0" borderId="2" xfId="0" applyNumberFormat="1" applyFont="1" applyFill="1" applyBorder="1" applyAlignment="1">
      <alignment horizontal="left" vertical="center" wrapText="1"/>
    </xf>
    <xf numFmtId="49" fontId="24" fillId="0" borderId="2" xfId="0" applyNumberFormat="1" applyFont="1" applyFill="1" applyBorder="1" applyAlignment="1">
      <alignment horizontal="center" vertical="center" wrapText="1"/>
    </xf>
    <xf numFmtId="0" fontId="24" fillId="0" borderId="2" xfId="0" applyFont="1" applyFill="1" applyBorder="1"/>
    <xf numFmtId="0" fontId="24" fillId="0" borderId="2" xfId="0" applyFont="1" applyFill="1" applyBorder="1" applyAlignment="1">
      <alignment horizontal="center" wrapText="1"/>
    </xf>
    <xf numFmtId="1" fontId="24" fillId="0" borderId="2" xfId="0" applyNumberFormat="1" applyFont="1" applyFill="1" applyBorder="1" applyAlignment="1" applyProtection="1">
      <alignment horizontal="center" vertical="center" wrapText="1"/>
      <protection locked="0"/>
    </xf>
    <xf numFmtId="49" fontId="24" fillId="0" borderId="2" xfId="0" applyNumberFormat="1" applyFont="1" applyBorder="1" applyAlignment="1">
      <alignment horizontal="left" vertical="center" wrapText="1"/>
    </xf>
    <xf numFmtId="0" fontId="24" fillId="0" borderId="2" xfId="0" applyFont="1" applyBorder="1" applyAlignment="1" applyProtection="1">
      <alignment horizontal="center" vertical="center" wrapText="1"/>
      <protection locked="0"/>
    </xf>
    <xf numFmtId="49" fontId="24" fillId="0" borderId="2" xfId="0" applyNumberFormat="1" applyFont="1" applyBorder="1" applyAlignment="1">
      <alignment horizontal="center" vertical="center" wrapText="1"/>
    </xf>
    <xf numFmtId="0" fontId="24" fillId="0" borderId="2" xfId="0" applyFont="1" applyBorder="1"/>
    <xf numFmtId="1" fontId="24" fillId="0" borderId="2" xfId="0" applyNumberFormat="1" applyFont="1" applyBorder="1" applyAlignment="1" applyProtection="1">
      <alignment horizontal="center" vertical="center" wrapText="1"/>
      <protection locked="0"/>
    </xf>
    <xf numFmtId="0" fontId="24" fillId="0" borderId="2" xfId="0" applyFont="1" applyBorder="1" applyAlignment="1">
      <alignment horizontal="center" wrapText="1"/>
    </xf>
    <xf numFmtId="16" fontId="24" fillId="0" borderId="2" xfId="0" applyNumberFormat="1" applyFont="1" applyBorder="1"/>
    <xf numFmtId="0" fontId="24" fillId="0" borderId="2" xfId="0" applyFont="1" applyFill="1" applyBorder="1" applyAlignment="1" applyProtection="1">
      <alignment horizontal="center" vertical="center" wrapText="1"/>
      <protection locked="0"/>
    </xf>
    <xf numFmtId="0" fontId="24" fillId="0" borderId="2" xfId="0" applyFont="1" applyFill="1" applyBorder="1" applyAlignment="1">
      <alignment horizontal="center" vertical="center"/>
    </xf>
    <xf numFmtId="0" fontId="24" fillId="0" borderId="2" xfId="0" applyFont="1" applyFill="1" applyBorder="1" applyAlignment="1">
      <alignment horizontal="center" vertical="center" wrapText="1"/>
    </xf>
    <xf numFmtId="0" fontId="24" fillId="0" borderId="2" xfId="0" applyFont="1" applyBorder="1" applyAlignment="1">
      <alignment wrapText="1"/>
    </xf>
    <xf numFmtId="0" fontId="24" fillId="0" borderId="2" xfId="0" applyFont="1" applyBorder="1" applyAlignment="1">
      <alignment horizontal="center" vertical="center"/>
    </xf>
    <xf numFmtId="0" fontId="24" fillId="0" borderId="2" xfId="0" applyFont="1" applyBorder="1" applyAlignment="1">
      <alignment horizontal="center" vertical="center" wrapText="1"/>
    </xf>
    <xf numFmtId="0" fontId="24" fillId="0" borderId="2" xfId="0" applyFont="1" applyFill="1" applyBorder="1" applyAlignment="1">
      <alignment horizontal="center"/>
    </xf>
    <xf numFmtId="0" fontId="24" fillId="0" borderId="2" xfId="0" applyFont="1" applyFill="1" applyBorder="1" applyAlignment="1">
      <alignment vertical="center"/>
    </xf>
    <xf numFmtId="0" fontId="24" fillId="0" borderId="2" xfId="0" applyFont="1" applyBorder="1" applyAlignment="1">
      <alignment vertical="center"/>
    </xf>
    <xf numFmtId="0" fontId="25" fillId="0" borderId="2" xfId="0" applyFont="1" applyBorder="1" applyAlignment="1" applyProtection="1">
      <alignment horizontal="center" vertical="center" wrapText="1"/>
      <protection locked="0"/>
    </xf>
    <xf numFmtId="0" fontId="25" fillId="0" borderId="2" xfId="0" applyFont="1" applyBorder="1" applyAlignment="1">
      <alignment horizontal="center" vertical="center" wrapText="1"/>
    </xf>
    <xf numFmtId="1" fontId="25" fillId="0" borderId="2" xfId="0" applyNumberFormat="1" applyFont="1" applyBorder="1" applyAlignment="1" applyProtection="1">
      <alignment horizontal="center" vertical="center" wrapText="1"/>
      <protection locked="0"/>
    </xf>
    <xf numFmtId="0" fontId="25" fillId="0" borderId="2" xfId="0" applyFont="1" applyBorder="1" applyAlignment="1">
      <alignment horizontal="center" vertical="center"/>
    </xf>
    <xf numFmtId="0" fontId="25" fillId="0" borderId="2" xfId="0" quotePrefix="1" applyFont="1" applyBorder="1" applyAlignment="1">
      <alignment horizontal="center" vertical="center" wrapText="1"/>
    </xf>
    <xf numFmtId="0" fontId="25" fillId="0" borderId="2" xfId="0" applyFont="1" applyFill="1" applyBorder="1" applyAlignment="1">
      <alignment horizontal="center" vertical="center" wrapText="1"/>
    </xf>
    <xf numFmtId="0" fontId="25" fillId="0" borderId="2" xfId="0" quotePrefix="1" applyFont="1" applyFill="1" applyBorder="1" applyAlignment="1">
      <alignment horizontal="center" vertical="center"/>
    </xf>
    <xf numFmtId="0" fontId="25" fillId="0" borderId="2" xfId="0" quotePrefix="1" applyFont="1" applyBorder="1" applyAlignment="1">
      <alignment horizontal="center" vertical="center"/>
    </xf>
    <xf numFmtId="0" fontId="24" fillId="0" borderId="2" xfId="0" quotePrefix="1" applyFont="1" applyFill="1" applyBorder="1" applyAlignment="1">
      <alignment horizontal="center" vertical="center" wrapText="1"/>
    </xf>
    <xf numFmtId="0" fontId="24" fillId="0" borderId="2" xfId="0" quotePrefix="1" applyFont="1" applyBorder="1" applyAlignment="1">
      <alignment horizontal="center" vertical="center" wrapText="1"/>
    </xf>
    <xf numFmtId="0" fontId="14" fillId="0" borderId="2" xfId="0" applyFont="1" applyBorder="1" applyAlignment="1">
      <alignment horizontal="center" vertical="center" wrapText="1"/>
    </xf>
    <xf numFmtId="0" fontId="14" fillId="0" borderId="2" xfId="0" quotePrefix="1" applyFont="1" applyBorder="1" applyAlignment="1">
      <alignment horizontal="center" vertical="center" wrapText="1"/>
    </xf>
    <xf numFmtId="0" fontId="14" fillId="0" borderId="2" xfId="0" applyFont="1" applyBorder="1" applyAlignment="1">
      <alignment horizontal="left" vertical="center" wrapText="1"/>
    </xf>
    <xf numFmtId="0" fontId="14" fillId="0" borderId="2" xfId="0" applyFont="1" applyBorder="1" applyAlignment="1">
      <alignment horizontal="left" wrapText="1"/>
    </xf>
    <xf numFmtId="0" fontId="14" fillId="0" borderId="2" xfId="0" quotePrefix="1" applyFont="1" applyBorder="1" applyAlignment="1">
      <alignment horizontal="center"/>
    </xf>
    <xf numFmtId="0" fontId="14" fillId="0" borderId="2" xfId="0" applyFont="1" applyBorder="1" applyAlignment="1">
      <alignment wrapText="1"/>
    </xf>
    <xf numFmtId="0" fontId="14" fillId="0" borderId="2" xfId="0" applyFont="1" applyBorder="1" applyAlignment="1">
      <alignment horizontal="center"/>
    </xf>
    <xf numFmtId="0" fontId="14" fillId="0" borderId="2" xfId="0" applyFont="1" applyBorder="1" applyAlignment="1">
      <alignment vertical="center" wrapText="1"/>
    </xf>
    <xf numFmtId="0" fontId="8" fillId="0" borderId="0" xfId="0" applyFont="1" applyFill="1" applyBorder="1" applyAlignment="1" applyProtection="1">
      <alignment vertical="center" wrapText="1"/>
      <protection hidden="1"/>
    </xf>
    <xf numFmtId="0" fontId="24" fillId="0" borderId="2" xfId="0" applyFont="1" applyBorder="1" applyAlignment="1">
      <alignment horizontal="center"/>
    </xf>
    <xf numFmtId="0" fontId="24" fillId="0" borderId="2" xfId="0" applyFont="1" applyFill="1" applyBorder="1" applyAlignment="1">
      <alignment horizontal="left" vertical="center" wrapText="1"/>
    </xf>
    <xf numFmtId="0" fontId="0" fillId="0" borderId="4" xfId="0" applyFill="1" applyBorder="1" applyAlignment="1">
      <alignment horizontal="center"/>
    </xf>
    <xf numFmtId="0" fontId="14" fillId="0" borderId="2" xfId="0" applyFont="1" applyFill="1" applyBorder="1" applyAlignment="1">
      <alignment horizontal="left" vertical="center" wrapText="1"/>
    </xf>
    <xf numFmtId="0" fontId="14" fillId="0" borderId="2" xfId="0" applyFont="1" applyFill="1" applyBorder="1" applyAlignment="1">
      <alignment horizontal="center" vertical="center" wrapText="1"/>
    </xf>
    <xf numFmtId="0" fontId="0" fillId="0" borderId="0" xfId="0" applyFill="1" applyAlignment="1">
      <alignment horizontal="center" vertical="center" wrapText="1"/>
    </xf>
    <xf numFmtId="0" fontId="2" fillId="0" borderId="34" xfId="0" applyFont="1" applyBorder="1" applyAlignment="1">
      <alignment horizontal="center" vertical="center" wrapText="1"/>
    </xf>
    <xf numFmtId="0" fontId="25" fillId="0" borderId="2" xfId="0" quotePrefix="1" applyFont="1" applyFill="1" applyBorder="1" applyAlignment="1">
      <alignment horizontal="center" vertical="center" wrapText="1"/>
    </xf>
    <xf numFmtId="0" fontId="31" fillId="0" borderId="0" xfId="0" applyFont="1" applyFill="1" applyBorder="1" applyAlignment="1">
      <alignment horizontal="left" vertical="center" wrapText="1"/>
    </xf>
    <xf numFmtId="0" fontId="17" fillId="0" borderId="0" xfId="0" applyFont="1" applyBorder="1"/>
    <xf numFmtId="0" fontId="24" fillId="0" borderId="2" xfId="0" applyFont="1" applyFill="1" applyBorder="1" applyAlignment="1">
      <alignment wrapText="1"/>
    </xf>
    <xf numFmtId="0" fontId="15" fillId="0" borderId="45" xfId="0" applyFont="1" applyBorder="1"/>
    <xf numFmtId="165" fontId="15" fillId="0" borderId="46" xfId="0" applyNumberFormat="1" applyFont="1" applyBorder="1" applyAlignment="1">
      <alignment horizontal="center" vertical="center"/>
    </xf>
    <xf numFmtId="49" fontId="25" fillId="0" borderId="2" xfId="0" applyNumberFormat="1" applyFont="1" applyBorder="1" applyAlignment="1" applyProtection="1">
      <alignment horizontal="center" vertical="center" wrapText="1"/>
      <protection locked="0"/>
    </xf>
    <xf numFmtId="0" fontId="25" fillId="0" borderId="2" xfId="0" applyFont="1" applyBorder="1" applyAlignment="1">
      <alignment horizontal="center"/>
    </xf>
    <xf numFmtId="49" fontId="25" fillId="0" borderId="2" xfId="0" applyNumberFormat="1" applyFont="1" applyBorder="1" applyAlignment="1">
      <alignment horizontal="center" vertical="center" wrapText="1"/>
    </xf>
    <xf numFmtId="0" fontId="25" fillId="0" borderId="2" xfId="0" applyFont="1" applyBorder="1"/>
    <xf numFmtId="2" fontId="25" fillId="0" borderId="2" xfId="0" applyNumberFormat="1" applyFont="1" applyBorder="1" applyAlignment="1">
      <alignment horizontal="center" vertical="center" wrapText="1"/>
    </xf>
    <xf numFmtId="2" fontId="25" fillId="0" borderId="2" xfId="0" applyNumberFormat="1" applyFont="1" applyBorder="1" applyAlignment="1" applyProtection="1">
      <alignment horizontal="center" vertical="center" wrapText="1"/>
      <protection hidden="1"/>
    </xf>
    <xf numFmtId="49" fontId="32" fillId="0" borderId="2" xfId="0" applyNumberFormat="1" applyFont="1" applyBorder="1" applyAlignment="1" applyProtection="1">
      <alignment horizontal="center" vertical="center" wrapText="1"/>
      <protection locked="0"/>
    </xf>
    <xf numFmtId="49" fontId="32" fillId="0" borderId="2" xfId="0" applyNumberFormat="1" applyFont="1" applyBorder="1" applyAlignment="1">
      <alignment horizontal="center" vertical="center" wrapText="1"/>
    </xf>
    <xf numFmtId="0" fontId="33" fillId="0" borderId="2" xfId="0" applyFont="1" applyBorder="1" applyAlignment="1">
      <alignment horizontal="center" wrapText="1"/>
    </xf>
    <xf numFmtId="0" fontId="33" fillId="0" borderId="2" xfId="0" applyFont="1" applyBorder="1" applyAlignment="1">
      <alignment horizontal="center"/>
    </xf>
    <xf numFmtId="2" fontId="32" fillId="0" borderId="2" xfId="0" applyNumberFormat="1" applyFont="1" applyBorder="1" applyAlignment="1">
      <alignment horizontal="center" vertical="center" wrapText="1"/>
    </xf>
    <xf numFmtId="0" fontId="32" fillId="0" borderId="2" xfId="0" applyFont="1" applyBorder="1" applyAlignment="1" applyProtection="1">
      <alignment horizontal="center" vertical="center" wrapText="1"/>
      <protection locked="0"/>
    </xf>
    <xf numFmtId="0" fontId="32" fillId="0" borderId="2" xfId="0" applyFont="1" applyBorder="1" applyAlignment="1">
      <alignment horizontal="center" vertical="center" wrapText="1"/>
    </xf>
    <xf numFmtId="1" fontId="32" fillId="0" borderId="2" xfId="0" applyNumberFormat="1" applyFont="1" applyBorder="1" applyAlignment="1" applyProtection="1">
      <alignment horizontal="center" vertical="center" wrapText="1"/>
      <protection locked="0"/>
    </xf>
    <xf numFmtId="2" fontId="32" fillId="0" borderId="2" xfId="0" applyNumberFormat="1" applyFont="1" applyBorder="1" applyAlignment="1" applyProtection="1">
      <alignment horizontal="center" vertical="center" wrapText="1"/>
      <protection hidden="1"/>
    </xf>
    <xf numFmtId="0" fontId="32" fillId="0" borderId="2" xfId="0" applyFont="1" applyBorder="1" applyAlignment="1">
      <alignment horizontal="center" vertical="center"/>
    </xf>
    <xf numFmtId="0" fontId="25" fillId="0" borderId="2" xfId="0" applyFont="1" applyBorder="1" applyAlignment="1">
      <alignment horizontal="center" wrapText="1"/>
    </xf>
    <xf numFmtId="0" fontId="34" fillId="0" borderId="2" xfId="0" applyFont="1" applyBorder="1" applyAlignment="1">
      <alignment horizontal="center" wrapText="1"/>
    </xf>
    <xf numFmtId="0" fontId="34" fillId="0" borderId="2" xfId="0" applyFont="1" applyBorder="1" applyAlignment="1">
      <alignment horizontal="center"/>
    </xf>
    <xf numFmtId="0" fontId="35" fillId="0" borderId="2" xfId="0" applyFont="1" applyFill="1" applyBorder="1" applyAlignment="1">
      <alignment horizontal="center" vertical="center" wrapText="1"/>
    </xf>
    <xf numFmtId="165" fontId="15" fillId="0" borderId="46" xfId="0" applyNumberFormat="1" applyFont="1" applyBorder="1" applyAlignment="1">
      <alignment horizontal="center"/>
    </xf>
    <xf numFmtId="0" fontId="12" fillId="0" borderId="2" xfId="0" applyNumberFormat="1" applyFont="1" applyBorder="1" applyAlignment="1" applyProtection="1">
      <alignment horizontal="center" vertical="center" wrapText="1"/>
      <protection locked="0"/>
    </xf>
    <xf numFmtId="0" fontId="35" fillId="0" borderId="2" xfId="0" applyFont="1" applyFill="1" applyBorder="1" applyAlignment="1" applyProtection="1">
      <alignment horizontal="center" vertical="center" wrapText="1"/>
      <protection hidden="1"/>
    </xf>
    <xf numFmtId="0" fontId="35" fillId="0" borderId="2" xfId="0" applyFont="1" applyFill="1" applyBorder="1" applyAlignment="1" applyProtection="1">
      <alignment horizontal="center" vertical="center"/>
      <protection hidden="1"/>
    </xf>
    <xf numFmtId="1" fontId="24" fillId="0" borderId="2" xfId="0" applyNumberFormat="1" applyFont="1" applyBorder="1" applyAlignment="1">
      <alignment horizontal="center" vertical="center" wrapText="1"/>
    </xf>
    <xf numFmtId="0" fontId="24" fillId="0" borderId="2" xfId="0" applyFont="1" applyBorder="1" applyAlignment="1" applyProtection="1">
      <alignment horizontal="center" vertical="center" wrapText="1"/>
      <protection hidden="1"/>
    </xf>
    <xf numFmtId="1" fontId="14" fillId="0" borderId="2" xfId="0" applyNumberFormat="1" applyFont="1" applyBorder="1" applyAlignment="1">
      <alignment horizontal="center" vertical="center" wrapText="1"/>
    </xf>
    <xf numFmtId="0" fontId="14" fillId="0" borderId="2" xfId="0" applyFont="1" applyBorder="1" applyAlignment="1" applyProtection="1">
      <alignment horizontal="center" vertical="center" wrapText="1"/>
      <protection hidden="1"/>
    </xf>
    <xf numFmtId="2" fontId="24" fillId="0" borderId="2" xfId="0" applyNumberFormat="1" applyFont="1" applyFill="1" applyBorder="1" applyAlignment="1" applyProtection="1">
      <alignment horizontal="center" vertical="center" wrapText="1"/>
      <protection hidden="1"/>
    </xf>
    <xf numFmtId="2" fontId="24" fillId="0" borderId="2" xfId="0" applyNumberFormat="1" applyFont="1" applyBorder="1" applyAlignment="1" applyProtection="1">
      <alignment horizontal="center" vertical="center" wrapText="1"/>
      <protection hidden="1"/>
    </xf>
    <xf numFmtId="2" fontId="24" fillId="0" borderId="2" xfId="0" applyNumberFormat="1" applyFont="1" applyBorder="1" applyAlignment="1">
      <alignment horizontal="center" vertical="center"/>
    </xf>
    <xf numFmtId="0" fontId="6" fillId="0" borderId="2" xfId="0" applyFont="1" applyFill="1" applyBorder="1" applyAlignment="1">
      <alignment horizontal="center" vertical="center" wrapText="1"/>
    </xf>
    <xf numFmtId="0" fontId="25" fillId="0" borderId="2" xfId="0" applyFont="1" applyFill="1" applyBorder="1" applyAlignment="1">
      <alignment horizontal="center" wrapText="1"/>
    </xf>
    <xf numFmtId="0" fontId="25" fillId="0" borderId="2" xfId="0" applyFont="1" applyFill="1" applyBorder="1" applyAlignment="1">
      <alignment wrapText="1"/>
    </xf>
    <xf numFmtId="0" fontId="25" fillId="0" borderId="2" xfId="0" applyFont="1" applyFill="1" applyBorder="1" applyAlignment="1">
      <alignment horizontal="center"/>
    </xf>
    <xf numFmtId="0" fontId="25" fillId="0" borderId="2" xfId="0" applyFont="1" applyFill="1" applyBorder="1"/>
    <xf numFmtId="0" fontId="6" fillId="0" borderId="2" xfId="0" applyFont="1" applyFill="1" applyBorder="1" applyAlignment="1" applyProtection="1">
      <alignment horizontal="center" vertical="center" wrapText="1"/>
      <protection hidden="1"/>
    </xf>
    <xf numFmtId="0" fontId="6" fillId="0" borderId="2" xfId="0" quotePrefix="1" applyFont="1" applyFill="1" applyBorder="1" applyAlignment="1">
      <alignment horizontal="center" vertical="center" wrapText="1"/>
    </xf>
    <xf numFmtId="14" fontId="25" fillId="0" borderId="2" xfId="0" applyNumberFormat="1" applyFont="1" applyFill="1" applyBorder="1" applyAlignment="1">
      <alignment horizontal="center" vertical="center" wrapText="1"/>
    </xf>
    <xf numFmtId="0" fontId="2" fillId="0" borderId="34" xfId="0" applyFont="1" applyBorder="1" applyAlignment="1">
      <alignment horizontal="center" vertical="center"/>
    </xf>
    <xf numFmtId="0" fontId="2" fillId="0" borderId="35" xfId="0" applyFont="1" applyFill="1" applyBorder="1" applyAlignment="1">
      <alignment horizontal="center" vertical="center" wrapText="1"/>
    </xf>
    <xf numFmtId="0" fontId="5" fillId="0" borderId="45" xfId="0" applyFont="1" applyBorder="1"/>
    <xf numFmtId="165" fontId="5" fillId="0" borderId="46" xfId="0" applyNumberFormat="1" applyFont="1" applyBorder="1" applyAlignment="1">
      <alignment horizontal="center"/>
    </xf>
    <xf numFmtId="2" fontId="14" fillId="0" borderId="2" xfId="0" applyNumberFormat="1" applyFont="1" applyBorder="1" applyAlignment="1">
      <alignment horizontal="center" vertical="center" wrapText="1"/>
    </xf>
    <xf numFmtId="0" fontId="0" fillId="0" borderId="0" xfId="0" applyFont="1" applyFill="1" applyBorder="1" applyAlignment="1">
      <alignment horizontal="center" vertical="center" wrapText="1"/>
    </xf>
    <xf numFmtId="0" fontId="0" fillId="0" borderId="2" xfId="0" applyFont="1" applyBorder="1" applyAlignment="1">
      <alignment horizontal="center" vertical="center" wrapText="1"/>
    </xf>
    <xf numFmtId="2" fontId="24" fillId="0" borderId="2" xfId="0" applyNumberFormat="1" applyFont="1" applyFill="1" applyBorder="1" applyAlignment="1">
      <alignment horizontal="center" vertical="center"/>
    </xf>
    <xf numFmtId="0" fontId="0" fillId="0" borderId="2" xfId="0" applyFont="1" applyFill="1" applyBorder="1" applyAlignment="1">
      <alignment horizontal="center" vertical="center" wrapText="1"/>
    </xf>
    <xf numFmtId="2" fontId="24" fillId="0" borderId="2" xfId="0" applyNumberFormat="1" applyFont="1" applyFill="1" applyBorder="1" applyAlignment="1">
      <alignment horizontal="center" vertical="center" wrapText="1"/>
    </xf>
    <xf numFmtId="0" fontId="2" fillId="0" borderId="2" xfId="0" applyFont="1" applyFill="1" applyBorder="1" applyAlignment="1">
      <alignment horizontal="center" vertical="center"/>
    </xf>
    <xf numFmtId="2" fontId="25" fillId="0" borderId="2" xfId="0" applyNumberFormat="1" applyFont="1" applyFill="1" applyBorder="1" applyAlignment="1">
      <alignment horizontal="center" vertical="center" wrapText="1"/>
    </xf>
    <xf numFmtId="0" fontId="2" fillId="0" borderId="34" xfId="0" applyFont="1" applyBorder="1" applyAlignment="1" applyProtection="1">
      <alignment horizontal="center" vertical="center" wrapText="1"/>
      <protection hidden="1"/>
    </xf>
    <xf numFmtId="165" fontId="5" fillId="0" borderId="46" xfId="0" applyNumberFormat="1" applyFont="1" applyBorder="1" applyAlignment="1">
      <alignment horizontal="center" vertical="center" wrapText="1"/>
    </xf>
    <xf numFmtId="0" fontId="10" fillId="0" borderId="2" xfId="0" applyFont="1" applyFill="1" applyBorder="1" applyAlignment="1">
      <alignment horizontal="center" vertical="center" wrapText="1"/>
    </xf>
    <xf numFmtId="2" fontId="24" fillId="0" borderId="2" xfId="0" applyNumberFormat="1" applyFont="1" applyBorder="1" applyAlignment="1">
      <alignment horizontal="center" vertical="center" wrapText="1"/>
    </xf>
    <xf numFmtId="0" fontId="9" fillId="0" borderId="33" xfId="0" applyFont="1" applyBorder="1" applyAlignment="1" applyProtection="1">
      <alignment horizontal="center" vertical="center" wrapText="1"/>
      <protection hidden="1"/>
    </xf>
    <xf numFmtId="0" fontId="9" fillId="0" borderId="34" xfId="0" applyFont="1" applyBorder="1" applyAlignment="1" applyProtection="1">
      <alignment horizontal="center" vertical="center"/>
      <protection hidden="1"/>
    </xf>
    <xf numFmtId="0" fontId="9" fillId="0" borderId="34" xfId="0" applyFont="1" applyBorder="1" applyAlignment="1" applyProtection="1">
      <alignment horizontal="center" vertical="center" wrapText="1"/>
      <protection hidden="1"/>
    </xf>
    <xf numFmtId="2" fontId="8" fillId="0" borderId="46" xfId="0" applyNumberFormat="1" applyFont="1" applyBorder="1"/>
    <xf numFmtId="0" fontId="9" fillId="0" borderId="2" xfId="0" applyFont="1" applyBorder="1" applyAlignment="1">
      <alignment horizontal="center" vertical="center"/>
    </xf>
    <xf numFmtId="2" fontId="25" fillId="0" borderId="2" xfId="0" applyNumberFormat="1" applyFont="1" applyBorder="1" applyAlignment="1">
      <alignment horizontal="center" vertical="center"/>
    </xf>
    <xf numFmtId="2" fontId="25" fillId="0" borderId="2" xfId="0" applyNumberFormat="1" applyFont="1" applyFill="1" applyBorder="1" applyAlignment="1">
      <alignment horizontal="center" vertical="center"/>
    </xf>
    <xf numFmtId="165" fontId="8" fillId="0" borderId="46" xfId="0" applyNumberFormat="1" applyFont="1" applyBorder="1" applyAlignment="1">
      <alignment horizontal="center"/>
    </xf>
    <xf numFmtId="0" fontId="14" fillId="0" borderId="2" xfId="0" applyFont="1" applyBorder="1"/>
    <xf numFmtId="0" fontId="14" fillId="0" borderId="2" xfId="0" applyFont="1" applyBorder="1" applyAlignment="1"/>
    <xf numFmtId="0" fontId="14" fillId="0" borderId="2" xfId="0" quotePrefix="1" applyFont="1" applyBorder="1" applyAlignment="1">
      <alignment horizontal="left" vertical="center" wrapText="1"/>
    </xf>
    <xf numFmtId="0" fontId="14" fillId="0" borderId="2" xfId="0" applyFont="1" applyBorder="1" applyAlignment="1">
      <alignment horizontal="center" wrapText="1"/>
    </xf>
    <xf numFmtId="0" fontId="14" fillId="0" borderId="2" xfId="0" applyFont="1" applyBorder="1" applyAlignment="1">
      <alignment horizontal="center" vertical="center"/>
    </xf>
    <xf numFmtId="0" fontId="2" fillId="0" borderId="35" xfId="0" applyFont="1" applyBorder="1" applyAlignment="1">
      <alignment horizontal="center" vertical="center" wrapText="1"/>
    </xf>
    <xf numFmtId="0" fontId="2" fillId="0" borderId="0" xfId="0" applyFont="1" applyBorder="1"/>
    <xf numFmtId="2" fontId="14" fillId="0" borderId="2" xfId="0" applyNumberFormat="1" applyFont="1" applyBorder="1" applyAlignment="1">
      <alignment horizontal="center"/>
    </xf>
    <xf numFmtId="0" fontId="12" fillId="0" borderId="35" xfId="0" applyFont="1" applyBorder="1" applyAlignment="1">
      <alignment horizontal="center" vertical="center" wrapText="1"/>
    </xf>
    <xf numFmtId="0" fontId="18" fillId="0" borderId="0" xfId="0" applyFont="1" applyBorder="1"/>
    <xf numFmtId="0" fontId="18" fillId="0" borderId="2" xfId="0" applyFont="1" applyFill="1" applyBorder="1" applyAlignment="1">
      <alignment horizontal="center" vertical="center"/>
    </xf>
    <xf numFmtId="2" fontId="14" fillId="0" borderId="2" xfId="0" applyNumberFormat="1" applyFont="1" applyFill="1" applyBorder="1" applyAlignment="1">
      <alignment horizontal="center" vertical="center" wrapText="1"/>
    </xf>
    <xf numFmtId="0" fontId="18" fillId="0" borderId="0" xfId="0" applyFont="1" applyBorder="1" applyAlignment="1">
      <alignment horizontal="center" vertical="center" wrapText="1"/>
    </xf>
    <xf numFmtId="165" fontId="15" fillId="0" borderId="46" xfId="0" applyNumberFormat="1" applyFont="1" applyBorder="1" applyAlignment="1">
      <alignment horizontal="center" vertical="center" wrapText="1"/>
    </xf>
    <xf numFmtId="0" fontId="12" fillId="0" borderId="47" xfId="0" applyFont="1" applyBorder="1" applyAlignment="1">
      <alignment horizontal="center" vertical="center" wrapText="1"/>
    </xf>
    <xf numFmtId="0" fontId="12" fillId="0" borderId="0" xfId="0" applyFont="1" applyBorder="1"/>
    <xf numFmtId="0" fontId="29" fillId="0" borderId="2" xfId="0" applyFont="1" applyFill="1" applyBorder="1" applyAlignment="1">
      <alignment horizontal="justify" vertical="center"/>
    </xf>
    <xf numFmtId="0" fontId="24" fillId="0" borderId="2" xfId="0" applyFont="1" applyBorder="1" applyAlignment="1">
      <alignment horizontal="left" vertical="center" wrapText="1"/>
    </xf>
    <xf numFmtId="0" fontId="18" fillId="0" borderId="34" xfId="0" applyFont="1" applyBorder="1" applyAlignment="1">
      <alignment horizontal="center" vertical="center" wrapText="1"/>
    </xf>
    <xf numFmtId="0" fontId="18" fillId="0" borderId="35" xfId="0" applyFont="1" applyBorder="1" applyAlignment="1">
      <alignment horizontal="center" vertical="center" wrapText="1"/>
    </xf>
    <xf numFmtId="0" fontId="24" fillId="0" borderId="2" xfId="0" applyFont="1" applyBorder="1" applyAlignment="1">
      <alignment vertical="center" wrapText="1"/>
    </xf>
    <xf numFmtId="14" fontId="24" fillId="0" borderId="2" xfId="0" applyNumberFormat="1" applyFont="1" applyBorder="1" applyAlignment="1">
      <alignment horizontal="center" vertical="center" wrapText="1"/>
    </xf>
    <xf numFmtId="164" fontId="24" fillId="0" borderId="2" xfId="0" applyNumberFormat="1" applyFont="1" applyBorder="1" applyAlignment="1">
      <alignment horizontal="center" vertical="center" wrapText="1"/>
    </xf>
    <xf numFmtId="164" fontId="2" fillId="0" borderId="2" xfId="0" applyNumberFormat="1" applyFont="1" applyBorder="1" applyAlignment="1">
      <alignment horizontal="center" vertical="center" wrapText="1"/>
    </xf>
    <xf numFmtId="166" fontId="15" fillId="0" borderId="46" xfId="0" applyNumberFormat="1" applyFont="1" applyBorder="1" applyAlignment="1">
      <alignment horizontal="center"/>
    </xf>
    <xf numFmtId="4" fontId="14" fillId="0" borderId="2" xfId="0" applyNumberFormat="1" applyFont="1" applyBorder="1" applyAlignment="1">
      <alignment horizontal="center" vertical="center" wrapText="1"/>
    </xf>
    <xf numFmtId="0" fontId="24" fillId="0" borderId="2" xfId="0" quotePrefix="1" applyFont="1" applyFill="1" applyBorder="1" applyAlignment="1">
      <alignment horizontal="left" vertical="center" wrapText="1"/>
    </xf>
    <xf numFmtId="0" fontId="6" fillId="0" borderId="2" xfId="0" applyFont="1" applyBorder="1" applyAlignment="1">
      <alignment vertical="center"/>
    </xf>
    <xf numFmtId="0" fontId="23" fillId="7" borderId="0" xfId="0" applyFont="1" applyFill="1" applyAlignment="1">
      <alignment horizontal="left" vertical="top" wrapText="1"/>
    </xf>
    <xf numFmtId="0" fontId="23" fillId="4" borderId="0" xfId="0" applyFont="1" applyFill="1" applyAlignment="1">
      <alignment horizontal="left" vertical="top" wrapText="1"/>
    </xf>
    <xf numFmtId="0" fontId="23" fillId="6" borderId="0" xfId="0" applyFont="1" applyFill="1" applyAlignment="1">
      <alignment horizontal="left" vertical="top" wrapText="1"/>
    </xf>
    <xf numFmtId="0" fontId="23" fillId="8" borderId="0" xfId="0" applyFont="1" applyFill="1" applyAlignment="1">
      <alignment horizontal="left" vertical="top" wrapText="1"/>
    </xf>
    <xf numFmtId="0" fontId="22" fillId="0" borderId="0" xfId="0" applyFont="1" applyAlignment="1" applyProtection="1">
      <alignment horizontal="left" vertical="center"/>
      <protection hidden="1"/>
    </xf>
    <xf numFmtId="0" fontId="1" fillId="0" borderId="41" xfId="0" applyFont="1" applyBorder="1" applyAlignment="1">
      <alignment horizontal="center" vertical="top" wrapText="1"/>
    </xf>
    <xf numFmtId="0" fontId="0" fillId="0" borderId="41" xfId="0" applyBorder="1" applyAlignment="1">
      <alignment horizontal="center" vertical="top" wrapText="1"/>
    </xf>
    <xf numFmtId="0" fontId="21" fillId="0" borderId="0" xfId="0" applyFont="1" applyAlignment="1">
      <alignment horizontal="center" vertical="center"/>
    </xf>
    <xf numFmtId="0" fontId="0" fillId="0" borderId="0" xfId="0" applyNumberFormat="1" applyAlignment="1">
      <alignment horizontal="left" wrapText="1"/>
    </xf>
    <xf numFmtId="0" fontId="1" fillId="0" borderId="0" xfId="0" applyFont="1" applyAlignment="1">
      <alignment horizontal="left" wrapText="1"/>
    </xf>
    <xf numFmtId="0" fontId="0" fillId="0" borderId="0" xfId="0" applyAlignment="1">
      <alignment horizontal="left" wrapText="1"/>
    </xf>
    <xf numFmtId="0" fontId="0" fillId="0" borderId="5" xfId="0" applyBorder="1" applyAlignment="1">
      <alignment horizontal="center" vertical="top" wrapText="1"/>
    </xf>
    <xf numFmtId="0" fontId="0" fillId="0" borderId="20" xfId="0" applyBorder="1" applyAlignment="1">
      <alignment horizontal="center" vertical="top" wrapText="1"/>
    </xf>
    <xf numFmtId="0" fontId="8" fillId="0" borderId="0" xfId="0" applyFont="1" applyAlignment="1" applyProtection="1">
      <alignment horizontal="center" vertical="center"/>
      <protection hidden="1"/>
    </xf>
    <xf numFmtId="0" fontId="12" fillId="0" borderId="0" xfId="0" applyFont="1" applyAlignment="1" applyProtection="1">
      <alignment horizontal="left" vertical="center"/>
      <protection hidden="1"/>
    </xf>
    <xf numFmtId="0" fontId="0" fillId="0" borderId="0" xfId="0" applyAlignment="1">
      <alignment horizontal="left" vertical="top" wrapText="1"/>
    </xf>
    <xf numFmtId="0" fontId="8" fillId="0" borderId="0" xfId="0" applyFont="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8" fillId="0" borderId="0" xfId="0" applyFont="1" applyAlignment="1">
      <alignment horizontal="center" wrapText="1"/>
    </xf>
    <xf numFmtId="0" fontId="19" fillId="0" borderId="0" xfId="0" applyFont="1" applyAlignment="1">
      <alignment horizontal="center"/>
    </xf>
    <xf numFmtId="0" fontId="8" fillId="0" borderId="0" xfId="0" applyFont="1" applyAlignment="1">
      <alignment horizontal="center"/>
    </xf>
    <xf numFmtId="0" fontId="8" fillId="0" borderId="0" xfId="0" applyFont="1" applyBorder="1" applyAlignment="1">
      <alignment horizontal="center" wrapText="1"/>
    </xf>
    <xf numFmtId="0" fontId="5" fillId="0" borderId="0" xfId="0" applyFont="1" applyBorder="1" applyAlignment="1">
      <alignment horizontal="center" wrapText="1"/>
    </xf>
    <xf numFmtId="0" fontId="8" fillId="0" borderId="0" xfId="0" applyFont="1" applyFill="1" applyBorder="1" applyAlignment="1" applyProtection="1">
      <alignment horizontal="center" vertical="center" wrapText="1"/>
      <protection hidden="1"/>
    </xf>
    <xf numFmtId="0" fontId="8" fillId="0" borderId="0" xfId="0" applyFont="1" applyBorder="1" applyAlignment="1" applyProtection="1">
      <alignment horizontal="center" vertical="center" wrapText="1"/>
      <protection hidden="1"/>
    </xf>
    <xf numFmtId="0" fontId="3" fillId="0" borderId="0" xfId="0" applyFont="1" applyAlignment="1" applyProtection="1">
      <alignment horizontal="left" vertical="center"/>
      <protection hidden="1"/>
    </xf>
    <xf numFmtId="0" fontId="8" fillId="0" borderId="42" xfId="0" applyFont="1" applyBorder="1" applyAlignment="1">
      <alignment horizontal="center" vertical="center" wrapText="1"/>
    </xf>
    <xf numFmtId="0" fontId="8" fillId="0" borderId="43" xfId="0" applyFont="1" applyBorder="1" applyAlignment="1">
      <alignment horizontal="center" vertical="center" wrapText="1"/>
    </xf>
    <xf numFmtId="0" fontId="8" fillId="0" borderId="44"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2.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0000000WD_CAE%207_2019\000CVRO\2019%20POST%20CONFERENTIAR\Anexa%201_standardele%20nationale_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UNI"/>
      <sheetName val="Date initiale"/>
      <sheetName val="Fisa verificare"/>
      <sheetName val="Descriere indicatori"/>
      <sheetName val="Punctaj necesar"/>
      <sheetName val="I1"/>
      <sheetName val="I2"/>
      <sheetName val="I3"/>
      <sheetName val="I4"/>
      <sheetName val="I5"/>
      <sheetName val="I6"/>
      <sheetName val="I7"/>
      <sheetName val="I8"/>
      <sheetName val="I9"/>
      <sheetName val="I10"/>
      <sheetName val="I11a"/>
      <sheetName val="I11b"/>
      <sheetName val="I11c"/>
      <sheetName val="I12"/>
      <sheetName val="I13"/>
      <sheetName val="I14a"/>
      <sheetName val="I14b"/>
      <sheetName val="I14c"/>
      <sheetName val="I15"/>
      <sheetName val="I16"/>
      <sheetName val="I17"/>
      <sheetName val="I18"/>
      <sheetName val="I19"/>
      <sheetName val="I20"/>
      <sheetName val="I21"/>
      <sheetName val="I22"/>
      <sheetName val="I23"/>
      <sheetName val="I24"/>
      <sheetName val="list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12"/>
  <sheetViews>
    <sheetView showGridLines="0" showRowColHeaders="0" zoomScale="120" zoomScaleNormal="120" workbookViewId="0">
      <selection activeCell="I18" sqref="I18"/>
    </sheetView>
  </sheetViews>
  <sheetFormatPr defaultRowHeight="15" x14ac:dyDescent="0.25"/>
  <cols>
    <col min="1" max="1" width="9.140625" style="184"/>
  </cols>
  <sheetData>
    <row r="1" spans="2:12" ht="15.75" x14ac:dyDescent="0.25">
      <c r="B1" s="300" t="s">
        <v>260</v>
      </c>
      <c r="C1" s="305"/>
      <c r="D1" s="305"/>
      <c r="E1" s="305"/>
      <c r="F1" s="305"/>
      <c r="G1" s="305"/>
      <c r="H1" s="305"/>
      <c r="I1" s="305"/>
      <c r="J1" s="305"/>
      <c r="K1" s="305"/>
    </row>
    <row r="2" spans="2:12" ht="15.75" x14ac:dyDescent="0.25">
      <c r="B2" s="305"/>
      <c r="C2" s="305"/>
      <c r="D2" s="305"/>
      <c r="E2" s="305"/>
      <c r="F2" s="305"/>
      <c r="G2" s="305"/>
      <c r="H2" s="305"/>
      <c r="I2" s="305"/>
      <c r="J2" s="305"/>
      <c r="K2" s="305"/>
    </row>
    <row r="3" spans="2:12" ht="90" customHeight="1" x14ac:dyDescent="0.25">
      <c r="B3" s="452" t="s">
        <v>265</v>
      </c>
      <c r="C3" s="452"/>
      <c r="D3" s="452"/>
      <c r="E3" s="452"/>
      <c r="F3" s="452"/>
      <c r="G3" s="452"/>
      <c r="H3" s="452"/>
      <c r="I3" s="452"/>
      <c r="J3" s="452"/>
      <c r="K3" s="452"/>
      <c r="L3" s="452"/>
    </row>
    <row r="4" spans="2:12" ht="135" customHeight="1" x14ac:dyDescent="0.25">
      <c r="B4" s="453" t="s">
        <v>259</v>
      </c>
      <c r="C4" s="453"/>
      <c r="D4" s="453"/>
      <c r="E4" s="453"/>
      <c r="F4" s="453"/>
      <c r="G4" s="453"/>
      <c r="H4" s="453"/>
      <c r="I4" s="453"/>
      <c r="J4" s="453"/>
      <c r="K4" s="453"/>
      <c r="L4" s="453"/>
    </row>
    <row r="5" spans="2:12" ht="60" customHeight="1" x14ac:dyDescent="0.25">
      <c r="B5" s="454" t="s">
        <v>261</v>
      </c>
      <c r="C5" s="454"/>
      <c r="D5" s="454"/>
      <c r="E5" s="454"/>
      <c r="F5" s="454"/>
      <c r="G5" s="454"/>
      <c r="H5" s="454"/>
      <c r="I5" s="454"/>
      <c r="J5" s="454"/>
      <c r="K5" s="454"/>
      <c r="L5" s="454"/>
    </row>
    <row r="6" spans="2:12" ht="60" customHeight="1" x14ac:dyDescent="0.25">
      <c r="B6" s="454" t="s">
        <v>262</v>
      </c>
      <c r="C6" s="454"/>
      <c r="D6" s="454"/>
      <c r="E6" s="454"/>
      <c r="F6" s="454"/>
      <c r="G6" s="454"/>
      <c r="H6" s="454"/>
      <c r="I6" s="454"/>
      <c r="J6" s="454"/>
      <c r="K6" s="454"/>
      <c r="L6" s="454"/>
    </row>
    <row r="7" spans="2:12" ht="60" customHeight="1" x14ac:dyDescent="0.25">
      <c r="B7" s="451" t="s">
        <v>266</v>
      </c>
      <c r="C7" s="451"/>
      <c r="D7" s="451"/>
      <c r="E7" s="451"/>
      <c r="F7" s="451"/>
      <c r="G7" s="451"/>
      <c r="H7" s="451"/>
      <c r="I7" s="451"/>
      <c r="J7" s="451"/>
      <c r="K7" s="451"/>
      <c r="L7" s="451"/>
    </row>
    <row r="8" spans="2:12" ht="15.75" x14ac:dyDescent="0.25">
      <c r="B8" s="305"/>
      <c r="C8" s="305"/>
      <c r="D8" s="305"/>
      <c r="E8" s="305"/>
      <c r="F8" s="305"/>
      <c r="G8" s="305"/>
      <c r="H8" s="305"/>
      <c r="I8" s="305"/>
      <c r="J8" s="305"/>
      <c r="K8" s="305"/>
    </row>
    <row r="9" spans="2:12" ht="15.75" x14ac:dyDescent="0.25">
      <c r="B9" s="305"/>
      <c r="C9" s="305"/>
      <c r="D9" s="305"/>
      <c r="E9" s="305"/>
      <c r="F9" s="305"/>
      <c r="G9" s="305"/>
      <c r="H9" s="305"/>
      <c r="I9" s="305"/>
      <c r="J9" s="305"/>
      <c r="K9" s="305"/>
    </row>
    <row r="10" spans="2:12" ht="15.75" x14ac:dyDescent="0.25">
      <c r="B10" s="305"/>
      <c r="C10" s="305"/>
      <c r="D10" s="305"/>
      <c r="E10" s="305"/>
      <c r="F10" s="305"/>
      <c r="G10" s="305"/>
      <c r="H10" s="305"/>
      <c r="I10" s="305"/>
      <c r="J10" s="305"/>
      <c r="K10" s="305"/>
    </row>
    <row r="11" spans="2:12" ht="15.75" x14ac:dyDescent="0.25">
      <c r="B11" s="305"/>
      <c r="C11" s="305"/>
      <c r="D11" s="305"/>
      <c r="E11" s="305"/>
      <c r="F11" s="305"/>
      <c r="G11" s="305"/>
      <c r="H11" s="305"/>
      <c r="I11" s="305"/>
      <c r="J11" s="305"/>
      <c r="K11" s="305"/>
    </row>
    <row r="12" spans="2:12" ht="15.75" x14ac:dyDescent="0.25">
      <c r="B12" s="305"/>
      <c r="C12" s="305"/>
      <c r="D12" s="305"/>
      <c r="E12" s="305"/>
      <c r="F12" s="305"/>
      <c r="G12" s="305"/>
      <c r="H12" s="305"/>
      <c r="I12" s="305"/>
      <c r="J12" s="305"/>
      <c r="K12" s="305"/>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2"/>
  <sheetViews>
    <sheetView zoomScale="85" zoomScaleNormal="85" workbookViewId="0">
      <selection activeCell="A6" sqref="A6:I6"/>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x14ac:dyDescent="0.25">
      <c r="A1" s="224" t="str">
        <f>'Date initiale'!C3</f>
        <v>Universitatea de Arhitectură și Urbanism "Ion Mincu" București</v>
      </c>
      <c r="B1" s="224"/>
      <c r="C1" s="224"/>
    </row>
    <row r="2" spans="1:11" x14ac:dyDescent="0.25">
      <c r="A2" s="224" t="str">
        <f>'Date initiale'!B4&amp;" "&amp;'Date initiale'!C4</f>
        <v>Facultatea ARHITECTURA</v>
      </c>
      <c r="B2" s="224"/>
      <c r="C2" s="224"/>
    </row>
    <row r="3" spans="1:11" x14ac:dyDescent="0.25">
      <c r="A3" s="224" t="str">
        <f>'Date initiale'!B5&amp;" "&amp;'Date initiale'!C5</f>
        <v>Departamentul SINTEZA PROIECTARII</v>
      </c>
      <c r="B3" s="224"/>
      <c r="C3" s="224"/>
    </row>
    <row r="4" spans="1:11" x14ac:dyDescent="0.25">
      <c r="A4" s="118" t="str">
        <f>'Date initiale'!C6&amp;", "&amp;'Date initiale'!C7</f>
        <v>CRISAN ALEXANDRU, 24</v>
      </c>
      <c r="B4" s="118"/>
      <c r="C4" s="118"/>
    </row>
    <row r="5" spans="1:11" s="184" customFormat="1" x14ac:dyDescent="0.25">
      <c r="A5" s="118"/>
      <c r="B5" s="118"/>
      <c r="C5" s="118"/>
    </row>
    <row r="6" spans="1:11" ht="15.75" x14ac:dyDescent="0.25">
      <c r="A6" s="464" t="s">
        <v>159</v>
      </c>
      <c r="B6" s="464"/>
      <c r="C6" s="464"/>
      <c r="D6" s="464"/>
      <c r="E6" s="464"/>
      <c r="F6" s="464"/>
      <c r="G6" s="464"/>
      <c r="H6" s="464"/>
      <c r="I6" s="464"/>
    </row>
    <row r="7" spans="1:11" ht="35.25" customHeight="1" x14ac:dyDescent="0.25">
      <c r="A7" s="467" t="str">
        <f>'Descriere indicatori'!A8&amp;". "&amp;'Descriere indicatori'!B8</f>
        <v xml:space="preserve">I5. Articole in extenso în reviste ştiinţifice indexate ISI Arts &amp; Humanities Citation Index, Scopus-Copernicus, ERIH şi clasificate în categoria INT1 sau INT2 în acest index sau echivalente în domeniu* </v>
      </c>
      <c r="B7" s="467"/>
      <c r="C7" s="467"/>
      <c r="D7" s="467"/>
      <c r="E7" s="467"/>
      <c r="F7" s="467"/>
      <c r="G7" s="467"/>
      <c r="H7" s="467"/>
      <c r="I7" s="467"/>
    </row>
    <row r="8" spans="1:11" ht="15.75" thickBot="1" x14ac:dyDescent="0.3">
      <c r="A8" s="58"/>
      <c r="B8" s="58"/>
      <c r="C8" s="58"/>
      <c r="D8" s="58"/>
      <c r="E8" s="58"/>
      <c r="F8" s="58"/>
      <c r="G8" s="58"/>
      <c r="H8" s="58"/>
      <c r="I8" s="58"/>
    </row>
    <row r="9" spans="1:11" ht="30.75" thickBot="1" x14ac:dyDescent="0.3">
      <c r="A9" s="157" t="s">
        <v>80</v>
      </c>
      <c r="B9" s="158" t="s">
        <v>115</v>
      </c>
      <c r="C9" s="158" t="s">
        <v>78</v>
      </c>
      <c r="D9" s="158" t="s">
        <v>82</v>
      </c>
      <c r="E9" s="158" t="s">
        <v>110</v>
      </c>
      <c r="F9" s="159" t="s">
        <v>119</v>
      </c>
      <c r="G9" s="158" t="s">
        <v>83</v>
      </c>
      <c r="H9" s="158" t="s">
        <v>160</v>
      </c>
      <c r="I9" s="160" t="s">
        <v>122</v>
      </c>
      <c r="K9" s="230" t="s">
        <v>157</v>
      </c>
    </row>
    <row r="10" spans="1:11" x14ac:dyDescent="0.25">
      <c r="A10" s="163">
        <v>1</v>
      </c>
      <c r="B10" s="164"/>
      <c r="C10" s="164"/>
      <c r="D10" s="164"/>
      <c r="E10" s="164"/>
      <c r="F10" s="147"/>
      <c r="G10" s="164"/>
      <c r="H10" s="164"/>
      <c r="I10" s="173"/>
      <c r="K10" s="231">
        <v>10</v>
      </c>
    </row>
    <row r="11" spans="1:11" x14ac:dyDescent="0.25">
      <c r="A11" s="165">
        <f>A10+1</f>
        <v>2</v>
      </c>
      <c r="B11" s="109"/>
      <c r="C11" s="36"/>
      <c r="D11" s="110"/>
      <c r="E11" s="36"/>
      <c r="F11" s="111"/>
      <c r="G11" s="111"/>
      <c r="H11" s="111"/>
      <c r="I11" s="271"/>
      <c r="K11" s="50"/>
    </row>
    <row r="12" spans="1:11" x14ac:dyDescent="0.25">
      <c r="A12" s="166">
        <f t="shared" ref="A12:A19" si="0">A11+1</f>
        <v>3</v>
      </c>
      <c r="B12" s="167"/>
      <c r="C12" s="168"/>
      <c r="D12" s="110"/>
      <c r="E12" s="168"/>
      <c r="F12" s="156"/>
      <c r="G12" s="168"/>
      <c r="H12" s="156"/>
      <c r="I12" s="271"/>
    </row>
    <row r="13" spans="1:11" x14ac:dyDescent="0.25">
      <c r="A13" s="169">
        <f t="shared" si="0"/>
        <v>4</v>
      </c>
      <c r="B13" s="109"/>
      <c r="C13" s="110"/>
      <c r="D13" s="110"/>
      <c r="E13" s="110"/>
      <c r="F13" s="111"/>
      <c r="G13" s="111"/>
      <c r="H13" s="111"/>
      <c r="I13" s="271"/>
    </row>
    <row r="14" spans="1:11" x14ac:dyDescent="0.25">
      <c r="A14" s="165">
        <f t="shared" si="0"/>
        <v>5</v>
      </c>
      <c r="B14" s="109"/>
      <c r="C14" s="36"/>
      <c r="D14" s="110"/>
      <c r="E14" s="36"/>
      <c r="F14" s="111"/>
      <c r="G14" s="111"/>
      <c r="H14" s="111"/>
      <c r="I14" s="271"/>
    </row>
    <row r="15" spans="1:11" x14ac:dyDescent="0.25">
      <c r="A15" s="169">
        <f t="shared" si="0"/>
        <v>6</v>
      </c>
      <c r="B15" s="109"/>
      <c r="C15" s="110"/>
      <c r="D15" s="110"/>
      <c r="E15" s="110"/>
      <c r="F15" s="111"/>
      <c r="G15" s="111"/>
      <c r="H15" s="111"/>
      <c r="I15" s="271"/>
    </row>
    <row r="16" spans="1:11" x14ac:dyDescent="0.25">
      <c r="A16" s="165">
        <f t="shared" si="0"/>
        <v>7</v>
      </c>
      <c r="B16" s="109"/>
      <c r="C16" s="36"/>
      <c r="D16" s="110"/>
      <c r="E16" s="36"/>
      <c r="F16" s="111"/>
      <c r="G16" s="111"/>
      <c r="H16" s="111"/>
      <c r="I16" s="271"/>
    </row>
    <row r="17" spans="1:9" x14ac:dyDescent="0.25">
      <c r="A17" s="166">
        <f t="shared" si="0"/>
        <v>8</v>
      </c>
      <c r="B17" s="167"/>
      <c r="C17" s="168"/>
      <c r="D17" s="110"/>
      <c r="E17" s="168"/>
      <c r="F17" s="156"/>
      <c r="G17" s="168"/>
      <c r="H17" s="156"/>
      <c r="I17" s="271"/>
    </row>
    <row r="18" spans="1:9" x14ac:dyDescent="0.25">
      <c r="A18" s="169">
        <f t="shared" si="0"/>
        <v>9</v>
      </c>
      <c r="B18" s="109"/>
      <c r="C18" s="110"/>
      <c r="D18" s="110"/>
      <c r="E18" s="110"/>
      <c r="F18" s="111"/>
      <c r="G18" s="111"/>
      <c r="H18" s="111"/>
      <c r="I18" s="271"/>
    </row>
    <row r="19" spans="1:9" ht="15.75" thickBot="1" x14ac:dyDescent="0.3">
      <c r="A19" s="170">
        <f t="shared" si="0"/>
        <v>10</v>
      </c>
      <c r="B19" s="114"/>
      <c r="C19" s="115"/>
      <c r="D19" s="154"/>
      <c r="E19" s="171"/>
      <c r="F19" s="171"/>
      <c r="G19" s="172"/>
      <c r="H19" s="172"/>
      <c r="I19" s="281"/>
    </row>
    <row r="20" spans="1:9" ht="16.5" thickBot="1" x14ac:dyDescent="0.3">
      <c r="A20" s="295"/>
      <c r="H20" s="121" t="str">
        <f>"Total "&amp;LEFT(A7,2)</f>
        <v>Total I5</v>
      </c>
      <c r="I20" s="162">
        <f>SUM(I10:I19)</f>
        <v>0</v>
      </c>
    </row>
    <row r="21" spans="1:9" ht="15.75" x14ac:dyDescent="0.25">
      <c r="A21" s="46"/>
    </row>
    <row r="22" spans="1:9" ht="33.75" customHeight="1" x14ac:dyDescent="0.25">
      <c r="A22" s="466"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6"/>
      <c r="C22" s="466"/>
      <c r="D22" s="466"/>
      <c r="E22" s="466"/>
      <c r="F22" s="466"/>
      <c r="G22" s="466"/>
      <c r="H22" s="466"/>
      <c r="I22" s="46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0"/>
  <sheetViews>
    <sheetView zoomScale="85" zoomScaleNormal="85" workbookViewId="0">
      <selection activeCell="A6" sqref="A6:I6"/>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x14ac:dyDescent="0.25">
      <c r="A1" s="224" t="str">
        <f>'Date initiale'!C3</f>
        <v>Universitatea de Arhitectură și Urbanism "Ion Mincu" București</v>
      </c>
      <c r="B1" s="224"/>
      <c r="C1" s="224"/>
    </row>
    <row r="2" spans="1:11" x14ac:dyDescent="0.25">
      <c r="A2" s="224" t="str">
        <f>'Date initiale'!B4&amp;" "&amp;'Date initiale'!C4</f>
        <v>Facultatea ARHITECTURA</v>
      </c>
      <c r="B2" s="224"/>
      <c r="C2" s="224"/>
    </row>
    <row r="3" spans="1:11" x14ac:dyDescent="0.25">
      <c r="A3" s="224" t="str">
        <f>'Date initiale'!B5&amp;" "&amp;'Date initiale'!C5</f>
        <v>Departamentul SINTEZA PROIECTARII</v>
      </c>
      <c r="B3" s="224"/>
      <c r="C3" s="224"/>
    </row>
    <row r="4" spans="1:11" x14ac:dyDescent="0.25">
      <c r="A4" s="118" t="str">
        <f>'Date initiale'!C6&amp;", "&amp;'Date initiale'!C7</f>
        <v>CRISAN ALEXANDRU, 24</v>
      </c>
      <c r="B4" s="118"/>
      <c r="C4" s="118"/>
    </row>
    <row r="5" spans="1:11" s="184" customFormat="1" x14ac:dyDescent="0.25">
      <c r="A5" s="118"/>
      <c r="B5" s="118"/>
      <c r="C5" s="118"/>
    </row>
    <row r="6" spans="1:11" ht="15.75" x14ac:dyDescent="0.25">
      <c r="A6" s="464" t="s">
        <v>159</v>
      </c>
      <c r="B6" s="464"/>
      <c r="C6" s="464"/>
      <c r="D6" s="464"/>
      <c r="E6" s="464"/>
      <c r="F6" s="464"/>
      <c r="G6" s="464"/>
      <c r="H6" s="464"/>
      <c r="I6" s="464"/>
    </row>
    <row r="7" spans="1:11" ht="15.75" x14ac:dyDescent="0.25">
      <c r="A7" s="467" t="str">
        <f>'Descriere indicatori'!A9&amp;". "&amp;'Descriere indicatori'!B9</f>
        <v xml:space="preserve">I6. Articole in extenso în reviste ştiinţifice indexate ERIH şi clasificate în categoria NAT </v>
      </c>
      <c r="B7" s="467"/>
      <c r="C7" s="467"/>
      <c r="D7" s="467"/>
      <c r="E7" s="467"/>
      <c r="F7" s="467"/>
      <c r="G7" s="467"/>
      <c r="H7" s="467"/>
      <c r="I7" s="467"/>
    </row>
    <row r="8" spans="1:11" ht="15.75" thickBot="1" x14ac:dyDescent="0.3">
      <c r="A8" s="174"/>
      <c r="B8" s="174"/>
      <c r="C8" s="174"/>
      <c r="D8" s="174"/>
      <c r="E8" s="174"/>
      <c r="F8" s="174"/>
      <c r="G8" s="174"/>
      <c r="H8" s="174"/>
      <c r="I8" s="174"/>
    </row>
    <row r="9" spans="1:11" ht="30.75" thickBot="1" x14ac:dyDescent="0.3">
      <c r="A9" s="157" t="s">
        <v>80</v>
      </c>
      <c r="B9" s="158" t="s">
        <v>115</v>
      </c>
      <c r="C9" s="158" t="s">
        <v>78</v>
      </c>
      <c r="D9" s="158" t="s">
        <v>82</v>
      </c>
      <c r="E9" s="158" t="s">
        <v>110</v>
      </c>
      <c r="F9" s="159" t="s">
        <v>119</v>
      </c>
      <c r="G9" s="158" t="s">
        <v>83</v>
      </c>
      <c r="H9" s="158" t="s">
        <v>160</v>
      </c>
      <c r="I9" s="160" t="s">
        <v>122</v>
      </c>
      <c r="K9" s="230" t="s">
        <v>157</v>
      </c>
    </row>
    <row r="10" spans="1:11" x14ac:dyDescent="0.25">
      <c r="A10" s="176">
        <v>1</v>
      </c>
      <c r="B10" s="104"/>
      <c r="C10" s="104"/>
      <c r="D10" s="104"/>
      <c r="E10" s="105"/>
      <c r="F10" s="106"/>
      <c r="G10" s="106"/>
      <c r="H10" s="106"/>
      <c r="I10" s="276"/>
      <c r="K10" s="231">
        <v>5</v>
      </c>
    </row>
    <row r="11" spans="1:11" x14ac:dyDescent="0.25">
      <c r="A11" s="177">
        <f>A10+1</f>
        <v>2</v>
      </c>
      <c r="B11" s="108"/>
      <c r="C11" s="109"/>
      <c r="D11" s="108"/>
      <c r="E11" s="110"/>
      <c r="F11" s="111"/>
      <c r="G11" s="112"/>
      <c r="H11" s="112"/>
      <c r="I11" s="271"/>
      <c r="K11" s="50"/>
    </row>
    <row r="12" spans="1:11" x14ac:dyDescent="0.25">
      <c r="A12" s="177">
        <f t="shared" ref="A12:A19" si="0">A11+1</f>
        <v>3</v>
      </c>
      <c r="B12" s="109"/>
      <c r="C12" s="109"/>
      <c r="D12" s="109"/>
      <c r="E12" s="110"/>
      <c r="F12" s="111"/>
      <c r="G12" s="112"/>
      <c r="H12" s="112"/>
      <c r="I12" s="271"/>
    </row>
    <row r="13" spans="1:11" x14ac:dyDescent="0.25">
      <c r="A13" s="177">
        <f t="shared" si="0"/>
        <v>4</v>
      </c>
      <c r="B13" s="109"/>
      <c r="C13" s="109"/>
      <c r="D13" s="109"/>
      <c r="E13" s="110"/>
      <c r="F13" s="111"/>
      <c r="G13" s="111"/>
      <c r="H13" s="111"/>
      <c r="I13" s="271"/>
    </row>
    <row r="14" spans="1:11" x14ac:dyDescent="0.25">
      <c r="A14" s="177">
        <f t="shared" si="0"/>
        <v>5</v>
      </c>
      <c r="B14" s="109"/>
      <c r="C14" s="109"/>
      <c r="D14" s="109"/>
      <c r="E14" s="110"/>
      <c r="F14" s="111"/>
      <c r="G14" s="111"/>
      <c r="H14" s="111"/>
      <c r="I14" s="271"/>
    </row>
    <row r="15" spans="1:11" x14ac:dyDescent="0.25">
      <c r="A15" s="177">
        <f t="shared" si="0"/>
        <v>6</v>
      </c>
      <c r="B15" s="109"/>
      <c r="C15" s="109"/>
      <c r="D15" s="109"/>
      <c r="E15" s="110"/>
      <c r="F15" s="111"/>
      <c r="G15" s="111"/>
      <c r="H15" s="111"/>
      <c r="I15" s="271"/>
    </row>
    <row r="16" spans="1:11" x14ac:dyDescent="0.25">
      <c r="A16" s="177">
        <f t="shared" si="0"/>
        <v>7</v>
      </c>
      <c r="B16" s="109"/>
      <c r="C16" s="109"/>
      <c r="D16" s="109"/>
      <c r="E16" s="110"/>
      <c r="F16" s="111"/>
      <c r="G16" s="111"/>
      <c r="H16" s="111"/>
      <c r="I16" s="271"/>
    </row>
    <row r="17" spans="1:9" x14ac:dyDescent="0.25">
      <c r="A17" s="177">
        <f t="shared" si="0"/>
        <v>8</v>
      </c>
      <c r="B17" s="109"/>
      <c r="C17" s="109"/>
      <c r="D17" s="109"/>
      <c r="E17" s="110"/>
      <c r="F17" s="111"/>
      <c r="G17" s="111"/>
      <c r="H17" s="111"/>
      <c r="I17" s="271"/>
    </row>
    <row r="18" spans="1:9" x14ac:dyDescent="0.25">
      <c r="A18" s="177">
        <f t="shared" si="0"/>
        <v>9</v>
      </c>
      <c r="B18" s="109"/>
      <c r="C18" s="109"/>
      <c r="D18" s="109"/>
      <c r="E18" s="110"/>
      <c r="F18" s="111"/>
      <c r="G18" s="111"/>
      <c r="H18" s="111"/>
      <c r="I18" s="271"/>
    </row>
    <row r="19" spans="1:9" ht="15.75" thickBot="1" x14ac:dyDescent="0.3">
      <c r="A19" s="178">
        <f t="shared" si="0"/>
        <v>10</v>
      </c>
      <c r="B19" s="114"/>
      <c r="C19" s="114"/>
      <c r="D19" s="114"/>
      <c r="E19" s="115"/>
      <c r="F19" s="116"/>
      <c r="G19" s="116"/>
      <c r="H19" s="116"/>
      <c r="I19" s="272"/>
    </row>
    <row r="20" spans="1:9" ht="15.75" thickBot="1" x14ac:dyDescent="0.3">
      <c r="A20" s="294"/>
      <c r="B20" s="118"/>
      <c r="C20" s="118"/>
      <c r="D20" s="118"/>
      <c r="E20" s="118"/>
      <c r="F20" s="118"/>
      <c r="G20" s="118"/>
      <c r="H20" s="121" t="str">
        <f>"Total "&amp;LEFT(A7,2)</f>
        <v>Total I6</v>
      </c>
      <c r="I20" s="122">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39"/>
  <sheetViews>
    <sheetView topLeftCell="A6" zoomScale="85" zoomScaleNormal="85" workbookViewId="0">
      <selection activeCell="L12" sqref="L12"/>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ht="15.75" x14ac:dyDescent="0.25">
      <c r="A1" s="224" t="str">
        <f>'Date initiale'!C3</f>
        <v>Universitatea de Arhitectură și Urbanism "Ion Mincu" București</v>
      </c>
      <c r="B1" s="224"/>
      <c r="C1" s="224"/>
      <c r="D1" s="6"/>
      <c r="E1" s="6"/>
      <c r="F1" s="6"/>
      <c r="G1" s="6"/>
      <c r="H1" s="6"/>
      <c r="I1" s="6"/>
      <c r="J1" s="6"/>
    </row>
    <row r="2" spans="1:11" ht="15.75" x14ac:dyDescent="0.25">
      <c r="A2" s="224" t="str">
        <f>'Date initiale'!B4&amp;" "&amp;'Date initiale'!C4</f>
        <v>Facultatea ARHITECTURA</v>
      </c>
      <c r="B2" s="224"/>
      <c r="C2" s="224"/>
      <c r="D2" s="6"/>
      <c r="E2" s="6"/>
      <c r="F2" s="6"/>
      <c r="G2" s="6"/>
      <c r="H2" s="6"/>
      <c r="I2" s="6"/>
      <c r="J2" s="6"/>
    </row>
    <row r="3" spans="1:11" ht="15.75" x14ac:dyDescent="0.25">
      <c r="A3" s="224" t="str">
        <f>'Date initiale'!B5&amp;" "&amp;'Date initiale'!C5</f>
        <v>Departamentul SINTEZA PROIECTARII</v>
      </c>
      <c r="B3" s="224"/>
      <c r="C3" s="224"/>
      <c r="D3" s="6"/>
      <c r="E3" s="6"/>
      <c r="F3" s="6"/>
      <c r="G3" s="6"/>
      <c r="H3" s="6"/>
      <c r="I3" s="6"/>
      <c r="J3" s="6"/>
    </row>
    <row r="4" spans="1:11" ht="15.75" x14ac:dyDescent="0.25">
      <c r="A4" s="228" t="str">
        <f>'Date initiale'!C6&amp;", "&amp;'Date initiale'!C7</f>
        <v>CRISAN ALEXANDRU, 24</v>
      </c>
      <c r="B4" s="228"/>
      <c r="C4" s="228"/>
      <c r="D4" s="6"/>
      <c r="E4" s="6"/>
      <c r="F4" s="6"/>
      <c r="G4" s="6"/>
      <c r="H4" s="6"/>
      <c r="I4" s="6"/>
      <c r="J4" s="6"/>
    </row>
    <row r="5" spans="1:11" s="184" customFormat="1" ht="15.75" x14ac:dyDescent="0.25">
      <c r="A5" s="228"/>
      <c r="B5" s="228"/>
      <c r="C5" s="228"/>
      <c r="D5" s="6"/>
      <c r="E5" s="6"/>
      <c r="F5" s="6"/>
      <c r="G5" s="6"/>
      <c r="H5" s="6"/>
      <c r="I5" s="6"/>
      <c r="J5" s="6"/>
    </row>
    <row r="6" spans="1:11" ht="15.75" x14ac:dyDescent="0.25">
      <c r="A6" s="468" t="s">
        <v>159</v>
      </c>
      <c r="B6" s="468"/>
      <c r="C6" s="468"/>
      <c r="D6" s="468"/>
      <c r="E6" s="468"/>
      <c r="F6" s="468"/>
      <c r="G6" s="468"/>
      <c r="H6" s="468"/>
      <c r="I6" s="468"/>
      <c r="J6" s="6"/>
    </row>
    <row r="7" spans="1:11" ht="15.75" x14ac:dyDescent="0.25">
      <c r="A7" s="467" t="str">
        <f>'Descriere indicatori'!A10&amp;". "&amp;'Descriere indicatori'!B10</f>
        <v xml:space="preserve">I7. Articole in extenso în reviste ştiinţifice recunoscute în domeniu* </v>
      </c>
      <c r="B7" s="467"/>
      <c r="C7" s="467"/>
      <c r="D7" s="467"/>
      <c r="E7" s="467"/>
      <c r="F7" s="467"/>
      <c r="G7" s="467"/>
      <c r="H7" s="467"/>
      <c r="I7" s="467"/>
      <c r="J7" s="6"/>
    </row>
    <row r="8" spans="1:11" ht="16.5" thickBot="1" x14ac:dyDescent="0.3">
      <c r="A8" s="175"/>
      <c r="B8" s="175"/>
      <c r="C8" s="175"/>
      <c r="D8" s="175"/>
      <c r="E8" s="175"/>
      <c r="F8" s="175"/>
      <c r="G8" s="175"/>
      <c r="H8" s="175"/>
      <c r="I8" s="175"/>
      <c r="J8" s="6"/>
    </row>
    <row r="9" spans="1:11" ht="30" x14ac:dyDescent="0.25">
      <c r="A9" s="190" t="s">
        <v>80</v>
      </c>
      <c r="B9" s="191" t="s">
        <v>115</v>
      </c>
      <c r="C9" s="191" t="s">
        <v>78</v>
      </c>
      <c r="D9" s="191" t="s">
        <v>82</v>
      </c>
      <c r="E9" s="191" t="s">
        <v>110</v>
      </c>
      <c r="F9" s="192" t="s">
        <v>119</v>
      </c>
      <c r="G9" s="191" t="s">
        <v>83</v>
      </c>
      <c r="H9" s="191" t="s">
        <v>160</v>
      </c>
      <c r="I9" s="193" t="s">
        <v>122</v>
      </c>
      <c r="J9" s="6"/>
      <c r="K9" s="230" t="s">
        <v>157</v>
      </c>
    </row>
    <row r="10" spans="1:11" s="184" customFormat="1" ht="60" x14ac:dyDescent="0.25">
      <c r="A10" s="143" t="s">
        <v>351</v>
      </c>
      <c r="B10" s="307" t="s">
        <v>277</v>
      </c>
      <c r="C10" s="323" t="s">
        <v>705</v>
      </c>
      <c r="D10" s="308" t="s">
        <v>283</v>
      </c>
      <c r="E10" s="320" t="s">
        <v>284</v>
      </c>
      <c r="F10" s="384">
        <v>2023</v>
      </c>
      <c r="G10" s="324" t="s">
        <v>675</v>
      </c>
      <c r="H10" s="324">
        <v>1</v>
      </c>
      <c r="I10" s="385">
        <v>5</v>
      </c>
      <c r="J10" s="6"/>
      <c r="K10" s="231">
        <v>5</v>
      </c>
    </row>
    <row r="11" spans="1:11" s="184" customFormat="1" ht="75" x14ac:dyDescent="0.25">
      <c r="A11" s="143" t="s">
        <v>645</v>
      </c>
      <c r="B11" s="314" t="s">
        <v>631</v>
      </c>
      <c r="C11" s="324" t="s">
        <v>641</v>
      </c>
      <c r="D11" s="314" t="s">
        <v>283</v>
      </c>
      <c r="E11" s="314" t="s">
        <v>284</v>
      </c>
      <c r="F11" s="384">
        <v>2022</v>
      </c>
      <c r="G11" s="324" t="s">
        <v>642</v>
      </c>
      <c r="H11" s="324" t="s">
        <v>643</v>
      </c>
      <c r="I11" s="385">
        <f>5/2</f>
        <v>2.5</v>
      </c>
      <c r="J11" s="6"/>
      <c r="K11" s="349"/>
    </row>
    <row r="12" spans="1:11" s="184" customFormat="1" ht="60" x14ac:dyDescent="0.25">
      <c r="A12" s="143" t="s">
        <v>644</v>
      </c>
      <c r="B12" s="314" t="s">
        <v>631</v>
      </c>
      <c r="C12" s="338" t="s">
        <v>648</v>
      </c>
      <c r="D12" s="314" t="s">
        <v>283</v>
      </c>
      <c r="E12" s="314" t="s">
        <v>284</v>
      </c>
      <c r="F12" s="386">
        <v>2021</v>
      </c>
      <c r="G12" s="338" t="s">
        <v>649</v>
      </c>
      <c r="H12" s="338" t="s">
        <v>650</v>
      </c>
      <c r="I12" s="385">
        <f>5/2</f>
        <v>2.5</v>
      </c>
      <c r="J12" s="6"/>
      <c r="K12" s="349"/>
    </row>
    <row r="13" spans="1:11" s="184" customFormat="1" ht="60" x14ac:dyDescent="0.25">
      <c r="A13" s="143" t="s">
        <v>653</v>
      </c>
      <c r="B13" s="312" t="s">
        <v>277</v>
      </c>
      <c r="C13" s="338" t="s">
        <v>651</v>
      </c>
      <c r="D13" s="314" t="s">
        <v>283</v>
      </c>
      <c r="E13" s="314" t="s">
        <v>284</v>
      </c>
      <c r="F13" s="386">
        <v>2021</v>
      </c>
      <c r="G13" s="338" t="s">
        <v>649</v>
      </c>
      <c r="H13" s="338" t="s">
        <v>652</v>
      </c>
      <c r="I13" s="385">
        <v>5</v>
      </c>
      <c r="J13" s="6"/>
      <c r="K13" s="349"/>
    </row>
    <row r="14" spans="1:11" ht="45" x14ac:dyDescent="0.25">
      <c r="A14" s="143" t="s">
        <v>654</v>
      </c>
      <c r="B14" s="307" t="s">
        <v>277</v>
      </c>
      <c r="C14" s="338" t="s">
        <v>278</v>
      </c>
      <c r="D14" s="338" t="s">
        <v>279</v>
      </c>
      <c r="E14" s="338" t="s">
        <v>280</v>
      </c>
      <c r="F14" s="386">
        <v>2018</v>
      </c>
      <c r="G14" s="338" t="s">
        <v>281</v>
      </c>
      <c r="H14" s="338">
        <v>3</v>
      </c>
      <c r="I14" s="387">
        <v>5</v>
      </c>
      <c r="J14" s="6"/>
    </row>
    <row r="15" spans="1:11" ht="30" x14ac:dyDescent="0.25">
      <c r="A15" s="143" t="s">
        <v>655</v>
      </c>
      <c r="B15" s="307" t="s">
        <v>277</v>
      </c>
      <c r="C15" s="324" t="s">
        <v>282</v>
      </c>
      <c r="D15" s="308" t="s">
        <v>283</v>
      </c>
      <c r="E15" s="309" t="s">
        <v>284</v>
      </c>
      <c r="F15" s="384">
        <v>2014</v>
      </c>
      <c r="G15" s="310" t="s">
        <v>285</v>
      </c>
      <c r="H15" s="324">
        <v>36</v>
      </c>
      <c r="I15" s="388">
        <v>5</v>
      </c>
      <c r="J15" s="45"/>
      <c r="K15" s="50"/>
    </row>
    <row r="16" spans="1:11" ht="30" x14ac:dyDescent="0.25">
      <c r="A16" s="143" t="s">
        <v>656</v>
      </c>
      <c r="B16" s="307" t="s">
        <v>277</v>
      </c>
      <c r="C16" s="324" t="s">
        <v>286</v>
      </c>
      <c r="D16" s="308" t="s">
        <v>283</v>
      </c>
      <c r="E16" s="309" t="s">
        <v>284</v>
      </c>
      <c r="F16" s="384">
        <v>2014</v>
      </c>
      <c r="G16" s="310" t="s">
        <v>285</v>
      </c>
      <c r="H16" s="324" t="s">
        <v>287</v>
      </c>
      <c r="I16" s="388">
        <v>5</v>
      </c>
      <c r="J16" s="45"/>
    </row>
    <row r="17" spans="1:10" ht="30" x14ac:dyDescent="0.25">
      <c r="A17" s="143" t="s">
        <v>657</v>
      </c>
      <c r="B17" s="307" t="s">
        <v>277</v>
      </c>
      <c r="C17" s="324" t="s">
        <v>288</v>
      </c>
      <c r="D17" s="308" t="s">
        <v>283</v>
      </c>
      <c r="E17" s="309" t="s">
        <v>284</v>
      </c>
      <c r="F17" s="384">
        <v>2014</v>
      </c>
      <c r="G17" s="310" t="s">
        <v>289</v>
      </c>
      <c r="H17" s="324" t="s">
        <v>290</v>
      </c>
      <c r="I17" s="388">
        <v>5</v>
      </c>
      <c r="J17" s="6"/>
    </row>
    <row r="18" spans="1:10" ht="30" x14ac:dyDescent="0.25">
      <c r="A18" s="143" t="s">
        <v>658</v>
      </c>
      <c r="B18" s="307" t="s">
        <v>277</v>
      </c>
      <c r="C18" s="310" t="s">
        <v>291</v>
      </c>
      <c r="D18" s="308" t="s">
        <v>283</v>
      </c>
      <c r="E18" s="309" t="s">
        <v>284</v>
      </c>
      <c r="F18" s="311">
        <v>2013</v>
      </c>
      <c r="G18" s="310" t="s">
        <v>292</v>
      </c>
      <c r="H18" s="311" t="s">
        <v>293</v>
      </c>
      <c r="I18" s="388">
        <v>5</v>
      </c>
      <c r="J18" s="6"/>
    </row>
    <row r="19" spans="1:10" ht="30" x14ac:dyDescent="0.25">
      <c r="A19" s="143" t="s">
        <v>659</v>
      </c>
      <c r="B19" s="312" t="s">
        <v>294</v>
      </c>
      <c r="C19" s="313" t="s">
        <v>295</v>
      </c>
      <c r="D19" s="314" t="s">
        <v>283</v>
      </c>
      <c r="E19" s="315" t="s">
        <v>296</v>
      </c>
      <c r="F19" s="316">
        <v>2013</v>
      </c>
      <c r="G19" s="317" t="s">
        <v>297</v>
      </c>
      <c r="H19" s="315" t="s">
        <v>298</v>
      </c>
      <c r="I19" s="389">
        <v>2.5</v>
      </c>
      <c r="J19" s="6"/>
    </row>
    <row r="20" spans="1:10" ht="30" x14ac:dyDescent="0.25">
      <c r="A20" s="143" t="s">
        <v>660</v>
      </c>
      <c r="B20" s="307" t="s">
        <v>277</v>
      </c>
      <c r="C20" s="313" t="s">
        <v>299</v>
      </c>
      <c r="D20" s="308" t="s">
        <v>283</v>
      </c>
      <c r="E20" s="315" t="s">
        <v>284</v>
      </c>
      <c r="F20" s="311">
        <v>2012</v>
      </c>
      <c r="G20" s="317" t="s">
        <v>300</v>
      </c>
      <c r="H20" s="315" t="s">
        <v>301</v>
      </c>
      <c r="I20" s="388">
        <v>5</v>
      </c>
      <c r="J20" s="6"/>
    </row>
    <row r="21" spans="1:10" ht="45" x14ac:dyDescent="0.25">
      <c r="A21" s="143" t="s">
        <v>661</v>
      </c>
      <c r="B21" s="307" t="s">
        <v>277</v>
      </c>
      <c r="C21" s="313" t="s">
        <v>302</v>
      </c>
      <c r="D21" s="308" t="s">
        <v>283</v>
      </c>
      <c r="E21" s="327" t="s">
        <v>284</v>
      </c>
      <c r="F21" s="311">
        <v>2012</v>
      </c>
      <c r="G21" s="317" t="s">
        <v>300</v>
      </c>
      <c r="H21" s="315" t="s">
        <v>303</v>
      </c>
      <c r="I21" s="388">
        <v>5</v>
      </c>
      <c r="J21" s="6"/>
    </row>
    <row r="22" spans="1:10" ht="30" x14ac:dyDescent="0.25">
      <c r="A22" s="143" t="s">
        <v>662</v>
      </c>
      <c r="B22" s="307" t="s">
        <v>277</v>
      </c>
      <c r="C22" s="313" t="s">
        <v>304</v>
      </c>
      <c r="D22" s="308" t="s">
        <v>283</v>
      </c>
      <c r="E22" s="315" t="s">
        <v>284</v>
      </c>
      <c r="F22" s="311">
        <v>2012</v>
      </c>
      <c r="G22" s="317" t="s">
        <v>305</v>
      </c>
      <c r="H22" s="318" t="s">
        <v>306</v>
      </c>
      <c r="I22" s="388">
        <v>5</v>
      </c>
      <c r="J22" s="6"/>
    </row>
    <row r="23" spans="1:10" s="184" customFormat="1" ht="30" x14ac:dyDescent="0.25">
      <c r="A23" s="143" t="s">
        <v>663</v>
      </c>
      <c r="B23" s="307" t="s">
        <v>277</v>
      </c>
      <c r="C23" s="313" t="s">
        <v>307</v>
      </c>
      <c r="D23" s="308" t="s">
        <v>283</v>
      </c>
      <c r="E23" s="315" t="s">
        <v>284</v>
      </c>
      <c r="F23" s="311">
        <v>2012</v>
      </c>
      <c r="G23" s="317" t="s">
        <v>308</v>
      </c>
      <c r="H23" s="315" t="s">
        <v>309</v>
      </c>
      <c r="I23" s="388">
        <v>5</v>
      </c>
      <c r="J23" s="6"/>
    </row>
    <row r="24" spans="1:10" s="184" customFormat="1" ht="30" x14ac:dyDescent="0.25">
      <c r="A24" s="143" t="s">
        <v>664</v>
      </c>
      <c r="B24" s="307" t="s">
        <v>277</v>
      </c>
      <c r="C24" s="319" t="s">
        <v>310</v>
      </c>
      <c r="D24" s="308" t="s">
        <v>283</v>
      </c>
      <c r="E24" s="320" t="s">
        <v>284</v>
      </c>
      <c r="F24" s="311">
        <v>2012</v>
      </c>
      <c r="G24" s="311" t="s">
        <v>311</v>
      </c>
      <c r="H24" s="311" t="s">
        <v>312</v>
      </c>
      <c r="I24" s="388">
        <v>5</v>
      </c>
      <c r="J24" s="6"/>
    </row>
    <row r="25" spans="1:10" s="184" customFormat="1" ht="15.75" x14ac:dyDescent="0.25">
      <c r="A25" s="143" t="s">
        <v>665</v>
      </c>
      <c r="B25" s="307" t="s">
        <v>277</v>
      </c>
      <c r="C25" s="310" t="s">
        <v>313</v>
      </c>
      <c r="D25" s="308" t="s">
        <v>283</v>
      </c>
      <c r="E25" s="320" t="s">
        <v>284</v>
      </c>
      <c r="F25" s="311">
        <v>2012</v>
      </c>
      <c r="G25" s="309" t="s">
        <v>311</v>
      </c>
      <c r="H25" s="311" t="s">
        <v>314</v>
      </c>
      <c r="I25" s="388">
        <v>5</v>
      </c>
      <c r="J25" s="6"/>
    </row>
    <row r="26" spans="1:10" s="184" customFormat="1" ht="30" x14ac:dyDescent="0.25">
      <c r="A26" s="143" t="s">
        <v>666</v>
      </c>
      <c r="B26" s="307" t="s">
        <v>277</v>
      </c>
      <c r="C26" s="319" t="s">
        <v>313</v>
      </c>
      <c r="D26" s="308" t="s">
        <v>315</v>
      </c>
      <c r="E26" s="321" t="s">
        <v>316</v>
      </c>
      <c r="F26" s="311">
        <v>2012</v>
      </c>
      <c r="G26" s="311" t="s">
        <v>317</v>
      </c>
      <c r="H26" s="311">
        <v>1</v>
      </c>
      <c r="I26" s="388">
        <v>5</v>
      </c>
      <c r="J26" s="6"/>
    </row>
    <row r="27" spans="1:10" s="184" customFormat="1" ht="15.75" x14ac:dyDescent="0.25">
      <c r="A27" s="143" t="s">
        <v>667</v>
      </c>
      <c r="B27" s="307" t="s">
        <v>277</v>
      </c>
      <c r="C27" s="319" t="s">
        <v>318</v>
      </c>
      <c r="D27" s="308" t="s">
        <v>283</v>
      </c>
      <c r="E27" s="309" t="s">
        <v>284</v>
      </c>
      <c r="F27" s="311">
        <v>2011</v>
      </c>
      <c r="G27" s="309" t="s">
        <v>319</v>
      </c>
      <c r="H27" s="311" t="s">
        <v>320</v>
      </c>
      <c r="I27" s="388">
        <v>5</v>
      </c>
      <c r="J27" s="6"/>
    </row>
    <row r="28" spans="1:10" s="184" customFormat="1" ht="30" x14ac:dyDescent="0.25">
      <c r="A28" s="143" t="s">
        <v>668</v>
      </c>
      <c r="B28" s="312" t="s">
        <v>294</v>
      </c>
      <c r="C28" s="313" t="s">
        <v>321</v>
      </c>
      <c r="D28" s="314" t="s">
        <v>283</v>
      </c>
      <c r="E28" s="315" t="s">
        <v>322</v>
      </c>
      <c r="F28" s="316">
        <v>2008</v>
      </c>
      <c r="G28" s="322" t="s">
        <v>323</v>
      </c>
      <c r="H28" s="316" t="s">
        <v>324</v>
      </c>
      <c r="I28" s="389">
        <v>2.5</v>
      </c>
      <c r="J28" s="6"/>
    </row>
    <row r="29" spans="1:10" s="184" customFormat="1" ht="45" x14ac:dyDescent="0.25">
      <c r="A29" s="143" t="s">
        <v>669</v>
      </c>
      <c r="B29" s="312" t="s">
        <v>294</v>
      </c>
      <c r="C29" s="317" t="s">
        <v>325</v>
      </c>
      <c r="D29" s="314" t="s">
        <v>283</v>
      </c>
      <c r="E29" s="323" t="s">
        <v>322</v>
      </c>
      <c r="F29" s="323">
        <v>2006</v>
      </c>
      <c r="G29" s="324" t="s">
        <v>326</v>
      </c>
      <c r="H29" s="323" t="s">
        <v>327</v>
      </c>
      <c r="I29" s="390">
        <v>2.5</v>
      </c>
      <c r="J29" s="6"/>
    </row>
    <row r="30" spans="1:10" s="184" customFormat="1" ht="45" x14ac:dyDescent="0.25">
      <c r="A30" s="143" t="s">
        <v>670</v>
      </c>
      <c r="B30" s="312" t="s">
        <v>294</v>
      </c>
      <c r="C30" s="317" t="s">
        <v>328</v>
      </c>
      <c r="D30" s="314" t="s">
        <v>283</v>
      </c>
      <c r="E30" s="323" t="s">
        <v>322</v>
      </c>
      <c r="F30" s="323">
        <v>2006</v>
      </c>
      <c r="G30" s="324" t="s">
        <v>329</v>
      </c>
      <c r="H30" s="323" t="s">
        <v>330</v>
      </c>
      <c r="I30" s="390">
        <v>2.5</v>
      </c>
      <c r="J30" s="6"/>
    </row>
    <row r="31" spans="1:10" s="184" customFormat="1" ht="60" x14ac:dyDescent="0.25">
      <c r="A31" s="143" t="s">
        <v>671</v>
      </c>
      <c r="B31" s="307" t="s">
        <v>277</v>
      </c>
      <c r="C31" s="319" t="s">
        <v>331</v>
      </c>
      <c r="D31" s="308" t="s">
        <v>332</v>
      </c>
      <c r="E31" s="326" t="s">
        <v>333</v>
      </c>
      <c r="F31" s="311">
        <v>2005</v>
      </c>
      <c r="G31" s="309" t="s">
        <v>334</v>
      </c>
      <c r="H31" s="311" t="s">
        <v>335</v>
      </c>
      <c r="I31" s="388">
        <v>5</v>
      </c>
      <c r="J31" s="6"/>
    </row>
    <row r="32" spans="1:10" s="184" customFormat="1" ht="15.75" x14ac:dyDescent="0.25">
      <c r="A32" s="143" t="s">
        <v>672</v>
      </c>
      <c r="B32" s="307" t="s">
        <v>277</v>
      </c>
      <c r="C32" s="325" t="s">
        <v>336</v>
      </c>
      <c r="D32" s="325" t="s">
        <v>337</v>
      </c>
      <c r="E32" s="309" t="s">
        <v>338</v>
      </c>
      <c r="F32" s="311">
        <v>2004</v>
      </c>
      <c r="G32" s="309" t="s">
        <v>339</v>
      </c>
      <c r="H32" s="311">
        <v>1</v>
      </c>
      <c r="I32" s="388">
        <v>5</v>
      </c>
      <c r="J32" s="6"/>
    </row>
    <row r="33" spans="1:10" s="184" customFormat="1" ht="45" x14ac:dyDescent="0.25">
      <c r="A33" s="143" t="s">
        <v>673</v>
      </c>
      <c r="B33" s="312" t="s">
        <v>294</v>
      </c>
      <c r="C33" s="317" t="s">
        <v>340</v>
      </c>
      <c r="D33" s="314" t="s">
        <v>332</v>
      </c>
      <c r="E33" s="327" t="s">
        <v>338</v>
      </c>
      <c r="F33" s="316">
        <v>2005</v>
      </c>
      <c r="G33" s="315" t="s">
        <v>341</v>
      </c>
      <c r="H33" s="316" t="s">
        <v>342</v>
      </c>
      <c r="I33" s="389">
        <v>2.5</v>
      </c>
      <c r="J33" s="6"/>
    </row>
    <row r="34" spans="1:10" ht="30" x14ac:dyDescent="0.25">
      <c r="A34" s="143" t="s">
        <v>674</v>
      </c>
      <c r="B34" s="312" t="s">
        <v>294</v>
      </c>
      <c r="C34" s="313" t="s">
        <v>343</v>
      </c>
      <c r="D34" s="314" t="s">
        <v>332</v>
      </c>
      <c r="E34" s="315" t="s">
        <v>338</v>
      </c>
      <c r="F34" s="316">
        <v>2003</v>
      </c>
      <c r="G34" s="315" t="s">
        <v>344</v>
      </c>
      <c r="H34" s="316" t="s">
        <v>345</v>
      </c>
      <c r="I34" s="389">
        <v>2.5</v>
      </c>
      <c r="J34" s="6"/>
    </row>
    <row r="35" spans="1:10" ht="16.5" thickBot="1" x14ac:dyDescent="0.3">
      <c r="A35" s="182"/>
      <c r="B35" s="118"/>
      <c r="C35" s="118"/>
      <c r="D35" s="118"/>
      <c r="E35" s="118"/>
      <c r="F35" s="118"/>
      <c r="G35" s="118"/>
      <c r="H35" s="358" t="str">
        <f>"Total "&amp;LEFT(A7,2)</f>
        <v>Total I7</v>
      </c>
      <c r="I35" s="380">
        <f>SUM(I10:I34)</f>
        <v>105</v>
      </c>
      <c r="J35" s="6"/>
    </row>
    <row r="36" spans="1:10" x14ac:dyDescent="0.25">
      <c r="A36" s="38"/>
      <c r="B36" s="38"/>
      <c r="C36" s="38"/>
      <c r="D36" s="38"/>
      <c r="E36" s="38"/>
      <c r="F36" s="38"/>
      <c r="G36" s="38"/>
      <c r="H36" s="38"/>
      <c r="I36" s="39"/>
    </row>
    <row r="37" spans="1:10" ht="33.75" customHeight="1" x14ac:dyDescent="0.25">
      <c r="A37" s="466"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37" s="466"/>
      <c r="C37" s="466"/>
      <c r="D37" s="466"/>
      <c r="E37" s="466"/>
      <c r="F37" s="466"/>
      <c r="G37" s="466"/>
      <c r="H37" s="466"/>
      <c r="I37" s="466"/>
    </row>
    <row r="38" spans="1:10" x14ac:dyDescent="0.25">
      <c r="A38" s="40"/>
    </row>
    <row r="39" spans="1:10" x14ac:dyDescent="0.25">
      <c r="A39" s="40"/>
    </row>
  </sheetData>
  <mergeCells count="3">
    <mergeCell ref="A6:I6"/>
    <mergeCell ref="A7:I7"/>
    <mergeCell ref="A37:I3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15"/>
  <sheetViews>
    <sheetView zoomScale="85" zoomScaleNormal="85" workbookViewId="0">
      <selection activeCell="I12" sqref="A10:I12"/>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x14ac:dyDescent="0.25">
      <c r="A1" s="224" t="str">
        <f>'Date initiale'!C3</f>
        <v>Universitatea de Arhitectură și Urbanism "Ion Mincu" București</v>
      </c>
      <c r="B1" s="224"/>
      <c r="C1" s="224"/>
    </row>
    <row r="2" spans="1:11" x14ac:dyDescent="0.25">
      <c r="A2" s="224" t="str">
        <f>'Date initiale'!B4&amp;" "&amp;'Date initiale'!C4</f>
        <v>Facultatea ARHITECTURA</v>
      </c>
      <c r="B2" s="224"/>
      <c r="C2" s="224"/>
    </row>
    <row r="3" spans="1:11" x14ac:dyDescent="0.25">
      <c r="A3" s="224" t="str">
        <f>'Date initiale'!B5&amp;" "&amp;'Date initiale'!C5</f>
        <v>Departamentul SINTEZA PROIECTARII</v>
      </c>
      <c r="B3" s="224"/>
      <c r="C3" s="224"/>
    </row>
    <row r="4" spans="1:11" x14ac:dyDescent="0.25">
      <c r="A4" s="118" t="str">
        <f>'Date initiale'!C6&amp;", "&amp;'Date initiale'!C7</f>
        <v>CRISAN ALEXANDRU, 24</v>
      </c>
      <c r="B4" s="118"/>
      <c r="C4" s="118"/>
    </row>
    <row r="5" spans="1:11" s="184" customFormat="1" x14ac:dyDescent="0.25">
      <c r="A5" s="118"/>
      <c r="B5" s="118"/>
      <c r="C5" s="118"/>
    </row>
    <row r="6" spans="1:11" ht="15.75" x14ac:dyDescent="0.25">
      <c r="A6" s="464" t="s">
        <v>159</v>
      </c>
      <c r="B6" s="464"/>
      <c r="C6" s="464"/>
      <c r="D6" s="464"/>
      <c r="E6" s="464"/>
      <c r="F6" s="464"/>
      <c r="G6" s="464"/>
      <c r="H6" s="464"/>
      <c r="I6" s="464"/>
    </row>
    <row r="7" spans="1:11" ht="15.75" x14ac:dyDescent="0.25">
      <c r="A7" s="467" t="str">
        <f>'Descriere indicatori'!A11&amp;". "&amp;'Descriere indicatori'!B11</f>
        <v xml:space="preserve">I8. Studii in extenso apărute în volume colective publicate la edituri de prestigiu internaţional* </v>
      </c>
      <c r="B7" s="467"/>
      <c r="C7" s="467"/>
      <c r="D7" s="467"/>
      <c r="E7" s="467"/>
      <c r="F7" s="467"/>
      <c r="G7" s="467"/>
      <c r="H7" s="467"/>
      <c r="I7" s="467"/>
    </row>
    <row r="8" spans="1:11" ht="15.75" thickBot="1" x14ac:dyDescent="0.3">
      <c r="A8" s="174"/>
      <c r="B8" s="174"/>
      <c r="C8" s="174"/>
      <c r="D8" s="174"/>
      <c r="E8" s="174"/>
      <c r="F8" s="174"/>
      <c r="G8" s="174"/>
      <c r="H8" s="174"/>
      <c r="I8" s="174"/>
    </row>
    <row r="9" spans="1:11" ht="30" x14ac:dyDescent="0.25">
      <c r="A9" s="190" t="s">
        <v>80</v>
      </c>
      <c r="B9" s="191" t="s">
        <v>115</v>
      </c>
      <c r="C9" s="191" t="s">
        <v>78</v>
      </c>
      <c r="D9" s="191" t="s">
        <v>82</v>
      </c>
      <c r="E9" s="191" t="s">
        <v>110</v>
      </c>
      <c r="F9" s="192" t="s">
        <v>119</v>
      </c>
      <c r="G9" s="191" t="s">
        <v>83</v>
      </c>
      <c r="H9" s="191" t="s">
        <v>160</v>
      </c>
      <c r="I9" s="193" t="s">
        <v>122</v>
      </c>
      <c r="K9" s="230" t="s">
        <v>157</v>
      </c>
    </row>
    <row r="10" spans="1:11" ht="94.5" x14ac:dyDescent="0.25">
      <c r="A10" s="381">
        <v>1</v>
      </c>
      <c r="B10" s="379" t="s">
        <v>631</v>
      </c>
      <c r="C10" s="382" t="s">
        <v>632</v>
      </c>
      <c r="D10" s="382" t="s">
        <v>633</v>
      </c>
      <c r="E10" s="382" t="s">
        <v>634</v>
      </c>
      <c r="F10" s="383">
        <v>2023</v>
      </c>
      <c r="G10" s="309"/>
      <c r="H10" s="382" t="s">
        <v>635</v>
      </c>
      <c r="I10" s="351">
        <f>10/2</f>
        <v>5</v>
      </c>
      <c r="K10" s="231">
        <v>10</v>
      </c>
    </row>
    <row r="11" spans="1:11" ht="94.5" x14ac:dyDescent="0.25">
      <c r="A11" s="381">
        <f>A10+1</f>
        <v>2</v>
      </c>
      <c r="B11" s="379" t="s">
        <v>631</v>
      </c>
      <c r="C11" s="382" t="s">
        <v>636</v>
      </c>
      <c r="D11" s="382" t="s">
        <v>633</v>
      </c>
      <c r="E11" s="382" t="s">
        <v>637</v>
      </c>
      <c r="F11" s="383">
        <v>2023</v>
      </c>
      <c r="G11" s="309"/>
      <c r="H11" s="382" t="s">
        <v>638</v>
      </c>
      <c r="I11" s="351">
        <f t="shared" ref="I11:I12" si="0">10/2</f>
        <v>5</v>
      </c>
      <c r="K11" s="50"/>
    </row>
    <row r="12" spans="1:11" ht="94.5" x14ac:dyDescent="0.25">
      <c r="A12" s="381">
        <f t="shared" ref="A12" si="1">A11+1</f>
        <v>3</v>
      </c>
      <c r="B12" s="379" t="s">
        <v>631</v>
      </c>
      <c r="C12" s="382" t="s">
        <v>639</v>
      </c>
      <c r="D12" s="382" t="s">
        <v>633</v>
      </c>
      <c r="E12" s="382" t="s">
        <v>637</v>
      </c>
      <c r="F12" s="383">
        <v>2023</v>
      </c>
      <c r="G12" s="309"/>
      <c r="H12" s="382" t="s">
        <v>640</v>
      </c>
      <c r="I12" s="351">
        <f t="shared" si="0"/>
        <v>5</v>
      </c>
    </row>
    <row r="13" spans="1:11" ht="16.5" thickBot="1" x14ac:dyDescent="0.3">
      <c r="A13" s="182"/>
      <c r="B13" s="118"/>
      <c r="C13" s="118"/>
      <c r="D13" s="118"/>
      <c r="E13" s="118"/>
      <c r="F13" s="118"/>
      <c r="G13" s="118"/>
      <c r="H13" s="358" t="str">
        <f>"Total "&amp;LEFT(A7,2)</f>
        <v>Total I8</v>
      </c>
      <c r="I13" s="380">
        <f>SUM(I10:I12)</f>
        <v>15</v>
      </c>
      <c r="J13" s="6"/>
    </row>
    <row r="15" spans="1:11" ht="33.75" customHeight="1" x14ac:dyDescent="0.25">
      <c r="A15" s="466"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5" s="466"/>
      <c r="C15" s="466"/>
      <c r="D15" s="466"/>
      <c r="E15" s="466"/>
      <c r="F15" s="466"/>
      <c r="G15" s="466"/>
      <c r="H15" s="466"/>
      <c r="I15" s="466"/>
    </row>
  </sheetData>
  <mergeCells count="3">
    <mergeCell ref="A6:I6"/>
    <mergeCell ref="A7:I7"/>
    <mergeCell ref="A15:I15"/>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2"/>
  <sheetViews>
    <sheetView zoomScale="85" zoomScaleNormal="85" workbookViewId="0">
      <selection activeCell="A6" sqref="A6:I6"/>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style="184" customWidth="1"/>
    <col min="8" max="8" width="10" customWidth="1"/>
    <col min="9" max="10" width="9.7109375" customWidth="1"/>
  </cols>
  <sheetData>
    <row r="1" spans="1:11" x14ac:dyDescent="0.25">
      <c r="A1" s="224" t="str">
        <f>'Date initiale'!C3</f>
        <v>Universitatea de Arhitectură și Urbanism "Ion Mincu" București</v>
      </c>
      <c r="B1" s="224"/>
      <c r="C1" s="224"/>
    </row>
    <row r="2" spans="1:11" x14ac:dyDescent="0.25">
      <c r="A2" s="224" t="str">
        <f>'Date initiale'!B4&amp;" "&amp;'Date initiale'!C4</f>
        <v>Facultatea ARHITECTURA</v>
      </c>
      <c r="B2" s="224"/>
      <c r="C2" s="224"/>
    </row>
    <row r="3" spans="1:11" x14ac:dyDescent="0.25">
      <c r="A3" s="224" t="str">
        <f>'Date initiale'!B5&amp;" "&amp;'Date initiale'!C5</f>
        <v>Departamentul SINTEZA PROIECTARII</v>
      </c>
      <c r="B3" s="224"/>
      <c r="C3" s="224"/>
    </row>
    <row r="4" spans="1:11" x14ac:dyDescent="0.25">
      <c r="A4" s="118" t="str">
        <f>'Date initiale'!C6&amp;", "&amp;'Date initiale'!C7</f>
        <v>CRISAN ALEXANDRU, 24</v>
      </c>
      <c r="B4" s="118"/>
      <c r="C4" s="118"/>
    </row>
    <row r="5" spans="1:11" s="184" customFormat="1" x14ac:dyDescent="0.25">
      <c r="A5" s="118"/>
      <c r="B5" s="118"/>
      <c r="C5" s="118"/>
    </row>
    <row r="6" spans="1:11" ht="15.75" x14ac:dyDescent="0.25">
      <c r="A6" s="464" t="s">
        <v>159</v>
      </c>
      <c r="B6" s="464"/>
      <c r="C6" s="464"/>
      <c r="D6" s="464"/>
      <c r="E6" s="464"/>
      <c r="F6" s="464"/>
      <c r="G6" s="464"/>
      <c r="H6" s="464"/>
      <c r="I6" s="464"/>
    </row>
    <row r="7" spans="1:11" ht="15.75" customHeight="1" x14ac:dyDescent="0.25">
      <c r="A7" s="467" t="str">
        <f>'Descriere indicatori'!A12&amp;". "&amp;'Descriere indicatori'!B12</f>
        <v xml:space="preserve">I9. Studii in extenso apărute în volume colective publicate la edituri de prestigiu naţional* </v>
      </c>
      <c r="B7" s="467"/>
      <c r="C7" s="467"/>
      <c r="D7" s="467"/>
      <c r="E7" s="467"/>
      <c r="F7" s="467"/>
      <c r="G7" s="467"/>
      <c r="H7" s="467"/>
      <c r="I7" s="467"/>
      <c r="J7" s="185"/>
    </row>
    <row r="8" spans="1:11" ht="16.5" thickBot="1" x14ac:dyDescent="0.3">
      <c r="A8" s="183"/>
      <c r="B8" s="183"/>
      <c r="C8" s="183"/>
      <c r="D8" s="183"/>
      <c r="E8" s="183"/>
      <c r="F8" s="183"/>
      <c r="G8" s="174"/>
      <c r="H8" s="183"/>
      <c r="I8" s="183"/>
      <c r="J8" s="183"/>
    </row>
    <row r="9" spans="1:11" ht="30.75" thickBot="1" x14ac:dyDescent="0.3">
      <c r="A9" s="157" t="s">
        <v>80</v>
      </c>
      <c r="B9" s="158" t="s">
        <v>115</v>
      </c>
      <c r="C9" s="158" t="s">
        <v>81</v>
      </c>
      <c r="D9" s="158" t="s">
        <v>82</v>
      </c>
      <c r="E9" s="158" t="s">
        <v>110</v>
      </c>
      <c r="F9" s="159" t="s">
        <v>119</v>
      </c>
      <c r="G9" s="158" t="s">
        <v>83</v>
      </c>
      <c r="H9" s="158" t="s">
        <v>160</v>
      </c>
      <c r="I9" s="160" t="s">
        <v>122</v>
      </c>
      <c r="K9" s="230" t="s">
        <v>157</v>
      </c>
    </row>
    <row r="10" spans="1:11" x14ac:dyDescent="0.25">
      <c r="A10" s="186">
        <v>1</v>
      </c>
      <c r="B10" s="179"/>
      <c r="C10" s="179"/>
      <c r="D10" s="179"/>
      <c r="E10" s="146"/>
      <c r="F10" s="147"/>
      <c r="G10" s="106"/>
      <c r="H10" s="147"/>
      <c r="I10" s="276"/>
      <c r="K10" s="231">
        <v>7</v>
      </c>
    </row>
    <row r="11" spans="1:11" x14ac:dyDescent="0.25">
      <c r="A11" s="187">
        <f>A10+1</f>
        <v>2</v>
      </c>
      <c r="B11" s="167"/>
      <c r="C11" s="167"/>
      <c r="D11" s="167"/>
      <c r="E11" s="180"/>
      <c r="F11" s="111"/>
      <c r="G11" s="111"/>
      <c r="H11" s="111"/>
      <c r="I11" s="271"/>
      <c r="K11" s="50"/>
    </row>
    <row r="12" spans="1:11" x14ac:dyDescent="0.25">
      <c r="A12" s="187">
        <f t="shared" ref="A12:A19" si="0">A11+1</f>
        <v>3</v>
      </c>
      <c r="B12" s="167"/>
      <c r="C12" s="109"/>
      <c r="D12" s="167"/>
      <c r="E12" s="180"/>
      <c r="F12" s="111"/>
      <c r="G12" s="111"/>
      <c r="H12" s="111"/>
      <c r="I12" s="271"/>
    </row>
    <row r="13" spans="1:11" x14ac:dyDescent="0.25">
      <c r="A13" s="187">
        <f t="shared" si="0"/>
        <v>4</v>
      </c>
      <c r="B13" s="167"/>
      <c r="C13" s="109"/>
      <c r="D13" s="167"/>
      <c r="E13" s="180"/>
      <c r="F13" s="111"/>
      <c r="G13" s="111"/>
      <c r="H13" s="111"/>
      <c r="I13" s="271"/>
    </row>
    <row r="14" spans="1:11" x14ac:dyDescent="0.25">
      <c r="A14" s="187">
        <f t="shared" si="0"/>
        <v>5</v>
      </c>
      <c r="B14" s="188"/>
      <c r="C14" s="188"/>
      <c r="D14" s="188"/>
      <c r="E14" s="188"/>
      <c r="F14" s="188"/>
      <c r="G14" s="111"/>
      <c r="H14" s="188"/>
      <c r="I14" s="282"/>
    </row>
    <row r="15" spans="1:11" x14ac:dyDescent="0.25">
      <c r="A15" s="187">
        <f t="shared" si="0"/>
        <v>6</v>
      </c>
      <c r="B15" s="188"/>
      <c r="C15" s="188"/>
      <c r="D15" s="188"/>
      <c r="E15" s="188"/>
      <c r="F15" s="188"/>
      <c r="G15" s="111"/>
      <c r="H15" s="188"/>
      <c r="I15" s="282"/>
    </row>
    <row r="16" spans="1:11" x14ac:dyDescent="0.25">
      <c r="A16" s="187">
        <f t="shared" si="0"/>
        <v>7</v>
      </c>
      <c r="B16" s="188"/>
      <c r="C16" s="188"/>
      <c r="D16" s="188"/>
      <c r="E16" s="188"/>
      <c r="F16" s="188"/>
      <c r="G16" s="111"/>
      <c r="H16" s="188"/>
      <c r="I16" s="282"/>
    </row>
    <row r="17" spans="1:10" x14ac:dyDescent="0.25">
      <c r="A17" s="187">
        <f t="shared" si="0"/>
        <v>8</v>
      </c>
      <c r="B17" s="188"/>
      <c r="C17" s="188"/>
      <c r="D17" s="188"/>
      <c r="E17" s="188"/>
      <c r="F17" s="188"/>
      <c r="G17" s="111"/>
      <c r="H17" s="188"/>
      <c r="I17" s="282"/>
    </row>
    <row r="18" spans="1:10" x14ac:dyDescent="0.25">
      <c r="A18" s="187">
        <f t="shared" si="0"/>
        <v>9</v>
      </c>
      <c r="B18" s="188"/>
      <c r="C18" s="188"/>
      <c r="D18" s="188"/>
      <c r="E18" s="188"/>
      <c r="F18" s="188"/>
      <c r="G18" s="111"/>
      <c r="H18" s="188"/>
      <c r="I18" s="282"/>
    </row>
    <row r="19" spans="1:10" ht="15.75" thickBot="1" x14ac:dyDescent="0.3">
      <c r="A19" s="152">
        <f t="shared" si="0"/>
        <v>10</v>
      </c>
      <c r="B19" s="189"/>
      <c r="C19" s="189"/>
      <c r="D19" s="189"/>
      <c r="E19" s="189"/>
      <c r="F19" s="189"/>
      <c r="G19" s="116"/>
      <c r="H19" s="189"/>
      <c r="I19" s="283"/>
    </row>
    <row r="20" spans="1:10" s="184" customFormat="1" ht="16.5" thickBot="1" x14ac:dyDescent="0.3">
      <c r="A20" s="293"/>
      <c r="B20" s="118"/>
      <c r="C20" s="118"/>
      <c r="D20" s="118"/>
      <c r="E20" s="118"/>
      <c r="F20" s="118"/>
      <c r="G20" s="118"/>
      <c r="H20" s="121" t="str">
        <f>"Total "&amp;LEFT(A7,2)</f>
        <v>Total I9</v>
      </c>
      <c r="I20" s="122">
        <f>SUM(I10:I19)</f>
        <v>0</v>
      </c>
      <c r="J20" s="6"/>
    </row>
    <row r="22" spans="1:10" ht="33.75" customHeight="1" x14ac:dyDescent="0.25">
      <c r="A22" s="466"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6"/>
      <c r="C22" s="466"/>
      <c r="D22" s="466"/>
      <c r="E22" s="466"/>
      <c r="F22" s="466"/>
      <c r="G22" s="466"/>
      <c r="H22" s="466"/>
      <c r="I22" s="466"/>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39"/>
  <sheetViews>
    <sheetView topLeftCell="A4" zoomScale="85" zoomScaleNormal="85" workbookViewId="0">
      <selection activeCell="R14" sqref="R14"/>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x14ac:dyDescent="0.25">
      <c r="A1" s="224" t="str">
        <f>'Date initiale'!C3</f>
        <v>Universitatea de Arhitectură și Urbanism "Ion Mincu" București</v>
      </c>
      <c r="B1" s="224"/>
      <c r="C1" s="224"/>
    </row>
    <row r="2" spans="1:12" x14ac:dyDescent="0.25">
      <c r="A2" s="224" t="str">
        <f>'Date initiale'!B4&amp;" "&amp;'Date initiale'!C4</f>
        <v>Facultatea ARHITECTURA</v>
      </c>
      <c r="B2" s="224"/>
      <c r="C2" s="224"/>
    </row>
    <row r="3" spans="1:12" x14ac:dyDescent="0.25">
      <c r="A3" s="224" t="str">
        <f>'Date initiale'!B5&amp;" "&amp;'Date initiale'!C5</f>
        <v>Departamentul SINTEZA PROIECTARII</v>
      </c>
      <c r="B3" s="224"/>
      <c r="C3" s="224"/>
    </row>
    <row r="4" spans="1:12" x14ac:dyDescent="0.25">
      <c r="A4" s="118" t="str">
        <f>'Date initiale'!C6&amp;", "&amp;'Date initiale'!C7</f>
        <v>CRISAN ALEXANDRU, 24</v>
      </c>
      <c r="B4" s="118"/>
      <c r="C4" s="118"/>
    </row>
    <row r="5" spans="1:12" s="184" customFormat="1" x14ac:dyDescent="0.25">
      <c r="A5" s="118"/>
      <c r="B5" s="118"/>
      <c r="C5" s="118"/>
    </row>
    <row r="6" spans="1:12" ht="15.75" x14ac:dyDescent="0.25">
      <c r="A6" s="464" t="s">
        <v>159</v>
      </c>
      <c r="B6" s="464"/>
      <c r="C6" s="464"/>
      <c r="D6" s="464"/>
      <c r="E6" s="464"/>
      <c r="F6" s="464"/>
      <c r="G6" s="464"/>
      <c r="H6" s="464"/>
      <c r="I6" s="464"/>
    </row>
    <row r="7" spans="1:12" ht="39" customHeight="1" x14ac:dyDescent="0.25">
      <c r="A7" s="467" t="str">
        <f>'Descriere indicatori'!A13&amp;". "&amp;'Descriere indicatori'!B13</f>
        <v xml:space="preserve">I10. Studii in extenso apărute în volume colective publicate la edituri recunoscute în domeniu*, precum şi studiile aferente proiectelor* </v>
      </c>
      <c r="B7" s="467"/>
      <c r="C7" s="467"/>
      <c r="D7" s="467"/>
      <c r="E7" s="467"/>
      <c r="F7" s="467"/>
      <c r="G7" s="467"/>
      <c r="H7" s="467"/>
      <c r="I7" s="467"/>
    </row>
    <row r="8" spans="1:12" s="184" customFormat="1" ht="17.25" customHeight="1" thickBot="1" x14ac:dyDescent="0.3">
      <c r="A8" s="33"/>
      <c r="B8" s="183"/>
      <c r="C8" s="183"/>
      <c r="D8" s="183"/>
      <c r="E8" s="183"/>
      <c r="F8" s="183"/>
      <c r="G8" s="183"/>
      <c r="H8" s="183"/>
      <c r="I8" s="183"/>
    </row>
    <row r="9" spans="1:12" ht="30" x14ac:dyDescent="0.25">
      <c r="A9" s="190" t="s">
        <v>80</v>
      </c>
      <c r="B9" s="191" t="s">
        <v>115</v>
      </c>
      <c r="C9" s="191" t="s">
        <v>81</v>
      </c>
      <c r="D9" s="191" t="s">
        <v>82</v>
      </c>
      <c r="E9" s="191" t="s">
        <v>110</v>
      </c>
      <c r="F9" s="192" t="s">
        <v>119</v>
      </c>
      <c r="G9" s="191" t="s">
        <v>83</v>
      </c>
      <c r="H9" s="191" t="s">
        <v>160</v>
      </c>
      <c r="I9" s="193" t="s">
        <v>122</v>
      </c>
      <c r="K9" s="230" t="s">
        <v>157</v>
      </c>
    </row>
    <row r="10" spans="1:12" s="184" customFormat="1" ht="75" x14ac:dyDescent="0.25">
      <c r="A10" s="36">
        <v>1</v>
      </c>
      <c r="B10" s="360" t="s">
        <v>294</v>
      </c>
      <c r="C10" s="376" t="s">
        <v>680</v>
      </c>
      <c r="D10" s="376" t="s">
        <v>681</v>
      </c>
      <c r="E10" s="361" t="s">
        <v>347</v>
      </c>
      <c r="F10" s="361">
        <v>2018</v>
      </c>
      <c r="G10" s="361" t="s">
        <v>682</v>
      </c>
      <c r="H10" s="361">
        <v>1</v>
      </c>
      <c r="I10" s="361">
        <v>2.5</v>
      </c>
      <c r="K10" s="231" t="s">
        <v>211</v>
      </c>
    </row>
    <row r="11" spans="1:12" s="184" customFormat="1" ht="45" x14ac:dyDescent="0.25">
      <c r="A11" s="36">
        <v>2</v>
      </c>
      <c r="B11" s="360" t="s">
        <v>294</v>
      </c>
      <c r="C11" s="376" t="s">
        <v>683</v>
      </c>
      <c r="D11" s="376" t="s">
        <v>681</v>
      </c>
      <c r="E11" s="361" t="s">
        <v>347</v>
      </c>
      <c r="F11" s="361">
        <v>2018</v>
      </c>
      <c r="G11" s="361" t="s">
        <v>682</v>
      </c>
      <c r="H11" s="361">
        <v>1</v>
      </c>
      <c r="I11" s="361">
        <v>2.5</v>
      </c>
      <c r="K11" s="349"/>
      <c r="L11" s="50"/>
    </row>
    <row r="12" spans="1:12" s="184" customFormat="1" ht="45" x14ac:dyDescent="0.25">
      <c r="A12" s="36">
        <v>3</v>
      </c>
      <c r="B12" s="360" t="s">
        <v>294</v>
      </c>
      <c r="C12" s="376" t="s">
        <v>729</v>
      </c>
      <c r="D12" s="376" t="s">
        <v>681</v>
      </c>
      <c r="E12" s="361" t="s">
        <v>347</v>
      </c>
      <c r="F12" s="361">
        <v>2018</v>
      </c>
      <c r="G12" s="361" t="s">
        <v>682</v>
      </c>
      <c r="H12" s="361">
        <v>1</v>
      </c>
      <c r="I12" s="361">
        <v>2.5</v>
      </c>
      <c r="K12" s="349"/>
      <c r="L12" s="50"/>
    </row>
    <row r="13" spans="1:12" s="184" customFormat="1" ht="60" x14ac:dyDescent="0.25">
      <c r="A13" s="36">
        <v>4</v>
      </c>
      <c r="B13" s="360" t="s">
        <v>294</v>
      </c>
      <c r="C13" s="376" t="s">
        <v>730</v>
      </c>
      <c r="D13" s="376" t="s">
        <v>681</v>
      </c>
      <c r="E13" s="361" t="s">
        <v>347</v>
      </c>
      <c r="F13" s="361">
        <v>2018</v>
      </c>
      <c r="G13" s="361" t="s">
        <v>682</v>
      </c>
      <c r="H13" s="361">
        <v>1</v>
      </c>
      <c r="I13" s="361">
        <v>2.5</v>
      </c>
      <c r="K13" s="349"/>
      <c r="L13" s="50"/>
    </row>
    <row r="14" spans="1:12" s="184" customFormat="1" ht="75" x14ac:dyDescent="0.25">
      <c r="A14" s="36">
        <v>5</v>
      </c>
      <c r="B14" s="360" t="s">
        <v>294</v>
      </c>
      <c r="C14" s="376" t="s">
        <v>684</v>
      </c>
      <c r="D14" s="376" t="s">
        <v>681</v>
      </c>
      <c r="E14" s="361" t="s">
        <v>347</v>
      </c>
      <c r="F14" s="361">
        <v>2018</v>
      </c>
      <c r="G14" s="361" t="s">
        <v>682</v>
      </c>
      <c r="H14" s="361">
        <v>1</v>
      </c>
      <c r="I14" s="361">
        <v>2.5</v>
      </c>
      <c r="K14" s="349"/>
      <c r="L14" s="50"/>
    </row>
    <row r="15" spans="1:12" ht="60" x14ac:dyDescent="0.25">
      <c r="A15" s="36">
        <v>6</v>
      </c>
      <c r="B15" s="360" t="s">
        <v>294</v>
      </c>
      <c r="C15" s="376" t="s">
        <v>685</v>
      </c>
      <c r="D15" s="376" t="s">
        <v>681</v>
      </c>
      <c r="E15" s="361" t="s">
        <v>347</v>
      </c>
      <c r="F15" s="361">
        <v>2018</v>
      </c>
      <c r="G15" s="361" t="s">
        <v>682</v>
      </c>
      <c r="H15" s="361">
        <v>1</v>
      </c>
      <c r="I15" s="361">
        <v>2.5</v>
      </c>
      <c r="J15" s="198"/>
    </row>
    <row r="16" spans="1:12" ht="45" x14ac:dyDescent="0.25">
      <c r="A16" s="36">
        <v>7</v>
      </c>
      <c r="B16" s="360" t="s">
        <v>294</v>
      </c>
      <c r="C16" s="362" t="s">
        <v>348</v>
      </c>
      <c r="D16" s="361" t="s">
        <v>346</v>
      </c>
      <c r="E16" s="363" t="s">
        <v>349</v>
      </c>
      <c r="F16" s="362" t="s">
        <v>350</v>
      </c>
      <c r="G16" s="362"/>
      <c r="H16" s="362" t="s">
        <v>645</v>
      </c>
      <c r="I16" s="364">
        <v>2.5</v>
      </c>
      <c r="J16" s="198"/>
      <c r="K16" s="50"/>
    </row>
    <row r="17" spans="1:11" s="184" customFormat="1" ht="60" x14ac:dyDescent="0.25">
      <c r="A17" s="36">
        <v>8</v>
      </c>
      <c r="B17" s="360" t="s">
        <v>631</v>
      </c>
      <c r="C17" s="362" t="s">
        <v>686</v>
      </c>
      <c r="D17" s="376" t="s">
        <v>687</v>
      </c>
      <c r="E17" s="361" t="s">
        <v>349</v>
      </c>
      <c r="F17" s="362" t="s">
        <v>352</v>
      </c>
      <c r="G17" s="362"/>
      <c r="H17" s="362" t="s">
        <v>351</v>
      </c>
      <c r="I17" s="364">
        <v>2.5</v>
      </c>
      <c r="J17" s="198"/>
      <c r="K17" s="50"/>
    </row>
    <row r="18" spans="1:11" s="184" customFormat="1" ht="45" x14ac:dyDescent="0.25">
      <c r="A18" s="36">
        <v>9</v>
      </c>
      <c r="B18" s="360" t="s">
        <v>631</v>
      </c>
      <c r="C18" s="362" t="s">
        <v>688</v>
      </c>
      <c r="D18" s="376" t="s">
        <v>687</v>
      </c>
      <c r="E18" s="361" t="s">
        <v>349</v>
      </c>
      <c r="F18" s="362" t="s">
        <v>352</v>
      </c>
      <c r="G18" s="362"/>
      <c r="H18" s="362" t="s">
        <v>351</v>
      </c>
      <c r="I18" s="364">
        <v>2.5</v>
      </c>
      <c r="J18" s="198"/>
      <c r="K18" s="50"/>
    </row>
    <row r="19" spans="1:11" s="184" customFormat="1" ht="45" x14ac:dyDescent="0.25">
      <c r="A19" s="36">
        <v>10</v>
      </c>
      <c r="B19" s="360" t="s">
        <v>631</v>
      </c>
      <c r="C19" s="362" t="s">
        <v>689</v>
      </c>
      <c r="D19" s="376" t="s">
        <v>687</v>
      </c>
      <c r="E19" s="361" t="s">
        <v>349</v>
      </c>
      <c r="F19" s="362" t="s">
        <v>352</v>
      </c>
      <c r="G19" s="362"/>
      <c r="H19" s="362" t="s">
        <v>351</v>
      </c>
      <c r="I19" s="364">
        <v>2.5</v>
      </c>
      <c r="J19" s="198"/>
      <c r="K19" s="50"/>
    </row>
    <row r="20" spans="1:11" s="184" customFormat="1" ht="60" x14ac:dyDescent="0.25">
      <c r="A20" s="36">
        <v>11</v>
      </c>
      <c r="B20" s="360" t="s">
        <v>631</v>
      </c>
      <c r="C20" s="362" t="s">
        <v>690</v>
      </c>
      <c r="D20" s="376" t="s">
        <v>687</v>
      </c>
      <c r="E20" s="361" t="s">
        <v>349</v>
      </c>
      <c r="F20" s="362" t="s">
        <v>352</v>
      </c>
      <c r="G20" s="362"/>
      <c r="H20" s="362" t="s">
        <v>351</v>
      </c>
      <c r="I20" s="364">
        <v>2.5</v>
      </c>
      <c r="J20" s="198"/>
      <c r="K20" s="50"/>
    </row>
    <row r="21" spans="1:11" ht="45" x14ac:dyDescent="0.25">
      <c r="A21" s="36">
        <v>12</v>
      </c>
      <c r="B21" s="360" t="s">
        <v>631</v>
      </c>
      <c r="C21" s="362" t="s">
        <v>691</v>
      </c>
      <c r="D21" s="376" t="s">
        <v>687</v>
      </c>
      <c r="E21" s="361" t="s">
        <v>349</v>
      </c>
      <c r="F21" s="362" t="s">
        <v>352</v>
      </c>
      <c r="G21" s="362"/>
      <c r="H21" s="362" t="s">
        <v>351</v>
      </c>
      <c r="I21" s="364">
        <v>2.5</v>
      </c>
    </row>
    <row r="22" spans="1:11" s="184" customFormat="1" ht="47.25" x14ac:dyDescent="0.25">
      <c r="A22" s="36">
        <v>13</v>
      </c>
      <c r="B22" s="360" t="s">
        <v>631</v>
      </c>
      <c r="C22" s="362" t="s">
        <v>692</v>
      </c>
      <c r="D22" s="377" t="s">
        <v>693</v>
      </c>
      <c r="E22" s="378" t="s">
        <v>349</v>
      </c>
      <c r="F22" s="362" t="s">
        <v>353</v>
      </c>
      <c r="G22" s="362"/>
      <c r="H22" s="362" t="s">
        <v>351</v>
      </c>
      <c r="I22" s="364">
        <v>2.5</v>
      </c>
    </row>
    <row r="23" spans="1:11" ht="60" x14ac:dyDescent="0.25">
      <c r="A23" s="36">
        <v>14</v>
      </c>
      <c r="B23" s="360" t="s">
        <v>631</v>
      </c>
      <c r="C23" s="362" t="s">
        <v>694</v>
      </c>
      <c r="D23" s="377" t="s">
        <v>693</v>
      </c>
      <c r="E23" s="378" t="s">
        <v>349</v>
      </c>
      <c r="F23" s="362" t="s">
        <v>353</v>
      </c>
      <c r="G23" s="362"/>
      <c r="H23" s="362" t="s">
        <v>351</v>
      </c>
      <c r="I23" s="364">
        <v>2.5</v>
      </c>
    </row>
    <row r="24" spans="1:11" s="184" customFormat="1" ht="47.25" x14ac:dyDescent="0.25">
      <c r="A24" s="36">
        <v>15</v>
      </c>
      <c r="B24" s="360" t="s">
        <v>631</v>
      </c>
      <c r="C24" s="362" t="s">
        <v>695</v>
      </c>
      <c r="D24" s="377" t="s">
        <v>696</v>
      </c>
      <c r="E24" s="378" t="s">
        <v>349</v>
      </c>
      <c r="F24" s="362" t="s">
        <v>354</v>
      </c>
      <c r="G24" s="362"/>
      <c r="H24" s="362" t="s">
        <v>351</v>
      </c>
      <c r="I24" s="364">
        <v>2.5</v>
      </c>
    </row>
    <row r="25" spans="1:11" s="184" customFormat="1" ht="60" x14ac:dyDescent="0.25">
      <c r="A25" s="36">
        <v>16</v>
      </c>
      <c r="B25" s="366" t="s">
        <v>631</v>
      </c>
      <c r="C25" s="367" t="s">
        <v>697</v>
      </c>
      <c r="D25" s="368" t="s">
        <v>696</v>
      </c>
      <c r="E25" s="369" t="s">
        <v>349</v>
      </c>
      <c r="F25" s="367" t="s">
        <v>354</v>
      </c>
      <c r="G25" s="367"/>
      <c r="H25" s="367" t="s">
        <v>351</v>
      </c>
      <c r="I25" s="370">
        <v>2.5</v>
      </c>
    </row>
    <row r="26" spans="1:11" s="184" customFormat="1" ht="47.25" x14ac:dyDescent="0.25">
      <c r="A26" s="36">
        <v>17</v>
      </c>
      <c r="B26" s="366" t="s">
        <v>631</v>
      </c>
      <c r="C26" s="367" t="s">
        <v>698</v>
      </c>
      <c r="D26" s="368" t="s">
        <v>696</v>
      </c>
      <c r="E26" s="369" t="s">
        <v>349</v>
      </c>
      <c r="F26" s="367" t="s">
        <v>354</v>
      </c>
      <c r="G26" s="367"/>
      <c r="H26" s="367" t="s">
        <v>351</v>
      </c>
      <c r="I26" s="370">
        <v>2.5</v>
      </c>
    </row>
    <row r="27" spans="1:11" s="184" customFormat="1" ht="90" x14ac:dyDescent="0.25">
      <c r="A27" s="36">
        <v>18</v>
      </c>
      <c r="B27" s="366" t="s">
        <v>631</v>
      </c>
      <c r="C27" s="367" t="s">
        <v>699</v>
      </c>
      <c r="D27" s="368" t="s">
        <v>696</v>
      </c>
      <c r="E27" s="369" t="s">
        <v>349</v>
      </c>
      <c r="F27" s="367" t="s">
        <v>354</v>
      </c>
      <c r="G27" s="367"/>
      <c r="H27" s="367" t="s">
        <v>351</v>
      </c>
      <c r="I27" s="370">
        <v>2.5</v>
      </c>
    </row>
    <row r="28" spans="1:11" s="184" customFormat="1" ht="90" x14ac:dyDescent="0.25">
      <c r="A28" s="36">
        <v>19</v>
      </c>
      <c r="B28" s="366" t="s">
        <v>631</v>
      </c>
      <c r="C28" s="371" t="s">
        <v>355</v>
      </c>
      <c r="D28" s="371" t="s">
        <v>356</v>
      </c>
      <c r="E28" s="372" t="s">
        <v>357</v>
      </c>
      <c r="F28" s="373">
        <v>2008</v>
      </c>
      <c r="G28" s="373"/>
      <c r="H28" s="373" t="s">
        <v>700</v>
      </c>
      <c r="I28" s="374">
        <v>2.5</v>
      </c>
    </row>
    <row r="29" spans="1:11" ht="45" x14ac:dyDescent="0.25">
      <c r="A29" s="36">
        <v>20</v>
      </c>
      <c r="B29" s="367" t="s">
        <v>631</v>
      </c>
      <c r="C29" s="371" t="s">
        <v>321</v>
      </c>
      <c r="D29" s="367" t="s">
        <v>283</v>
      </c>
      <c r="E29" s="369" t="s">
        <v>322</v>
      </c>
      <c r="F29" s="373">
        <v>2008</v>
      </c>
      <c r="G29" s="368" t="s">
        <v>323</v>
      </c>
      <c r="H29" s="373" t="s">
        <v>701</v>
      </c>
      <c r="I29" s="374">
        <v>5</v>
      </c>
    </row>
    <row r="30" spans="1:11" s="184" customFormat="1" ht="90" x14ac:dyDescent="0.25">
      <c r="A30" s="36">
        <v>21</v>
      </c>
      <c r="B30" s="360" t="s">
        <v>294</v>
      </c>
      <c r="C30" s="328" t="s">
        <v>355</v>
      </c>
      <c r="D30" s="328" t="s">
        <v>356</v>
      </c>
      <c r="E30" s="329" t="s">
        <v>357</v>
      </c>
      <c r="F30" s="330">
        <v>2008</v>
      </c>
      <c r="G30" s="330"/>
      <c r="H30" s="330" t="s">
        <v>358</v>
      </c>
      <c r="I30" s="365">
        <v>2.5</v>
      </c>
    </row>
    <row r="31" spans="1:11" s="184" customFormat="1" ht="47.25" x14ac:dyDescent="0.25">
      <c r="A31" s="36">
        <v>22</v>
      </c>
      <c r="B31" s="367" t="s">
        <v>631</v>
      </c>
      <c r="C31" s="368" t="s">
        <v>325</v>
      </c>
      <c r="D31" s="367" t="s">
        <v>283</v>
      </c>
      <c r="E31" s="375" t="s">
        <v>322</v>
      </c>
      <c r="F31" s="375">
        <v>2005</v>
      </c>
      <c r="G31" s="372" t="s">
        <v>326</v>
      </c>
      <c r="H31" s="372" t="s">
        <v>702</v>
      </c>
      <c r="I31" s="374">
        <v>5</v>
      </c>
    </row>
    <row r="32" spans="1:11" s="184" customFormat="1" ht="47.25" x14ac:dyDescent="0.25">
      <c r="A32" s="36">
        <v>23</v>
      </c>
      <c r="B32" s="367" t="s">
        <v>631</v>
      </c>
      <c r="C32" s="368" t="s">
        <v>340</v>
      </c>
      <c r="D32" s="367" t="s">
        <v>332</v>
      </c>
      <c r="E32" s="369" t="s">
        <v>338</v>
      </c>
      <c r="F32" s="373">
        <v>2005</v>
      </c>
      <c r="G32" s="369" t="s">
        <v>341</v>
      </c>
      <c r="H32" s="373" t="s">
        <v>703</v>
      </c>
      <c r="I32" s="374">
        <v>2.5</v>
      </c>
    </row>
    <row r="33" spans="1:9" s="184" customFormat="1" ht="45" x14ac:dyDescent="0.25">
      <c r="A33" s="36">
        <v>24</v>
      </c>
      <c r="B33" s="367" t="s">
        <v>631</v>
      </c>
      <c r="C33" s="371" t="s">
        <v>343</v>
      </c>
      <c r="D33" s="367" t="s">
        <v>332</v>
      </c>
      <c r="E33" s="369" t="s">
        <v>338</v>
      </c>
      <c r="F33" s="373">
        <v>2003</v>
      </c>
      <c r="G33" s="369" t="s">
        <v>344</v>
      </c>
      <c r="H33" s="373" t="s">
        <v>704</v>
      </c>
      <c r="I33" s="374">
        <v>2.5</v>
      </c>
    </row>
    <row r="34" spans="1:9" ht="15.75" thickBot="1" x14ac:dyDescent="0.3">
      <c r="A34" s="182"/>
      <c r="B34" s="214"/>
      <c r="C34" s="151"/>
      <c r="D34" s="182"/>
      <c r="E34" s="182"/>
      <c r="F34" s="182"/>
      <c r="G34" s="182"/>
      <c r="H34" s="358" t="str">
        <f>"Total "&amp;LEFT(A7,3)</f>
        <v>Total I10</v>
      </c>
      <c r="I34" s="359">
        <f>SUM(I10:I33)</f>
        <v>65</v>
      </c>
    </row>
    <row r="35" spans="1:9" x14ac:dyDescent="0.25">
      <c r="A35" s="20"/>
      <c r="B35" s="16"/>
      <c r="C35" s="18"/>
      <c r="D35" s="20"/>
    </row>
    <row r="36" spans="1:9" ht="33.75" customHeight="1" x14ac:dyDescent="0.25">
      <c r="A36" s="466"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36" s="466"/>
      <c r="C36" s="466"/>
      <c r="D36" s="466"/>
      <c r="E36" s="466"/>
      <c r="F36" s="466"/>
      <c r="G36" s="466"/>
      <c r="H36" s="466"/>
      <c r="I36" s="466"/>
    </row>
    <row r="37" spans="1:9" x14ac:dyDescent="0.25">
      <c r="A37" s="20"/>
      <c r="B37" s="18"/>
      <c r="C37" s="18"/>
      <c r="D37" s="20"/>
    </row>
    <row r="38" spans="1:9" x14ac:dyDescent="0.25">
      <c r="A38" s="20"/>
      <c r="B38" s="18"/>
      <c r="C38" s="18"/>
      <c r="D38" s="20"/>
    </row>
    <row r="39" spans="1:9" x14ac:dyDescent="0.25">
      <c r="A39" s="20"/>
      <c r="B39" s="18"/>
      <c r="C39" s="18"/>
    </row>
  </sheetData>
  <mergeCells count="3">
    <mergeCell ref="A6:I6"/>
    <mergeCell ref="A7:I7"/>
    <mergeCell ref="A36:I3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1"/>
  <sheetViews>
    <sheetView topLeftCell="A7" zoomScale="85" zoomScaleNormal="85" workbookViewId="0">
      <selection activeCell="L13" sqref="L13"/>
    </sheetView>
  </sheetViews>
  <sheetFormatPr defaultRowHeight="15" x14ac:dyDescent="0.25"/>
  <cols>
    <col min="1" max="1" width="5.140625" customWidth="1"/>
    <col min="2" max="2" width="22.140625"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s>
  <sheetData>
    <row r="1" spans="1:11" x14ac:dyDescent="0.25">
      <c r="A1" s="224" t="str">
        <f>'Date initiale'!C3</f>
        <v>Universitatea de Arhitectură și Urbanism "Ion Mincu" București</v>
      </c>
      <c r="B1" s="224"/>
      <c r="C1" s="224"/>
    </row>
    <row r="2" spans="1:11" x14ac:dyDescent="0.25">
      <c r="A2" s="224" t="str">
        <f>'Date initiale'!B4&amp;" "&amp;'Date initiale'!C4</f>
        <v>Facultatea ARHITECTURA</v>
      </c>
      <c r="B2" s="224"/>
      <c r="C2" s="224"/>
    </row>
    <row r="3" spans="1:11" x14ac:dyDescent="0.25">
      <c r="A3" s="224" t="str">
        <f>'Date initiale'!B5&amp;" "&amp;'Date initiale'!C5</f>
        <v>Departamentul SINTEZA PROIECTARII</v>
      </c>
      <c r="B3" s="224"/>
      <c r="C3" s="224"/>
    </row>
    <row r="4" spans="1:11" x14ac:dyDescent="0.25">
      <c r="A4" s="118" t="str">
        <f>'Date initiale'!C6&amp;", "&amp;'Date initiale'!C7</f>
        <v>CRISAN ALEXANDRU, 24</v>
      </c>
      <c r="B4" s="118"/>
      <c r="C4" s="118"/>
    </row>
    <row r="5" spans="1:11" s="184" customFormat="1" x14ac:dyDescent="0.25">
      <c r="A5" s="118"/>
      <c r="B5" s="118"/>
      <c r="C5" s="118"/>
    </row>
    <row r="6" spans="1:11" ht="15.75" x14ac:dyDescent="0.25">
      <c r="A6" s="464" t="s">
        <v>159</v>
      </c>
      <c r="B6" s="464"/>
      <c r="C6" s="464"/>
      <c r="D6" s="464"/>
      <c r="E6" s="464"/>
      <c r="F6" s="464"/>
      <c r="G6" s="464"/>
      <c r="H6" s="464"/>
      <c r="I6" s="464"/>
      <c r="J6" s="34"/>
    </row>
    <row r="7" spans="1:11" ht="39" customHeight="1" x14ac:dyDescent="0.25">
      <c r="A7" s="467" t="str">
        <f>'Descriere indicatori'!A14&amp;"a. "&amp;'Descriere indicatori'!B14</f>
        <v xml:space="preserve">I11a. Publicaţii in extenso în lucrări ale conferinţelor ştiinţifice de arhitectură, urbanism, peisagistică, design şi restaurare, precum şi ale ştiinţelor conexe - pentru specializări transdisciplinare, la nivel internaţional/naţional/local </v>
      </c>
      <c r="B7" s="467"/>
      <c r="C7" s="467"/>
      <c r="D7" s="467"/>
      <c r="E7" s="467"/>
      <c r="F7" s="467"/>
      <c r="G7" s="467"/>
      <c r="H7" s="467"/>
      <c r="I7" s="467"/>
      <c r="J7" s="33"/>
    </row>
    <row r="8" spans="1:11" ht="19.5" customHeight="1" thickBot="1" x14ac:dyDescent="0.3">
      <c r="A8" s="55"/>
      <c r="B8" s="55"/>
      <c r="C8" s="55"/>
      <c r="D8" s="55"/>
      <c r="E8" s="55"/>
      <c r="F8" s="55"/>
      <c r="G8" s="55"/>
      <c r="H8" s="55"/>
      <c r="I8" s="55"/>
      <c r="J8" s="33"/>
    </row>
    <row r="9" spans="1:11" ht="63" customHeight="1" x14ac:dyDescent="0.25">
      <c r="A9" s="415" t="s">
        <v>80</v>
      </c>
      <c r="B9" s="416" t="s">
        <v>115</v>
      </c>
      <c r="C9" s="417" t="s">
        <v>78</v>
      </c>
      <c r="D9" s="417" t="s">
        <v>183</v>
      </c>
      <c r="E9" s="416" t="s">
        <v>119</v>
      </c>
      <c r="F9" s="417" t="s">
        <v>79</v>
      </c>
      <c r="G9" s="417" t="s">
        <v>109</v>
      </c>
      <c r="H9" s="417" t="s">
        <v>267</v>
      </c>
      <c r="I9" s="400" t="s">
        <v>196</v>
      </c>
      <c r="J9" s="2"/>
      <c r="K9" s="230" t="s">
        <v>157</v>
      </c>
    </row>
    <row r="10" spans="1:11" ht="105" x14ac:dyDescent="0.25">
      <c r="A10" s="419">
        <v>1</v>
      </c>
      <c r="B10" s="329" t="s">
        <v>294</v>
      </c>
      <c r="C10" s="329" t="s">
        <v>359</v>
      </c>
      <c r="D10" s="329" t="s">
        <v>360</v>
      </c>
      <c r="E10" s="331">
        <v>2015</v>
      </c>
      <c r="F10" s="332"/>
      <c r="G10" s="329" t="s">
        <v>361</v>
      </c>
      <c r="H10" s="331" t="s">
        <v>362</v>
      </c>
      <c r="I10" s="420">
        <v>15</v>
      </c>
      <c r="K10" s="231" t="s">
        <v>212</v>
      </c>
    </row>
    <row r="11" spans="1:11" ht="105" x14ac:dyDescent="0.25">
      <c r="A11" s="419">
        <f>A10+1</f>
        <v>2</v>
      </c>
      <c r="B11" s="333" t="s">
        <v>277</v>
      </c>
      <c r="C11" s="333" t="s">
        <v>363</v>
      </c>
      <c r="D11" s="333" t="s">
        <v>364</v>
      </c>
      <c r="E11" s="333">
        <v>2012</v>
      </c>
      <c r="F11" s="334"/>
      <c r="G11" s="333" t="s">
        <v>365</v>
      </c>
      <c r="H11" s="333" t="s">
        <v>362</v>
      </c>
      <c r="I11" s="421">
        <v>15</v>
      </c>
      <c r="K11" s="50"/>
    </row>
    <row r="12" spans="1:11" ht="105" x14ac:dyDescent="0.25">
      <c r="A12" s="419">
        <f t="shared" ref="A12:A14" si="0">A11+1</f>
        <v>3</v>
      </c>
      <c r="B12" s="329" t="s">
        <v>294</v>
      </c>
      <c r="C12" s="329" t="s">
        <v>366</v>
      </c>
      <c r="D12" s="329" t="s">
        <v>364</v>
      </c>
      <c r="E12" s="329">
        <v>2012</v>
      </c>
      <c r="F12" s="335"/>
      <c r="G12" s="329" t="s">
        <v>365</v>
      </c>
      <c r="H12" s="329" t="s">
        <v>367</v>
      </c>
      <c r="I12" s="420">
        <v>15</v>
      </c>
    </row>
    <row r="13" spans="1:11" ht="105" x14ac:dyDescent="0.25">
      <c r="A13" s="419">
        <f t="shared" si="0"/>
        <v>4</v>
      </c>
      <c r="B13" s="329" t="s">
        <v>277</v>
      </c>
      <c r="C13" s="329" t="s">
        <v>368</v>
      </c>
      <c r="D13" s="329" t="s">
        <v>369</v>
      </c>
      <c r="E13" s="331">
        <v>2011</v>
      </c>
      <c r="F13" s="331"/>
      <c r="G13" s="331" t="s">
        <v>333</v>
      </c>
      <c r="H13" s="331" t="s">
        <v>370</v>
      </c>
      <c r="I13" s="420">
        <v>10</v>
      </c>
    </row>
    <row r="14" spans="1:11" ht="75" x14ac:dyDescent="0.25">
      <c r="A14" s="419">
        <f t="shared" si="0"/>
        <v>5</v>
      </c>
      <c r="B14" s="329" t="s">
        <v>294</v>
      </c>
      <c r="C14" s="329" t="s">
        <v>371</v>
      </c>
      <c r="D14" s="329" t="s">
        <v>372</v>
      </c>
      <c r="E14" s="331">
        <v>2005</v>
      </c>
      <c r="F14" s="331"/>
      <c r="G14" s="329" t="s">
        <v>373</v>
      </c>
      <c r="H14" s="331"/>
      <c r="I14" s="420">
        <v>15</v>
      </c>
    </row>
    <row r="15" spans="1:11" ht="16.5" thickBot="1" x14ac:dyDescent="0.3">
      <c r="A15" s="48"/>
      <c r="C15" s="20"/>
      <c r="D15" s="23"/>
      <c r="E15" s="18"/>
      <c r="H15" s="358" t="str">
        <f>"Total "&amp;LEFT(A7,4)</f>
        <v>Total I11a</v>
      </c>
      <c r="I15" s="418">
        <f>SUM(I10:I14)</f>
        <v>70</v>
      </c>
    </row>
    <row r="16" spans="1:11" ht="15.75" x14ac:dyDescent="0.25">
      <c r="A16" s="48"/>
      <c r="C16" s="20"/>
      <c r="D16" s="24"/>
      <c r="E16" s="18"/>
    </row>
    <row r="17" spans="3:7" x14ac:dyDescent="0.25">
      <c r="C17" s="20"/>
      <c r="D17" s="24"/>
      <c r="E17" s="18"/>
      <c r="F17" s="20"/>
      <c r="G17" s="20"/>
    </row>
    <row r="18" spans="3:7" x14ac:dyDescent="0.25">
      <c r="C18" s="20"/>
      <c r="D18" s="23"/>
      <c r="E18" s="18"/>
      <c r="F18" s="20"/>
      <c r="G18" s="20"/>
    </row>
    <row r="19" spans="3:7" x14ac:dyDescent="0.25">
      <c r="C19" s="20"/>
      <c r="D19" s="23"/>
      <c r="E19" s="18"/>
      <c r="F19" s="20"/>
      <c r="G19" s="20"/>
    </row>
    <row r="20" spans="3:7" x14ac:dyDescent="0.25">
      <c r="C20" s="20"/>
      <c r="D20" s="23"/>
      <c r="E20" s="18"/>
      <c r="F20" s="20"/>
      <c r="G20" s="20"/>
    </row>
    <row r="21" spans="3:7" x14ac:dyDescent="0.25">
      <c r="C21" s="20"/>
      <c r="D21" s="16"/>
      <c r="E21" s="18"/>
      <c r="F21" s="20"/>
      <c r="G21" s="20"/>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15"/>
  <sheetViews>
    <sheetView topLeftCell="A7" zoomScale="85" zoomScaleNormal="85" workbookViewId="0">
      <selection activeCell="N11" sqref="N11"/>
    </sheetView>
  </sheetViews>
  <sheetFormatPr defaultRowHeight="15" x14ac:dyDescent="0.2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style="184" customWidth="1"/>
    <col min="8" max="8" width="9.7109375" customWidth="1"/>
  </cols>
  <sheetData>
    <row r="1" spans="1:10" ht="15.75" x14ac:dyDescent="0.25">
      <c r="A1" s="224" t="str">
        <f>'Date initiale'!C3</f>
        <v>Universitatea de Arhitectură și Urbanism "Ion Mincu" București</v>
      </c>
      <c r="B1" s="224"/>
      <c r="C1" s="224"/>
      <c r="D1" s="17"/>
    </row>
    <row r="2" spans="1:10" ht="15.75" x14ac:dyDescent="0.25">
      <c r="A2" s="224" t="str">
        <f>'Date initiale'!B4&amp;" "&amp;'Date initiale'!C4</f>
        <v>Facultatea ARHITECTURA</v>
      </c>
      <c r="B2" s="224"/>
      <c r="C2" s="224"/>
      <c r="D2" s="17"/>
    </row>
    <row r="3" spans="1:10" ht="15.75" x14ac:dyDescent="0.25">
      <c r="A3" s="224" t="str">
        <f>'Date initiale'!B5&amp;" "&amp;'Date initiale'!C5</f>
        <v>Departamentul SINTEZA PROIECTARII</v>
      </c>
      <c r="B3" s="224"/>
      <c r="C3" s="224"/>
      <c r="D3" s="17"/>
    </row>
    <row r="4" spans="1:10" x14ac:dyDescent="0.25">
      <c r="A4" s="118" t="str">
        <f>'Date initiale'!C6&amp;", "&amp;'Date initiale'!C7</f>
        <v>CRISAN ALEXANDRU, 24</v>
      </c>
      <c r="B4" s="118"/>
      <c r="C4" s="118"/>
    </row>
    <row r="5" spans="1:10" s="184" customFormat="1" x14ac:dyDescent="0.25">
      <c r="A5" s="118"/>
      <c r="B5" s="118"/>
      <c r="C5" s="118"/>
    </row>
    <row r="6" spans="1:10" ht="15.75" x14ac:dyDescent="0.25">
      <c r="A6" s="464" t="s">
        <v>159</v>
      </c>
      <c r="B6" s="464"/>
      <c r="C6" s="464"/>
      <c r="D6" s="464"/>
      <c r="E6" s="464"/>
      <c r="F6" s="464"/>
      <c r="G6" s="464"/>
      <c r="H6" s="464"/>
      <c r="I6" s="34"/>
      <c r="J6" s="34"/>
    </row>
    <row r="7" spans="1:10" ht="39" customHeight="1" x14ac:dyDescent="0.25">
      <c r="A7" s="467" t="str">
        <f>'Descriere indicatori'!A14&amp;"b. "&amp;'Descriere indicatori'!B15</f>
        <v xml:space="preserve">I11b. Coordonator publicaţie/coordonator de ediţie la publicaţii şi edituri internaţionale/naţional; keynote speaker, rewiev la conferinţe şi comunicări ştiinţifice internaţionale/naţionale </v>
      </c>
      <c r="B7" s="467"/>
      <c r="C7" s="467"/>
      <c r="D7" s="467"/>
      <c r="E7" s="467"/>
      <c r="F7" s="467"/>
      <c r="G7" s="467"/>
      <c r="H7" s="467"/>
      <c r="I7" s="185"/>
      <c r="J7" s="185"/>
    </row>
    <row r="8" spans="1:10" ht="21.75" customHeight="1" thickBot="1" x14ac:dyDescent="0.3">
      <c r="A8" s="54"/>
      <c r="B8" s="54"/>
      <c r="C8" s="54"/>
      <c r="D8" s="54"/>
      <c r="E8" s="54"/>
      <c r="F8" s="54"/>
      <c r="G8" s="54"/>
      <c r="H8" s="54"/>
    </row>
    <row r="9" spans="1:10" ht="30" x14ac:dyDescent="0.25">
      <c r="A9" s="190" t="s">
        <v>80</v>
      </c>
      <c r="B9" s="353" t="s">
        <v>115</v>
      </c>
      <c r="C9" s="353" t="s">
        <v>185</v>
      </c>
      <c r="D9" s="353" t="s">
        <v>186</v>
      </c>
      <c r="E9" s="353" t="s">
        <v>105</v>
      </c>
      <c r="F9" s="353" t="s">
        <v>106</v>
      </c>
      <c r="G9" s="411" t="s">
        <v>184</v>
      </c>
      <c r="H9" s="400" t="s">
        <v>196</v>
      </c>
      <c r="J9" s="230" t="s">
        <v>157</v>
      </c>
    </row>
    <row r="10" spans="1:10" s="184" customFormat="1" ht="120" x14ac:dyDescent="0.25">
      <c r="A10" s="208">
        <v>1</v>
      </c>
      <c r="B10" s="413" t="s">
        <v>383</v>
      </c>
      <c r="C10" s="391" t="s">
        <v>626</v>
      </c>
      <c r="D10" s="391" t="s">
        <v>627</v>
      </c>
      <c r="E10" s="391">
        <v>2024</v>
      </c>
      <c r="F10" s="391" t="s">
        <v>628</v>
      </c>
      <c r="G10" s="396"/>
      <c r="H10" s="391">
        <v>15</v>
      </c>
      <c r="J10" s="231" t="s">
        <v>213</v>
      </c>
    </row>
    <row r="11" spans="1:10" s="184" customFormat="1" ht="90" x14ac:dyDescent="0.25">
      <c r="A11" s="19">
        <v>2</v>
      </c>
      <c r="B11" s="413" t="s">
        <v>383</v>
      </c>
      <c r="C11" s="392" t="s">
        <v>629</v>
      </c>
      <c r="D11" s="391" t="s">
        <v>630</v>
      </c>
      <c r="E11" s="391">
        <v>2023</v>
      </c>
      <c r="F11" s="333" t="s">
        <v>612</v>
      </c>
      <c r="G11" s="396"/>
      <c r="H11" s="391">
        <v>15</v>
      </c>
      <c r="J11" s="349"/>
    </row>
    <row r="12" spans="1:10" ht="105" x14ac:dyDescent="0.25">
      <c r="A12" s="19">
        <v>3</v>
      </c>
      <c r="B12" s="324" t="s">
        <v>378</v>
      </c>
      <c r="C12" s="324" t="s">
        <v>379</v>
      </c>
      <c r="D12" s="324" t="s">
        <v>380</v>
      </c>
      <c r="E12" s="324">
        <v>2014</v>
      </c>
      <c r="F12" s="337" t="s">
        <v>381</v>
      </c>
      <c r="G12" s="337"/>
      <c r="H12" s="414">
        <v>15</v>
      </c>
      <c r="I12" s="22"/>
    </row>
    <row r="13" spans="1:10" s="184" customFormat="1" ht="75" x14ac:dyDescent="0.25">
      <c r="A13" s="19">
        <v>4</v>
      </c>
      <c r="B13" s="321" t="s">
        <v>383</v>
      </c>
      <c r="C13" s="321" t="s">
        <v>384</v>
      </c>
      <c r="D13" s="310" t="s">
        <v>385</v>
      </c>
      <c r="E13" s="325">
        <v>2012</v>
      </c>
      <c r="F13" s="336"/>
      <c r="G13" s="309"/>
      <c r="H13" s="408">
        <v>15</v>
      </c>
      <c r="I13" s="22"/>
    </row>
    <row r="14" spans="1:10" ht="15.75" thickBot="1" x14ac:dyDescent="0.3">
      <c r="A14" s="204"/>
      <c r="B14" s="204"/>
      <c r="C14" s="204"/>
      <c r="D14" s="204"/>
      <c r="E14" s="204"/>
      <c r="F14" s="205"/>
      <c r="G14" s="401" t="str">
        <f>"Total "&amp;LEFT(A7,4)</f>
        <v>Total I11b</v>
      </c>
      <c r="H14" s="412">
        <f>SUM(H10:H13)</f>
        <v>60</v>
      </c>
    </row>
    <row r="15" spans="1:10" ht="15.75" x14ac:dyDescent="0.25">
      <c r="A15" s="25"/>
      <c r="B15" s="25"/>
      <c r="C15" s="25"/>
      <c r="D15" s="25"/>
      <c r="E15" s="25"/>
      <c r="F15" s="25"/>
      <c r="G15" s="25"/>
      <c r="H15" s="25"/>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31"/>
  <sheetViews>
    <sheetView topLeftCell="A3" zoomScale="85" zoomScaleNormal="85" workbookViewId="0">
      <selection activeCell="I24" sqref="I24"/>
    </sheetView>
  </sheetViews>
  <sheetFormatPr defaultRowHeight="15" x14ac:dyDescent="0.25"/>
  <cols>
    <col min="1" max="1" width="5.140625" customWidth="1"/>
    <col min="2" max="2" width="22.140625" customWidth="1"/>
    <col min="3" max="3" width="35.7109375" customWidth="1"/>
    <col min="4" max="4" width="38.85546875" customWidth="1"/>
    <col min="5" max="5" width="6.85546875" customWidth="1"/>
    <col min="6" max="6" width="10.5703125" customWidth="1"/>
    <col min="7" max="7" width="9.7109375" customWidth="1"/>
  </cols>
  <sheetData>
    <row r="1" spans="1:10" x14ac:dyDescent="0.25">
      <c r="A1" s="224" t="str">
        <f>'Date initiale'!C3</f>
        <v>Universitatea de Arhitectură și Urbanism "Ion Mincu" București</v>
      </c>
      <c r="B1" s="224"/>
      <c r="C1" s="224"/>
    </row>
    <row r="2" spans="1:10" x14ac:dyDescent="0.25">
      <c r="A2" s="224" t="str">
        <f>'Date initiale'!B4&amp;" "&amp;'Date initiale'!C4</f>
        <v>Facultatea ARHITECTURA</v>
      </c>
      <c r="B2" s="224"/>
      <c r="C2" s="224"/>
    </row>
    <row r="3" spans="1:10" x14ac:dyDescent="0.25">
      <c r="A3" s="224" t="str">
        <f>'Date initiale'!B5&amp;" "&amp;'Date initiale'!C5</f>
        <v>Departamentul SINTEZA PROIECTARII</v>
      </c>
      <c r="B3" s="224"/>
      <c r="C3" s="224"/>
    </row>
    <row r="4" spans="1:10" x14ac:dyDescent="0.25">
      <c r="A4" s="118" t="str">
        <f>'Date initiale'!C6&amp;", "&amp;'Date initiale'!C7</f>
        <v>CRISAN ALEXANDRU, 24</v>
      </c>
      <c r="B4" s="118"/>
      <c r="C4" s="118"/>
    </row>
    <row r="5" spans="1:10" s="184" customFormat="1" x14ac:dyDescent="0.25">
      <c r="A5" s="118"/>
      <c r="B5" s="118"/>
      <c r="C5" s="118"/>
    </row>
    <row r="6" spans="1:10" ht="15.75" x14ac:dyDescent="0.25">
      <c r="A6" s="469" t="s">
        <v>159</v>
      </c>
      <c r="B6" s="469"/>
      <c r="C6" s="469"/>
      <c r="D6" s="469"/>
      <c r="E6" s="469"/>
      <c r="F6" s="469"/>
      <c r="G6" s="469"/>
    </row>
    <row r="7" spans="1:10" ht="15.75" x14ac:dyDescent="0.25">
      <c r="A7" s="467" t="str">
        <f>'Descriere indicatori'!A14&amp;"c. "&amp;'Descriere indicatori'!B16</f>
        <v xml:space="preserve">I11c. Susţinere comunicare publică în cadrul conferinţelor, colocviilor, seminarelor internaţionale/naţionale </v>
      </c>
      <c r="B7" s="467"/>
      <c r="C7" s="467"/>
      <c r="D7" s="467"/>
      <c r="E7" s="467"/>
      <c r="F7" s="467"/>
      <c r="G7" s="467"/>
      <c r="H7" s="185"/>
    </row>
    <row r="8" spans="1:10" s="184" customFormat="1" ht="16.5" thickBot="1" x14ac:dyDescent="0.3">
      <c r="A8" s="183"/>
      <c r="B8" s="183"/>
      <c r="C8" s="183"/>
      <c r="D8" s="183"/>
      <c r="E8" s="183"/>
      <c r="F8" s="183"/>
      <c r="G8" s="183"/>
      <c r="H8" s="183"/>
    </row>
    <row r="9" spans="1:10" ht="30" x14ac:dyDescent="0.25">
      <c r="A9" s="190" t="s">
        <v>80</v>
      </c>
      <c r="B9" s="353" t="s">
        <v>115</v>
      </c>
      <c r="C9" s="353" t="s">
        <v>103</v>
      </c>
      <c r="D9" s="353" t="s">
        <v>104</v>
      </c>
      <c r="E9" s="353" t="s">
        <v>105</v>
      </c>
      <c r="F9" s="353" t="s">
        <v>106</v>
      </c>
      <c r="G9" s="400" t="s">
        <v>196</v>
      </c>
      <c r="I9" s="230" t="s">
        <v>157</v>
      </c>
    </row>
    <row r="10" spans="1:10" s="184" customFormat="1" ht="30" x14ac:dyDescent="0.25">
      <c r="A10" s="134">
        <v>1</v>
      </c>
      <c r="B10" s="391" t="s">
        <v>277</v>
      </c>
      <c r="C10" s="333" t="s">
        <v>607</v>
      </c>
      <c r="D10" s="393" t="s">
        <v>608</v>
      </c>
      <c r="E10" s="394">
        <v>2024</v>
      </c>
      <c r="F10" s="395" t="s">
        <v>609</v>
      </c>
      <c r="G10" s="394">
        <v>3</v>
      </c>
      <c r="I10" s="231"/>
    </row>
    <row r="11" spans="1:10" s="184" customFormat="1" ht="60" x14ac:dyDescent="0.25">
      <c r="A11" s="134">
        <f t="shared" ref="A11:A16" si="0">A10+1</f>
        <v>2</v>
      </c>
      <c r="B11" s="391" t="s">
        <v>277</v>
      </c>
      <c r="C11" s="333" t="s">
        <v>610</v>
      </c>
      <c r="D11" s="391" t="s">
        <v>611</v>
      </c>
      <c r="E11" s="391">
        <v>2023</v>
      </c>
      <c r="F11" s="333" t="s">
        <v>612</v>
      </c>
      <c r="G11" s="396">
        <v>5</v>
      </c>
      <c r="I11" s="231" t="s">
        <v>214</v>
      </c>
    </row>
    <row r="12" spans="1:10" s="184" customFormat="1" ht="90" x14ac:dyDescent="0.25">
      <c r="A12" s="134">
        <f t="shared" si="0"/>
        <v>3</v>
      </c>
      <c r="B12" s="391" t="s">
        <v>277</v>
      </c>
      <c r="C12" s="391" t="s">
        <v>613</v>
      </c>
      <c r="D12" s="391" t="s">
        <v>614</v>
      </c>
      <c r="E12" s="391">
        <v>2023</v>
      </c>
      <c r="F12" s="333" t="s">
        <v>615</v>
      </c>
      <c r="G12" s="396">
        <v>3</v>
      </c>
      <c r="I12" s="349"/>
      <c r="J12" s="50"/>
    </row>
    <row r="13" spans="1:10" s="184" customFormat="1" ht="75" x14ac:dyDescent="0.25">
      <c r="A13" s="134">
        <f t="shared" si="0"/>
        <v>4</v>
      </c>
      <c r="B13" s="391" t="s">
        <v>277</v>
      </c>
      <c r="C13" s="391" t="s">
        <v>676</v>
      </c>
      <c r="D13" s="391" t="s">
        <v>677</v>
      </c>
      <c r="E13" s="391">
        <v>2022</v>
      </c>
      <c r="F13" s="391" t="s">
        <v>616</v>
      </c>
      <c r="G13" s="391">
        <v>3</v>
      </c>
      <c r="I13" s="349"/>
      <c r="J13" s="50"/>
    </row>
    <row r="14" spans="1:10" s="184" customFormat="1" ht="45" x14ac:dyDescent="0.25">
      <c r="A14" s="134">
        <f t="shared" si="0"/>
        <v>5</v>
      </c>
      <c r="B14" s="391" t="s">
        <v>277</v>
      </c>
      <c r="C14" s="392" t="s">
        <v>617</v>
      </c>
      <c r="D14" s="397" t="s">
        <v>618</v>
      </c>
      <c r="E14" s="391">
        <v>2022</v>
      </c>
      <c r="F14" s="391" t="s">
        <v>619</v>
      </c>
      <c r="G14" s="396">
        <v>3</v>
      </c>
      <c r="I14" s="349"/>
      <c r="J14" s="50"/>
    </row>
    <row r="15" spans="1:10" s="184" customFormat="1" ht="105" x14ac:dyDescent="0.25">
      <c r="A15" s="409">
        <f t="shared" si="0"/>
        <v>6</v>
      </c>
      <c r="B15" s="391" t="s">
        <v>277</v>
      </c>
      <c r="C15" s="391" t="s">
        <v>620</v>
      </c>
      <c r="D15" s="397" t="s">
        <v>621</v>
      </c>
      <c r="E15" s="391">
        <v>2022</v>
      </c>
      <c r="F15" s="398">
        <v>44771</v>
      </c>
      <c r="G15" s="391">
        <v>3</v>
      </c>
      <c r="I15" s="349"/>
      <c r="J15" s="50"/>
    </row>
    <row r="16" spans="1:10" s="184" customFormat="1" ht="105" x14ac:dyDescent="0.25">
      <c r="A16" s="134">
        <f t="shared" si="0"/>
        <v>7</v>
      </c>
      <c r="B16" s="391" t="s">
        <v>277</v>
      </c>
      <c r="C16" s="391" t="s">
        <v>622</v>
      </c>
      <c r="D16" s="397" t="s">
        <v>621</v>
      </c>
      <c r="E16" s="391">
        <v>2022</v>
      </c>
      <c r="F16" s="398">
        <v>44769</v>
      </c>
      <c r="G16" s="391">
        <v>3</v>
      </c>
      <c r="I16" s="349"/>
      <c r="J16" s="50"/>
    </row>
    <row r="17" spans="1:10" s="184" customFormat="1" ht="105" x14ac:dyDescent="0.25">
      <c r="A17" s="134">
        <f t="shared" ref="A17:A24" si="1">A16+1</f>
        <v>8</v>
      </c>
      <c r="B17" s="391" t="s">
        <v>277</v>
      </c>
      <c r="C17" s="391" t="s">
        <v>623</v>
      </c>
      <c r="D17" s="397" t="s">
        <v>624</v>
      </c>
      <c r="E17" s="391">
        <v>2021</v>
      </c>
      <c r="F17" s="391" t="s">
        <v>625</v>
      </c>
      <c r="G17" s="391">
        <v>3</v>
      </c>
      <c r="I17" s="349"/>
      <c r="J17" s="50"/>
    </row>
    <row r="18" spans="1:10" ht="60" x14ac:dyDescent="0.25">
      <c r="A18" s="134">
        <f t="shared" si="1"/>
        <v>9</v>
      </c>
      <c r="B18" s="333" t="s">
        <v>294</v>
      </c>
      <c r="C18" s="333" t="s">
        <v>374</v>
      </c>
      <c r="D18" s="392" t="s">
        <v>375</v>
      </c>
      <c r="E18" s="333">
        <v>2015</v>
      </c>
      <c r="F18" s="354"/>
      <c r="G18" s="410">
        <v>5</v>
      </c>
    </row>
    <row r="19" spans="1:10" ht="75" x14ac:dyDescent="0.25">
      <c r="A19" s="134">
        <f t="shared" si="1"/>
        <v>10</v>
      </c>
      <c r="B19" s="329" t="s">
        <v>294</v>
      </c>
      <c r="C19" s="329" t="s">
        <v>376</v>
      </c>
      <c r="D19" s="329" t="s">
        <v>386</v>
      </c>
      <c r="E19" s="329">
        <v>2014</v>
      </c>
      <c r="F19" s="332" t="s">
        <v>377</v>
      </c>
      <c r="G19" s="364">
        <v>3</v>
      </c>
    </row>
    <row r="20" spans="1:10" ht="60" x14ac:dyDescent="0.25">
      <c r="A20" s="134">
        <f t="shared" si="1"/>
        <v>11</v>
      </c>
      <c r="B20" s="333" t="s">
        <v>387</v>
      </c>
      <c r="C20" s="333" t="s">
        <v>379</v>
      </c>
      <c r="D20" s="333" t="s">
        <v>380</v>
      </c>
      <c r="E20" s="333">
        <v>2014</v>
      </c>
      <c r="F20" s="354"/>
      <c r="G20" s="410">
        <v>5</v>
      </c>
    </row>
    <row r="21" spans="1:10" ht="75" x14ac:dyDescent="0.25">
      <c r="A21" s="134">
        <f t="shared" si="1"/>
        <v>12</v>
      </c>
      <c r="B21" s="329" t="s">
        <v>294</v>
      </c>
      <c r="C21" s="329" t="s">
        <v>382</v>
      </c>
      <c r="D21" s="329" t="s">
        <v>388</v>
      </c>
      <c r="E21" s="329">
        <v>2013</v>
      </c>
      <c r="F21" s="332" t="s">
        <v>389</v>
      </c>
      <c r="G21" s="364">
        <v>5</v>
      </c>
    </row>
    <row r="22" spans="1:10" ht="75" x14ac:dyDescent="0.25">
      <c r="A22" s="134">
        <f t="shared" si="1"/>
        <v>13</v>
      </c>
      <c r="B22" s="333" t="s">
        <v>387</v>
      </c>
      <c r="C22" s="333" t="s">
        <v>363</v>
      </c>
      <c r="D22" s="333" t="s">
        <v>390</v>
      </c>
      <c r="E22" s="333">
        <v>2012</v>
      </c>
      <c r="F22" s="354"/>
      <c r="G22" s="410">
        <v>5</v>
      </c>
    </row>
    <row r="23" spans="1:10" s="50" customFormat="1" ht="75" x14ac:dyDescent="0.25">
      <c r="A23" s="134">
        <f>A22+1</f>
        <v>14</v>
      </c>
      <c r="B23" s="333" t="s">
        <v>294</v>
      </c>
      <c r="C23" s="333" t="s">
        <v>391</v>
      </c>
      <c r="D23" s="333" t="s">
        <v>390</v>
      </c>
      <c r="E23" s="333">
        <v>2012</v>
      </c>
      <c r="F23" s="354"/>
      <c r="G23" s="410">
        <v>5</v>
      </c>
    </row>
    <row r="24" spans="1:10" ht="60" x14ac:dyDescent="0.25">
      <c r="A24" s="134">
        <f t="shared" si="1"/>
        <v>15</v>
      </c>
      <c r="B24" s="333" t="s">
        <v>387</v>
      </c>
      <c r="C24" s="333" t="s">
        <v>368</v>
      </c>
      <c r="D24" s="333" t="s">
        <v>392</v>
      </c>
      <c r="E24" s="333">
        <v>2011</v>
      </c>
      <c r="F24" s="354"/>
      <c r="G24" s="410">
        <v>5</v>
      </c>
    </row>
    <row r="25" spans="1:10" ht="15.75" thickBot="1" x14ac:dyDescent="0.3">
      <c r="A25" s="216"/>
      <c r="B25" s="205"/>
      <c r="C25" s="205"/>
      <c r="D25" s="209"/>
      <c r="E25" s="205"/>
      <c r="F25" s="401" t="str">
        <f>"Total "&amp;LEFT(A7,4)</f>
        <v>Total I11c</v>
      </c>
      <c r="G25" s="402">
        <f>SUM(G10:G24)</f>
        <v>59</v>
      </c>
    </row>
    <row r="26" spans="1:10" x14ac:dyDescent="0.25">
      <c r="D26" s="29"/>
    </row>
    <row r="27" spans="1:10" x14ac:dyDescent="0.25">
      <c r="D27" s="29"/>
    </row>
    <row r="28" spans="1:10" x14ac:dyDescent="0.25">
      <c r="B28" s="29"/>
      <c r="D28" s="29"/>
    </row>
    <row r="29" spans="1:10" x14ac:dyDescent="0.25">
      <c r="B29" s="29"/>
      <c r="D29" s="29"/>
    </row>
    <row r="30" spans="1:10" x14ac:dyDescent="0.25">
      <c r="B30" s="18"/>
      <c r="D30" s="18"/>
    </row>
    <row r="31" spans="1:10" x14ac:dyDescent="0.25">
      <c r="B31" s="20"/>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14"/>
  <sheetViews>
    <sheetView zoomScale="85" zoomScaleNormal="85" workbookViewId="0">
      <selection activeCell="H12" sqref="H12"/>
    </sheetView>
  </sheetViews>
  <sheetFormatPr defaultRowHeight="15" x14ac:dyDescent="0.25"/>
  <cols>
    <col min="1" max="1" width="5.140625" customWidth="1"/>
    <col min="2" max="2" width="10.5703125" customWidth="1"/>
    <col min="3" max="3" width="43.140625" customWidth="1"/>
    <col min="4" max="4" width="24" customWidth="1"/>
    <col min="5" max="5" width="14.28515625" customWidth="1"/>
    <col min="6" max="6" width="11.85546875" style="184" customWidth="1"/>
    <col min="7" max="7" width="10" customWidth="1"/>
    <col min="8" max="8" width="9.7109375" customWidth="1"/>
  </cols>
  <sheetData>
    <row r="1" spans="1:11" ht="15.75" x14ac:dyDescent="0.25">
      <c r="A1" s="224" t="str">
        <f>'Date initiale'!C3</f>
        <v>Universitatea de Arhitectură și Urbanism "Ion Mincu" București</v>
      </c>
      <c r="B1" s="224"/>
      <c r="C1" s="224"/>
      <c r="D1" s="17"/>
      <c r="E1" s="17"/>
      <c r="F1" s="17"/>
    </row>
    <row r="2" spans="1:11" ht="15.75" x14ac:dyDescent="0.25">
      <c r="A2" s="224" t="str">
        <f>'Date initiale'!B4&amp;" "&amp;'Date initiale'!C4</f>
        <v>Facultatea ARHITECTURA</v>
      </c>
      <c r="B2" s="224"/>
      <c r="C2" s="224"/>
      <c r="D2" s="17"/>
      <c r="E2" s="17"/>
      <c r="F2" s="17"/>
    </row>
    <row r="3" spans="1:11" ht="15.75" x14ac:dyDescent="0.25">
      <c r="A3" s="224" t="str">
        <f>'Date initiale'!B5&amp;" "&amp;'Date initiale'!C5</f>
        <v>Departamentul SINTEZA PROIECTARII</v>
      </c>
      <c r="B3" s="224"/>
      <c r="C3" s="224"/>
      <c r="D3" s="17"/>
      <c r="E3" s="17"/>
      <c r="F3" s="17"/>
    </row>
    <row r="4" spans="1:11" ht="15.75" x14ac:dyDescent="0.25">
      <c r="A4" s="225" t="str">
        <f>'Date initiale'!C6&amp;", "&amp;'Date initiale'!C7</f>
        <v>CRISAN ALEXANDRU, 24</v>
      </c>
      <c r="B4" s="225"/>
      <c r="C4" s="225"/>
      <c r="D4" s="17"/>
      <c r="E4" s="17"/>
      <c r="F4" s="17"/>
    </row>
    <row r="5" spans="1:11" s="184" customFormat="1" ht="15.75" x14ac:dyDescent="0.25">
      <c r="A5" s="225"/>
      <c r="B5" s="225"/>
      <c r="C5" s="225"/>
      <c r="D5" s="17"/>
      <c r="E5" s="17"/>
      <c r="F5" s="17"/>
    </row>
    <row r="6" spans="1:11" ht="15.75" x14ac:dyDescent="0.25">
      <c r="A6" s="464" t="s">
        <v>159</v>
      </c>
      <c r="B6" s="464"/>
      <c r="C6" s="464"/>
      <c r="D6" s="464"/>
      <c r="E6" s="464"/>
      <c r="F6" s="464"/>
      <c r="G6" s="464"/>
      <c r="H6" s="464"/>
    </row>
    <row r="7" spans="1:11" ht="39" customHeight="1" x14ac:dyDescent="0.25">
      <c r="A7" s="467" t="str">
        <f>'Descriere indicatori'!A17&amp;". "&amp;'Descriere indicatori'!B17</f>
        <v xml:space="preserve">I12. Proiect de arhitectură, restaurare, cu un program de mare complexitate, de importanţă naţională sau regională, edificat/autorizat** </v>
      </c>
      <c r="B7" s="467"/>
      <c r="C7" s="467"/>
      <c r="D7" s="467"/>
      <c r="E7" s="467"/>
      <c r="F7" s="467"/>
      <c r="G7" s="467"/>
      <c r="H7" s="467"/>
      <c r="I7" s="27"/>
      <c r="K7" s="27"/>
    </row>
    <row r="8" spans="1:11" ht="16.5" thickBot="1" x14ac:dyDescent="0.3">
      <c r="A8" s="47"/>
      <c r="B8" s="47"/>
      <c r="C8" s="47"/>
      <c r="D8" s="47"/>
      <c r="E8" s="47"/>
      <c r="F8" s="47"/>
      <c r="G8" s="47"/>
      <c r="H8" s="47"/>
    </row>
    <row r="9" spans="1:11" ht="46.5" customHeight="1" x14ac:dyDescent="0.25">
      <c r="A9" s="190" t="s">
        <v>80</v>
      </c>
      <c r="B9" s="353" t="s">
        <v>102</v>
      </c>
      <c r="C9" s="399" t="s">
        <v>100</v>
      </c>
      <c r="D9" s="399" t="s">
        <v>101</v>
      </c>
      <c r="E9" s="353" t="s">
        <v>188</v>
      </c>
      <c r="F9" s="353" t="s">
        <v>187</v>
      </c>
      <c r="G9" s="399" t="s">
        <v>119</v>
      </c>
      <c r="H9" s="400" t="s">
        <v>196</v>
      </c>
      <c r="J9" s="230" t="s">
        <v>157</v>
      </c>
    </row>
    <row r="10" spans="1:11" ht="60" x14ac:dyDescent="0.25">
      <c r="A10" s="208">
        <v>1</v>
      </c>
      <c r="B10" s="338"/>
      <c r="C10" s="338" t="s">
        <v>393</v>
      </c>
      <c r="D10" s="338" t="s">
        <v>394</v>
      </c>
      <c r="E10" s="338" t="s">
        <v>395</v>
      </c>
      <c r="F10" s="338" t="s">
        <v>396</v>
      </c>
      <c r="G10" s="338">
        <v>2015</v>
      </c>
      <c r="H10" s="403">
        <v>15</v>
      </c>
      <c r="J10" s="231" t="s">
        <v>215</v>
      </c>
    </row>
    <row r="11" spans="1:11" ht="75" x14ac:dyDescent="0.25">
      <c r="A11" s="208">
        <f>A10+1</f>
        <v>2</v>
      </c>
      <c r="B11" s="338"/>
      <c r="C11" s="338" t="s">
        <v>397</v>
      </c>
      <c r="D11" s="338" t="s">
        <v>398</v>
      </c>
      <c r="E11" s="338" t="s">
        <v>399</v>
      </c>
      <c r="F11" s="338" t="s">
        <v>400</v>
      </c>
      <c r="G11" s="338" t="s">
        <v>401</v>
      </c>
      <c r="H11" s="403">
        <v>30</v>
      </c>
      <c r="J11" s="50"/>
    </row>
    <row r="12" spans="1:11" ht="15.75" thickBot="1" x14ac:dyDescent="0.3">
      <c r="A12" s="216"/>
      <c r="B12" s="205"/>
      <c r="C12" s="205"/>
      <c r="D12" s="205"/>
      <c r="E12" s="205"/>
      <c r="F12" s="205"/>
      <c r="G12" s="401" t="str">
        <f>"Total "&amp;LEFT(A7,3)</f>
        <v>Total I12</v>
      </c>
      <c r="H12" s="402">
        <f>SUM(H10:H11)</f>
        <v>45</v>
      </c>
    </row>
    <row r="14" spans="1:11" ht="53.25" customHeight="1" x14ac:dyDescent="0.25">
      <c r="A14" s="466"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14" s="466"/>
      <c r="C14" s="466"/>
      <c r="D14" s="466"/>
      <c r="E14" s="466"/>
      <c r="F14" s="466"/>
      <c r="G14" s="466"/>
      <c r="H14" s="466"/>
    </row>
  </sheetData>
  <mergeCells count="3">
    <mergeCell ref="A7:H7"/>
    <mergeCell ref="A6:H6"/>
    <mergeCell ref="A14:H14"/>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39997558519241921"/>
  </sheetPr>
  <dimension ref="A1:C10"/>
  <sheetViews>
    <sheetView showGridLines="0" showRowColHeaders="0" zoomScale="130" zoomScaleNormal="130" workbookViewId="0">
      <selection activeCell="G11" sqref="G11"/>
    </sheetView>
  </sheetViews>
  <sheetFormatPr defaultRowHeight="15" x14ac:dyDescent="0.25"/>
  <cols>
    <col min="1" max="1" width="9.140625" style="184"/>
    <col min="2" max="2" width="28.5703125" customWidth="1"/>
    <col min="3" max="3" width="39" customWidth="1"/>
  </cols>
  <sheetData>
    <row r="1" spans="2:3" x14ac:dyDescent="0.25">
      <c r="B1" s="76" t="s">
        <v>147</v>
      </c>
    </row>
    <row r="3" spans="2:3" ht="31.5" x14ac:dyDescent="0.25">
      <c r="B3" s="297" t="s">
        <v>123</v>
      </c>
      <c r="C3" s="59" t="s">
        <v>148</v>
      </c>
    </row>
    <row r="4" spans="2:3" ht="15.75" x14ac:dyDescent="0.25">
      <c r="B4" s="297" t="s">
        <v>124</v>
      </c>
      <c r="C4" s="302" t="s">
        <v>77</v>
      </c>
    </row>
    <row r="5" spans="2:3" ht="15.75" x14ac:dyDescent="0.25">
      <c r="B5" s="297" t="s">
        <v>125</v>
      </c>
      <c r="C5" s="302" t="s">
        <v>268</v>
      </c>
    </row>
    <row r="6" spans="2:3" ht="15.75" x14ac:dyDescent="0.25">
      <c r="B6" s="298" t="s">
        <v>128</v>
      </c>
      <c r="C6" s="302" t="s">
        <v>269</v>
      </c>
    </row>
    <row r="7" spans="2:3" ht="15.75" x14ac:dyDescent="0.25">
      <c r="B7" s="297" t="s">
        <v>228</v>
      </c>
      <c r="C7" s="302">
        <v>24</v>
      </c>
    </row>
    <row r="8" spans="2:3" ht="15.75" x14ac:dyDescent="0.25">
      <c r="B8" s="297" t="s">
        <v>154</v>
      </c>
      <c r="C8" s="302" t="s">
        <v>270</v>
      </c>
    </row>
    <row r="9" spans="2:3" ht="15.75" x14ac:dyDescent="0.25">
      <c r="B9" s="299" t="s">
        <v>127</v>
      </c>
      <c r="C9" s="303" t="s">
        <v>271</v>
      </c>
    </row>
    <row r="10" spans="2:3" ht="15" customHeight="1" x14ac:dyDescent="0.25">
      <c r="B10" s="299" t="s">
        <v>126</v>
      </c>
      <c r="C10" s="304" t="s">
        <v>272</v>
      </c>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promptTitle="Facultatea" prompt="Selectati">
          <x14:formula1>
            <xm:f>liste!$A$13:$A$15</xm:f>
          </x14:formula1>
          <xm:sqref>C4</xm:sqref>
        </x14:dataValidation>
        <x14:dataValidation type="list" allowBlank="1" showInputMessage="1" promptTitle="Selectati" prompt="Standardul pentru profesor sau conferențiar">
          <x14:formula1>
            <xm:f>[3]liste!#REF!</xm:f>
          </x14:formula1>
          <xm:sqref>C8</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31"/>
  <sheetViews>
    <sheetView zoomScale="85" zoomScaleNormal="85" workbookViewId="0">
      <selection activeCell="L29" sqref="L29"/>
    </sheetView>
  </sheetViews>
  <sheetFormatPr defaultRowHeight="15" x14ac:dyDescent="0.25"/>
  <cols>
    <col min="1" max="1" width="5.140625" customWidth="1"/>
    <col min="2" max="2" width="10.5703125" customWidth="1"/>
    <col min="3" max="3" width="43.140625" customWidth="1"/>
    <col min="4" max="4" width="24" customWidth="1"/>
    <col min="5" max="5" width="14.28515625" customWidth="1"/>
    <col min="6" max="6" width="11.85546875" style="184" customWidth="1"/>
    <col min="7" max="7" width="10" customWidth="1"/>
    <col min="8" max="8" width="9.7109375" customWidth="1"/>
  </cols>
  <sheetData>
    <row r="1" spans="1:10" ht="15.75" x14ac:dyDescent="0.25">
      <c r="A1" s="224" t="str">
        <f>'Date initiale'!C3</f>
        <v>Universitatea de Arhitectură și Urbanism "Ion Mincu" București</v>
      </c>
      <c r="B1" s="224"/>
      <c r="C1" s="224"/>
      <c r="D1" s="17"/>
    </row>
    <row r="2" spans="1:10" ht="15.75" x14ac:dyDescent="0.25">
      <c r="A2" s="224" t="str">
        <f>'Date initiale'!B4&amp;" "&amp;'Date initiale'!C4</f>
        <v>Facultatea ARHITECTURA</v>
      </c>
      <c r="B2" s="224"/>
      <c r="C2" s="224"/>
      <c r="D2" s="17"/>
    </row>
    <row r="3" spans="1:10" ht="15.75" x14ac:dyDescent="0.25">
      <c r="A3" s="224" t="str">
        <f>'Date initiale'!B5&amp;" "&amp;'Date initiale'!C5</f>
        <v>Departamentul SINTEZA PROIECTARII</v>
      </c>
      <c r="B3" s="224"/>
      <c r="C3" s="224"/>
      <c r="D3" s="17"/>
    </row>
    <row r="4" spans="1:10" x14ac:dyDescent="0.25">
      <c r="A4" s="118" t="str">
        <f>'Date initiale'!C6&amp;", "&amp;'Date initiale'!C7</f>
        <v>CRISAN ALEXANDRU, 24</v>
      </c>
      <c r="B4" s="118"/>
      <c r="C4" s="118"/>
    </row>
    <row r="5" spans="1:10" s="184" customFormat="1" x14ac:dyDescent="0.25">
      <c r="A5" s="118"/>
      <c r="B5" s="118"/>
      <c r="C5" s="118"/>
    </row>
    <row r="6" spans="1:10" ht="15.75" x14ac:dyDescent="0.25">
      <c r="A6" s="470" t="s">
        <v>159</v>
      </c>
      <c r="B6" s="470"/>
      <c r="C6" s="470"/>
      <c r="D6" s="470"/>
      <c r="E6" s="470"/>
      <c r="F6" s="470"/>
      <c r="G6" s="470"/>
      <c r="H6" s="470"/>
    </row>
    <row r="7" spans="1:10" ht="15.75" x14ac:dyDescent="0.25">
      <c r="A7" s="467" t="str">
        <f>'Descriere indicatori'!A18&amp;". "&amp;'Descriere indicatori'!B18</f>
        <v xml:space="preserve">I13. Proiect de arhitectură, restaurare, design, de specialitate, de mare complexitate, la nivel zonal sau local, edificat/autorizat** </v>
      </c>
      <c r="B7" s="467"/>
      <c r="C7" s="467"/>
      <c r="D7" s="467"/>
      <c r="E7" s="467"/>
      <c r="F7" s="467"/>
      <c r="G7" s="467"/>
      <c r="H7" s="467"/>
    </row>
    <row r="8" spans="1:10" ht="16.5" thickBot="1" x14ac:dyDescent="0.3">
      <c r="A8" s="47"/>
      <c r="B8" s="47"/>
      <c r="C8" s="47"/>
      <c r="D8" s="47"/>
      <c r="E8" s="47"/>
      <c r="F8" s="47"/>
      <c r="G8" s="47"/>
      <c r="H8" s="47"/>
    </row>
    <row r="9" spans="1:10" ht="54" customHeight="1" x14ac:dyDescent="0.25">
      <c r="A9" s="190" t="s">
        <v>80</v>
      </c>
      <c r="B9" s="353" t="s">
        <v>102</v>
      </c>
      <c r="C9" s="399" t="s">
        <v>100</v>
      </c>
      <c r="D9" s="399" t="s">
        <v>101</v>
      </c>
      <c r="E9" s="353" t="s">
        <v>188</v>
      </c>
      <c r="F9" s="353" t="s">
        <v>187</v>
      </c>
      <c r="G9" s="399" t="s">
        <v>119</v>
      </c>
      <c r="H9" s="400" t="s">
        <v>196</v>
      </c>
      <c r="J9" s="230" t="s">
        <v>157</v>
      </c>
    </row>
    <row r="10" spans="1:10" ht="60" x14ac:dyDescent="0.25">
      <c r="A10" s="405">
        <v>1</v>
      </c>
      <c r="B10" s="321"/>
      <c r="C10" s="321" t="s">
        <v>425</v>
      </c>
      <c r="D10" s="321" t="s">
        <v>402</v>
      </c>
      <c r="E10" s="321" t="s">
        <v>403</v>
      </c>
      <c r="F10" s="321" t="s">
        <v>404</v>
      </c>
      <c r="G10" s="321">
        <v>2016</v>
      </c>
      <c r="H10" s="406">
        <v>7.5</v>
      </c>
      <c r="J10" s="231" t="s">
        <v>213</v>
      </c>
    </row>
    <row r="11" spans="1:10" ht="60" x14ac:dyDescent="0.25">
      <c r="A11" s="405">
        <f>A10+1</f>
        <v>2</v>
      </c>
      <c r="B11" s="321"/>
      <c r="C11" s="321" t="s">
        <v>426</v>
      </c>
      <c r="D11" s="321" t="s">
        <v>402</v>
      </c>
      <c r="E11" s="321" t="s">
        <v>403</v>
      </c>
      <c r="F11" s="321" t="s">
        <v>404</v>
      </c>
      <c r="G11" s="321">
        <v>2014</v>
      </c>
      <c r="H11" s="406">
        <v>7.5</v>
      </c>
    </row>
    <row r="12" spans="1:10" ht="60" x14ac:dyDescent="0.25">
      <c r="A12" s="405">
        <f t="shared" ref="A12:A28" si="0">A11+1</f>
        <v>3</v>
      </c>
      <c r="B12" s="321"/>
      <c r="C12" s="321" t="s">
        <v>427</v>
      </c>
      <c r="D12" s="321" t="s">
        <v>405</v>
      </c>
      <c r="E12" s="321" t="s">
        <v>403</v>
      </c>
      <c r="F12" s="321" t="s">
        <v>404</v>
      </c>
      <c r="G12" s="321" t="s">
        <v>406</v>
      </c>
      <c r="H12" s="406">
        <v>7.5</v>
      </c>
    </row>
    <row r="13" spans="1:10" ht="60" x14ac:dyDescent="0.25">
      <c r="A13" s="405">
        <f t="shared" si="0"/>
        <v>4</v>
      </c>
      <c r="B13" s="336"/>
      <c r="C13" s="321" t="s">
        <v>428</v>
      </c>
      <c r="D13" s="321" t="s">
        <v>407</v>
      </c>
      <c r="E13" s="321" t="s">
        <v>395</v>
      </c>
      <c r="F13" s="321" t="s">
        <v>404</v>
      </c>
      <c r="G13" s="321">
        <v>2009</v>
      </c>
      <c r="H13" s="406">
        <v>7.5</v>
      </c>
    </row>
    <row r="14" spans="1:10" ht="60" x14ac:dyDescent="0.25">
      <c r="A14" s="405">
        <f t="shared" si="0"/>
        <v>5</v>
      </c>
      <c r="B14" s="336"/>
      <c r="C14" s="321" t="s">
        <v>429</v>
      </c>
      <c r="D14" s="321" t="s">
        <v>407</v>
      </c>
      <c r="E14" s="321" t="s">
        <v>403</v>
      </c>
      <c r="F14" s="321" t="s">
        <v>408</v>
      </c>
      <c r="G14" s="321" t="s">
        <v>409</v>
      </c>
      <c r="H14" s="406">
        <v>7.5</v>
      </c>
    </row>
    <row r="15" spans="1:10" ht="45" x14ac:dyDescent="0.25">
      <c r="A15" s="405">
        <f t="shared" si="0"/>
        <v>6</v>
      </c>
      <c r="B15" s="336"/>
      <c r="C15" s="321" t="s">
        <v>410</v>
      </c>
      <c r="D15" s="321" t="s">
        <v>411</v>
      </c>
      <c r="E15" s="321" t="s">
        <v>403</v>
      </c>
      <c r="F15" s="321" t="s">
        <v>412</v>
      </c>
      <c r="G15" s="321"/>
      <c r="H15" s="406">
        <v>3</v>
      </c>
    </row>
    <row r="16" spans="1:10" ht="60" x14ac:dyDescent="0.25">
      <c r="A16" s="405">
        <f t="shared" si="0"/>
        <v>7</v>
      </c>
      <c r="B16" s="336"/>
      <c r="C16" s="321" t="s">
        <v>430</v>
      </c>
      <c r="D16" s="321" t="s">
        <v>411</v>
      </c>
      <c r="E16" s="321" t="s">
        <v>403</v>
      </c>
      <c r="F16" s="321" t="s">
        <v>404</v>
      </c>
      <c r="G16" s="321">
        <v>2007</v>
      </c>
      <c r="H16" s="406">
        <v>7.5</v>
      </c>
    </row>
    <row r="17" spans="1:8" ht="45" x14ac:dyDescent="0.25">
      <c r="A17" s="405">
        <f t="shared" si="0"/>
        <v>8</v>
      </c>
      <c r="B17" s="336"/>
      <c r="C17" s="321" t="s">
        <v>413</v>
      </c>
      <c r="D17" s="321" t="s">
        <v>411</v>
      </c>
      <c r="E17" s="321" t="s">
        <v>403</v>
      </c>
      <c r="F17" s="321" t="s">
        <v>412</v>
      </c>
      <c r="G17" s="321">
        <v>2007</v>
      </c>
      <c r="H17" s="406">
        <v>3</v>
      </c>
    </row>
    <row r="18" spans="1:8" ht="45" x14ac:dyDescent="0.25">
      <c r="A18" s="405">
        <f t="shared" si="0"/>
        <v>9</v>
      </c>
      <c r="B18" s="336"/>
      <c r="C18" s="321" t="s">
        <v>414</v>
      </c>
      <c r="D18" s="321" t="s">
        <v>411</v>
      </c>
      <c r="E18" s="321" t="s">
        <v>403</v>
      </c>
      <c r="F18" s="321" t="s">
        <v>412</v>
      </c>
      <c r="G18" s="321">
        <v>2007</v>
      </c>
      <c r="H18" s="406">
        <v>3</v>
      </c>
    </row>
    <row r="19" spans="1:8" s="184" customFormat="1" ht="45" x14ac:dyDescent="0.25">
      <c r="A19" s="405">
        <f t="shared" si="0"/>
        <v>10</v>
      </c>
      <c r="B19" s="336"/>
      <c r="C19" s="321" t="s">
        <v>415</v>
      </c>
      <c r="D19" s="321" t="s">
        <v>411</v>
      </c>
      <c r="E19" s="321" t="s">
        <v>403</v>
      </c>
      <c r="F19" s="321" t="s">
        <v>412</v>
      </c>
      <c r="G19" s="321">
        <v>2009</v>
      </c>
      <c r="H19" s="406">
        <v>3</v>
      </c>
    </row>
    <row r="20" spans="1:8" s="184" customFormat="1" ht="45" x14ac:dyDescent="0.25">
      <c r="A20" s="405">
        <f t="shared" si="0"/>
        <v>11</v>
      </c>
      <c r="B20" s="336"/>
      <c r="C20" s="321" t="s">
        <v>416</v>
      </c>
      <c r="D20" s="321" t="s">
        <v>411</v>
      </c>
      <c r="E20" s="321" t="s">
        <v>403</v>
      </c>
      <c r="F20" s="321" t="s">
        <v>412</v>
      </c>
      <c r="G20" s="321">
        <v>2006</v>
      </c>
      <c r="H20" s="406">
        <v>3</v>
      </c>
    </row>
    <row r="21" spans="1:8" s="184" customFormat="1" ht="60" x14ac:dyDescent="0.25">
      <c r="A21" s="405">
        <f t="shared" si="0"/>
        <v>12</v>
      </c>
      <c r="B21" s="321"/>
      <c r="C21" s="321" t="s">
        <v>417</v>
      </c>
      <c r="D21" s="321" t="s">
        <v>411</v>
      </c>
      <c r="E21" s="321" t="s">
        <v>403</v>
      </c>
      <c r="F21" s="321" t="s">
        <v>412</v>
      </c>
      <c r="G21" s="321">
        <v>2005</v>
      </c>
      <c r="H21" s="406">
        <v>3</v>
      </c>
    </row>
    <row r="22" spans="1:8" s="50" customFormat="1" ht="45" x14ac:dyDescent="0.25">
      <c r="A22" s="407">
        <f t="shared" si="0"/>
        <v>13</v>
      </c>
      <c r="B22" s="321"/>
      <c r="C22" s="321" t="s">
        <v>418</v>
      </c>
      <c r="D22" s="321" t="s">
        <v>411</v>
      </c>
      <c r="E22" s="321" t="s">
        <v>403</v>
      </c>
      <c r="F22" s="321" t="s">
        <v>412</v>
      </c>
      <c r="G22" s="321">
        <v>2005</v>
      </c>
      <c r="H22" s="406">
        <v>3</v>
      </c>
    </row>
    <row r="23" spans="1:8" s="50" customFormat="1" ht="60" x14ac:dyDescent="0.25">
      <c r="A23" s="407">
        <f t="shared" si="0"/>
        <v>14</v>
      </c>
      <c r="B23" s="321"/>
      <c r="C23" s="321" t="s">
        <v>419</v>
      </c>
      <c r="D23" s="321" t="s">
        <v>411</v>
      </c>
      <c r="E23" s="321" t="s">
        <v>403</v>
      </c>
      <c r="F23" s="321" t="s">
        <v>412</v>
      </c>
      <c r="G23" s="321">
        <v>2005</v>
      </c>
      <c r="H23" s="406">
        <v>3</v>
      </c>
    </row>
    <row r="24" spans="1:8" s="50" customFormat="1" ht="45" x14ac:dyDescent="0.25">
      <c r="A24" s="407">
        <f t="shared" si="0"/>
        <v>15</v>
      </c>
      <c r="B24" s="321"/>
      <c r="C24" s="321" t="s">
        <v>420</v>
      </c>
      <c r="D24" s="321" t="s">
        <v>411</v>
      </c>
      <c r="E24" s="321" t="s">
        <v>403</v>
      </c>
      <c r="F24" s="321" t="s">
        <v>412</v>
      </c>
      <c r="G24" s="321">
        <v>2005</v>
      </c>
      <c r="H24" s="406">
        <v>3</v>
      </c>
    </row>
    <row r="25" spans="1:8" s="184" customFormat="1" ht="45" x14ac:dyDescent="0.25">
      <c r="A25" s="405">
        <f t="shared" si="0"/>
        <v>16</v>
      </c>
      <c r="B25" s="321"/>
      <c r="C25" s="321" t="s">
        <v>421</v>
      </c>
      <c r="D25" s="321" t="s">
        <v>411</v>
      </c>
      <c r="E25" s="321" t="s">
        <v>403</v>
      </c>
      <c r="F25" s="321" t="s">
        <v>412</v>
      </c>
      <c r="G25" s="321">
        <v>2004</v>
      </c>
      <c r="H25" s="406">
        <v>3</v>
      </c>
    </row>
    <row r="26" spans="1:8" s="184" customFormat="1" ht="60" x14ac:dyDescent="0.25">
      <c r="A26" s="405">
        <f t="shared" si="0"/>
        <v>17</v>
      </c>
      <c r="B26" s="321"/>
      <c r="C26" s="321" t="s">
        <v>422</v>
      </c>
      <c r="D26" s="321" t="s">
        <v>411</v>
      </c>
      <c r="E26" s="321" t="s">
        <v>403</v>
      </c>
      <c r="F26" s="321" t="s">
        <v>412</v>
      </c>
      <c r="G26" s="321">
        <v>2004</v>
      </c>
      <c r="H26" s="406">
        <v>3</v>
      </c>
    </row>
    <row r="27" spans="1:8" s="184" customFormat="1" ht="45" x14ac:dyDescent="0.25">
      <c r="A27" s="405">
        <f t="shared" si="0"/>
        <v>18</v>
      </c>
      <c r="B27" s="321"/>
      <c r="C27" s="321" t="s">
        <v>423</v>
      </c>
      <c r="D27" s="321" t="s">
        <v>411</v>
      </c>
      <c r="E27" s="321" t="s">
        <v>395</v>
      </c>
      <c r="F27" s="321" t="s">
        <v>412</v>
      </c>
      <c r="G27" s="321">
        <v>2003</v>
      </c>
      <c r="H27" s="408">
        <v>3</v>
      </c>
    </row>
    <row r="28" spans="1:8" s="184" customFormat="1" ht="60" x14ac:dyDescent="0.25">
      <c r="A28" s="405">
        <f t="shared" si="0"/>
        <v>19</v>
      </c>
      <c r="B28" s="321"/>
      <c r="C28" s="321" t="s">
        <v>424</v>
      </c>
      <c r="D28" s="321" t="s">
        <v>411</v>
      </c>
      <c r="E28" s="321" t="s">
        <v>403</v>
      </c>
      <c r="F28" s="321" t="s">
        <v>412</v>
      </c>
      <c r="G28" s="321">
        <v>2003</v>
      </c>
      <c r="H28" s="406">
        <v>3</v>
      </c>
    </row>
    <row r="29" spans="1:8" ht="15.75" thickBot="1" x14ac:dyDescent="0.3">
      <c r="A29" s="404"/>
      <c r="B29" s="216"/>
      <c r="C29" s="205"/>
      <c r="D29" s="205"/>
      <c r="E29" s="205"/>
      <c r="F29" s="205"/>
      <c r="G29" s="401" t="str">
        <f>"Total "&amp;LEFT(A7,3)</f>
        <v>Total I13</v>
      </c>
      <c r="H29" s="402">
        <f>SUM(H10:H28)</f>
        <v>84</v>
      </c>
    </row>
    <row r="31" spans="1:8" ht="53.25" customHeight="1" x14ac:dyDescent="0.25">
      <c r="A31" s="466"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31" s="466"/>
      <c r="C31" s="466"/>
      <c r="D31" s="466"/>
      <c r="E31" s="466"/>
      <c r="F31" s="466"/>
      <c r="G31" s="466"/>
      <c r="H31" s="466"/>
    </row>
  </sheetData>
  <mergeCells count="3">
    <mergeCell ref="A7:H7"/>
    <mergeCell ref="A6:H6"/>
    <mergeCell ref="A31:H31"/>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41"/>
  <sheetViews>
    <sheetView zoomScale="85" zoomScaleNormal="85" workbookViewId="0">
      <selection activeCell="A6" sqref="A6:H6"/>
    </sheetView>
  </sheetViews>
  <sheetFormatPr defaultRowHeight="15" x14ac:dyDescent="0.25"/>
  <cols>
    <col min="1" max="1" width="5.140625" customWidth="1"/>
    <col min="2" max="2" width="10.5703125" customWidth="1"/>
    <col min="3" max="3" width="43.140625" customWidth="1"/>
    <col min="4" max="4" width="24" customWidth="1"/>
    <col min="5" max="5" width="14.28515625" customWidth="1"/>
    <col min="6" max="6" width="11.85546875" style="184" customWidth="1"/>
    <col min="7" max="7" width="10" customWidth="1"/>
    <col min="8" max="8" width="9.7109375" customWidth="1"/>
    <col min="10" max="10" width="10.42578125" customWidth="1"/>
  </cols>
  <sheetData>
    <row r="1" spans="1:10" ht="15.75" x14ac:dyDescent="0.25">
      <c r="A1" s="224" t="str">
        <f>'Date initiale'!C3</f>
        <v>Universitatea de Arhitectură și Urbanism "Ion Mincu" București</v>
      </c>
      <c r="B1" s="224"/>
      <c r="C1" s="224"/>
      <c r="D1" s="17"/>
      <c r="E1" s="17"/>
      <c r="F1" s="17"/>
    </row>
    <row r="2" spans="1:10" ht="15.75" x14ac:dyDescent="0.25">
      <c r="A2" s="224" t="str">
        <f>'Date initiale'!B4&amp;" "&amp;'Date initiale'!C4</f>
        <v>Facultatea ARHITECTURA</v>
      </c>
      <c r="B2" s="224"/>
      <c r="C2" s="224"/>
      <c r="D2" s="17"/>
      <c r="E2" s="17"/>
      <c r="F2" s="17"/>
    </row>
    <row r="3" spans="1:10" ht="15.75" x14ac:dyDescent="0.25">
      <c r="A3" s="224" t="str">
        <f>'Date initiale'!B5&amp;" "&amp;'Date initiale'!C5</f>
        <v>Departamentul SINTEZA PROIECTARII</v>
      </c>
      <c r="B3" s="224"/>
      <c r="C3" s="224"/>
      <c r="D3" s="17"/>
      <c r="E3" s="17"/>
      <c r="F3" s="17"/>
    </row>
    <row r="4" spans="1:10" ht="15.75" x14ac:dyDescent="0.25">
      <c r="A4" s="225" t="str">
        <f>'Date initiale'!C6&amp;", "&amp;'Date initiale'!C7</f>
        <v>CRISAN ALEXANDRU, 24</v>
      </c>
      <c r="B4" s="225"/>
      <c r="C4" s="225"/>
      <c r="D4" s="17"/>
      <c r="E4" s="17"/>
      <c r="F4" s="17"/>
    </row>
    <row r="5" spans="1:10" s="184" customFormat="1" ht="15.75" x14ac:dyDescent="0.25">
      <c r="A5" s="225"/>
      <c r="B5" s="225"/>
      <c r="C5" s="225"/>
      <c r="D5" s="17"/>
      <c r="E5" s="17"/>
      <c r="F5" s="17"/>
    </row>
    <row r="6" spans="1:10" ht="15.75" x14ac:dyDescent="0.25">
      <c r="A6" s="464" t="s">
        <v>159</v>
      </c>
      <c r="B6" s="464"/>
      <c r="C6" s="464"/>
      <c r="D6" s="464"/>
      <c r="E6" s="464"/>
      <c r="F6" s="464"/>
      <c r="G6" s="464"/>
      <c r="H6" s="464"/>
    </row>
    <row r="7" spans="1:10" ht="52.5" customHeight="1" x14ac:dyDescent="0.25">
      <c r="A7" s="467" t="str">
        <f>'Descriere indicatori'!A19&amp;"a. "&amp;'Descriere indicatori'!B19</f>
        <v xml:space="preserve">I14a. Proiect de amenajarea teritoriului şi peisaj la nivel macro-teritorial: naţional, transfrontalier, interjudeţean/la nivel mezzo-teritorial: judeţean, periurban, metropolitan/strategii de dezvoltare, studii de fundamentare, planuri de management şi mobilitate) avizate** </v>
      </c>
      <c r="B7" s="467"/>
      <c r="C7" s="467"/>
      <c r="D7" s="467"/>
      <c r="E7" s="467"/>
      <c r="F7" s="467"/>
      <c r="G7" s="467"/>
      <c r="H7" s="467"/>
    </row>
    <row r="8" spans="1:10" s="184" customFormat="1" ht="16.5" thickBot="1" x14ac:dyDescent="0.3">
      <c r="A8" s="52"/>
      <c r="B8" s="52"/>
      <c r="C8" s="52"/>
      <c r="D8" s="52"/>
      <c r="E8" s="52"/>
      <c r="F8" s="60"/>
      <c r="G8" s="60"/>
      <c r="H8" s="60"/>
    </row>
    <row r="9" spans="1:10" ht="60.75" thickBot="1" x14ac:dyDescent="0.3">
      <c r="A9" s="190" t="s">
        <v>80</v>
      </c>
      <c r="B9" s="207" t="s">
        <v>102</v>
      </c>
      <c r="C9" s="212" t="s">
        <v>100</v>
      </c>
      <c r="D9" s="212" t="s">
        <v>101</v>
      </c>
      <c r="E9" s="207" t="s">
        <v>189</v>
      </c>
      <c r="F9" s="207" t="s">
        <v>187</v>
      </c>
      <c r="G9" s="212" t="s">
        <v>119</v>
      </c>
      <c r="H9" s="213" t="s">
        <v>196</v>
      </c>
      <c r="J9" s="230" t="s">
        <v>157</v>
      </c>
    </row>
    <row r="10" spans="1:10" x14ac:dyDescent="0.25">
      <c r="A10" s="220">
        <v>1</v>
      </c>
      <c r="B10" s="221"/>
      <c r="C10" s="221"/>
      <c r="D10" s="221"/>
      <c r="E10" s="221"/>
      <c r="F10" s="221"/>
      <c r="G10" s="221"/>
      <c r="H10" s="222"/>
      <c r="J10" s="231" t="s">
        <v>216</v>
      </c>
    </row>
    <row r="11" spans="1:10" x14ac:dyDescent="0.25">
      <c r="A11" s="211">
        <f>A10+1</f>
        <v>2</v>
      </c>
      <c r="B11" s="218"/>
      <c r="C11" s="208"/>
      <c r="D11" s="208"/>
      <c r="E11" s="219"/>
      <c r="F11" s="219"/>
      <c r="G11" s="208"/>
      <c r="H11" s="201"/>
      <c r="J11" s="50"/>
    </row>
    <row r="12" spans="1:10" x14ac:dyDescent="0.25">
      <c r="A12" s="211">
        <f t="shared" ref="A12:A19" si="0">A11+1</f>
        <v>3</v>
      </c>
      <c r="B12" s="200"/>
      <c r="C12" s="130"/>
      <c r="D12" s="130"/>
      <c r="E12" s="130"/>
      <c r="F12" s="130"/>
      <c r="G12" s="130"/>
      <c r="H12" s="201"/>
    </row>
    <row r="13" spans="1:10" x14ac:dyDescent="0.25">
      <c r="A13" s="211">
        <f t="shared" si="0"/>
        <v>4</v>
      </c>
      <c r="B13" s="130"/>
      <c r="C13" s="130"/>
      <c r="D13" s="130"/>
      <c r="E13" s="130"/>
      <c r="F13" s="130"/>
      <c r="G13" s="130"/>
      <c r="H13" s="201"/>
    </row>
    <row r="14" spans="1:10" s="184" customFormat="1" x14ac:dyDescent="0.25">
      <c r="A14" s="211">
        <f t="shared" si="0"/>
        <v>5</v>
      </c>
      <c r="B14" s="200"/>
      <c r="C14" s="130"/>
      <c r="D14" s="130"/>
      <c r="E14" s="130"/>
      <c r="F14" s="130"/>
      <c r="G14" s="130"/>
      <c r="H14" s="201"/>
    </row>
    <row r="15" spans="1:10" s="184" customFormat="1" x14ac:dyDescent="0.25">
      <c r="A15" s="211">
        <f t="shared" si="0"/>
        <v>6</v>
      </c>
      <c r="B15" s="130"/>
      <c r="C15" s="130"/>
      <c r="D15" s="130"/>
      <c r="E15" s="130"/>
      <c r="F15" s="130"/>
      <c r="G15" s="130"/>
      <c r="H15" s="201"/>
    </row>
    <row r="16" spans="1:10" s="184" customFormat="1" x14ac:dyDescent="0.25">
      <c r="A16" s="211">
        <f t="shared" si="0"/>
        <v>7</v>
      </c>
      <c r="B16" s="200"/>
      <c r="C16" s="130"/>
      <c r="D16" s="130"/>
      <c r="E16" s="130"/>
      <c r="F16" s="130"/>
      <c r="G16" s="130"/>
      <c r="H16" s="201"/>
    </row>
    <row r="17" spans="1:8" s="184" customFormat="1" x14ac:dyDescent="0.25">
      <c r="A17" s="211">
        <f t="shared" si="0"/>
        <v>8</v>
      </c>
      <c r="B17" s="130"/>
      <c r="C17" s="130"/>
      <c r="D17" s="130"/>
      <c r="E17" s="130"/>
      <c r="F17" s="130"/>
      <c r="G17" s="130"/>
      <c r="H17" s="201"/>
    </row>
    <row r="18" spans="1:8" s="184" customFormat="1" x14ac:dyDescent="0.25">
      <c r="A18" s="211">
        <f t="shared" si="0"/>
        <v>9</v>
      </c>
      <c r="B18" s="200"/>
      <c r="C18" s="130"/>
      <c r="D18" s="130"/>
      <c r="E18" s="130"/>
      <c r="F18" s="130"/>
      <c r="G18" s="130"/>
      <c r="H18" s="201"/>
    </row>
    <row r="19" spans="1:8" s="184" customFormat="1" ht="15.75" thickBot="1" x14ac:dyDescent="0.3">
      <c r="A19" s="223">
        <f t="shared" si="0"/>
        <v>10</v>
      </c>
      <c r="B19" s="137"/>
      <c r="C19" s="137"/>
      <c r="D19" s="137"/>
      <c r="E19" s="137"/>
      <c r="F19" s="137"/>
      <c r="G19" s="137"/>
      <c r="H19" s="203"/>
    </row>
    <row r="20" spans="1:8" s="184" customFormat="1" ht="15.75" thickBot="1" x14ac:dyDescent="0.3">
      <c r="A20" s="292"/>
      <c r="B20" s="216"/>
      <c r="C20" s="205"/>
      <c r="D20" s="205"/>
      <c r="E20" s="205"/>
      <c r="F20" s="205"/>
      <c r="G20" s="161" t="str">
        <f>"Total "&amp;LEFT(A7,4)</f>
        <v>Total I14a</v>
      </c>
      <c r="H20" s="162">
        <f>SUM(H10:H19)</f>
        <v>0</v>
      </c>
    </row>
    <row r="21" spans="1:8" s="184" customFormat="1" x14ac:dyDescent="0.25"/>
    <row r="22" spans="1:8" s="184" customFormat="1" ht="53.25" customHeight="1" x14ac:dyDescent="0.25">
      <c r="A22" s="466"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466"/>
      <c r="C22" s="466"/>
      <c r="D22" s="466"/>
      <c r="E22" s="466"/>
      <c r="F22" s="466"/>
      <c r="G22" s="466"/>
      <c r="H22" s="466"/>
    </row>
    <row r="40" spans="1:9" ht="15.75" thickBot="1" x14ac:dyDescent="0.3"/>
    <row r="41" spans="1:9" s="184" customFormat="1" ht="54" customHeight="1" thickBot="1" x14ac:dyDescent="0.3">
      <c r="A41" s="206" t="s">
        <v>99</v>
      </c>
      <c r="B41" s="207" t="s">
        <v>102</v>
      </c>
      <c r="C41" s="212" t="s">
        <v>100</v>
      </c>
      <c r="D41" s="212" t="s">
        <v>101</v>
      </c>
      <c r="E41" s="207" t="s">
        <v>188</v>
      </c>
      <c r="F41" s="207" t="s">
        <v>188</v>
      </c>
      <c r="G41" s="207" t="s">
        <v>187</v>
      </c>
      <c r="H41" s="212" t="s">
        <v>119</v>
      </c>
      <c r="I41" s="213" t="s">
        <v>108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17"/>
  <sheetViews>
    <sheetView topLeftCell="A4" zoomScale="85" zoomScaleNormal="85" workbookViewId="0">
      <selection activeCell="H15" sqref="H15"/>
    </sheetView>
  </sheetViews>
  <sheetFormatPr defaultRowHeight="15" x14ac:dyDescent="0.25"/>
  <cols>
    <col min="1" max="1" width="5.140625" customWidth="1"/>
    <col min="2" max="2" width="10.5703125" customWidth="1"/>
    <col min="3" max="3" width="43.140625" customWidth="1"/>
    <col min="4" max="4" width="24" customWidth="1"/>
    <col min="5" max="5" width="14.28515625" customWidth="1"/>
    <col min="6" max="6" width="11.85546875" style="184" customWidth="1"/>
    <col min="7" max="7" width="10" customWidth="1"/>
    <col min="8" max="8" width="9.7109375" customWidth="1"/>
  </cols>
  <sheetData>
    <row r="1" spans="1:10" ht="15.75" x14ac:dyDescent="0.25">
      <c r="A1" s="227" t="str">
        <f>'Date initiale'!C3</f>
        <v>Universitatea de Arhitectură și Urbanism "Ion Mincu" București</v>
      </c>
      <c r="B1" s="227"/>
      <c r="C1" s="227"/>
      <c r="D1" s="41"/>
      <c r="E1" s="41"/>
      <c r="F1" s="41"/>
      <c r="G1" s="41"/>
      <c r="H1" s="41"/>
    </row>
    <row r="2" spans="1:10" ht="15.75" x14ac:dyDescent="0.25">
      <c r="A2" s="227" t="str">
        <f>'Date initiale'!B4&amp;" "&amp;'Date initiale'!C4</f>
        <v>Facultatea ARHITECTURA</v>
      </c>
      <c r="B2" s="227"/>
      <c r="C2" s="227"/>
      <c r="D2" s="41"/>
      <c r="E2" s="41"/>
      <c r="F2" s="41"/>
      <c r="G2" s="41"/>
      <c r="H2" s="41"/>
    </row>
    <row r="3" spans="1:10" ht="15.75" x14ac:dyDescent="0.25">
      <c r="A3" s="227" t="str">
        <f>'Date initiale'!B5&amp;" "&amp;'Date initiale'!C5</f>
        <v>Departamentul SINTEZA PROIECTARII</v>
      </c>
      <c r="B3" s="227"/>
      <c r="C3" s="227"/>
      <c r="D3" s="41"/>
      <c r="E3" s="41"/>
      <c r="F3" s="41"/>
      <c r="G3" s="41"/>
      <c r="H3" s="41"/>
    </row>
    <row r="4" spans="1:10" ht="15.75" x14ac:dyDescent="0.25">
      <c r="A4" s="228" t="str">
        <f>'Date initiale'!C6&amp;", "&amp;'Date initiale'!C7</f>
        <v>CRISAN ALEXANDRU, 24</v>
      </c>
      <c r="B4" s="228"/>
      <c r="C4" s="228"/>
      <c r="D4" s="41"/>
      <c r="E4" s="41"/>
      <c r="F4" s="41"/>
      <c r="G4" s="41"/>
      <c r="H4" s="41"/>
    </row>
    <row r="5" spans="1:10" s="184" customFormat="1" ht="15.75" x14ac:dyDescent="0.25">
      <c r="A5" s="228"/>
      <c r="B5" s="228"/>
      <c r="C5" s="228"/>
      <c r="D5" s="41"/>
      <c r="E5" s="41"/>
      <c r="F5" s="41"/>
      <c r="G5" s="41"/>
      <c r="H5" s="41"/>
    </row>
    <row r="6" spans="1:10" ht="15.75" x14ac:dyDescent="0.25">
      <c r="A6" s="471" t="s">
        <v>159</v>
      </c>
      <c r="B6" s="471"/>
      <c r="C6" s="471"/>
      <c r="D6" s="471"/>
      <c r="E6" s="471"/>
      <c r="F6" s="471"/>
      <c r="G6" s="471"/>
      <c r="H6" s="471"/>
    </row>
    <row r="7" spans="1:10" ht="36.75" customHeight="1" x14ac:dyDescent="0.25">
      <c r="A7" s="467" t="str">
        <f>'Descriere indicatori'!A19&amp;"b. "&amp;'Descriere indicatori'!B20</f>
        <v xml:space="preserve">I14b. Proiect urbanistic şi peisagistic la nivelul planurilor generale/zonale ale localităţilor (inclusiv studii de fundamentare, de inserţie, de oportunitate) avizate** </v>
      </c>
      <c r="B7" s="467"/>
      <c r="C7" s="467"/>
      <c r="D7" s="467"/>
      <c r="E7" s="467"/>
      <c r="F7" s="467"/>
      <c r="G7" s="467"/>
      <c r="H7" s="467"/>
    </row>
    <row r="8" spans="1:10" ht="19.5" customHeight="1" thickBot="1" x14ac:dyDescent="0.3">
      <c r="A8" s="53"/>
      <c r="B8" s="53"/>
      <c r="C8" s="53"/>
      <c r="D8" s="53"/>
      <c r="E8" s="53"/>
      <c r="F8" s="53"/>
      <c r="G8" s="53"/>
      <c r="H8" s="53"/>
    </row>
    <row r="9" spans="1:10" ht="60" x14ac:dyDescent="0.25">
      <c r="A9" s="190" t="s">
        <v>80</v>
      </c>
      <c r="B9" s="353" t="s">
        <v>102</v>
      </c>
      <c r="C9" s="399" t="s">
        <v>100</v>
      </c>
      <c r="D9" s="399" t="s">
        <v>101</v>
      </c>
      <c r="E9" s="353" t="s">
        <v>189</v>
      </c>
      <c r="F9" s="353" t="s">
        <v>187</v>
      </c>
      <c r="G9" s="399" t="s">
        <v>119</v>
      </c>
      <c r="H9" s="400" t="s">
        <v>196</v>
      </c>
      <c r="J9" s="230" t="s">
        <v>157</v>
      </c>
    </row>
    <row r="10" spans="1:10" ht="45" x14ac:dyDescent="0.25">
      <c r="A10" s="130">
        <v>1</v>
      </c>
      <c r="B10" s="342"/>
      <c r="C10" s="341" t="s">
        <v>431</v>
      </c>
      <c r="D10" s="344" t="s">
        <v>432</v>
      </c>
      <c r="E10" s="423" t="s">
        <v>433</v>
      </c>
      <c r="F10" s="343" t="s">
        <v>434</v>
      </c>
      <c r="G10" s="344">
        <v>2007</v>
      </c>
      <c r="H10" s="403">
        <v>7.5</v>
      </c>
      <c r="J10" s="231" t="s">
        <v>217</v>
      </c>
    </row>
    <row r="11" spans="1:10" s="184" customFormat="1" ht="60" x14ac:dyDescent="0.25">
      <c r="A11" s="130">
        <f>A10+1</f>
        <v>2</v>
      </c>
      <c r="B11" s="339"/>
      <c r="C11" s="340" t="s">
        <v>435</v>
      </c>
      <c r="D11" s="344" t="s">
        <v>432</v>
      </c>
      <c r="E11" s="423" t="s">
        <v>433</v>
      </c>
      <c r="F11" s="343" t="s">
        <v>434</v>
      </c>
      <c r="G11" s="344">
        <v>2007</v>
      </c>
      <c r="H11" s="403">
        <v>7.5</v>
      </c>
    </row>
    <row r="12" spans="1:10" s="184" customFormat="1" ht="75" x14ac:dyDescent="0.25">
      <c r="A12" s="130">
        <f t="shared" ref="A12:A14" si="0">A11+1</f>
        <v>3</v>
      </c>
      <c r="B12" s="339"/>
      <c r="C12" s="341" t="s">
        <v>436</v>
      </c>
      <c r="D12" s="338" t="s">
        <v>437</v>
      </c>
      <c r="E12" s="338" t="s">
        <v>438</v>
      </c>
      <c r="F12" s="338" t="s">
        <v>439</v>
      </c>
      <c r="G12" s="338">
        <v>2006</v>
      </c>
      <c r="H12" s="403">
        <v>5</v>
      </c>
    </row>
    <row r="13" spans="1:10" s="184" customFormat="1" ht="75" x14ac:dyDescent="0.25">
      <c r="A13" s="130">
        <f t="shared" si="0"/>
        <v>4</v>
      </c>
      <c r="B13" s="339"/>
      <c r="C13" s="340" t="s">
        <v>440</v>
      </c>
      <c r="D13" s="338" t="s">
        <v>437</v>
      </c>
      <c r="E13" s="338" t="s">
        <v>438</v>
      </c>
      <c r="F13" s="338" t="s">
        <v>439</v>
      </c>
      <c r="G13" s="338">
        <v>2004</v>
      </c>
      <c r="H13" s="403">
        <v>5</v>
      </c>
    </row>
    <row r="14" spans="1:10" s="184" customFormat="1" ht="75" x14ac:dyDescent="0.25">
      <c r="A14" s="130">
        <f t="shared" si="0"/>
        <v>5</v>
      </c>
      <c r="B14" s="339"/>
      <c r="C14" s="341" t="s">
        <v>441</v>
      </c>
      <c r="D14" s="338" t="s">
        <v>437</v>
      </c>
      <c r="E14" s="338" t="s">
        <v>438</v>
      </c>
      <c r="F14" s="338" t="s">
        <v>439</v>
      </c>
      <c r="G14" s="338">
        <v>2004</v>
      </c>
      <c r="H14" s="403">
        <v>5</v>
      </c>
    </row>
    <row r="15" spans="1:10" ht="16.5" thickBot="1" x14ac:dyDescent="0.3">
      <c r="A15" s="20"/>
      <c r="G15" s="401" t="str">
        <f>"Total "&amp;LEFT(A7,4)</f>
        <v>Total I14b</v>
      </c>
      <c r="H15" s="422">
        <f>SUM(H10:H14)</f>
        <v>30</v>
      </c>
    </row>
    <row r="17" spans="1:8" ht="53.25" customHeight="1" x14ac:dyDescent="0.25">
      <c r="A17" s="466"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17" s="466"/>
      <c r="C17" s="466"/>
      <c r="D17" s="466"/>
      <c r="E17" s="466"/>
      <c r="F17" s="466"/>
      <c r="G17" s="466"/>
      <c r="H17" s="466"/>
    </row>
  </sheetData>
  <mergeCells count="3">
    <mergeCell ref="A7:H7"/>
    <mergeCell ref="A6:H6"/>
    <mergeCell ref="A17:H1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35"/>
  <sheetViews>
    <sheetView topLeftCell="A10" zoomScale="85" zoomScaleNormal="85" workbookViewId="0">
      <selection activeCell="Q13" sqref="Q13"/>
    </sheetView>
  </sheetViews>
  <sheetFormatPr defaultColWidth="9.140625" defaultRowHeight="15" x14ac:dyDescent="0.25"/>
  <cols>
    <col min="1" max="1" width="5.140625" style="184" customWidth="1"/>
    <col min="2" max="2" width="10.5703125" style="184" customWidth="1"/>
    <col min="3" max="3" width="43.140625" style="184" customWidth="1"/>
    <col min="4" max="4" width="24" style="184" customWidth="1"/>
    <col min="5" max="5" width="14.28515625" style="184" customWidth="1"/>
    <col min="6" max="6" width="11.85546875" style="184" customWidth="1"/>
    <col min="7" max="7" width="10" style="184" customWidth="1"/>
    <col min="8" max="8" width="9.7109375" style="184" customWidth="1"/>
    <col min="9" max="9" width="9.140625" style="184"/>
    <col min="10" max="10" width="10.28515625" style="184" customWidth="1"/>
    <col min="11" max="16384" width="9.140625" style="184"/>
  </cols>
  <sheetData>
    <row r="1" spans="1:10" ht="15.75" x14ac:dyDescent="0.25">
      <c r="A1" s="224" t="str">
        <f>'Date initiale'!C3</f>
        <v>Universitatea de Arhitectură și Urbanism "Ion Mincu" București</v>
      </c>
      <c r="B1" s="224"/>
      <c r="C1" s="224"/>
      <c r="D1" s="17"/>
      <c r="E1" s="17"/>
      <c r="F1" s="17"/>
    </row>
    <row r="2" spans="1:10" ht="15.75" x14ac:dyDescent="0.25">
      <c r="A2" s="224" t="str">
        <f>'Date initiale'!B4&amp;" "&amp;'Date initiale'!C4</f>
        <v>Facultatea ARHITECTURA</v>
      </c>
      <c r="B2" s="224"/>
      <c r="C2" s="224"/>
      <c r="D2" s="17"/>
      <c r="E2" s="17"/>
      <c r="F2" s="17"/>
    </row>
    <row r="3" spans="1:10" ht="15.75" x14ac:dyDescent="0.25">
      <c r="A3" s="224" t="str">
        <f>'Date initiale'!B5&amp;" "&amp;'Date initiale'!C5</f>
        <v>Departamentul SINTEZA PROIECTARII</v>
      </c>
      <c r="B3" s="224"/>
      <c r="C3" s="224"/>
      <c r="D3" s="17"/>
      <c r="E3" s="17"/>
      <c r="F3" s="17"/>
    </row>
    <row r="4" spans="1:10" ht="15.75" x14ac:dyDescent="0.25">
      <c r="A4" s="225" t="str">
        <f>'Date initiale'!C6&amp;", "&amp;'Date initiale'!C7</f>
        <v>CRISAN ALEXANDRU, 24</v>
      </c>
      <c r="B4" s="225"/>
      <c r="C4" s="225"/>
      <c r="D4" s="17"/>
      <c r="E4" s="17"/>
      <c r="F4" s="17"/>
    </row>
    <row r="5" spans="1:10" ht="15.75" x14ac:dyDescent="0.25">
      <c r="A5" s="225"/>
      <c r="B5" s="225"/>
      <c r="C5" s="225"/>
      <c r="D5" s="17"/>
      <c r="E5" s="17"/>
      <c r="F5" s="17"/>
    </row>
    <row r="6" spans="1:10" ht="15.75" x14ac:dyDescent="0.25">
      <c r="A6" s="464" t="s">
        <v>159</v>
      </c>
      <c r="B6" s="464"/>
      <c r="C6" s="464"/>
      <c r="D6" s="464"/>
      <c r="E6" s="464"/>
      <c r="F6" s="464"/>
      <c r="G6" s="464"/>
      <c r="H6" s="464"/>
    </row>
    <row r="7" spans="1:10" ht="52.5" customHeight="1" x14ac:dyDescent="0.25">
      <c r="A7" s="467" t="str">
        <f>'Descriere indicatori'!A19&amp;"c. "&amp;'Descriere indicatori'!B21</f>
        <v xml:space="preserve">I14c. Studii de cercetare, granturi şi proiecte de cercetare internaţionale/ naţionale/locale (MEN, CNCS, CEEX, MDRL), realizate prin centrele de cercetare ale universităţii/alte centre universitare şi/academice)** </v>
      </c>
      <c r="B7" s="467"/>
      <c r="C7" s="467"/>
      <c r="D7" s="467"/>
      <c r="E7" s="467"/>
      <c r="F7" s="467"/>
      <c r="G7" s="467"/>
      <c r="H7" s="467"/>
    </row>
    <row r="8" spans="1:10" ht="16.5" thickBot="1" x14ac:dyDescent="0.3">
      <c r="A8" s="52"/>
      <c r="B8" s="52"/>
      <c r="C8" s="52"/>
      <c r="D8" s="52"/>
      <c r="E8" s="52"/>
      <c r="F8" s="60"/>
      <c r="G8" s="60"/>
      <c r="H8" s="60"/>
    </row>
    <row r="9" spans="1:10" ht="60" x14ac:dyDescent="0.25">
      <c r="A9" s="190" t="s">
        <v>80</v>
      </c>
      <c r="B9" s="353" t="s">
        <v>102</v>
      </c>
      <c r="C9" s="399" t="s">
        <v>190</v>
      </c>
      <c r="D9" s="399" t="s">
        <v>101</v>
      </c>
      <c r="E9" s="353" t="s">
        <v>189</v>
      </c>
      <c r="F9" s="353" t="s">
        <v>187</v>
      </c>
      <c r="G9" s="399" t="s">
        <v>119</v>
      </c>
      <c r="H9" s="400" t="s">
        <v>196</v>
      </c>
      <c r="J9" s="230" t="s">
        <v>157</v>
      </c>
    </row>
    <row r="10" spans="1:10" ht="75" x14ac:dyDescent="0.25">
      <c r="A10" s="338"/>
      <c r="B10" s="338">
        <v>1</v>
      </c>
      <c r="C10" s="425" t="s">
        <v>646</v>
      </c>
      <c r="D10" s="338" t="s">
        <v>605</v>
      </c>
      <c r="E10" s="338" t="s">
        <v>606</v>
      </c>
      <c r="F10" s="426" t="s">
        <v>445</v>
      </c>
      <c r="G10" s="427">
        <v>2021</v>
      </c>
      <c r="H10" s="351">
        <f>15/2</f>
        <v>7.5</v>
      </c>
      <c r="J10" s="231" t="s">
        <v>218</v>
      </c>
    </row>
    <row r="11" spans="1:10" ht="75" x14ac:dyDescent="0.25">
      <c r="A11" s="338"/>
      <c r="B11" s="338">
        <v>2</v>
      </c>
      <c r="C11" s="425" t="s">
        <v>647</v>
      </c>
      <c r="D11" s="338" t="s">
        <v>605</v>
      </c>
      <c r="E11" s="338" t="s">
        <v>606</v>
      </c>
      <c r="F11" s="426" t="s">
        <v>445</v>
      </c>
      <c r="G11" s="427">
        <v>2020</v>
      </c>
      <c r="H11" s="351">
        <f>15/2</f>
        <v>7.5</v>
      </c>
      <c r="J11" s="349"/>
    </row>
    <row r="12" spans="1:10" ht="105" x14ac:dyDescent="0.25">
      <c r="A12" s="208">
        <v>1</v>
      </c>
      <c r="B12" s="344">
        <v>3</v>
      </c>
      <c r="C12" s="343" t="s">
        <v>442</v>
      </c>
      <c r="D12" s="343" t="s">
        <v>443</v>
      </c>
      <c r="E12" s="343" t="s">
        <v>444</v>
      </c>
      <c r="F12" s="343" t="s">
        <v>445</v>
      </c>
      <c r="G12" s="424">
        <v>2014</v>
      </c>
      <c r="H12" s="424">
        <v>7.5</v>
      </c>
    </row>
    <row r="13" spans="1:10" ht="390" x14ac:dyDescent="0.25">
      <c r="A13" s="208">
        <f>A12+1</f>
        <v>2</v>
      </c>
      <c r="B13" s="342">
        <v>4</v>
      </c>
      <c r="C13" s="341" t="s">
        <v>446</v>
      </c>
      <c r="D13" s="343" t="s">
        <v>443</v>
      </c>
      <c r="E13" s="343" t="s">
        <v>444</v>
      </c>
      <c r="F13" s="343" t="s">
        <v>445</v>
      </c>
      <c r="G13" s="424">
        <v>2014</v>
      </c>
      <c r="H13" s="424">
        <v>7.5</v>
      </c>
    </row>
    <row r="14" spans="1:10" ht="15.75" thickBot="1" x14ac:dyDescent="0.3">
      <c r="A14" s="404"/>
      <c r="B14" s="216"/>
      <c r="C14" s="205"/>
      <c r="D14" s="205"/>
      <c r="E14" s="205"/>
      <c r="F14" s="205"/>
      <c r="G14" s="401" t="str">
        <f>"Total "&amp;LEFT(A7,4)</f>
        <v>Total I14c</v>
      </c>
      <c r="H14" s="402">
        <f>SUM(H10:H13)</f>
        <v>30</v>
      </c>
    </row>
    <row r="16" spans="1:10" ht="53.25" customHeight="1" x14ac:dyDescent="0.25">
      <c r="A16" s="466"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16" s="466"/>
      <c r="C16" s="466"/>
      <c r="D16" s="466"/>
      <c r="E16" s="466"/>
      <c r="F16" s="466"/>
      <c r="G16" s="466"/>
      <c r="H16" s="466"/>
    </row>
    <row r="34" spans="1:9" ht="15.75" thickBot="1" x14ac:dyDescent="0.3"/>
    <row r="35" spans="1:9" ht="17.25" customHeight="1" thickBot="1" x14ac:dyDescent="0.3">
      <c r="A35" s="206"/>
      <c r="B35" s="207"/>
      <c r="C35" s="212"/>
      <c r="D35" s="212"/>
      <c r="E35" s="207"/>
      <c r="F35" s="207"/>
      <c r="G35" s="207"/>
      <c r="H35" s="212"/>
      <c r="I35" s="213"/>
    </row>
  </sheetData>
  <mergeCells count="3">
    <mergeCell ref="A6:H6"/>
    <mergeCell ref="A7:H7"/>
    <mergeCell ref="A16:H16"/>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26"/>
  <sheetViews>
    <sheetView zoomScale="85" zoomScaleNormal="85" workbookViewId="0">
      <selection activeCell="F12" sqref="F12"/>
    </sheetView>
  </sheetViews>
  <sheetFormatPr defaultRowHeight="15" x14ac:dyDescent="0.25"/>
  <cols>
    <col min="1" max="1" width="5.140625" customWidth="1"/>
    <col min="2" max="2" width="103.140625" customWidth="1"/>
    <col min="3" max="3" width="10.5703125" customWidth="1"/>
    <col min="4" max="4" width="9.7109375" customWidth="1"/>
    <col min="6" max="6" width="11.28515625" customWidth="1"/>
  </cols>
  <sheetData>
    <row r="1" spans="1:8" ht="15.75" x14ac:dyDescent="0.25">
      <c r="A1" s="224" t="str">
        <f>'Date initiale'!C3</f>
        <v>Universitatea de Arhitectură și Urbanism "Ion Mincu" București</v>
      </c>
      <c r="B1" s="224"/>
      <c r="C1" s="224"/>
      <c r="D1" s="17"/>
      <c r="E1" s="37"/>
    </row>
    <row r="2" spans="1:8" ht="15.75" x14ac:dyDescent="0.25">
      <c r="A2" s="224" t="str">
        <f>'Date initiale'!B4&amp;" "&amp;'Date initiale'!C4</f>
        <v>Facultatea ARHITECTURA</v>
      </c>
      <c r="B2" s="224"/>
      <c r="C2" s="224"/>
      <c r="D2" s="2"/>
      <c r="E2" s="37"/>
    </row>
    <row r="3" spans="1:8" ht="15.75" x14ac:dyDescent="0.25">
      <c r="A3" s="224" t="str">
        <f>'Date initiale'!B5&amp;" "&amp;'Date initiale'!C5</f>
        <v>Departamentul SINTEZA PROIECTARII</v>
      </c>
      <c r="B3" s="224"/>
      <c r="C3" s="224"/>
      <c r="D3" s="17"/>
      <c r="E3" s="37"/>
    </row>
    <row r="4" spans="1:8" x14ac:dyDescent="0.25">
      <c r="A4" s="118" t="str">
        <f>'Date initiale'!C6&amp;", "&amp;'Date initiale'!C7</f>
        <v>CRISAN ALEXANDRU, 24</v>
      </c>
      <c r="B4" s="118"/>
      <c r="C4" s="118"/>
    </row>
    <row r="5" spans="1:8" s="184" customFormat="1" x14ac:dyDescent="0.25">
      <c r="A5" s="118"/>
      <c r="B5" s="118"/>
      <c r="C5" s="118"/>
    </row>
    <row r="6" spans="1:8" ht="15.75" x14ac:dyDescent="0.25">
      <c r="A6" s="472" t="s">
        <v>159</v>
      </c>
      <c r="B6" s="472"/>
      <c r="C6" s="472"/>
      <c r="D6" s="472"/>
    </row>
    <row r="7" spans="1:8" s="184" customFormat="1" ht="15.75" customHeight="1" x14ac:dyDescent="0.25">
      <c r="A7" s="467" t="str">
        <f>'Descriere indicatori'!A22&amp;". "&amp;'Descriere indicatori'!B22</f>
        <v>I15. Premii / nominalizări / selecţionări obţinute la concursuri internaţionale de proiecte
organizate potrivit regulamentului UNESCO-UIA, ( Union Internationale des Architectes), Consiliul European al Urbanistilor ECTP, Federatia Internationala a Peisagistilor IFLA, AEEA, RIBA, Arhitect’s Council of Europe, The Royal Town Planning Institute RTPI, UNISCAPE, etc.) precum şi de alta instituţie de profil de nivel mondial sau european, in breasla arhitecţilor, urbaniştilor, planificatorilor urbani, peisagiştilor şi designerilor</v>
      </c>
      <c r="B7" s="467"/>
      <c r="C7" s="467"/>
      <c r="D7" s="467"/>
      <c r="E7" s="185"/>
      <c r="F7" s="185"/>
      <c r="G7" s="185"/>
      <c r="H7" s="185"/>
    </row>
    <row r="8" spans="1:8" ht="18.75" customHeight="1" thickBot="1" x14ac:dyDescent="0.3">
      <c r="A8" s="58"/>
      <c r="B8" s="58"/>
      <c r="C8" s="58"/>
      <c r="D8" s="58"/>
    </row>
    <row r="9" spans="1:8" ht="45.75" customHeight="1" x14ac:dyDescent="0.25">
      <c r="A9" s="190" t="s">
        <v>80</v>
      </c>
      <c r="B9" s="353" t="s">
        <v>107</v>
      </c>
      <c r="C9" s="353" t="s">
        <v>119</v>
      </c>
      <c r="D9" s="428" t="s">
        <v>196</v>
      </c>
      <c r="E9" s="28"/>
      <c r="F9" s="230" t="s">
        <v>157</v>
      </c>
    </row>
    <row r="10" spans="1:8" ht="30" x14ac:dyDescent="0.25">
      <c r="A10" s="208">
        <v>1</v>
      </c>
      <c r="B10" s="340" t="s">
        <v>447</v>
      </c>
      <c r="C10" s="338">
        <v>2015</v>
      </c>
      <c r="D10" s="338">
        <v>30</v>
      </c>
      <c r="F10" s="231" t="s">
        <v>219</v>
      </c>
    </row>
    <row r="11" spans="1:8" ht="30" x14ac:dyDescent="0.25">
      <c r="A11" s="208">
        <f>A10+1</f>
        <v>2</v>
      </c>
      <c r="B11" s="343" t="s">
        <v>452</v>
      </c>
      <c r="C11" s="344">
        <v>2015</v>
      </c>
      <c r="D11" s="430">
        <v>10</v>
      </c>
    </row>
    <row r="12" spans="1:8" s="184" customFormat="1" ht="30" x14ac:dyDescent="0.25">
      <c r="A12" s="208">
        <f t="shared" ref="A12:A14" si="0">A11+1</f>
        <v>3</v>
      </c>
      <c r="B12" s="343" t="s">
        <v>448</v>
      </c>
      <c r="C12" s="344">
        <v>2015</v>
      </c>
      <c r="D12" s="430">
        <v>30</v>
      </c>
    </row>
    <row r="13" spans="1:8" s="184" customFormat="1" ht="30" x14ac:dyDescent="0.25">
      <c r="A13" s="208">
        <f t="shared" si="0"/>
        <v>4</v>
      </c>
      <c r="B13" s="340" t="s">
        <v>449</v>
      </c>
      <c r="C13" s="338">
        <v>2014</v>
      </c>
      <c r="D13" s="403">
        <v>30</v>
      </c>
    </row>
    <row r="14" spans="1:8" s="184" customFormat="1" ht="60" x14ac:dyDescent="0.25">
      <c r="A14" s="208">
        <f t="shared" si="0"/>
        <v>5</v>
      </c>
      <c r="B14" s="322" t="s">
        <v>450</v>
      </c>
      <c r="C14" s="338" t="s">
        <v>451</v>
      </c>
      <c r="D14" s="403">
        <v>10</v>
      </c>
    </row>
    <row r="15" spans="1:8" ht="15.75" thickBot="1" x14ac:dyDescent="0.3">
      <c r="A15" s="429"/>
      <c r="B15" s="204"/>
      <c r="C15" s="401" t="str">
        <f>"Total "&amp;LEFT(A7,3)</f>
        <v>Total I15</v>
      </c>
      <c r="D15" s="412">
        <f>SUM(D10:D14)</f>
        <v>110</v>
      </c>
    </row>
    <row r="16" spans="1:8" ht="15.75" x14ac:dyDescent="0.25">
      <c r="A16" s="31"/>
      <c r="B16" s="21"/>
      <c r="C16" s="21"/>
      <c r="D16" s="21"/>
    </row>
    <row r="17" spans="1:4" x14ac:dyDescent="0.25">
      <c r="A17" s="20"/>
      <c r="B17" s="20"/>
      <c r="C17" s="20"/>
      <c r="D17" s="20"/>
    </row>
    <row r="21" spans="1:4" x14ac:dyDescent="0.25">
      <c r="A21" s="20"/>
      <c r="B21" s="18"/>
    </row>
    <row r="22" spans="1:4" x14ac:dyDescent="0.25">
      <c r="A22" s="20"/>
      <c r="B22" s="18"/>
    </row>
    <row r="23" spans="1:4" x14ac:dyDescent="0.25">
      <c r="A23" s="20"/>
    </row>
    <row r="24" spans="1:4" x14ac:dyDescent="0.25">
      <c r="A24" s="20"/>
    </row>
    <row r="25" spans="1:4" x14ac:dyDescent="0.25">
      <c r="A25" s="20"/>
    </row>
    <row r="26" spans="1:4" x14ac:dyDescent="0.25">
      <c r="A26" s="20"/>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16"/>
  <sheetViews>
    <sheetView zoomScale="85" zoomScaleNormal="85" workbookViewId="0">
      <selection activeCell="D16" sqref="D16"/>
    </sheetView>
  </sheetViews>
  <sheetFormatPr defaultRowHeight="15" x14ac:dyDescent="0.25"/>
  <cols>
    <col min="1" max="1" width="5.140625" customWidth="1"/>
    <col min="2" max="2" width="103.140625" customWidth="1"/>
    <col min="3" max="3" width="10.5703125" customWidth="1"/>
    <col min="4" max="4" width="9.7109375" customWidth="1"/>
    <col min="6" max="6" width="10.42578125" customWidth="1"/>
  </cols>
  <sheetData>
    <row r="1" spans="1:11" ht="15.75" x14ac:dyDescent="0.25">
      <c r="A1" s="224" t="str">
        <f>'Date initiale'!C3</f>
        <v>Universitatea de Arhitectură și Urbanism "Ion Mincu" București</v>
      </c>
      <c r="B1" s="224"/>
      <c r="C1" s="224"/>
      <c r="D1" s="17"/>
    </row>
    <row r="2" spans="1:11" ht="15.75" x14ac:dyDescent="0.25">
      <c r="A2" s="224" t="str">
        <f>'Date initiale'!B4&amp;" "&amp;'Date initiale'!C4</f>
        <v>Facultatea ARHITECTURA</v>
      </c>
      <c r="B2" s="224"/>
      <c r="C2" s="224"/>
      <c r="D2" s="2"/>
    </row>
    <row r="3" spans="1:11" ht="15.75" x14ac:dyDescent="0.25">
      <c r="A3" s="224" t="str">
        <f>'Date initiale'!B5&amp;" "&amp;'Date initiale'!C5</f>
        <v>Departamentul SINTEZA PROIECTARII</v>
      </c>
      <c r="B3" s="224"/>
      <c r="C3" s="224"/>
      <c r="D3" s="17"/>
    </row>
    <row r="4" spans="1:11" x14ac:dyDescent="0.25">
      <c r="A4" s="118" t="str">
        <f>'Date initiale'!C6&amp;", "&amp;'Date initiale'!C7</f>
        <v>CRISAN ALEXANDRU, 24</v>
      </c>
      <c r="B4" s="118"/>
      <c r="C4" s="118"/>
    </row>
    <row r="5" spans="1:11" s="184" customFormat="1" x14ac:dyDescent="0.25">
      <c r="A5" s="118"/>
      <c r="B5" s="118"/>
      <c r="C5" s="118"/>
    </row>
    <row r="6" spans="1:11" x14ac:dyDescent="0.25">
      <c r="A6" s="473" t="s">
        <v>159</v>
      </c>
      <c r="B6" s="473"/>
      <c r="C6" s="473"/>
      <c r="D6" s="473"/>
    </row>
    <row r="7" spans="1:11" s="50" customFormat="1" ht="40.5" customHeight="1" x14ac:dyDescent="0.25">
      <c r="A7" s="474" t="str">
        <f>'Descriere indicatori'!A23&amp;". "&amp;'Descriere indicatori'!B23</f>
        <v xml:space="preserve">I16. Premii/nominalizări/selecţionări obţinute pentru concursuri naţionale de proiecte (organizate potrivit regulamentului UNESCO-UIA, girate de OAR/UAR/RUR, concursuri RUR - Registrul Urbaniştilor din România) </v>
      </c>
      <c r="B7" s="474"/>
      <c r="C7" s="474"/>
      <c r="D7" s="474"/>
    </row>
    <row r="8" spans="1:11" ht="15.75" thickBot="1" x14ac:dyDescent="0.3"/>
    <row r="9" spans="1:11" ht="48.75" customHeight="1" x14ac:dyDescent="0.25">
      <c r="A9" s="190" t="s">
        <v>80</v>
      </c>
      <c r="B9" s="191" t="s">
        <v>107</v>
      </c>
      <c r="C9" s="191" t="s">
        <v>119</v>
      </c>
      <c r="D9" s="431" t="s">
        <v>196</v>
      </c>
      <c r="F9" s="230" t="s">
        <v>157</v>
      </c>
    </row>
    <row r="10" spans="1:11" s="50" customFormat="1" ht="30" x14ac:dyDescent="0.25">
      <c r="A10" s="433">
        <v>1</v>
      </c>
      <c r="B10" s="350" t="s">
        <v>453</v>
      </c>
      <c r="C10" s="351">
        <v>2016</v>
      </c>
      <c r="D10" s="351">
        <v>30</v>
      </c>
      <c r="F10" s="349" t="s">
        <v>220</v>
      </c>
      <c r="K10" s="51"/>
    </row>
    <row r="11" spans="1:11" s="50" customFormat="1" ht="30" x14ac:dyDescent="0.25">
      <c r="A11" s="433">
        <f>A10+1</f>
        <v>2</v>
      </c>
      <c r="B11" s="350" t="s">
        <v>454</v>
      </c>
      <c r="C11" s="351">
        <v>2015</v>
      </c>
      <c r="D11" s="434">
        <v>30</v>
      </c>
      <c r="K11" s="51"/>
    </row>
    <row r="12" spans="1:11" s="50" customFormat="1" ht="30" x14ac:dyDescent="0.25">
      <c r="A12" s="433">
        <f t="shared" ref="A12:A15" si="0">A11+1</f>
        <v>3</v>
      </c>
      <c r="B12" s="350" t="s">
        <v>455</v>
      </c>
      <c r="C12" s="351">
        <v>2008</v>
      </c>
      <c r="D12" s="434">
        <v>30</v>
      </c>
      <c r="K12" s="51"/>
    </row>
    <row r="13" spans="1:11" s="50" customFormat="1" x14ac:dyDescent="0.25">
      <c r="A13" s="433">
        <f t="shared" si="0"/>
        <v>4</v>
      </c>
      <c r="B13" s="350" t="s">
        <v>456</v>
      </c>
      <c r="C13" s="351">
        <v>2007</v>
      </c>
      <c r="D13" s="434">
        <v>30</v>
      </c>
      <c r="K13" s="51"/>
    </row>
    <row r="14" spans="1:11" s="50" customFormat="1" ht="30" x14ac:dyDescent="0.25">
      <c r="A14" s="433">
        <f t="shared" si="0"/>
        <v>5</v>
      </c>
      <c r="B14" s="350" t="s">
        <v>457</v>
      </c>
      <c r="C14" s="351">
        <v>2007</v>
      </c>
      <c r="D14" s="434">
        <v>30</v>
      </c>
      <c r="K14" s="51"/>
    </row>
    <row r="15" spans="1:11" s="50" customFormat="1" ht="30" x14ac:dyDescent="0.25">
      <c r="A15" s="433">
        <f t="shared" si="0"/>
        <v>6</v>
      </c>
      <c r="B15" s="350" t="s">
        <v>458</v>
      </c>
      <c r="C15" s="351">
        <v>2004</v>
      </c>
      <c r="D15" s="434">
        <v>30</v>
      </c>
      <c r="K15" s="51"/>
    </row>
    <row r="16" spans="1:11" ht="15.75" thickBot="1" x14ac:dyDescent="0.3">
      <c r="A16" s="432"/>
      <c r="B16" s="118"/>
      <c r="C16" s="358" t="str">
        <f>"Total "&amp;LEFT(A7,3)</f>
        <v>Total I16</v>
      </c>
      <c r="D16" s="380">
        <f>SUM(D10:D15)</f>
        <v>180</v>
      </c>
      <c r="K16" s="50"/>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36"/>
  <sheetViews>
    <sheetView topLeftCell="A7" zoomScale="85" zoomScaleNormal="85" workbookViewId="0">
      <selection activeCell="J17" sqref="J17"/>
    </sheetView>
  </sheetViews>
  <sheetFormatPr defaultRowHeight="15" x14ac:dyDescent="0.25"/>
  <cols>
    <col min="1" max="1" width="5.140625" customWidth="1"/>
    <col min="2" max="2" width="103.140625" customWidth="1"/>
    <col min="3" max="3" width="10.5703125" customWidth="1"/>
    <col min="4" max="4" width="9.7109375" customWidth="1"/>
  </cols>
  <sheetData>
    <row r="1" spans="1:11" ht="15.75" x14ac:dyDescent="0.25">
      <c r="A1" s="224" t="str">
        <f>'Date initiale'!C3</f>
        <v>Universitatea de Arhitectură și Urbanism "Ion Mincu" București</v>
      </c>
      <c r="B1" s="224"/>
      <c r="C1" s="224"/>
      <c r="D1" s="17"/>
      <c r="E1" s="37"/>
    </row>
    <row r="2" spans="1:11" ht="15.75" x14ac:dyDescent="0.25">
      <c r="A2" s="224" t="str">
        <f>'Date initiale'!B4&amp;" "&amp;'Date initiale'!C4</f>
        <v>Facultatea ARHITECTURA</v>
      </c>
      <c r="B2" s="224"/>
      <c r="C2" s="224"/>
      <c r="D2" s="37"/>
      <c r="E2" s="37"/>
    </row>
    <row r="3" spans="1:11" ht="15.75" x14ac:dyDescent="0.25">
      <c r="A3" s="224" t="str">
        <f>'Date initiale'!B5&amp;" "&amp;'Date initiale'!C5</f>
        <v>Departamentul SINTEZA PROIECTARII</v>
      </c>
      <c r="B3" s="224"/>
      <c r="C3" s="224"/>
      <c r="D3" s="17"/>
      <c r="E3" s="37"/>
    </row>
    <row r="4" spans="1:11" x14ac:dyDescent="0.25">
      <c r="A4" s="118" t="str">
        <f>'Date initiale'!C6&amp;", "&amp;'Date initiale'!C7</f>
        <v>CRISAN ALEXANDRU, 24</v>
      </c>
      <c r="B4" s="118"/>
      <c r="C4" s="118"/>
    </row>
    <row r="5" spans="1:11" s="184" customFormat="1" x14ac:dyDescent="0.25">
      <c r="A5" s="118"/>
      <c r="B5" s="118"/>
      <c r="C5" s="118"/>
    </row>
    <row r="6" spans="1:11" ht="34.5" customHeight="1" x14ac:dyDescent="0.25">
      <c r="A6" s="472" t="s">
        <v>159</v>
      </c>
      <c r="B6" s="472"/>
      <c r="C6" s="472"/>
      <c r="D6" s="472"/>
    </row>
    <row r="7" spans="1:11" s="184" customFormat="1" ht="34.5" customHeight="1" x14ac:dyDescent="0.25">
      <c r="A7" s="475" t="str">
        <f>'Descriere indicatori'!A24&amp;". "&amp;'Descriere indicatori'!B24</f>
        <v xml:space="preserve">I17. Premii/nominalizări la Bienala, Anuală de Arhitectură Bucureşti ori premii/nominalizări la alte concursuri şi licitaţii publice câştigate la nivel naţional, regional şi/sau local de arhitectură, urbanism, peisagistică şi design*** </v>
      </c>
      <c r="B7" s="475"/>
      <c r="C7" s="475"/>
      <c r="D7" s="475"/>
    </row>
    <row r="8" spans="1:11" ht="16.5" customHeight="1" thickBot="1" x14ac:dyDescent="0.3">
      <c r="A8" s="53"/>
      <c r="B8" s="53"/>
      <c r="C8" s="53"/>
      <c r="D8" s="53"/>
    </row>
    <row r="9" spans="1:11" ht="42.75" customHeight="1" x14ac:dyDescent="0.25">
      <c r="A9" s="190" t="s">
        <v>80</v>
      </c>
      <c r="B9" s="191" t="s">
        <v>107</v>
      </c>
      <c r="C9" s="191" t="s">
        <v>119</v>
      </c>
      <c r="D9" s="431" t="s">
        <v>108</v>
      </c>
      <c r="E9" s="28"/>
      <c r="F9" s="230" t="s">
        <v>157</v>
      </c>
    </row>
    <row r="10" spans="1:11" s="50" customFormat="1" ht="34.5" customHeight="1" x14ac:dyDescent="0.25">
      <c r="A10" s="338">
        <v>1</v>
      </c>
      <c r="B10" s="350" t="s">
        <v>603</v>
      </c>
      <c r="C10" s="351">
        <v>2023</v>
      </c>
      <c r="D10" s="351">
        <v>10</v>
      </c>
      <c r="E10" s="352"/>
      <c r="F10" s="231" t="s">
        <v>221</v>
      </c>
    </row>
    <row r="11" spans="1:11" s="50" customFormat="1" ht="33.75" customHeight="1" x14ac:dyDescent="0.25">
      <c r="A11" s="338">
        <f>A10+1</f>
        <v>2</v>
      </c>
      <c r="B11" s="350" t="s">
        <v>602</v>
      </c>
      <c r="C11" s="351">
        <v>2023</v>
      </c>
      <c r="D11" s="351">
        <v>10</v>
      </c>
      <c r="E11" s="352"/>
      <c r="F11" s="349"/>
    </row>
    <row r="12" spans="1:11" s="50" customFormat="1" ht="27" customHeight="1" x14ac:dyDescent="0.25">
      <c r="A12" s="338">
        <f t="shared" ref="A12:A24" si="0">A11+1</f>
        <v>3</v>
      </c>
      <c r="B12" s="350" t="s">
        <v>604</v>
      </c>
      <c r="C12" s="351">
        <v>2023</v>
      </c>
      <c r="D12" s="351">
        <v>5</v>
      </c>
      <c r="E12" s="352"/>
      <c r="F12" s="349"/>
    </row>
    <row r="13" spans="1:11" s="50" customFormat="1" ht="33" customHeight="1" x14ac:dyDescent="0.25">
      <c r="A13" s="338">
        <f t="shared" si="0"/>
        <v>4</v>
      </c>
      <c r="B13" s="350" t="s">
        <v>599</v>
      </c>
      <c r="C13" s="351">
        <v>2021</v>
      </c>
      <c r="D13" s="351">
        <v>5</v>
      </c>
      <c r="E13" s="352"/>
      <c r="F13" s="349"/>
    </row>
    <row r="14" spans="1:11" s="50" customFormat="1" ht="27" customHeight="1" x14ac:dyDescent="0.25">
      <c r="A14" s="338">
        <f t="shared" si="0"/>
        <v>5</v>
      </c>
      <c r="B14" s="350" t="s">
        <v>600</v>
      </c>
      <c r="C14" s="351">
        <v>2021</v>
      </c>
      <c r="D14" s="351">
        <v>10</v>
      </c>
      <c r="E14" s="352"/>
      <c r="F14" s="349"/>
    </row>
    <row r="15" spans="1:11" s="50" customFormat="1" ht="34.5" customHeight="1" x14ac:dyDescent="0.25">
      <c r="A15" s="338">
        <f t="shared" si="0"/>
        <v>6</v>
      </c>
      <c r="B15" s="350" t="s">
        <v>601</v>
      </c>
      <c r="C15" s="351">
        <v>2021</v>
      </c>
      <c r="D15" s="351">
        <v>5</v>
      </c>
      <c r="E15" s="352"/>
      <c r="F15" s="349"/>
    </row>
    <row r="16" spans="1:11" ht="90" x14ac:dyDescent="0.25">
      <c r="A16" s="338">
        <f t="shared" si="0"/>
        <v>7</v>
      </c>
      <c r="B16" s="340" t="s">
        <v>459</v>
      </c>
      <c r="C16" s="338">
        <v>2016</v>
      </c>
      <c r="D16" s="338">
        <v>5</v>
      </c>
      <c r="E16" s="28"/>
      <c r="K16" s="20"/>
    </row>
    <row r="17" spans="1:11" ht="30" x14ac:dyDescent="0.25">
      <c r="A17" s="338">
        <f t="shared" si="0"/>
        <v>8</v>
      </c>
      <c r="B17" s="340" t="s">
        <v>460</v>
      </c>
      <c r="C17" s="338">
        <v>2014</v>
      </c>
      <c r="D17" s="403">
        <v>5</v>
      </c>
      <c r="K17" s="50"/>
    </row>
    <row r="18" spans="1:11" ht="30" x14ac:dyDescent="0.25">
      <c r="A18" s="338">
        <f t="shared" si="0"/>
        <v>9</v>
      </c>
      <c r="B18" s="340" t="s">
        <v>461</v>
      </c>
      <c r="C18" s="338">
        <v>2014</v>
      </c>
      <c r="D18" s="403">
        <v>10</v>
      </c>
    </row>
    <row r="19" spans="1:11" ht="30" x14ac:dyDescent="0.25">
      <c r="A19" s="338">
        <f t="shared" si="0"/>
        <v>10</v>
      </c>
      <c r="B19" s="340" t="s">
        <v>462</v>
      </c>
      <c r="C19" s="338">
        <v>2013</v>
      </c>
      <c r="D19" s="403">
        <v>5</v>
      </c>
    </row>
    <row r="20" spans="1:11" ht="30" x14ac:dyDescent="0.25">
      <c r="A20" s="338">
        <f t="shared" si="0"/>
        <v>11</v>
      </c>
      <c r="B20" s="340" t="s">
        <v>463</v>
      </c>
      <c r="C20" s="338">
        <v>2013</v>
      </c>
      <c r="D20" s="403">
        <v>5</v>
      </c>
    </row>
    <row r="21" spans="1:11" ht="30" x14ac:dyDescent="0.25">
      <c r="A21" s="338">
        <f t="shared" si="0"/>
        <v>12</v>
      </c>
      <c r="B21" s="340" t="s">
        <v>464</v>
      </c>
      <c r="C21" s="338">
        <v>2013</v>
      </c>
      <c r="D21" s="403">
        <v>5</v>
      </c>
    </row>
    <row r="22" spans="1:11" s="32" customFormat="1" ht="30" x14ac:dyDescent="0.25">
      <c r="A22" s="338">
        <f t="shared" si="0"/>
        <v>13</v>
      </c>
      <c r="B22" s="340" t="s">
        <v>465</v>
      </c>
      <c r="C22" s="338">
        <v>2012</v>
      </c>
      <c r="D22" s="403">
        <v>10</v>
      </c>
    </row>
    <row r="23" spans="1:11" ht="30" x14ac:dyDescent="0.25">
      <c r="A23" s="338">
        <f t="shared" si="0"/>
        <v>14</v>
      </c>
      <c r="B23" s="340" t="s">
        <v>466</v>
      </c>
      <c r="C23" s="338">
        <v>2009</v>
      </c>
      <c r="D23" s="403">
        <v>5</v>
      </c>
    </row>
    <row r="24" spans="1:11" x14ac:dyDescent="0.25">
      <c r="A24" s="338">
        <f t="shared" si="0"/>
        <v>15</v>
      </c>
      <c r="B24" s="340" t="s">
        <v>467</v>
      </c>
      <c r="C24" s="338">
        <v>2008</v>
      </c>
      <c r="D24" s="403">
        <v>5</v>
      </c>
    </row>
    <row r="25" spans="1:11" s="20" customFormat="1" ht="15.75" thickBot="1" x14ac:dyDescent="0.3">
      <c r="A25" s="435"/>
      <c r="B25" s="269"/>
      <c r="C25" s="358" t="str">
        <f>"Total "&amp;LEFT(A7,3)</f>
        <v>Total I17</v>
      </c>
      <c r="D25" s="436">
        <f>SUM(D10:D24)</f>
        <v>100</v>
      </c>
    </row>
    <row r="26" spans="1:11" x14ac:dyDescent="0.25">
      <c r="B26" s="18"/>
    </row>
    <row r="27" spans="1:11" ht="53.25" customHeight="1" x14ac:dyDescent="0.25">
      <c r="A27" s="466" t="str">
        <f>'Descriere indicatori'!A34</f>
        <v>*** Deoarece nu există încă recunoaşterea de către CNADTCU a publicaţiilor în domeniu şi a organizaţiilor profesionale specifice, se propune luarea în consideraţie a BDI, BDN şi a organizaţiilor profesionale de prestigiu recunoscute pentru Arhitectură şi Urbanism, precum şi pentru domenii conexe, la nivel internaţional şi/sau naţional.</v>
      </c>
      <c r="B27" s="466"/>
      <c r="C27" s="466"/>
      <c r="D27" s="466"/>
      <c r="E27" s="233"/>
      <c r="F27" s="233"/>
      <c r="G27" s="233"/>
      <c r="H27" s="233"/>
    </row>
    <row r="28" spans="1:11" x14ac:dyDescent="0.25">
      <c r="B28" s="18"/>
    </row>
    <row r="29" spans="1:11" x14ac:dyDescent="0.25">
      <c r="B29" s="18"/>
    </row>
    <row r="30" spans="1:11" x14ac:dyDescent="0.25">
      <c r="B30" s="18"/>
    </row>
    <row r="31" spans="1:11" x14ac:dyDescent="0.25">
      <c r="B31" s="18"/>
    </row>
    <row r="32" spans="1:11" x14ac:dyDescent="0.25">
      <c r="B32" s="18"/>
    </row>
    <row r="33" spans="2:2" x14ac:dyDescent="0.25">
      <c r="B33" s="18"/>
    </row>
    <row r="34" spans="2:2" x14ac:dyDescent="0.25">
      <c r="B34" s="18"/>
    </row>
    <row r="35" spans="2:2" x14ac:dyDescent="0.25">
      <c r="B35" s="18"/>
    </row>
    <row r="36" spans="2:2" x14ac:dyDescent="0.25">
      <c r="B36" s="18"/>
    </row>
  </sheetData>
  <mergeCells count="3">
    <mergeCell ref="A6:D6"/>
    <mergeCell ref="A7:D7"/>
    <mergeCell ref="A27:D2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0"/>
  <sheetViews>
    <sheetView zoomScale="85" zoomScaleNormal="85" workbookViewId="0">
      <selection activeCell="A6" sqref="A6:E6"/>
    </sheetView>
  </sheetViews>
  <sheetFormatPr defaultRowHeight="15" x14ac:dyDescent="0.25"/>
  <cols>
    <col min="1" max="1" width="5.140625" customWidth="1"/>
    <col min="2" max="2" width="27.140625" customWidth="1"/>
    <col min="3" max="3" width="75.7109375" customWidth="1"/>
    <col min="4" max="4" width="10.5703125" style="184" customWidth="1"/>
    <col min="5" max="5" width="9.7109375" customWidth="1"/>
    <col min="7" max="7" width="14.140625" customWidth="1"/>
  </cols>
  <sheetData>
    <row r="1" spans="1:11" x14ac:dyDescent="0.25">
      <c r="A1" s="226" t="str">
        <f>'Date initiale'!C3</f>
        <v>Universitatea de Arhitectură și Urbanism "Ion Mincu" București</v>
      </c>
      <c r="B1" s="226"/>
      <c r="D1" s="226"/>
    </row>
    <row r="2" spans="1:11" ht="15.75" x14ac:dyDescent="0.25">
      <c r="A2" s="224" t="str">
        <f>'Date initiale'!B4&amp;" "&amp;'Date initiale'!C4</f>
        <v>Facultatea ARHITECTURA</v>
      </c>
      <c r="B2" s="224"/>
      <c r="C2" s="17"/>
      <c r="D2" s="224"/>
      <c r="E2" s="17"/>
    </row>
    <row r="3" spans="1:11" ht="15.75" x14ac:dyDescent="0.25">
      <c r="A3" s="224" t="str">
        <f>'Date initiale'!B5&amp;" "&amp;'Date initiale'!C5</f>
        <v>Departamentul SINTEZA PROIECTARII</v>
      </c>
      <c r="B3" s="224"/>
      <c r="C3" s="17"/>
      <c r="D3" s="224"/>
      <c r="E3" s="17"/>
    </row>
    <row r="4" spans="1:11" ht="15.75" x14ac:dyDescent="0.25">
      <c r="A4" s="465" t="str">
        <f>'Date initiale'!C6&amp;", "&amp;'Date initiale'!C7</f>
        <v>CRISAN ALEXANDRU, 24</v>
      </c>
      <c r="B4" s="465"/>
      <c r="C4" s="476"/>
      <c r="D4" s="476"/>
      <c r="E4" s="476"/>
    </row>
    <row r="5" spans="1:11" s="184" customFormat="1" ht="15.75" x14ac:dyDescent="0.25">
      <c r="A5" s="225"/>
      <c r="B5" s="225"/>
      <c r="C5" s="17"/>
      <c r="D5" s="225"/>
      <c r="E5" s="17"/>
    </row>
    <row r="6" spans="1:11" ht="15.75" x14ac:dyDescent="0.25">
      <c r="A6" s="470" t="s">
        <v>159</v>
      </c>
      <c r="B6" s="470"/>
      <c r="C6" s="470"/>
      <c r="D6" s="470"/>
      <c r="E6" s="470"/>
    </row>
    <row r="7" spans="1:11" ht="67.5" customHeight="1" x14ac:dyDescent="0.25">
      <c r="A7" s="475" t="str">
        <f>'Descriere indicatori'!A25&amp;". "&amp;'Descriere indicatori'!B25</f>
        <v xml:space="preserve">I18.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75"/>
      <c r="C7" s="475"/>
      <c r="D7" s="475"/>
      <c r="E7" s="475"/>
      <c r="F7" s="35"/>
      <c r="G7" s="35"/>
      <c r="H7" s="35"/>
      <c r="I7" s="35"/>
    </row>
    <row r="8" spans="1:11" s="20" customFormat="1" ht="20.25" customHeight="1" thickBot="1" x14ac:dyDescent="0.3">
      <c r="A8" s="53"/>
      <c r="B8" s="53"/>
      <c r="C8" s="53"/>
      <c r="D8" s="53"/>
      <c r="E8" s="53"/>
      <c r="F8" s="56"/>
      <c r="G8" s="56"/>
      <c r="H8" s="56"/>
      <c r="I8" s="56"/>
    </row>
    <row r="9" spans="1:11" ht="30.75" thickBot="1" x14ac:dyDescent="0.3">
      <c r="A9" s="157" t="s">
        <v>80</v>
      </c>
      <c r="B9" s="207" t="s">
        <v>199</v>
      </c>
      <c r="C9" s="207" t="s">
        <v>112</v>
      </c>
      <c r="D9" s="207" t="s">
        <v>111</v>
      </c>
      <c r="E9" s="213" t="s">
        <v>196</v>
      </c>
      <c r="G9" s="230" t="s">
        <v>157</v>
      </c>
      <c r="K9" s="20"/>
    </row>
    <row r="10" spans="1:11" s="184" customFormat="1" x14ac:dyDescent="0.25">
      <c r="A10" s="239">
        <v>1</v>
      </c>
      <c r="B10" s="240"/>
      <c r="C10" s="241"/>
      <c r="D10" s="217"/>
      <c r="E10" s="284"/>
      <c r="G10" s="231" t="s">
        <v>222</v>
      </c>
      <c r="K10" s="20"/>
    </row>
    <row r="11" spans="1:11" s="184" customFormat="1" x14ac:dyDescent="0.25">
      <c r="A11" s="199">
        <f>A10+1</f>
        <v>2</v>
      </c>
      <c r="B11" s="215"/>
      <c r="C11" s="237"/>
      <c r="D11" s="130"/>
      <c r="E11" s="277"/>
      <c r="K11" s="20"/>
    </row>
    <row r="12" spans="1:11" s="184" customFormat="1" x14ac:dyDescent="0.25">
      <c r="A12" s="199">
        <f t="shared" ref="A12:A19" si="0">A11+1</f>
        <v>3</v>
      </c>
      <c r="B12" s="215"/>
      <c r="C12" s="237"/>
      <c r="D12" s="130"/>
      <c r="E12" s="277"/>
      <c r="K12" s="20"/>
    </row>
    <row r="13" spans="1:11" s="184" customFormat="1" x14ac:dyDescent="0.25">
      <c r="A13" s="199">
        <f t="shared" si="0"/>
        <v>4</v>
      </c>
      <c r="B13" s="215"/>
      <c r="C13" s="237"/>
      <c r="D13" s="130"/>
      <c r="E13" s="277"/>
      <c r="K13" s="20"/>
    </row>
    <row r="14" spans="1:11" x14ac:dyDescent="0.25">
      <c r="A14" s="199">
        <f t="shared" si="0"/>
        <v>5</v>
      </c>
      <c r="B14" s="215"/>
      <c r="C14" s="237"/>
      <c r="D14" s="130"/>
      <c r="E14" s="277"/>
      <c r="K14" s="20"/>
    </row>
    <row r="15" spans="1:11" s="184" customFormat="1" x14ac:dyDescent="0.25">
      <c r="A15" s="199">
        <f t="shared" si="0"/>
        <v>6</v>
      </c>
      <c r="B15" s="215"/>
      <c r="C15" s="237"/>
      <c r="D15" s="130"/>
      <c r="E15" s="277"/>
      <c r="K15" s="20"/>
    </row>
    <row r="16" spans="1:11" s="184" customFormat="1" x14ac:dyDescent="0.25">
      <c r="A16" s="199">
        <f t="shared" si="0"/>
        <v>7</v>
      </c>
      <c r="B16" s="215"/>
      <c r="C16" s="237"/>
      <c r="D16" s="130"/>
      <c r="E16" s="277"/>
      <c r="K16" s="20"/>
    </row>
    <row r="17" spans="1:11" s="184" customFormat="1" x14ac:dyDescent="0.25">
      <c r="A17" s="199">
        <f t="shared" si="0"/>
        <v>8</v>
      </c>
      <c r="B17" s="215"/>
      <c r="C17" s="237"/>
      <c r="D17" s="130"/>
      <c r="E17" s="277"/>
      <c r="K17" s="20"/>
    </row>
    <row r="18" spans="1:11" s="184" customFormat="1" x14ac:dyDescent="0.25">
      <c r="A18" s="199">
        <f t="shared" si="0"/>
        <v>9</v>
      </c>
      <c r="B18" s="215"/>
      <c r="C18" s="237"/>
      <c r="D18" s="130"/>
      <c r="E18" s="277"/>
      <c r="K18" s="20"/>
    </row>
    <row r="19" spans="1:11" s="184" customFormat="1" ht="15.75" thickBot="1" x14ac:dyDescent="0.3">
      <c r="A19" s="202">
        <f t="shared" si="0"/>
        <v>10</v>
      </c>
      <c r="B19" s="242"/>
      <c r="C19" s="243"/>
      <c r="D19" s="137"/>
      <c r="E19" s="285"/>
      <c r="K19" s="20"/>
    </row>
    <row r="20" spans="1:11" ht="15.75" thickBot="1" x14ac:dyDescent="0.3">
      <c r="A20" s="291"/>
      <c r="B20" s="205"/>
      <c r="C20" s="238"/>
      <c r="D20" s="161" t="str">
        <f>"Total "&amp;LEFT(A7,3)</f>
        <v>Total I18</v>
      </c>
      <c r="E20" s="162">
        <f>SUM(E10:E19)</f>
        <v>0</v>
      </c>
      <c r="K20" s="51"/>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84"/>
  <sheetViews>
    <sheetView tabSelected="1" topLeftCell="A75" zoomScale="85" zoomScaleNormal="85" workbookViewId="0">
      <selection activeCell="B77" sqref="B77"/>
    </sheetView>
  </sheetViews>
  <sheetFormatPr defaultRowHeight="15" x14ac:dyDescent="0.25"/>
  <cols>
    <col min="1" max="1" width="5.140625" customWidth="1"/>
    <col min="2" max="2" width="86.28515625" customWidth="1"/>
    <col min="3" max="3" width="17.140625" style="184" customWidth="1"/>
    <col min="4" max="4" width="10.5703125" customWidth="1"/>
    <col min="5" max="5" width="9.7109375" customWidth="1"/>
    <col min="7" max="7" width="13.42578125" customWidth="1"/>
  </cols>
  <sheetData>
    <row r="1" spans="1:8" ht="15.75" x14ac:dyDescent="0.25">
      <c r="A1" s="224" t="str">
        <f>'Date initiale'!C3</f>
        <v>Universitatea de Arhitectură și Urbanism "Ion Mincu" București</v>
      </c>
      <c r="B1" s="224"/>
      <c r="C1" s="224"/>
      <c r="D1" s="224"/>
      <c r="E1" s="17"/>
    </row>
    <row r="2" spans="1:8" ht="15.75" x14ac:dyDescent="0.25">
      <c r="A2" s="224" t="str">
        <f>'Date initiale'!B4&amp;" "&amp;'Date initiale'!C4</f>
        <v>Facultatea ARHITECTURA</v>
      </c>
      <c r="B2" s="224"/>
      <c r="C2" s="224"/>
      <c r="D2" s="224"/>
      <c r="E2" s="17"/>
    </row>
    <row r="3" spans="1:8" ht="15.75" x14ac:dyDescent="0.25">
      <c r="A3" s="224" t="str">
        <f>'Date initiale'!B5&amp;" "&amp;'Date initiale'!C5</f>
        <v>Departamentul SINTEZA PROIECTARII</v>
      </c>
      <c r="B3" s="224"/>
      <c r="C3" s="224"/>
      <c r="D3" s="224"/>
      <c r="E3" s="17"/>
    </row>
    <row r="4" spans="1:8" x14ac:dyDescent="0.25">
      <c r="A4" s="118" t="str">
        <f>'Date initiale'!C6&amp;", "&amp;'Date initiale'!C7</f>
        <v>CRISAN ALEXANDRU, 24</v>
      </c>
      <c r="B4" s="118"/>
      <c r="C4" s="118"/>
      <c r="D4" s="118"/>
    </row>
    <row r="5" spans="1:8" s="184" customFormat="1" x14ac:dyDescent="0.25">
      <c r="A5" s="118"/>
      <c r="B5" s="118"/>
      <c r="C5" s="118"/>
      <c r="D5" s="118"/>
    </row>
    <row r="6" spans="1:8" ht="15.75" x14ac:dyDescent="0.25">
      <c r="A6" s="477" t="s">
        <v>159</v>
      </c>
      <c r="B6" s="478"/>
      <c r="C6" s="478"/>
      <c r="D6" s="478"/>
      <c r="E6" s="479"/>
    </row>
    <row r="7" spans="1:8" s="50" customFormat="1" ht="15.75" x14ac:dyDescent="0.25">
      <c r="A7" s="474" t="str">
        <f>'Descriere indicatori'!A26&amp;". "&amp;'Descriere indicatori'!B26</f>
        <v xml:space="preserve">I19. Expoziţii organizate la nivel internaţional/naţional sau local în calitate de autor, coautor, curator </v>
      </c>
      <c r="B7" s="474"/>
      <c r="C7" s="474"/>
      <c r="D7" s="474"/>
      <c r="E7" s="474"/>
      <c r="F7" s="346"/>
    </row>
    <row r="8" spans="1:8" s="184" customFormat="1" ht="32.25" customHeight="1" thickBot="1" x14ac:dyDescent="0.3">
      <c r="A8" s="52"/>
      <c r="B8" s="52"/>
      <c r="C8" s="52"/>
      <c r="D8" s="52"/>
      <c r="E8" s="52"/>
    </row>
    <row r="9" spans="1:8" ht="30" x14ac:dyDescent="0.25">
      <c r="A9" s="190" t="s">
        <v>80</v>
      </c>
      <c r="B9" s="437" t="s">
        <v>201</v>
      </c>
      <c r="C9" s="191" t="s">
        <v>200</v>
      </c>
      <c r="D9" s="191" t="s">
        <v>119</v>
      </c>
      <c r="E9" s="431" t="s">
        <v>196</v>
      </c>
      <c r="G9" s="230" t="s">
        <v>157</v>
      </c>
    </row>
    <row r="10" spans="1:8" s="184" customFormat="1" ht="30" x14ac:dyDescent="0.25">
      <c r="A10" s="347">
        <v>1</v>
      </c>
      <c r="B10" s="425" t="s">
        <v>580</v>
      </c>
      <c r="C10" s="347" t="s">
        <v>511</v>
      </c>
      <c r="D10" s="338">
        <v>2023</v>
      </c>
      <c r="E10" s="338">
        <f>3/2</f>
        <v>1.5</v>
      </c>
      <c r="G10" s="231"/>
    </row>
    <row r="11" spans="1:8" s="184" customFormat="1" ht="30" x14ac:dyDescent="0.25">
      <c r="A11" s="347">
        <f>A10+1</f>
        <v>2</v>
      </c>
      <c r="B11" s="340" t="s">
        <v>598</v>
      </c>
      <c r="C11" s="347" t="s">
        <v>439</v>
      </c>
      <c r="D11" s="338">
        <v>2023</v>
      </c>
      <c r="E11" s="338">
        <v>5</v>
      </c>
      <c r="G11" s="231" t="s">
        <v>221</v>
      </c>
    </row>
    <row r="12" spans="1:8" s="184" customFormat="1" ht="45" x14ac:dyDescent="0.25">
      <c r="A12" s="347">
        <f t="shared" ref="A12:A17" si="0">A11+1</f>
        <v>3</v>
      </c>
      <c r="B12" s="340" t="s">
        <v>597</v>
      </c>
      <c r="C12" s="347" t="s">
        <v>439</v>
      </c>
      <c r="D12" s="338">
        <v>2023</v>
      </c>
      <c r="E12" s="338">
        <v>5</v>
      </c>
      <c r="G12" s="231" t="s">
        <v>223</v>
      </c>
    </row>
    <row r="13" spans="1:8" s="184" customFormat="1" ht="45" x14ac:dyDescent="0.25">
      <c r="A13" s="347">
        <f t="shared" si="0"/>
        <v>4</v>
      </c>
      <c r="B13" s="340" t="s">
        <v>596</v>
      </c>
      <c r="C13" s="347" t="s">
        <v>439</v>
      </c>
      <c r="D13" s="338">
        <v>2023</v>
      </c>
      <c r="E13" s="338">
        <v>5</v>
      </c>
      <c r="G13" s="231" t="s">
        <v>224</v>
      </c>
    </row>
    <row r="14" spans="1:8" s="184" customFormat="1" ht="30" x14ac:dyDescent="0.25">
      <c r="A14" s="347">
        <f t="shared" si="0"/>
        <v>5</v>
      </c>
      <c r="B14" s="340" t="s">
        <v>595</v>
      </c>
      <c r="C14" s="347" t="s">
        <v>541</v>
      </c>
      <c r="D14" s="338">
        <v>2023</v>
      </c>
      <c r="E14" s="338">
        <v>5</v>
      </c>
      <c r="G14" s="349"/>
      <c r="H14" s="50"/>
    </row>
    <row r="15" spans="1:8" s="184" customFormat="1" ht="30" x14ac:dyDescent="0.25">
      <c r="A15" s="347">
        <f t="shared" si="0"/>
        <v>6</v>
      </c>
      <c r="B15" s="340" t="s">
        <v>594</v>
      </c>
      <c r="C15" s="347" t="s">
        <v>439</v>
      </c>
      <c r="D15" s="338">
        <v>2023</v>
      </c>
      <c r="E15" s="338">
        <v>3</v>
      </c>
      <c r="G15" s="349"/>
      <c r="H15" s="50"/>
    </row>
    <row r="16" spans="1:8" s="184" customFormat="1" ht="30" x14ac:dyDescent="0.25">
      <c r="A16" s="347">
        <f t="shared" si="0"/>
        <v>7</v>
      </c>
      <c r="B16" s="340" t="s">
        <v>593</v>
      </c>
      <c r="C16" s="347" t="s">
        <v>439</v>
      </c>
      <c r="D16" s="338">
        <v>2023</v>
      </c>
      <c r="E16" s="338">
        <v>3</v>
      </c>
      <c r="G16" s="349"/>
      <c r="H16" s="50"/>
    </row>
    <row r="17" spans="1:10" s="184" customFormat="1" ht="30" x14ac:dyDescent="0.25">
      <c r="A17" s="347">
        <f t="shared" si="0"/>
        <v>8</v>
      </c>
      <c r="B17" s="340" t="s">
        <v>591</v>
      </c>
      <c r="C17" s="347" t="s">
        <v>439</v>
      </c>
      <c r="D17" s="338">
        <v>2023</v>
      </c>
      <c r="E17" s="338">
        <v>3</v>
      </c>
      <c r="G17" s="349"/>
      <c r="H17" s="50"/>
    </row>
    <row r="18" spans="1:10" s="184" customFormat="1" ht="30" x14ac:dyDescent="0.25">
      <c r="A18" s="347">
        <f>A17+1</f>
        <v>9</v>
      </c>
      <c r="B18" s="340" t="s">
        <v>592</v>
      </c>
      <c r="C18" s="347" t="s">
        <v>541</v>
      </c>
      <c r="D18" s="338">
        <v>2023</v>
      </c>
      <c r="E18" s="338">
        <v>5</v>
      </c>
      <c r="G18" s="349"/>
      <c r="H18" s="50"/>
    </row>
    <row r="19" spans="1:10" s="50" customFormat="1" ht="30" x14ac:dyDescent="0.25">
      <c r="A19" s="325">
        <f t="shared" ref="A19:A78" si="1">A18+1</f>
        <v>10</v>
      </c>
      <c r="B19" s="350" t="s">
        <v>590</v>
      </c>
      <c r="C19" s="325" t="s">
        <v>541</v>
      </c>
      <c r="D19" s="351">
        <v>2023</v>
      </c>
      <c r="E19" s="351">
        <v>10</v>
      </c>
      <c r="G19" s="349"/>
    </row>
    <row r="20" spans="1:10" s="50" customFormat="1" ht="30" x14ac:dyDescent="0.25">
      <c r="A20" s="325">
        <f t="shared" si="1"/>
        <v>11</v>
      </c>
      <c r="B20" s="439" t="s">
        <v>706</v>
      </c>
      <c r="C20" s="325" t="s">
        <v>541</v>
      </c>
      <c r="D20" s="351">
        <v>2023</v>
      </c>
      <c r="E20" s="351">
        <v>10</v>
      </c>
      <c r="G20" s="349"/>
    </row>
    <row r="21" spans="1:10" s="50" customFormat="1" ht="30" x14ac:dyDescent="0.25">
      <c r="A21" s="325">
        <f>A20+1</f>
        <v>12</v>
      </c>
      <c r="B21" s="340" t="s">
        <v>731</v>
      </c>
      <c r="C21" s="347" t="s">
        <v>439</v>
      </c>
      <c r="D21" s="338">
        <v>2021</v>
      </c>
      <c r="E21" s="338">
        <v>3</v>
      </c>
      <c r="G21" s="349"/>
    </row>
    <row r="22" spans="1:10" s="50" customFormat="1" ht="30" x14ac:dyDescent="0.25">
      <c r="A22" s="347">
        <f>A21+1</f>
        <v>13</v>
      </c>
      <c r="B22" s="340" t="s">
        <v>732</v>
      </c>
      <c r="C22" s="347" t="s">
        <v>439</v>
      </c>
      <c r="D22" s="338">
        <v>2021</v>
      </c>
      <c r="E22" s="338">
        <v>3</v>
      </c>
      <c r="G22" s="349"/>
    </row>
    <row r="23" spans="1:10" s="50" customFormat="1" ht="45" x14ac:dyDescent="0.25">
      <c r="A23" s="325">
        <f>A22+1</f>
        <v>14</v>
      </c>
      <c r="B23" s="350" t="s">
        <v>733</v>
      </c>
      <c r="C23" s="325" t="s">
        <v>541</v>
      </c>
      <c r="D23" s="351">
        <v>2021</v>
      </c>
      <c r="E23" s="351">
        <v>5</v>
      </c>
      <c r="G23" s="349"/>
    </row>
    <row r="24" spans="1:10" s="184" customFormat="1" ht="30" x14ac:dyDescent="0.25">
      <c r="A24" s="325">
        <f>A23+1</f>
        <v>15</v>
      </c>
      <c r="B24" s="340" t="s">
        <v>589</v>
      </c>
      <c r="C24" s="347" t="s">
        <v>541</v>
      </c>
      <c r="D24" s="338">
        <v>2021</v>
      </c>
      <c r="E24" s="338">
        <v>5</v>
      </c>
      <c r="F24" s="50"/>
      <c r="G24" s="349"/>
      <c r="H24" s="50"/>
      <c r="I24" s="50"/>
      <c r="J24" s="50"/>
    </row>
    <row r="25" spans="1:10" s="50" customFormat="1" ht="30" x14ac:dyDescent="0.25">
      <c r="A25" s="325">
        <f>A24+1</f>
        <v>16</v>
      </c>
      <c r="B25" s="350" t="s">
        <v>588</v>
      </c>
      <c r="C25" s="325" t="s">
        <v>541</v>
      </c>
      <c r="D25" s="351">
        <v>2021</v>
      </c>
      <c r="E25" s="351">
        <v>10</v>
      </c>
      <c r="G25" s="349"/>
    </row>
    <row r="26" spans="1:10" s="50" customFormat="1" ht="30" x14ac:dyDescent="0.25">
      <c r="A26" s="325">
        <f>A25+1</f>
        <v>17</v>
      </c>
      <c r="B26" s="350" t="s">
        <v>587</v>
      </c>
      <c r="C26" s="325" t="s">
        <v>541</v>
      </c>
      <c r="D26" s="351">
        <v>2020</v>
      </c>
      <c r="E26" s="351">
        <v>10</v>
      </c>
      <c r="G26" s="349"/>
    </row>
    <row r="27" spans="1:10" s="50" customFormat="1" ht="30" x14ac:dyDescent="0.25">
      <c r="A27" s="325">
        <f>A26+1</f>
        <v>18</v>
      </c>
      <c r="B27" s="350" t="s">
        <v>586</v>
      </c>
      <c r="C27" s="325" t="s">
        <v>541</v>
      </c>
      <c r="D27" s="351">
        <v>2020</v>
      </c>
      <c r="E27" s="351">
        <v>10</v>
      </c>
      <c r="G27" s="349"/>
    </row>
    <row r="28" spans="1:10" s="50" customFormat="1" ht="30" x14ac:dyDescent="0.25">
      <c r="A28" s="347">
        <f>A27+1</f>
        <v>19</v>
      </c>
      <c r="B28" s="350" t="s">
        <v>585</v>
      </c>
      <c r="C28" s="325" t="s">
        <v>541</v>
      </c>
      <c r="D28" s="351">
        <v>2020</v>
      </c>
      <c r="E28" s="351">
        <v>10</v>
      </c>
      <c r="G28" s="349"/>
    </row>
    <row r="29" spans="1:10" s="50" customFormat="1" ht="30" x14ac:dyDescent="0.25">
      <c r="A29" s="325">
        <f>A28+1</f>
        <v>20</v>
      </c>
      <c r="B29" s="350" t="s">
        <v>584</v>
      </c>
      <c r="C29" s="325" t="s">
        <v>541</v>
      </c>
      <c r="D29" s="351">
        <v>2020</v>
      </c>
      <c r="E29" s="351">
        <v>10</v>
      </c>
      <c r="G29" s="349"/>
    </row>
    <row r="30" spans="1:10" s="184" customFormat="1" ht="30" x14ac:dyDescent="0.25">
      <c r="A30" s="325">
        <f>A29+1</f>
        <v>21</v>
      </c>
      <c r="B30" s="340" t="s">
        <v>583</v>
      </c>
      <c r="C30" s="347" t="s">
        <v>541</v>
      </c>
      <c r="D30" s="338">
        <v>2020</v>
      </c>
      <c r="E30" s="338">
        <v>5</v>
      </c>
      <c r="F30" s="50"/>
      <c r="G30" s="349"/>
      <c r="H30" s="50"/>
      <c r="I30" s="50"/>
      <c r="J30" s="50"/>
    </row>
    <row r="31" spans="1:10" s="50" customFormat="1" ht="30" x14ac:dyDescent="0.25">
      <c r="A31" s="347">
        <f>A30+1</f>
        <v>22</v>
      </c>
      <c r="B31" s="350" t="s">
        <v>582</v>
      </c>
      <c r="C31" s="325" t="s">
        <v>541</v>
      </c>
      <c r="D31" s="351">
        <v>2019</v>
      </c>
      <c r="E31" s="351">
        <v>10</v>
      </c>
      <c r="G31" s="349"/>
    </row>
    <row r="32" spans="1:10" s="50" customFormat="1" ht="30" x14ac:dyDescent="0.25">
      <c r="A32" s="325">
        <f>A31+1</f>
        <v>23</v>
      </c>
      <c r="B32" s="350" t="s">
        <v>581</v>
      </c>
      <c r="C32" s="325" t="s">
        <v>541</v>
      </c>
      <c r="D32" s="351">
        <v>2019</v>
      </c>
      <c r="E32" s="351">
        <v>10</v>
      </c>
      <c r="G32" s="349"/>
    </row>
    <row r="33" spans="1:5" ht="30" x14ac:dyDescent="0.25">
      <c r="A33" s="347">
        <f>A32+1</f>
        <v>24</v>
      </c>
      <c r="B33" s="340" t="s">
        <v>540</v>
      </c>
      <c r="C33" s="347" t="s">
        <v>541</v>
      </c>
      <c r="D33" s="338">
        <v>2018</v>
      </c>
      <c r="E33" s="338">
        <v>5</v>
      </c>
    </row>
    <row r="34" spans="1:5" s="50" customFormat="1" ht="30" x14ac:dyDescent="0.25">
      <c r="A34" s="347">
        <f>A33+1</f>
        <v>25</v>
      </c>
      <c r="B34" s="350" t="s">
        <v>542</v>
      </c>
      <c r="C34" s="325" t="s">
        <v>541</v>
      </c>
      <c r="D34" s="351">
        <v>2018</v>
      </c>
      <c r="E34" s="351">
        <v>10</v>
      </c>
    </row>
    <row r="35" spans="1:5" ht="45" x14ac:dyDescent="0.25">
      <c r="A35" s="347">
        <f>A34+1</f>
        <v>26</v>
      </c>
      <c r="B35" s="440" t="s">
        <v>543</v>
      </c>
      <c r="C35" s="347" t="s">
        <v>439</v>
      </c>
      <c r="D35" s="323">
        <v>2014</v>
      </c>
      <c r="E35" s="347">
        <v>5</v>
      </c>
    </row>
    <row r="36" spans="1:5" ht="45" x14ac:dyDescent="0.25">
      <c r="A36" s="325">
        <f>A35+1</f>
        <v>27</v>
      </c>
      <c r="B36" s="322" t="s">
        <v>544</v>
      </c>
      <c r="C36" s="347" t="s">
        <v>439</v>
      </c>
      <c r="D36" s="323">
        <v>2014</v>
      </c>
      <c r="E36" s="347">
        <v>5</v>
      </c>
    </row>
    <row r="37" spans="1:5" ht="30" x14ac:dyDescent="0.25">
      <c r="A37" s="325">
        <f>A36+1</f>
        <v>28</v>
      </c>
      <c r="B37" s="322" t="s">
        <v>545</v>
      </c>
      <c r="C37" s="347" t="s">
        <v>439</v>
      </c>
      <c r="D37" s="323">
        <v>2014</v>
      </c>
      <c r="E37" s="347">
        <v>5</v>
      </c>
    </row>
    <row r="38" spans="1:5" s="50" customFormat="1" ht="30" x14ac:dyDescent="0.25">
      <c r="A38" s="325">
        <f>A37+1</f>
        <v>29</v>
      </c>
      <c r="B38" s="357" t="s">
        <v>546</v>
      </c>
      <c r="C38" s="325" t="s">
        <v>541</v>
      </c>
      <c r="D38" s="320">
        <v>2014</v>
      </c>
      <c r="E38" s="325">
        <v>10</v>
      </c>
    </row>
    <row r="39" spans="1:5" s="50" customFormat="1" ht="30" x14ac:dyDescent="0.25">
      <c r="A39" s="325">
        <f>A38+1</f>
        <v>30</v>
      </c>
      <c r="B39" s="357" t="s">
        <v>547</v>
      </c>
      <c r="C39" s="325" t="s">
        <v>541</v>
      </c>
      <c r="D39" s="320">
        <v>2014</v>
      </c>
      <c r="E39" s="325">
        <v>5</v>
      </c>
    </row>
    <row r="40" spans="1:5" s="50" customFormat="1" ht="30" x14ac:dyDescent="0.25">
      <c r="A40" s="325">
        <f>A39+1</f>
        <v>31</v>
      </c>
      <c r="B40" s="357" t="s">
        <v>548</v>
      </c>
      <c r="C40" s="325" t="s">
        <v>541</v>
      </c>
      <c r="D40" s="320">
        <v>2012</v>
      </c>
      <c r="E40" s="325">
        <v>5</v>
      </c>
    </row>
    <row r="41" spans="1:5" s="50" customFormat="1" x14ac:dyDescent="0.25">
      <c r="A41" s="325">
        <f>A40+1</f>
        <v>32</v>
      </c>
      <c r="B41" s="357" t="s">
        <v>549</v>
      </c>
      <c r="C41" s="325" t="s">
        <v>541</v>
      </c>
      <c r="D41" s="320">
        <v>2012</v>
      </c>
      <c r="E41" s="325">
        <v>5</v>
      </c>
    </row>
    <row r="42" spans="1:5" s="50" customFormat="1" ht="30" x14ac:dyDescent="0.25">
      <c r="A42" s="325">
        <f>A41+1</f>
        <v>33</v>
      </c>
      <c r="B42" s="348" t="s">
        <v>550</v>
      </c>
      <c r="C42" s="321" t="s">
        <v>551</v>
      </c>
      <c r="D42" s="321">
        <v>2012</v>
      </c>
      <c r="E42" s="321">
        <v>1</v>
      </c>
    </row>
    <row r="43" spans="1:5" s="50" customFormat="1" ht="30" x14ac:dyDescent="0.25">
      <c r="A43" s="347">
        <f>A42+1</f>
        <v>34</v>
      </c>
      <c r="B43" s="348" t="s">
        <v>552</v>
      </c>
      <c r="C43" s="321" t="s">
        <v>439</v>
      </c>
      <c r="D43" s="321">
        <v>2012</v>
      </c>
      <c r="E43" s="321">
        <v>3</v>
      </c>
    </row>
    <row r="44" spans="1:5" s="50" customFormat="1" x14ac:dyDescent="0.25">
      <c r="A44" s="347">
        <f>A43+1</f>
        <v>35</v>
      </c>
      <c r="B44" s="348" t="s">
        <v>553</v>
      </c>
      <c r="C44" s="321" t="s">
        <v>439</v>
      </c>
      <c r="D44" s="321">
        <v>2011</v>
      </c>
      <c r="E44" s="321">
        <v>3</v>
      </c>
    </row>
    <row r="45" spans="1:5" s="50" customFormat="1" ht="30" x14ac:dyDescent="0.25">
      <c r="A45" s="347">
        <f>A44+1</f>
        <v>36</v>
      </c>
      <c r="B45" s="348" t="s">
        <v>554</v>
      </c>
      <c r="C45" s="321" t="s">
        <v>439</v>
      </c>
      <c r="D45" s="321">
        <v>2015</v>
      </c>
      <c r="E45" s="321">
        <v>5</v>
      </c>
    </row>
    <row r="46" spans="1:5" s="50" customFormat="1" ht="60" x14ac:dyDescent="0.25">
      <c r="A46" s="347">
        <f>A45+1</f>
        <v>37</v>
      </c>
      <c r="B46" s="348" t="s">
        <v>555</v>
      </c>
      <c r="C46" s="321" t="s">
        <v>439</v>
      </c>
      <c r="D46" s="321">
        <v>2016</v>
      </c>
      <c r="E46" s="321">
        <v>3</v>
      </c>
    </row>
    <row r="47" spans="1:5" s="50" customFormat="1" ht="75" x14ac:dyDescent="0.25">
      <c r="A47" s="347">
        <f>A46+1</f>
        <v>38</v>
      </c>
      <c r="B47" s="348" t="s">
        <v>512</v>
      </c>
      <c r="C47" s="321" t="s">
        <v>439</v>
      </c>
      <c r="D47" s="321">
        <v>2016</v>
      </c>
      <c r="E47" s="321">
        <v>3</v>
      </c>
    </row>
    <row r="48" spans="1:5" s="50" customFormat="1" ht="45" x14ac:dyDescent="0.25">
      <c r="A48" s="347">
        <f>A47+1</f>
        <v>39</v>
      </c>
      <c r="B48" s="348" t="s">
        <v>513</v>
      </c>
      <c r="C48" s="321" t="s">
        <v>439</v>
      </c>
      <c r="D48" s="321">
        <v>2016</v>
      </c>
      <c r="E48" s="321">
        <v>3</v>
      </c>
    </row>
    <row r="49" spans="1:5" s="50" customFormat="1" ht="45" x14ac:dyDescent="0.25">
      <c r="A49" s="347">
        <f>A48+1</f>
        <v>40</v>
      </c>
      <c r="B49" s="348" t="s">
        <v>514</v>
      </c>
      <c r="C49" s="321" t="s">
        <v>439</v>
      </c>
      <c r="D49" s="321">
        <v>2016</v>
      </c>
      <c r="E49" s="321">
        <v>3</v>
      </c>
    </row>
    <row r="50" spans="1:5" s="50" customFormat="1" ht="45" x14ac:dyDescent="0.25">
      <c r="A50" s="347">
        <f>A49+1</f>
        <v>41</v>
      </c>
      <c r="B50" s="348" t="s">
        <v>515</v>
      </c>
      <c r="C50" s="321" t="s">
        <v>439</v>
      </c>
      <c r="D50" s="321">
        <v>2016</v>
      </c>
      <c r="E50" s="321">
        <v>3</v>
      </c>
    </row>
    <row r="51" spans="1:5" s="50" customFormat="1" ht="45" x14ac:dyDescent="0.25">
      <c r="A51" s="347">
        <f>A50+1</f>
        <v>42</v>
      </c>
      <c r="B51" s="348" t="s">
        <v>516</v>
      </c>
      <c r="C51" s="321" t="s">
        <v>439</v>
      </c>
      <c r="D51" s="321">
        <v>2016</v>
      </c>
      <c r="E51" s="321">
        <v>3</v>
      </c>
    </row>
    <row r="52" spans="1:5" s="50" customFormat="1" ht="45" x14ac:dyDescent="0.25">
      <c r="A52" s="347">
        <f>A51+1</f>
        <v>43</v>
      </c>
      <c r="B52" s="348" t="s">
        <v>517</v>
      </c>
      <c r="C52" s="321" t="s">
        <v>439</v>
      </c>
      <c r="D52" s="321">
        <v>2015</v>
      </c>
      <c r="E52" s="321">
        <v>3</v>
      </c>
    </row>
    <row r="53" spans="1:5" s="50" customFormat="1" ht="45" x14ac:dyDescent="0.25">
      <c r="A53" s="347">
        <f>A52+1</f>
        <v>44</v>
      </c>
      <c r="B53" s="348" t="s">
        <v>556</v>
      </c>
      <c r="C53" s="321" t="s">
        <v>439</v>
      </c>
      <c r="D53" s="321">
        <v>2015</v>
      </c>
      <c r="E53" s="321">
        <v>3</v>
      </c>
    </row>
    <row r="54" spans="1:5" s="50" customFormat="1" ht="45" x14ac:dyDescent="0.25">
      <c r="A54" s="347">
        <f>A53+1</f>
        <v>45</v>
      </c>
      <c r="B54" s="348" t="s">
        <v>518</v>
      </c>
      <c r="C54" s="321" t="s">
        <v>439</v>
      </c>
      <c r="D54" s="321">
        <v>2015</v>
      </c>
      <c r="E54" s="321">
        <v>3</v>
      </c>
    </row>
    <row r="55" spans="1:5" s="50" customFormat="1" ht="60" x14ac:dyDescent="0.25">
      <c r="A55" s="347">
        <f>A54+1</f>
        <v>46</v>
      </c>
      <c r="B55" s="348" t="s">
        <v>519</v>
      </c>
      <c r="C55" s="321" t="s">
        <v>439</v>
      </c>
      <c r="D55" s="321">
        <v>2014</v>
      </c>
      <c r="E55" s="321">
        <v>3</v>
      </c>
    </row>
    <row r="56" spans="1:5" s="50" customFormat="1" ht="45" x14ac:dyDescent="0.25">
      <c r="A56" s="347">
        <f>A55+1</f>
        <v>47</v>
      </c>
      <c r="B56" s="348" t="s">
        <v>520</v>
      </c>
      <c r="C56" s="321" t="s">
        <v>439</v>
      </c>
      <c r="D56" s="321">
        <v>2014</v>
      </c>
      <c r="E56" s="321">
        <v>3</v>
      </c>
    </row>
    <row r="57" spans="1:5" s="50" customFormat="1" ht="60" x14ac:dyDescent="0.25">
      <c r="A57" s="347">
        <f>A56+1</f>
        <v>48</v>
      </c>
      <c r="B57" s="348" t="s">
        <v>521</v>
      </c>
      <c r="C57" s="321" t="s">
        <v>439</v>
      </c>
      <c r="D57" s="321">
        <v>2014</v>
      </c>
      <c r="E57" s="321">
        <v>3</v>
      </c>
    </row>
    <row r="58" spans="1:5" s="50" customFormat="1" ht="45" x14ac:dyDescent="0.25">
      <c r="A58" s="347">
        <f>A57+1</f>
        <v>49</v>
      </c>
      <c r="B58" s="348" t="s">
        <v>522</v>
      </c>
      <c r="C58" s="321" t="s">
        <v>439</v>
      </c>
      <c r="D58" s="321">
        <v>2014</v>
      </c>
      <c r="E58" s="321">
        <v>3</v>
      </c>
    </row>
    <row r="59" spans="1:5" s="50" customFormat="1" ht="45" x14ac:dyDescent="0.25">
      <c r="A59" s="347">
        <f>A58+1</f>
        <v>50</v>
      </c>
      <c r="B59" s="348" t="s">
        <v>523</v>
      </c>
      <c r="C59" s="321" t="s">
        <v>439</v>
      </c>
      <c r="D59" s="321">
        <v>2014</v>
      </c>
      <c r="E59" s="321">
        <v>3</v>
      </c>
    </row>
    <row r="60" spans="1:5" s="50" customFormat="1" ht="60" x14ac:dyDescent="0.25">
      <c r="A60" s="347">
        <f>A59+1</f>
        <v>51</v>
      </c>
      <c r="B60" s="348" t="s">
        <v>524</v>
      </c>
      <c r="C60" s="321" t="s">
        <v>439</v>
      </c>
      <c r="D60" s="321">
        <v>2013</v>
      </c>
      <c r="E60" s="321">
        <v>3</v>
      </c>
    </row>
    <row r="61" spans="1:5" s="50" customFormat="1" ht="45" x14ac:dyDescent="0.25">
      <c r="A61" s="347">
        <f>A60+1</f>
        <v>52</v>
      </c>
      <c r="B61" s="348" t="s">
        <v>525</v>
      </c>
      <c r="C61" s="321" t="s">
        <v>439</v>
      </c>
      <c r="D61" s="321">
        <v>2013</v>
      </c>
      <c r="E61" s="321">
        <v>3</v>
      </c>
    </row>
    <row r="62" spans="1:5" s="50" customFormat="1" ht="45" x14ac:dyDescent="0.25">
      <c r="A62" s="347">
        <f>A61+1</f>
        <v>53</v>
      </c>
      <c r="B62" s="348" t="s">
        <v>526</v>
      </c>
      <c r="C62" s="321" t="s">
        <v>439</v>
      </c>
      <c r="D62" s="321">
        <v>2012</v>
      </c>
      <c r="E62" s="321">
        <v>3</v>
      </c>
    </row>
    <row r="63" spans="1:5" s="50" customFormat="1" ht="45" x14ac:dyDescent="0.25">
      <c r="A63" s="347">
        <f>A62+1</f>
        <v>54</v>
      </c>
      <c r="B63" s="348" t="s">
        <v>527</v>
      </c>
      <c r="C63" s="321" t="s">
        <v>439</v>
      </c>
      <c r="D63" s="321">
        <v>2012</v>
      </c>
      <c r="E63" s="321">
        <v>3</v>
      </c>
    </row>
    <row r="64" spans="1:5" s="50" customFormat="1" ht="45" x14ac:dyDescent="0.25">
      <c r="A64" s="347">
        <f>A63+1</f>
        <v>55</v>
      </c>
      <c r="B64" s="348" t="s">
        <v>528</v>
      </c>
      <c r="C64" s="321" t="s">
        <v>439</v>
      </c>
      <c r="D64" s="321">
        <v>2012</v>
      </c>
      <c r="E64" s="321">
        <v>3</v>
      </c>
    </row>
    <row r="65" spans="1:5" s="50" customFormat="1" ht="45" x14ac:dyDescent="0.25">
      <c r="A65" s="347">
        <f>A64+1</f>
        <v>56</v>
      </c>
      <c r="B65" s="348" t="s">
        <v>529</v>
      </c>
      <c r="C65" s="321" t="s">
        <v>439</v>
      </c>
      <c r="D65" s="321">
        <v>2012</v>
      </c>
      <c r="E65" s="321">
        <v>3</v>
      </c>
    </row>
    <row r="66" spans="1:5" s="50" customFormat="1" ht="45" x14ac:dyDescent="0.25">
      <c r="A66" s="347">
        <f>A65+1</f>
        <v>57</v>
      </c>
      <c r="B66" s="348" t="s">
        <v>530</v>
      </c>
      <c r="C66" s="321" t="s">
        <v>439</v>
      </c>
      <c r="D66" s="321">
        <v>2011</v>
      </c>
      <c r="E66" s="321">
        <v>3</v>
      </c>
    </row>
    <row r="67" spans="1:5" s="50" customFormat="1" ht="45" x14ac:dyDescent="0.25">
      <c r="A67" s="347">
        <f>A66+1</f>
        <v>58</v>
      </c>
      <c r="B67" s="348" t="s">
        <v>531</v>
      </c>
      <c r="C67" s="321" t="s">
        <v>439</v>
      </c>
      <c r="D67" s="321">
        <v>2010</v>
      </c>
      <c r="E67" s="321">
        <v>3</v>
      </c>
    </row>
    <row r="68" spans="1:5" s="50" customFormat="1" ht="45" x14ac:dyDescent="0.25">
      <c r="A68" s="347">
        <f>A67+1</f>
        <v>59</v>
      </c>
      <c r="B68" s="348" t="s">
        <v>532</v>
      </c>
      <c r="C68" s="321" t="s">
        <v>439</v>
      </c>
      <c r="D68" s="321">
        <v>2010</v>
      </c>
      <c r="E68" s="321">
        <v>3</v>
      </c>
    </row>
    <row r="69" spans="1:5" s="50" customFormat="1" ht="45" x14ac:dyDescent="0.25">
      <c r="A69" s="347">
        <f>A68+1</f>
        <v>60</v>
      </c>
      <c r="B69" s="348" t="s">
        <v>533</v>
      </c>
      <c r="C69" s="321" t="s">
        <v>439</v>
      </c>
      <c r="D69" s="321">
        <v>2010</v>
      </c>
      <c r="E69" s="321">
        <v>3</v>
      </c>
    </row>
    <row r="70" spans="1:5" s="50" customFormat="1" ht="60" x14ac:dyDescent="0.25">
      <c r="A70" s="347">
        <f>A69+1</f>
        <v>61</v>
      </c>
      <c r="B70" s="348" t="s">
        <v>534</v>
      </c>
      <c r="C70" s="321" t="s">
        <v>439</v>
      </c>
      <c r="D70" s="321">
        <v>2010</v>
      </c>
      <c r="E70" s="321">
        <v>3</v>
      </c>
    </row>
    <row r="71" spans="1:5" s="50" customFormat="1" ht="45" x14ac:dyDescent="0.25">
      <c r="A71" s="347">
        <f>A70+1</f>
        <v>62</v>
      </c>
      <c r="B71" s="348" t="s">
        <v>535</v>
      </c>
      <c r="C71" s="321" t="s">
        <v>439</v>
      </c>
      <c r="D71" s="321">
        <v>2010</v>
      </c>
      <c r="E71" s="321">
        <v>3</v>
      </c>
    </row>
    <row r="72" spans="1:5" s="50" customFormat="1" ht="45" x14ac:dyDescent="0.25">
      <c r="A72" s="347">
        <f>A71+1</f>
        <v>63</v>
      </c>
      <c r="B72" s="348" t="s">
        <v>557</v>
      </c>
      <c r="C72" s="321" t="s">
        <v>439</v>
      </c>
      <c r="D72" s="321">
        <v>2009</v>
      </c>
      <c r="E72" s="321">
        <v>3</v>
      </c>
    </row>
    <row r="73" spans="1:5" s="50" customFormat="1" ht="45" x14ac:dyDescent="0.25">
      <c r="A73" s="347">
        <f>A72+1</f>
        <v>64</v>
      </c>
      <c r="B73" s="348" t="s">
        <v>558</v>
      </c>
      <c r="C73" s="321" t="s">
        <v>439</v>
      </c>
      <c r="D73" s="321">
        <v>2009</v>
      </c>
      <c r="E73" s="321">
        <v>3</v>
      </c>
    </row>
    <row r="74" spans="1:5" s="50" customFormat="1" ht="60" x14ac:dyDescent="0.25">
      <c r="A74" s="347">
        <f>A73+1</f>
        <v>65</v>
      </c>
      <c r="B74" s="348" t="s">
        <v>559</v>
      </c>
      <c r="C74" s="321" t="s">
        <v>439</v>
      </c>
      <c r="D74" s="321">
        <v>2009</v>
      </c>
      <c r="E74" s="321">
        <v>3</v>
      </c>
    </row>
    <row r="75" spans="1:5" s="50" customFormat="1" ht="60" x14ac:dyDescent="0.25">
      <c r="A75" s="347">
        <f>A74+1</f>
        <v>66</v>
      </c>
      <c r="B75" s="348" t="s">
        <v>536</v>
      </c>
      <c r="C75" s="321" t="s">
        <v>439</v>
      </c>
      <c r="D75" s="321">
        <v>2008</v>
      </c>
      <c r="E75" s="321">
        <v>3</v>
      </c>
    </row>
    <row r="76" spans="1:5" s="50" customFormat="1" ht="45" x14ac:dyDescent="0.25">
      <c r="A76" s="347">
        <f>A75+1</f>
        <v>67</v>
      </c>
      <c r="B76" s="348" t="s">
        <v>537</v>
      </c>
      <c r="C76" s="321" t="s">
        <v>439</v>
      </c>
      <c r="D76" s="321">
        <v>2008</v>
      </c>
      <c r="E76" s="321">
        <v>3</v>
      </c>
    </row>
    <row r="77" spans="1:5" s="50" customFormat="1" ht="45" x14ac:dyDescent="0.25">
      <c r="A77" s="347">
        <f t="shared" ref="A77:A78" si="2">A76+1</f>
        <v>68</v>
      </c>
      <c r="B77" s="348" t="s">
        <v>538</v>
      </c>
      <c r="C77" s="321" t="s">
        <v>439</v>
      </c>
      <c r="D77" s="321">
        <v>2008</v>
      </c>
      <c r="E77" s="321">
        <v>3</v>
      </c>
    </row>
    <row r="78" spans="1:5" s="50" customFormat="1" ht="60" x14ac:dyDescent="0.25">
      <c r="A78" s="347">
        <f t="shared" si="2"/>
        <v>69</v>
      </c>
      <c r="B78" s="348" t="s">
        <v>539</v>
      </c>
      <c r="C78" s="321" t="s">
        <v>439</v>
      </c>
      <c r="D78" s="321">
        <v>2005</v>
      </c>
      <c r="E78" s="321">
        <v>5</v>
      </c>
    </row>
    <row r="79" spans="1:5" ht="15.75" thickBot="1" x14ac:dyDescent="0.3">
      <c r="A79" s="438"/>
      <c r="B79" s="247"/>
      <c r="C79" s="248"/>
      <c r="D79" s="401" t="str">
        <f>"Total "&amp;LEFT(A7,3)</f>
        <v>Total I19</v>
      </c>
      <c r="E79" s="380">
        <f>SUM(E10:E78)</f>
        <v>314.5</v>
      </c>
    </row>
    <row r="80" spans="1:5" x14ac:dyDescent="0.25">
      <c r="B80" s="18"/>
    </row>
    <row r="81" spans="2:2" ht="56.25" x14ac:dyDescent="0.25">
      <c r="B81" s="355" t="s">
        <v>678</v>
      </c>
    </row>
    <row r="82" spans="2:2" x14ac:dyDescent="0.25">
      <c r="B82" s="356" t="s">
        <v>679</v>
      </c>
    </row>
    <row r="83" spans="2:2" x14ac:dyDescent="0.25">
      <c r="B83" s="20"/>
    </row>
    <row r="84" spans="2:2" x14ac:dyDescent="0.25">
      <c r="B84"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20"/>
  <sheetViews>
    <sheetView workbookViewId="0">
      <selection activeCell="A6" sqref="A6:D6"/>
    </sheetView>
  </sheetViews>
  <sheetFormatPr defaultRowHeight="15" x14ac:dyDescent="0.25"/>
  <cols>
    <col min="1" max="1" width="5.140625" customWidth="1"/>
    <col min="2" max="2" width="104.28515625" customWidth="1"/>
    <col min="3" max="3" width="10.5703125" customWidth="1"/>
    <col min="4" max="4" width="9.7109375" customWidth="1"/>
  </cols>
  <sheetData>
    <row r="1" spans="1:10" x14ac:dyDescent="0.25">
      <c r="A1" s="226" t="str">
        <f>'Date initiale'!C3</f>
        <v>Universitatea de Arhitectură și Urbanism "Ion Mincu" București</v>
      </c>
      <c r="B1" s="226"/>
    </row>
    <row r="2" spans="1:10" x14ac:dyDescent="0.25">
      <c r="A2" s="226" t="str">
        <f>'Date initiale'!B4&amp;" "&amp;'Date initiale'!C4</f>
        <v>Facultatea ARHITECTURA</v>
      </c>
      <c r="B2" s="226"/>
    </row>
    <row r="3" spans="1:10" x14ac:dyDescent="0.25">
      <c r="A3" s="226" t="str">
        <f>'Date initiale'!B5&amp;" "&amp;'Date initiale'!C5</f>
        <v>Departamentul SINTEZA PROIECTARII</v>
      </c>
      <c r="B3" s="226"/>
    </row>
    <row r="4" spans="1:10" x14ac:dyDescent="0.25">
      <c r="A4" s="118" t="str">
        <f>'Date initiale'!C6&amp;", "&amp;'Date initiale'!C7</f>
        <v>CRISAN ALEXANDRU, 24</v>
      </c>
      <c r="B4" s="118"/>
    </row>
    <row r="5" spans="1:10" s="184" customFormat="1" x14ac:dyDescent="0.25">
      <c r="A5" s="118"/>
      <c r="B5" s="118"/>
    </row>
    <row r="6" spans="1:10" ht="15.75" x14ac:dyDescent="0.25">
      <c r="A6" s="470" t="s">
        <v>159</v>
      </c>
      <c r="B6" s="470"/>
      <c r="C6" s="470"/>
      <c r="D6" s="470"/>
    </row>
    <row r="7" spans="1:10" ht="24" customHeight="1" x14ac:dyDescent="0.25">
      <c r="A7" s="475" t="str">
        <f>'Descriere indicatori'!A27&amp;". "&amp;'Descriere indicatori'!B27</f>
        <v xml:space="preserve">I20. Organizator expoziţii la nivel internaţional/naţional </v>
      </c>
      <c r="B7" s="475"/>
      <c r="C7" s="475"/>
      <c r="D7" s="475"/>
    </row>
    <row r="8" spans="1:10" ht="15.75" thickBot="1" x14ac:dyDescent="0.3"/>
    <row r="9" spans="1:10" ht="30.75" thickBot="1" x14ac:dyDescent="0.3">
      <c r="A9" s="157" t="s">
        <v>80</v>
      </c>
      <c r="B9" s="244" t="s">
        <v>201</v>
      </c>
      <c r="C9" s="158" t="s">
        <v>119</v>
      </c>
      <c r="D9" s="245" t="s">
        <v>196</v>
      </c>
      <c r="F9" s="230" t="s">
        <v>157</v>
      </c>
      <c r="J9" s="14"/>
    </row>
    <row r="10" spans="1:10" x14ac:dyDescent="0.25">
      <c r="A10" s="249">
        <v>1</v>
      </c>
      <c r="B10" s="250"/>
      <c r="C10" s="250"/>
      <c r="D10" s="251"/>
      <c r="F10" s="231" t="s">
        <v>221</v>
      </c>
      <c r="J10" s="232"/>
    </row>
    <row r="11" spans="1:10" x14ac:dyDescent="0.25">
      <c r="A11" s="252">
        <f>A10+1</f>
        <v>2</v>
      </c>
      <c r="B11" s="246"/>
      <c r="C11" s="36"/>
      <c r="D11" s="253"/>
      <c r="J11" s="50"/>
    </row>
    <row r="12" spans="1:10" x14ac:dyDescent="0.25">
      <c r="A12" s="252">
        <f t="shared" ref="A12:A19" si="0">A11+1</f>
        <v>3</v>
      </c>
      <c r="B12" s="246"/>
      <c r="C12" s="36"/>
      <c r="D12" s="253"/>
    </row>
    <row r="13" spans="1:10" x14ac:dyDescent="0.25">
      <c r="A13" s="252">
        <f t="shared" si="0"/>
        <v>4</v>
      </c>
      <c r="B13" s="246"/>
      <c r="C13" s="36"/>
      <c r="D13" s="253"/>
    </row>
    <row r="14" spans="1:10" x14ac:dyDescent="0.25">
      <c r="A14" s="252">
        <f t="shared" si="0"/>
        <v>5</v>
      </c>
      <c r="B14" s="254"/>
      <c r="C14" s="36"/>
      <c r="D14" s="255"/>
    </row>
    <row r="15" spans="1:10" x14ac:dyDescent="0.25">
      <c r="A15" s="252">
        <f t="shared" si="0"/>
        <v>6</v>
      </c>
      <c r="B15" s="254"/>
      <c r="C15" s="36"/>
      <c r="D15" s="255"/>
    </row>
    <row r="16" spans="1:10" x14ac:dyDescent="0.25">
      <c r="A16" s="252">
        <f t="shared" si="0"/>
        <v>7</v>
      </c>
      <c r="B16" s="254"/>
      <c r="C16" s="36"/>
      <c r="D16" s="255"/>
    </row>
    <row r="17" spans="1:4" x14ac:dyDescent="0.25">
      <c r="A17" s="252">
        <f t="shared" si="0"/>
        <v>8</v>
      </c>
      <c r="B17" s="254"/>
      <c r="C17" s="36"/>
      <c r="D17" s="149"/>
    </row>
    <row r="18" spans="1:4" x14ac:dyDescent="0.25">
      <c r="A18" s="252">
        <f t="shared" si="0"/>
        <v>9</v>
      </c>
      <c r="B18" s="256"/>
      <c r="C18" s="181"/>
      <c r="D18" s="257"/>
    </row>
    <row r="19" spans="1:4" ht="15.75" thickBot="1" x14ac:dyDescent="0.3">
      <c r="A19" s="258">
        <f t="shared" si="0"/>
        <v>10</v>
      </c>
      <c r="B19" s="259"/>
      <c r="C19" s="260"/>
      <c r="D19" s="261"/>
    </row>
    <row r="20" spans="1:4" ht="15.75" thickBot="1" x14ac:dyDescent="0.3">
      <c r="A20" s="290"/>
      <c r="B20" s="247"/>
      <c r="C20" s="161" t="str">
        <f>"Total "&amp;LEFT(A7,3)</f>
        <v>Total I20</v>
      </c>
      <c r="D20" s="122">
        <f>SUM(D10:D19)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C46"/>
  <sheetViews>
    <sheetView showGridLines="0" showRowColHeaders="0" topLeftCell="A34" zoomScale="115" zoomScaleNormal="115" workbookViewId="0">
      <selection activeCell="A9" sqref="A9:C9"/>
    </sheetView>
  </sheetViews>
  <sheetFormatPr defaultRowHeight="15" x14ac:dyDescent="0.25"/>
  <cols>
    <col min="1" max="1" width="8.7109375" customWidth="1"/>
    <col min="2" max="2" width="72" customWidth="1"/>
    <col min="3" max="3" width="7.7109375" customWidth="1"/>
  </cols>
  <sheetData>
    <row r="1" spans="1:3" x14ac:dyDescent="0.25">
      <c r="A1" s="455" t="s">
        <v>148</v>
      </c>
      <c r="B1" s="455"/>
      <c r="C1" s="455"/>
    </row>
    <row r="2" spans="1:3" s="184" customFormat="1" x14ac:dyDescent="0.25">
      <c r="A2" s="301" t="str">
        <f>"Facultatea de "&amp;'Date initiale'!C4</f>
        <v>Facultatea de ARHITECTURA</v>
      </c>
      <c r="B2" s="301"/>
      <c r="C2" s="301"/>
    </row>
    <row r="3" spans="1:3" x14ac:dyDescent="0.25">
      <c r="A3" s="455" t="str">
        <f>"Departamentul "&amp;'Date initiale'!C5</f>
        <v>Departamentul SINTEZA PROIECTARII</v>
      </c>
      <c r="B3" s="455"/>
      <c r="C3" s="455"/>
    </row>
    <row r="4" spans="1:3" x14ac:dyDescent="0.25">
      <c r="A4" s="301" t="str">
        <f>"Nume și prenume: "&amp;'Date initiale'!C6</f>
        <v>Nume și prenume: CRISAN ALEXANDRU</v>
      </c>
      <c r="B4" s="301"/>
      <c r="C4" s="301"/>
    </row>
    <row r="5" spans="1:3" s="184" customFormat="1" x14ac:dyDescent="0.25">
      <c r="A5" s="301" t="str">
        <f>"Post: "&amp;'Date initiale'!C7</f>
        <v>Post: 24</v>
      </c>
      <c r="B5" s="301"/>
      <c r="C5" s="301"/>
    </row>
    <row r="6" spans="1:3" x14ac:dyDescent="0.25">
      <c r="A6" s="301" t="str">
        <f>"Standard de referință: "&amp;'Date initiale'!C8</f>
        <v>Standard de referință: CONFERENTIAR UNIVERSITAR</v>
      </c>
      <c r="B6" s="301"/>
      <c r="C6" s="301"/>
    </row>
    <row r="7" spans="1:3" x14ac:dyDescent="0.25">
      <c r="A7" s="184"/>
      <c r="B7" s="184"/>
      <c r="C7" s="184"/>
    </row>
    <row r="8" spans="1:3" s="184" customFormat="1" ht="15.75" x14ac:dyDescent="0.25">
      <c r="A8" s="458" t="s">
        <v>257</v>
      </c>
      <c r="B8" s="458"/>
      <c r="C8" s="458"/>
    </row>
    <row r="9" spans="1:3" ht="65.25" customHeight="1" x14ac:dyDescent="0.25">
      <c r="A9" s="456" t="s">
        <v>256</v>
      </c>
      <c r="B9" s="457"/>
      <c r="C9" s="457"/>
    </row>
    <row r="10" spans="1:3" ht="30" x14ac:dyDescent="0.25">
      <c r="A10" s="80" t="s">
        <v>91</v>
      </c>
      <c r="B10" s="80" t="s">
        <v>229</v>
      </c>
      <c r="C10" s="80" t="s">
        <v>196</v>
      </c>
    </row>
    <row r="11" spans="1:3" x14ac:dyDescent="0.25">
      <c r="A11" s="81" t="s">
        <v>21</v>
      </c>
      <c r="B11" s="87" t="s">
        <v>230</v>
      </c>
      <c r="C11" s="97">
        <f>'I1'!I20</f>
        <v>0</v>
      </c>
    </row>
    <row r="12" spans="1:3" ht="15" customHeight="1" x14ac:dyDescent="0.25">
      <c r="A12" s="82" t="s">
        <v>23</v>
      </c>
      <c r="B12" s="88" t="s">
        <v>231</v>
      </c>
      <c r="C12" s="98">
        <f>'I2'!I20</f>
        <v>0</v>
      </c>
    </row>
    <row r="13" spans="1:3" x14ac:dyDescent="0.25">
      <c r="A13" s="82" t="s">
        <v>26</v>
      </c>
      <c r="B13" s="89" t="s">
        <v>232</v>
      </c>
      <c r="C13" s="98">
        <f>'I3'!I20</f>
        <v>10</v>
      </c>
    </row>
    <row r="14" spans="1:3" x14ac:dyDescent="0.25">
      <c r="A14" s="82" t="s">
        <v>30</v>
      </c>
      <c r="B14" s="88" t="s">
        <v>241</v>
      </c>
      <c r="C14" s="98">
        <f>'I4'!I20</f>
        <v>0</v>
      </c>
    </row>
    <row r="15" spans="1:3" ht="45" x14ac:dyDescent="0.25">
      <c r="A15" s="82" t="s">
        <v>34</v>
      </c>
      <c r="B15" s="88" t="s">
        <v>242</v>
      </c>
      <c r="C15" s="98">
        <f>'I5'!I20</f>
        <v>0</v>
      </c>
    </row>
    <row r="16" spans="1:3" ht="15" customHeight="1" x14ac:dyDescent="0.25">
      <c r="A16" s="82" t="s">
        <v>36</v>
      </c>
      <c r="B16" s="88" t="s">
        <v>243</v>
      </c>
      <c r="C16" s="98">
        <f>'I6'!I20</f>
        <v>0</v>
      </c>
    </row>
    <row r="17" spans="1:3" x14ac:dyDescent="0.25">
      <c r="A17" s="82" t="s">
        <v>39</v>
      </c>
      <c r="B17" s="88" t="s">
        <v>244</v>
      </c>
      <c r="C17" s="98">
        <f>'I7'!I35</f>
        <v>105</v>
      </c>
    </row>
    <row r="18" spans="1:3" ht="30" x14ac:dyDescent="0.25">
      <c r="A18" s="82" t="s">
        <v>41</v>
      </c>
      <c r="B18" s="88" t="s">
        <v>233</v>
      </c>
      <c r="C18" s="98">
        <f>'I8'!I13</f>
        <v>15</v>
      </c>
    </row>
    <row r="19" spans="1:3" ht="30" x14ac:dyDescent="0.25">
      <c r="A19" s="82" t="s">
        <v>44</v>
      </c>
      <c r="B19" s="88" t="s">
        <v>234</v>
      </c>
      <c r="C19" s="98">
        <f>'I9'!I20</f>
        <v>0</v>
      </c>
    </row>
    <row r="20" spans="1:3" ht="30" x14ac:dyDescent="0.25">
      <c r="A20" s="82" t="s">
        <v>47</v>
      </c>
      <c r="B20" s="88" t="s">
        <v>245</v>
      </c>
      <c r="C20" s="98">
        <f>'I10'!I34</f>
        <v>65</v>
      </c>
    </row>
    <row r="21" spans="1:3" ht="45" x14ac:dyDescent="0.25">
      <c r="A21" s="83" t="s">
        <v>50</v>
      </c>
      <c r="B21" s="88" t="s">
        <v>246</v>
      </c>
      <c r="C21" s="98">
        <f>I11a!I15</f>
        <v>70</v>
      </c>
    </row>
    <row r="22" spans="1:3" ht="45" x14ac:dyDescent="0.25">
      <c r="A22" s="84"/>
      <c r="B22" s="88" t="s">
        <v>247</v>
      </c>
      <c r="C22" s="98">
        <f>I11b!H14</f>
        <v>60</v>
      </c>
    </row>
    <row r="23" spans="1:3" ht="30" x14ac:dyDescent="0.25">
      <c r="A23" s="81"/>
      <c r="B23" s="90" t="s">
        <v>235</v>
      </c>
      <c r="C23" s="98">
        <f>I11c!G25</f>
        <v>59</v>
      </c>
    </row>
    <row r="24" spans="1:3" ht="30" x14ac:dyDescent="0.25">
      <c r="A24" s="82" t="s">
        <v>57</v>
      </c>
      <c r="B24" s="88" t="s">
        <v>236</v>
      </c>
      <c r="C24" s="98">
        <f>'I12'!H12</f>
        <v>45</v>
      </c>
    </row>
    <row r="25" spans="1:3" ht="30" x14ac:dyDescent="0.25">
      <c r="A25" s="82" t="s">
        <v>85</v>
      </c>
      <c r="B25" s="88" t="s">
        <v>151</v>
      </c>
      <c r="C25" s="98">
        <f>'I13'!H29</f>
        <v>84</v>
      </c>
    </row>
    <row r="26" spans="1:3" ht="60" x14ac:dyDescent="0.25">
      <c r="A26" s="83" t="s">
        <v>87</v>
      </c>
      <c r="B26" s="88" t="s">
        <v>248</v>
      </c>
      <c r="C26" s="98">
        <f>I14a!H20</f>
        <v>0</v>
      </c>
    </row>
    <row r="27" spans="1:3" ht="30" customHeight="1" x14ac:dyDescent="0.25">
      <c r="A27" s="84"/>
      <c r="B27" s="88" t="s">
        <v>249</v>
      </c>
      <c r="C27" s="98">
        <f>I14b!H15</f>
        <v>30</v>
      </c>
    </row>
    <row r="28" spans="1:3" ht="45" x14ac:dyDescent="0.25">
      <c r="A28" s="81"/>
      <c r="B28" s="88" t="s">
        <v>250</v>
      </c>
      <c r="C28" s="98">
        <f>I14c!H14</f>
        <v>30</v>
      </c>
    </row>
    <row r="29" spans="1:3" ht="105" x14ac:dyDescent="0.25">
      <c r="A29" s="306" t="s">
        <v>0</v>
      </c>
      <c r="B29" s="91" t="s">
        <v>251</v>
      </c>
      <c r="C29" s="99">
        <f>'I15'!D15</f>
        <v>110</v>
      </c>
    </row>
    <row r="30" spans="1:3" ht="45" x14ac:dyDescent="0.25">
      <c r="A30" s="85" t="s">
        <v>92</v>
      </c>
      <c r="B30" s="92" t="s">
        <v>252</v>
      </c>
      <c r="C30" s="98">
        <f>'I16'!D16</f>
        <v>180</v>
      </c>
    </row>
    <row r="31" spans="1:3" ht="45" customHeight="1" x14ac:dyDescent="0.25">
      <c r="A31" s="81" t="s">
        <v>95</v>
      </c>
      <c r="B31" s="87" t="s">
        <v>253</v>
      </c>
      <c r="C31" s="97">
        <f>'I17'!D25</f>
        <v>100</v>
      </c>
    </row>
    <row r="32" spans="1:3" ht="75" customHeight="1" x14ac:dyDescent="0.25">
      <c r="A32" s="82" t="s">
        <v>98</v>
      </c>
      <c r="B32" s="93" t="s">
        <v>237</v>
      </c>
      <c r="C32" s="98">
        <f>'I18'!E20</f>
        <v>0</v>
      </c>
    </row>
    <row r="33" spans="1:3" ht="30" x14ac:dyDescent="0.25">
      <c r="A33" s="86" t="s">
        <v>61</v>
      </c>
      <c r="B33" s="92" t="s">
        <v>238</v>
      </c>
      <c r="C33" s="98">
        <f>'I19'!E79</f>
        <v>314.5</v>
      </c>
    </row>
    <row r="34" spans="1:3" x14ac:dyDescent="0.25">
      <c r="A34" s="82" t="s">
        <v>64</v>
      </c>
      <c r="B34" s="87" t="s">
        <v>239</v>
      </c>
      <c r="C34" s="98">
        <f>'I20'!D20</f>
        <v>0</v>
      </c>
    </row>
    <row r="35" spans="1:3" ht="90" x14ac:dyDescent="0.25">
      <c r="A35" s="82" t="s">
        <v>66</v>
      </c>
      <c r="B35" s="90" t="s">
        <v>254</v>
      </c>
      <c r="C35" s="98">
        <f>'I21'!D20</f>
        <v>100</v>
      </c>
    </row>
    <row r="36" spans="1:3" ht="45" x14ac:dyDescent="0.25">
      <c r="A36" s="82" t="s">
        <v>69</v>
      </c>
      <c r="B36" s="88" t="s">
        <v>255</v>
      </c>
      <c r="C36" s="98">
        <f>'I22'!D53</f>
        <v>253</v>
      </c>
    </row>
    <row r="37" spans="1:3" x14ac:dyDescent="0.25">
      <c r="A37" s="82" t="s">
        <v>71</v>
      </c>
      <c r="B37" s="88" t="s">
        <v>240</v>
      </c>
      <c r="C37" s="98">
        <f>'I23'!F20</f>
        <v>0</v>
      </c>
    </row>
    <row r="38" spans="1:3" x14ac:dyDescent="0.25">
      <c r="A38" s="184"/>
      <c r="B38" s="184"/>
      <c r="C38" s="184"/>
    </row>
    <row r="39" spans="1:3" x14ac:dyDescent="0.25">
      <c r="A39" s="234" t="s">
        <v>2</v>
      </c>
      <c r="B39" s="1" t="s">
        <v>152</v>
      </c>
      <c r="C39" s="184"/>
    </row>
    <row r="40" spans="1:3" x14ac:dyDescent="0.25">
      <c r="A40" s="19" t="s">
        <v>5</v>
      </c>
      <c r="B40" s="13" t="s">
        <v>153</v>
      </c>
      <c r="C40" s="100">
        <f>SUM(C11:C20)+SUM(C32:C37)</f>
        <v>862.5</v>
      </c>
    </row>
    <row r="41" spans="1:3" x14ac:dyDescent="0.25">
      <c r="A41" s="19" t="s">
        <v>6</v>
      </c>
      <c r="B41" s="13" t="s">
        <v>9</v>
      </c>
      <c r="C41" s="100">
        <f>SUM(C24:C31)</f>
        <v>579</v>
      </c>
    </row>
    <row r="42" spans="1:3" ht="15.75" thickBot="1" x14ac:dyDescent="0.3">
      <c r="A42" s="94" t="s">
        <v>7</v>
      </c>
      <c r="B42" s="14" t="s">
        <v>10</v>
      </c>
      <c r="C42" s="101">
        <f>SUM(C21:C23)</f>
        <v>189</v>
      </c>
    </row>
    <row r="43" spans="1:3" ht="16.5" thickTop="1" thickBot="1" x14ac:dyDescent="0.3">
      <c r="A43" s="95" t="s">
        <v>8</v>
      </c>
      <c r="B43" s="96" t="s">
        <v>11</v>
      </c>
      <c r="C43" s="102">
        <f>C40+C41+C42</f>
        <v>1630.5</v>
      </c>
    </row>
    <row r="44" spans="1:3" ht="15.75" thickTop="1" x14ac:dyDescent="0.25">
      <c r="A44" s="184"/>
      <c r="B44" s="184"/>
      <c r="C44" s="184"/>
    </row>
    <row r="45" spans="1:3" x14ac:dyDescent="0.25">
      <c r="A45" s="235" t="s">
        <v>197</v>
      </c>
      <c r="B45" s="184" t="s">
        <v>198</v>
      </c>
      <c r="C45" s="184"/>
    </row>
    <row r="46" spans="1:3" x14ac:dyDescent="0.25">
      <c r="A46" s="267" t="str">
        <f>'Date initiale'!C9</f>
        <v>IUNIE/2024</v>
      </c>
      <c r="B46" s="184"/>
      <c r="C46" s="184"/>
    </row>
  </sheetData>
  <sheetProtection algorithmName="SHA-512" hashValue="QIIjwrMF2oj5OVzbB9/ysAHbvktLdKwJwPrig24UqZywY40Fw18bXXlTq1FCTTLIASnyjG2T1NeWUIO3idEPlg==" saltValue="elLK1QCS/OXkZ0dwNAxApQ==" spinCount="100000" sheet="1" objects="1" scenarios="1"/>
  <mergeCells count="4">
    <mergeCell ref="A1:C1"/>
    <mergeCell ref="A3:C3"/>
    <mergeCell ref="A9:C9"/>
    <mergeCell ref="A8:C8"/>
  </mergeCells>
  <printOptions horizontalCentered="1"/>
  <pageMargins left="0.59055118110236227" right="0.59055118110236227" top="0.74803149606299213" bottom="0.74803149606299213"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F65"/>
  <sheetViews>
    <sheetView zoomScale="85" zoomScaleNormal="85" workbookViewId="0">
      <selection activeCell="D20" sqref="D20"/>
    </sheetView>
  </sheetViews>
  <sheetFormatPr defaultRowHeight="15" x14ac:dyDescent="0.25"/>
  <cols>
    <col min="1" max="1" width="5.140625" customWidth="1"/>
    <col min="2" max="2" width="98.28515625" customWidth="1"/>
    <col min="3" max="3" width="15.7109375" customWidth="1"/>
    <col min="4" max="4" width="9.7109375" customWidth="1"/>
  </cols>
  <sheetData>
    <row r="1" spans="1:6" ht="15.75" x14ac:dyDescent="0.25">
      <c r="A1" s="224" t="str">
        <f>'Date initiale'!C3</f>
        <v>Universitatea de Arhitectură și Urbanism "Ion Mincu" București</v>
      </c>
      <c r="B1" s="224"/>
      <c r="C1" s="224"/>
      <c r="D1" s="17"/>
    </row>
    <row r="2" spans="1:6" ht="15.75" x14ac:dyDescent="0.25">
      <c r="A2" s="224" t="str">
        <f>'Date initiale'!B4&amp;" "&amp;'Date initiale'!C4</f>
        <v>Facultatea ARHITECTURA</v>
      </c>
      <c r="B2" s="224"/>
      <c r="C2" s="224"/>
      <c r="D2" s="17"/>
    </row>
    <row r="3" spans="1:6" ht="15.75" x14ac:dyDescent="0.25">
      <c r="A3" s="224" t="str">
        <f>'Date initiale'!B5&amp;" "&amp;'Date initiale'!C5</f>
        <v>Departamentul SINTEZA PROIECTARII</v>
      </c>
      <c r="B3" s="224"/>
      <c r="C3" s="224"/>
      <c r="D3" s="17"/>
    </row>
    <row r="4" spans="1:6" x14ac:dyDescent="0.25">
      <c r="A4" s="118" t="str">
        <f>'Date initiale'!C6&amp;", "&amp;'Date initiale'!C7</f>
        <v>CRISAN ALEXANDRU, 24</v>
      </c>
      <c r="B4" s="118"/>
      <c r="C4" s="118"/>
    </row>
    <row r="5" spans="1:6" s="184" customFormat="1" x14ac:dyDescent="0.25">
      <c r="A5" s="118"/>
      <c r="B5" s="118"/>
      <c r="C5" s="118"/>
    </row>
    <row r="6" spans="1:6" ht="15.75" x14ac:dyDescent="0.25">
      <c r="A6" s="472" t="s">
        <v>159</v>
      </c>
      <c r="B6" s="472"/>
      <c r="C6" s="472"/>
      <c r="D6" s="472"/>
    </row>
    <row r="7" spans="1:6" s="184" customFormat="1" ht="57.75" customHeight="1" x14ac:dyDescent="0.25">
      <c r="A7" s="475" t="str">
        <f>'Descriere indicatori'!A28&amp;". "&amp;'Descriere indicatori'!B28</f>
        <v xml:space="preserve">I21. Membru în structuri de conducere ale unor asociaţii şi organizaţii profesionale, internaţionale/naţionale (OAR, UAR, RUR)/membru în comisii de specialitate internaţionale/naţionale (MDRAP, MEN, CNCS, ARACIS)/membru în jurii internaţionale, naţionale, locale de arhitectură, urbanism, peisagistică, design, expert internaţional/naţional, membru al academiilor </v>
      </c>
      <c r="B7" s="475"/>
      <c r="C7" s="475"/>
      <c r="D7" s="475"/>
    </row>
    <row r="8" spans="1:6" ht="16.5" thickBot="1" x14ac:dyDescent="0.3">
      <c r="A8" s="53"/>
      <c r="B8" s="53"/>
      <c r="C8" s="53"/>
      <c r="D8" s="53"/>
    </row>
    <row r="9" spans="1:6" ht="30" x14ac:dyDescent="0.25">
      <c r="A9" s="190" t="s">
        <v>80</v>
      </c>
      <c r="B9" s="441" t="s">
        <v>207</v>
      </c>
      <c r="C9" s="441" t="s">
        <v>111</v>
      </c>
      <c r="D9" s="442" t="s">
        <v>196</v>
      </c>
      <c r="F9" s="230" t="s">
        <v>157</v>
      </c>
    </row>
    <row r="10" spans="1:6" ht="15.75" x14ac:dyDescent="0.25">
      <c r="A10" s="36">
        <v>1</v>
      </c>
      <c r="B10" s="443" t="s">
        <v>468</v>
      </c>
      <c r="C10" s="444" t="s">
        <v>469</v>
      </c>
      <c r="D10" s="414">
        <v>5</v>
      </c>
      <c r="E10" s="41"/>
      <c r="F10" s="231" t="s">
        <v>225</v>
      </c>
    </row>
    <row r="11" spans="1:6" ht="45" x14ac:dyDescent="0.25">
      <c r="A11" s="36">
        <f>A10+1</f>
        <v>2</v>
      </c>
      <c r="B11" s="443" t="s">
        <v>470</v>
      </c>
      <c r="C11" s="444" t="s">
        <v>469</v>
      </c>
      <c r="D11" s="445">
        <v>5</v>
      </c>
      <c r="E11" s="41"/>
      <c r="F11" s="231" t="s">
        <v>221</v>
      </c>
    </row>
    <row r="12" spans="1:6" ht="30" x14ac:dyDescent="0.25">
      <c r="A12" s="36">
        <f t="shared" ref="A12:A19" si="0">A11+1</f>
        <v>3</v>
      </c>
      <c r="B12" s="443" t="s">
        <v>471</v>
      </c>
      <c r="C12" s="444" t="s">
        <v>469</v>
      </c>
      <c r="D12" s="445">
        <v>5</v>
      </c>
      <c r="E12" s="41"/>
      <c r="F12" s="231" t="s">
        <v>221</v>
      </c>
    </row>
    <row r="13" spans="1:6" ht="45" x14ac:dyDescent="0.25">
      <c r="A13" s="36">
        <f t="shared" si="0"/>
        <v>4</v>
      </c>
      <c r="B13" s="443" t="s">
        <v>472</v>
      </c>
      <c r="C13" s="444" t="s">
        <v>469</v>
      </c>
      <c r="D13" s="445">
        <v>20</v>
      </c>
      <c r="E13" s="41"/>
      <c r="F13" s="231">
        <v>20</v>
      </c>
    </row>
    <row r="14" spans="1:6" ht="45" x14ac:dyDescent="0.25">
      <c r="A14" s="36">
        <f t="shared" si="0"/>
        <v>5</v>
      </c>
      <c r="B14" s="443" t="s">
        <v>473</v>
      </c>
      <c r="C14" s="444" t="s">
        <v>469</v>
      </c>
      <c r="D14" s="445">
        <v>20</v>
      </c>
      <c r="E14" s="41"/>
    </row>
    <row r="15" spans="1:6" ht="45" x14ac:dyDescent="0.25">
      <c r="A15" s="36">
        <f t="shared" si="0"/>
        <v>6</v>
      </c>
      <c r="B15" s="443" t="s">
        <v>474</v>
      </c>
      <c r="C15" s="444" t="s">
        <v>469</v>
      </c>
      <c r="D15" s="445">
        <v>5</v>
      </c>
      <c r="E15" s="41"/>
    </row>
    <row r="16" spans="1:6" ht="30" x14ac:dyDescent="0.25">
      <c r="A16" s="36">
        <f t="shared" si="0"/>
        <v>7</v>
      </c>
      <c r="B16" s="443" t="s">
        <v>475</v>
      </c>
      <c r="C16" s="324">
        <v>2014</v>
      </c>
      <c r="D16" s="445">
        <v>20</v>
      </c>
      <c r="E16" s="41"/>
    </row>
    <row r="17" spans="1:5" ht="30" x14ac:dyDescent="0.25">
      <c r="A17" s="36">
        <f t="shared" si="0"/>
        <v>8</v>
      </c>
      <c r="B17" s="443" t="s">
        <v>476</v>
      </c>
      <c r="C17" s="324" t="s">
        <v>477</v>
      </c>
      <c r="D17" s="445">
        <v>5</v>
      </c>
      <c r="E17" s="41"/>
    </row>
    <row r="18" spans="1:5" ht="45" x14ac:dyDescent="0.25">
      <c r="A18" s="36">
        <f t="shared" si="0"/>
        <v>9</v>
      </c>
      <c r="B18" s="443" t="s">
        <v>478</v>
      </c>
      <c r="C18" s="324" t="s">
        <v>479</v>
      </c>
      <c r="D18" s="445">
        <v>5</v>
      </c>
      <c r="E18" s="41"/>
    </row>
    <row r="19" spans="1:5" ht="15.75" x14ac:dyDescent="0.25">
      <c r="A19" s="36">
        <f t="shared" si="0"/>
        <v>10</v>
      </c>
      <c r="B19" s="254" t="s">
        <v>578</v>
      </c>
      <c r="C19" s="262" t="s">
        <v>579</v>
      </c>
      <c r="D19" s="446">
        <v>10</v>
      </c>
      <c r="E19" s="41"/>
    </row>
    <row r="20" spans="1:5" ht="16.5" thickBot="1" x14ac:dyDescent="0.3">
      <c r="A20" s="438"/>
      <c r="B20" s="247"/>
      <c r="C20" s="358" t="str">
        <f>"Total "&amp;LEFT(A7,3)</f>
        <v>Total I21</v>
      </c>
      <c r="D20" s="402">
        <f>SUM(D10:D19)</f>
        <v>100</v>
      </c>
      <c r="E20" s="41"/>
    </row>
    <row r="21" spans="1:5" ht="15.75" x14ac:dyDescent="0.25">
      <c r="A21" s="41"/>
      <c r="B21" s="42"/>
      <c r="C21" s="41"/>
      <c r="D21" s="41"/>
      <c r="E21" s="41"/>
    </row>
    <row r="22" spans="1:5" ht="15.75" x14ac:dyDescent="0.25">
      <c r="A22" s="41"/>
      <c r="B22" s="42"/>
      <c r="C22" s="41"/>
      <c r="D22" s="41"/>
      <c r="E22" s="41"/>
    </row>
    <row r="23" spans="1:5" ht="15.75" x14ac:dyDescent="0.25">
      <c r="A23" s="41"/>
      <c r="B23" s="42"/>
      <c r="C23" s="41"/>
      <c r="D23" s="41"/>
      <c r="E23" s="41"/>
    </row>
    <row r="24" spans="1:5" ht="15.75" x14ac:dyDescent="0.25">
      <c r="A24" s="41"/>
      <c r="B24" s="42"/>
      <c r="C24" s="41"/>
      <c r="D24" s="41"/>
      <c r="E24" s="41"/>
    </row>
    <row r="25" spans="1:5" ht="15.75" x14ac:dyDescent="0.25">
      <c r="A25" s="41"/>
      <c r="B25" s="42"/>
      <c r="C25" s="41"/>
      <c r="D25" s="41"/>
      <c r="E25" s="41"/>
    </row>
    <row r="26" spans="1:5" ht="15.75" x14ac:dyDescent="0.25">
      <c r="A26" s="41"/>
      <c r="B26" s="42"/>
      <c r="C26" s="41"/>
      <c r="D26" s="41"/>
      <c r="E26" s="41"/>
    </row>
    <row r="27" spans="1:5" ht="15.75" x14ac:dyDescent="0.25">
      <c r="A27" s="41"/>
      <c r="B27" s="43"/>
      <c r="C27" s="41"/>
      <c r="D27" s="41"/>
      <c r="E27" s="41"/>
    </row>
    <row r="28" spans="1:5" ht="15.75" x14ac:dyDescent="0.25">
      <c r="A28" s="41"/>
      <c r="B28" s="42"/>
      <c r="C28" s="41"/>
      <c r="D28" s="41"/>
      <c r="E28" s="41"/>
    </row>
    <row r="29" spans="1:5" ht="15.75" x14ac:dyDescent="0.25">
      <c r="A29" s="41"/>
      <c r="B29" s="42"/>
      <c r="C29" s="41"/>
      <c r="D29" s="41"/>
      <c r="E29" s="41"/>
    </row>
    <row r="30" spans="1:5" ht="15.75" x14ac:dyDescent="0.25">
      <c r="A30" s="41"/>
      <c r="B30" s="44"/>
      <c r="C30" s="41"/>
      <c r="D30" s="41"/>
      <c r="E30" s="41"/>
    </row>
    <row r="31" spans="1:5" ht="15.75" x14ac:dyDescent="0.25">
      <c r="A31" s="41"/>
      <c r="B31" s="31"/>
      <c r="C31" s="41"/>
      <c r="D31" s="41"/>
      <c r="E31" s="41"/>
    </row>
    <row r="32" spans="1:5" ht="15.75" x14ac:dyDescent="0.25">
      <c r="A32" s="41"/>
      <c r="B32" s="31"/>
      <c r="C32" s="41"/>
      <c r="D32" s="41"/>
      <c r="E32" s="41"/>
    </row>
    <row r="33" spans="1:5" ht="15.75" x14ac:dyDescent="0.25">
      <c r="A33" s="41"/>
      <c r="B33" s="41"/>
      <c r="C33" s="41"/>
      <c r="D33" s="41"/>
      <c r="E33" s="41"/>
    </row>
    <row r="34" spans="1:5" ht="15.75" x14ac:dyDescent="0.25">
      <c r="A34" s="41"/>
      <c r="B34" s="41"/>
      <c r="C34" s="41"/>
      <c r="D34" s="41"/>
      <c r="E34" s="41"/>
    </row>
    <row r="35" spans="1:5" ht="15.75" x14ac:dyDescent="0.25">
      <c r="A35" s="41"/>
      <c r="B35" s="41"/>
      <c r="C35" s="41"/>
      <c r="D35" s="41"/>
      <c r="E35" s="41"/>
    </row>
    <row r="36" spans="1:5" ht="15.75" x14ac:dyDescent="0.25">
      <c r="A36" s="41"/>
      <c r="B36" s="41"/>
      <c r="C36" s="41"/>
      <c r="D36" s="41"/>
      <c r="E36" s="41"/>
    </row>
    <row r="37" spans="1:5" ht="15.75" x14ac:dyDescent="0.25">
      <c r="A37" s="41"/>
      <c r="B37" s="41"/>
      <c r="C37" s="41"/>
      <c r="D37" s="41"/>
      <c r="E37" s="41"/>
    </row>
    <row r="38" spans="1:5" ht="15.75" x14ac:dyDescent="0.25">
      <c r="A38" s="41"/>
      <c r="B38" s="41"/>
      <c r="C38" s="41"/>
      <c r="D38" s="41"/>
      <c r="E38" s="41"/>
    </row>
    <row r="39" spans="1:5" ht="15.75" x14ac:dyDescent="0.25">
      <c r="A39" s="41"/>
      <c r="B39" s="41"/>
      <c r="C39" s="41"/>
      <c r="D39" s="41"/>
      <c r="E39" s="41"/>
    </row>
    <row r="40" spans="1:5" ht="15.75" x14ac:dyDescent="0.25">
      <c r="A40" s="41"/>
      <c r="B40" s="41"/>
      <c r="C40" s="41"/>
      <c r="D40" s="41"/>
      <c r="E40" s="41"/>
    </row>
    <row r="41" spans="1:5" ht="15.75" x14ac:dyDescent="0.25">
      <c r="A41" s="41"/>
      <c r="B41" s="41"/>
      <c r="C41" s="41"/>
      <c r="D41" s="41"/>
      <c r="E41" s="41"/>
    </row>
    <row r="42" spans="1:5" ht="15.75" x14ac:dyDescent="0.25">
      <c r="A42" s="41"/>
      <c r="B42" s="41"/>
      <c r="C42" s="41"/>
      <c r="D42" s="41"/>
      <c r="E42" s="41"/>
    </row>
    <row r="43" spans="1:5" ht="15.75" x14ac:dyDescent="0.25">
      <c r="A43" s="41"/>
      <c r="B43" s="41"/>
      <c r="C43" s="41"/>
      <c r="D43" s="41"/>
      <c r="E43" s="41"/>
    </row>
    <row r="44" spans="1:5" ht="15.75" x14ac:dyDescent="0.25">
      <c r="A44" s="41"/>
      <c r="B44" s="41"/>
      <c r="C44" s="41"/>
      <c r="D44" s="41"/>
      <c r="E44" s="41"/>
    </row>
    <row r="45" spans="1:5" ht="15.75" x14ac:dyDescent="0.25">
      <c r="A45" s="41"/>
      <c r="B45" s="41"/>
      <c r="C45" s="41"/>
      <c r="D45" s="41"/>
      <c r="E45" s="41"/>
    </row>
    <row r="46" spans="1:5" ht="15.75" x14ac:dyDescent="0.25">
      <c r="A46" s="41"/>
      <c r="B46" s="41"/>
      <c r="C46" s="41"/>
      <c r="D46" s="41"/>
      <c r="E46" s="41"/>
    </row>
    <row r="47" spans="1:5" ht="15.75" x14ac:dyDescent="0.25">
      <c r="A47" s="41"/>
      <c r="B47" s="41"/>
      <c r="C47" s="41"/>
      <c r="D47" s="41"/>
      <c r="E47" s="41"/>
    </row>
    <row r="48" spans="1:5" ht="15.75" x14ac:dyDescent="0.25">
      <c r="A48" s="41"/>
      <c r="B48" s="41"/>
      <c r="C48" s="41"/>
      <c r="D48" s="41"/>
      <c r="E48" s="41"/>
    </row>
    <row r="49" spans="1:5" ht="15.75" x14ac:dyDescent="0.25">
      <c r="A49" s="41"/>
      <c r="B49" s="41"/>
      <c r="C49" s="41"/>
      <c r="D49" s="41"/>
      <c r="E49" s="41"/>
    </row>
    <row r="50" spans="1:5" ht="15.75" x14ac:dyDescent="0.25">
      <c r="A50" s="41"/>
      <c r="B50" s="41"/>
      <c r="C50" s="41"/>
      <c r="D50" s="41"/>
      <c r="E50" s="41"/>
    </row>
    <row r="51" spans="1:5" ht="15.75" x14ac:dyDescent="0.25">
      <c r="A51" s="41"/>
      <c r="B51" s="41"/>
      <c r="C51" s="41"/>
      <c r="D51" s="41"/>
      <c r="E51" s="41"/>
    </row>
    <row r="52" spans="1:5" ht="15.75" x14ac:dyDescent="0.25">
      <c r="A52" s="41"/>
      <c r="B52" s="41"/>
      <c r="C52" s="41"/>
      <c r="D52" s="41"/>
      <c r="E52" s="41"/>
    </row>
    <row r="53" spans="1:5" ht="15.75" x14ac:dyDescent="0.25">
      <c r="A53" s="41"/>
      <c r="B53" s="41"/>
      <c r="C53" s="41"/>
      <c r="D53" s="41"/>
      <c r="E53" s="41"/>
    </row>
    <row r="54" spans="1:5" ht="15.75" x14ac:dyDescent="0.25">
      <c r="A54" s="41"/>
      <c r="B54" s="41"/>
      <c r="C54" s="41"/>
      <c r="D54" s="41"/>
      <c r="E54" s="41"/>
    </row>
    <row r="55" spans="1:5" ht="15.75" x14ac:dyDescent="0.25">
      <c r="A55" s="41"/>
      <c r="B55" s="41"/>
      <c r="C55" s="41"/>
      <c r="D55" s="41"/>
      <c r="E55" s="41"/>
    </row>
    <row r="56" spans="1:5" ht="15.75" x14ac:dyDescent="0.25">
      <c r="A56" s="41"/>
      <c r="B56" s="41"/>
      <c r="C56" s="41"/>
      <c r="D56" s="41"/>
      <c r="E56" s="41"/>
    </row>
    <row r="57" spans="1:5" ht="15.75" x14ac:dyDescent="0.25">
      <c r="A57" s="41"/>
      <c r="B57" s="41"/>
      <c r="C57" s="41"/>
      <c r="D57" s="41"/>
      <c r="E57" s="41"/>
    </row>
    <row r="58" spans="1:5" ht="15.75" x14ac:dyDescent="0.25">
      <c r="A58" s="41"/>
      <c r="B58" s="41"/>
      <c r="C58" s="41"/>
      <c r="D58" s="41"/>
      <c r="E58" s="41"/>
    </row>
    <row r="59" spans="1:5" ht="15.75" x14ac:dyDescent="0.25">
      <c r="A59" s="41"/>
      <c r="B59" s="41"/>
      <c r="C59" s="41"/>
      <c r="D59" s="41"/>
      <c r="E59" s="41"/>
    </row>
    <row r="60" spans="1:5" ht="15.75" x14ac:dyDescent="0.25">
      <c r="A60" s="41"/>
      <c r="B60" s="41"/>
      <c r="C60" s="41"/>
      <c r="D60" s="41"/>
      <c r="E60" s="41"/>
    </row>
    <row r="61" spans="1:5" ht="15.75" x14ac:dyDescent="0.25">
      <c r="A61" s="41"/>
      <c r="B61" s="41"/>
      <c r="C61" s="41"/>
      <c r="D61" s="41"/>
      <c r="E61" s="41"/>
    </row>
    <row r="62" spans="1:5" ht="15.75" x14ac:dyDescent="0.25">
      <c r="A62" s="41"/>
      <c r="B62" s="41"/>
      <c r="C62" s="41"/>
      <c r="D62" s="41"/>
      <c r="E62" s="41"/>
    </row>
    <row r="63" spans="1:5" ht="15.75" x14ac:dyDescent="0.25">
      <c r="A63" s="41"/>
      <c r="B63" s="41"/>
      <c r="C63" s="41"/>
      <c r="D63" s="41"/>
      <c r="E63" s="41"/>
    </row>
    <row r="64" spans="1:5" ht="15.75" x14ac:dyDescent="0.25">
      <c r="A64" s="41"/>
      <c r="B64" s="41"/>
      <c r="C64" s="41"/>
      <c r="D64" s="41"/>
      <c r="E64" s="41"/>
    </row>
    <row r="65" spans="1:5" ht="15.75" x14ac:dyDescent="0.25">
      <c r="A65" s="41"/>
      <c r="B65" s="41"/>
      <c r="C65" s="41"/>
      <c r="D65" s="41"/>
      <c r="E65" s="41"/>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F53"/>
  <sheetViews>
    <sheetView topLeftCell="A4" zoomScale="85" zoomScaleNormal="85" workbookViewId="0">
      <selection activeCell="B30" sqref="B30"/>
    </sheetView>
  </sheetViews>
  <sheetFormatPr defaultRowHeight="15" x14ac:dyDescent="0.25"/>
  <cols>
    <col min="1" max="1" width="5.140625" customWidth="1"/>
    <col min="2" max="2" width="98.28515625" customWidth="1"/>
    <col min="3" max="3" width="15.7109375" customWidth="1"/>
    <col min="4" max="4" width="9.7109375" customWidth="1"/>
  </cols>
  <sheetData>
    <row r="1" spans="1:6" ht="15.75" x14ac:dyDescent="0.25">
      <c r="A1" s="224" t="str">
        <f>'Date initiale'!C3</f>
        <v>Universitatea de Arhitectură și Urbanism "Ion Mincu" București</v>
      </c>
      <c r="B1" s="224"/>
      <c r="C1" s="224"/>
      <c r="D1" s="37"/>
    </row>
    <row r="2" spans="1:6" ht="15.75" x14ac:dyDescent="0.25">
      <c r="A2" s="224" t="str">
        <f>'Date initiale'!B4&amp;" "&amp;'Date initiale'!C4</f>
        <v>Facultatea ARHITECTURA</v>
      </c>
      <c r="B2" s="224"/>
      <c r="C2" s="224"/>
      <c r="D2" s="17"/>
    </row>
    <row r="3" spans="1:6" ht="15.75" x14ac:dyDescent="0.25">
      <c r="A3" s="224" t="str">
        <f>'Date initiale'!B5&amp;" "&amp;'Date initiale'!C5</f>
        <v>Departamentul SINTEZA PROIECTARII</v>
      </c>
      <c r="B3" s="224"/>
      <c r="C3" s="224"/>
      <c r="D3" s="17"/>
    </row>
    <row r="4" spans="1:6" x14ac:dyDescent="0.25">
      <c r="A4" s="118" t="str">
        <f>'Date initiale'!C6&amp;", "&amp;'Date initiale'!C7</f>
        <v>CRISAN ALEXANDRU, 24</v>
      </c>
      <c r="B4" s="118"/>
      <c r="C4" s="118"/>
    </row>
    <row r="5" spans="1:6" s="184" customFormat="1" x14ac:dyDescent="0.25">
      <c r="A5" s="118"/>
      <c r="B5" s="118"/>
      <c r="C5" s="118"/>
    </row>
    <row r="6" spans="1:6" ht="15.75" x14ac:dyDescent="0.25">
      <c r="A6" s="470" t="s">
        <v>159</v>
      </c>
      <c r="B6" s="470"/>
      <c r="C6" s="470"/>
      <c r="D6" s="470"/>
    </row>
    <row r="7" spans="1:6" s="50" customFormat="1" ht="45" customHeight="1" x14ac:dyDescent="0.25">
      <c r="A7" s="474" t="str">
        <f>'Descriere indicatori'!A29&amp;". "&amp;'Descriere indicatori'!B29</f>
        <v xml:space="preserve">I22. Organizator sau coordonator, congrese internaţionale/naţionale, manifestări profesionale cu caracter extracurricular, concursuri de proiecte studenţeşti în străinătate şi/în ţară, workshopuri şi masterclass, în străinătate/în ţară </v>
      </c>
      <c r="B7" s="474"/>
      <c r="C7" s="474"/>
      <c r="D7" s="474"/>
    </row>
    <row r="8" spans="1:6" ht="15.75" customHeight="1" thickBot="1" x14ac:dyDescent="0.3">
      <c r="A8" s="53"/>
      <c r="B8" s="53"/>
      <c r="C8" s="53"/>
      <c r="D8" s="53"/>
    </row>
    <row r="9" spans="1:6" ht="30" x14ac:dyDescent="0.25">
      <c r="A9" s="190" t="s">
        <v>80</v>
      </c>
      <c r="B9" s="191" t="s">
        <v>208</v>
      </c>
      <c r="C9" s="191" t="s">
        <v>111</v>
      </c>
      <c r="D9" s="431" t="s">
        <v>196</v>
      </c>
      <c r="F9" s="230" t="s">
        <v>157</v>
      </c>
    </row>
    <row r="10" spans="1:6" s="184" customFormat="1" ht="60" x14ac:dyDescent="0.25">
      <c r="A10" s="338">
        <v>1</v>
      </c>
      <c r="B10" s="449" t="s">
        <v>713</v>
      </c>
      <c r="C10" s="321" t="s">
        <v>560</v>
      </c>
      <c r="D10" s="321">
        <v>10</v>
      </c>
      <c r="F10" s="231"/>
    </row>
    <row r="11" spans="1:6" s="184" customFormat="1" ht="30" x14ac:dyDescent="0.25">
      <c r="A11" s="338">
        <v>2</v>
      </c>
      <c r="B11" s="348" t="s">
        <v>712</v>
      </c>
      <c r="C11" s="321" t="s">
        <v>561</v>
      </c>
      <c r="D11" s="321">
        <v>6</v>
      </c>
      <c r="F11" s="231" t="s">
        <v>221</v>
      </c>
    </row>
    <row r="12" spans="1:6" s="184" customFormat="1" ht="30" x14ac:dyDescent="0.25">
      <c r="A12" s="338">
        <v>3</v>
      </c>
      <c r="B12" s="348" t="s">
        <v>711</v>
      </c>
      <c r="C12" s="321" t="s">
        <v>562</v>
      </c>
      <c r="D12" s="321">
        <v>6</v>
      </c>
      <c r="F12" s="231" t="s">
        <v>223</v>
      </c>
    </row>
    <row r="13" spans="1:6" s="184" customFormat="1" ht="60" x14ac:dyDescent="0.25">
      <c r="A13" s="338">
        <v>4</v>
      </c>
      <c r="B13" s="449" t="s">
        <v>710</v>
      </c>
      <c r="C13" s="321" t="s">
        <v>563</v>
      </c>
      <c r="D13" s="321">
        <v>10</v>
      </c>
      <c r="F13" s="231" t="s">
        <v>224</v>
      </c>
    </row>
    <row r="14" spans="1:6" s="184" customFormat="1" ht="60" x14ac:dyDescent="0.25">
      <c r="A14" s="338">
        <v>5</v>
      </c>
      <c r="B14" s="449" t="s">
        <v>709</v>
      </c>
      <c r="C14" s="321" t="s">
        <v>564</v>
      </c>
      <c r="D14" s="321">
        <v>2</v>
      </c>
      <c r="F14" s="349"/>
    </row>
    <row r="15" spans="1:6" s="184" customFormat="1" ht="30" x14ac:dyDescent="0.25">
      <c r="A15" s="338">
        <v>6</v>
      </c>
      <c r="B15" s="449" t="s">
        <v>565</v>
      </c>
      <c r="C15" s="321" t="s">
        <v>566</v>
      </c>
      <c r="D15" s="321">
        <v>10</v>
      </c>
      <c r="F15" s="349"/>
    </row>
    <row r="16" spans="1:6" s="184" customFormat="1" ht="45" x14ac:dyDescent="0.25">
      <c r="A16" s="338">
        <v>7</v>
      </c>
      <c r="B16" s="449" t="s">
        <v>574</v>
      </c>
      <c r="C16" s="321" t="s">
        <v>567</v>
      </c>
      <c r="D16" s="321">
        <v>6</v>
      </c>
      <c r="F16" s="349"/>
    </row>
    <row r="17" spans="1:6" s="184" customFormat="1" ht="45" x14ac:dyDescent="0.25">
      <c r="A17" s="338">
        <v>8</v>
      </c>
      <c r="B17" s="449" t="s">
        <v>575</v>
      </c>
      <c r="C17" s="321" t="s">
        <v>568</v>
      </c>
      <c r="D17" s="321">
        <v>6</v>
      </c>
      <c r="F17" s="349"/>
    </row>
    <row r="18" spans="1:6" s="184" customFormat="1" ht="45" x14ac:dyDescent="0.25">
      <c r="A18" s="338">
        <v>9</v>
      </c>
      <c r="B18" s="449" t="s">
        <v>576</v>
      </c>
      <c r="C18" s="321" t="s">
        <v>569</v>
      </c>
      <c r="D18" s="321">
        <v>6</v>
      </c>
      <c r="F18" s="349"/>
    </row>
    <row r="19" spans="1:6" s="184" customFormat="1" ht="60" x14ac:dyDescent="0.25">
      <c r="A19" s="338">
        <v>10</v>
      </c>
      <c r="B19" s="449" t="s">
        <v>577</v>
      </c>
      <c r="C19" s="321" t="s">
        <v>570</v>
      </c>
      <c r="D19" s="321">
        <v>2</v>
      </c>
      <c r="F19" s="349"/>
    </row>
    <row r="20" spans="1:6" s="184" customFormat="1" ht="45" x14ac:dyDescent="0.25">
      <c r="A20" s="338">
        <v>11</v>
      </c>
      <c r="B20" s="449" t="s">
        <v>708</v>
      </c>
      <c r="C20" s="321" t="s">
        <v>571</v>
      </c>
      <c r="D20" s="321">
        <v>2</v>
      </c>
      <c r="F20" s="349"/>
    </row>
    <row r="21" spans="1:6" s="184" customFormat="1" ht="60" x14ac:dyDescent="0.25">
      <c r="A21" s="338">
        <v>12</v>
      </c>
      <c r="B21" s="449" t="s">
        <v>707</v>
      </c>
      <c r="C21" s="321" t="s">
        <v>572</v>
      </c>
      <c r="D21" s="321">
        <v>2</v>
      </c>
      <c r="F21" s="349"/>
    </row>
    <row r="22" spans="1:6" s="184" customFormat="1" ht="60" x14ac:dyDescent="0.25">
      <c r="A22" s="338">
        <v>13</v>
      </c>
      <c r="B22" s="449" t="s">
        <v>714</v>
      </c>
      <c r="C22" s="321" t="s">
        <v>573</v>
      </c>
      <c r="D22" s="321">
        <v>2</v>
      </c>
      <c r="F22" s="349"/>
    </row>
    <row r="23" spans="1:6" s="184" customFormat="1" ht="30" x14ac:dyDescent="0.25">
      <c r="A23" s="338">
        <v>14</v>
      </c>
      <c r="B23" s="345" t="s">
        <v>721</v>
      </c>
      <c r="C23" s="338">
        <v>2019</v>
      </c>
      <c r="D23" s="338">
        <v>6</v>
      </c>
    </row>
    <row r="24" spans="1:6" ht="30" x14ac:dyDescent="0.25">
      <c r="A24" s="338">
        <v>15</v>
      </c>
      <c r="B24" s="345" t="s">
        <v>720</v>
      </c>
      <c r="C24" s="338">
        <v>2019</v>
      </c>
      <c r="D24" s="338">
        <v>6</v>
      </c>
    </row>
    <row r="25" spans="1:6" s="184" customFormat="1" ht="30" x14ac:dyDescent="0.25">
      <c r="A25" s="338">
        <v>16</v>
      </c>
      <c r="B25" s="345" t="s">
        <v>719</v>
      </c>
      <c r="C25" s="338">
        <v>2018</v>
      </c>
      <c r="D25" s="338">
        <v>6</v>
      </c>
    </row>
    <row r="26" spans="1:6" s="184" customFormat="1" ht="30" x14ac:dyDescent="0.25">
      <c r="A26" s="338">
        <v>17</v>
      </c>
      <c r="B26" s="345" t="s">
        <v>718</v>
      </c>
      <c r="C26" s="338">
        <v>2018</v>
      </c>
      <c r="D26" s="338">
        <v>6</v>
      </c>
    </row>
    <row r="27" spans="1:6" s="184" customFormat="1" x14ac:dyDescent="0.25">
      <c r="A27" s="338">
        <v>18</v>
      </c>
      <c r="B27" s="450" t="s">
        <v>717</v>
      </c>
      <c r="C27" s="338">
        <v>2018</v>
      </c>
      <c r="D27" s="338">
        <v>6</v>
      </c>
    </row>
    <row r="28" spans="1:6" s="184" customFormat="1" ht="30" x14ac:dyDescent="0.25">
      <c r="A28" s="338">
        <v>19</v>
      </c>
      <c r="B28" s="345" t="s">
        <v>716</v>
      </c>
      <c r="C28" s="338">
        <v>2017</v>
      </c>
      <c r="D28" s="338">
        <v>6</v>
      </c>
    </row>
    <row r="29" spans="1:6" s="184" customFormat="1" x14ac:dyDescent="0.25">
      <c r="A29" s="338">
        <v>20</v>
      </c>
      <c r="B29" s="345" t="s">
        <v>480</v>
      </c>
      <c r="C29" s="338">
        <v>2017</v>
      </c>
      <c r="D29" s="347">
        <v>6</v>
      </c>
    </row>
    <row r="30" spans="1:6" s="184" customFormat="1" ht="30" x14ac:dyDescent="0.25">
      <c r="A30" s="338">
        <v>21</v>
      </c>
      <c r="B30" s="345" t="s">
        <v>481</v>
      </c>
      <c r="C30" s="338">
        <v>2016</v>
      </c>
      <c r="D30" s="338">
        <v>6</v>
      </c>
    </row>
    <row r="31" spans="1:6" s="184" customFormat="1" ht="30" x14ac:dyDescent="0.25">
      <c r="A31" s="338">
        <v>22</v>
      </c>
      <c r="B31" s="345" t="s">
        <v>715</v>
      </c>
      <c r="C31" s="338">
        <v>2016</v>
      </c>
      <c r="D31" s="338">
        <v>6</v>
      </c>
    </row>
    <row r="32" spans="1:6" s="184" customFormat="1" x14ac:dyDescent="0.25">
      <c r="A32" s="338">
        <v>23</v>
      </c>
      <c r="B32" s="424" t="s">
        <v>482</v>
      </c>
      <c r="C32" s="338">
        <v>2015</v>
      </c>
      <c r="D32" s="338">
        <v>6</v>
      </c>
    </row>
    <row r="33" spans="1:4" s="184" customFormat="1" x14ac:dyDescent="0.25">
      <c r="A33" s="338">
        <v>24</v>
      </c>
      <c r="B33" s="424" t="s">
        <v>483</v>
      </c>
      <c r="C33" s="338">
        <v>2015</v>
      </c>
      <c r="D33" s="338">
        <v>6</v>
      </c>
    </row>
    <row r="34" spans="1:4" s="184" customFormat="1" ht="30" x14ac:dyDescent="0.25">
      <c r="A34" s="338">
        <v>25</v>
      </c>
      <c r="B34" s="345" t="s">
        <v>728</v>
      </c>
      <c r="C34" s="338" t="s">
        <v>484</v>
      </c>
      <c r="D34" s="448">
        <v>6</v>
      </c>
    </row>
    <row r="35" spans="1:4" s="184" customFormat="1" ht="30" x14ac:dyDescent="0.25">
      <c r="A35" s="338">
        <v>26</v>
      </c>
      <c r="B35" s="340" t="s">
        <v>485</v>
      </c>
      <c r="C35" s="338" t="s">
        <v>486</v>
      </c>
      <c r="D35" s="448">
        <v>10</v>
      </c>
    </row>
    <row r="36" spans="1:4" s="184" customFormat="1" ht="45" x14ac:dyDescent="0.25">
      <c r="A36" s="338">
        <v>27</v>
      </c>
      <c r="B36" s="340" t="s">
        <v>487</v>
      </c>
      <c r="C36" s="338" t="s">
        <v>488</v>
      </c>
      <c r="D36" s="448">
        <v>5</v>
      </c>
    </row>
    <row r="37" spans="1:4" s="184" customFormat="1" ht="30" x14ac:dyDescent="0.25">
      <c r="A37" s="338">
        <v>28</v>
      </c>
      <c r="B37" s="340" t="s">
        <v>727</v>
      </c>
      <c r="C37" s="338" t="s">
        <v>488</v>
      </c>
      <c r="D37" s="448">
        <v>6</v>
      </c>
    </row>
    <row r="38" spans="1:4" s="184" customFormat="1" ht="45" x14ac:dyDescent="0.25">
      <c r="A38" s="338">
        <v>29</v>
      </c>
      <c r="B38" s="340" t="s">
        <v>489</v>
      </c>
      <c r="C38" s="338" t="s">
        <v>490</v>
      </c>
      <c r="D38" s="448">
        <v>6</v>
      </c>
    </row>
    <row r="39" spans="1:4" s="184" customFormat="1" ht="60" x14ac:dyDescent="0.25">
      <c r="A39" s="338">
        <v>30</v>
      </c>
      <c r="B39" s="340" t="s">
        <v>491</v>
      </c>
      <c r="C39" s="338" t="s">
        <v>492</v>
      </c>
      <c r="D39" s="448">
        <v>6</v>
      </c>
    </row>
    <row r="40" spans="1:4" s="184" customFormat="1" ht="30" x14ac:dyDescent="0.25">
      <c r="A40" s="338">
        <v>31</v>
      </c>
      <c r="B40" s="340" t="s">
        <v>725</v>
      </c>
      <c r="C40" s="338" t="s">
        <v>493</v>
      </c>
      <c r="D40" s="448">
        <v>6</v>
      </c>
    </row>
    <row r="41" spans="1:4" s="184" customFormat="1" ht="30" x14ac:dyDescent="0.25">
      <c r="A41" s="338">
        <v>32</v>
      </c>
      <c r="B41" s="340" t="s">
        <v>726</v>
      </c>
      <c r="C41" s="338" t="s">
        <v>494</v>
      </c>
      <c r="D41" s="448">
        <v>6</v>
      </c>
    </row>
    <row r="42" spans="1:4" s="184" customFormat="1" ht="30" x14ac:dyDescent="0.25">
      <c r="A42" s="338">
        <v>33</v>
      </c>
      <c r="B42" s="340" t="s">
        <v>722</v>
      </c>
      <c r="C42" s="338" t="s">
        <v>494</v>
      </c>
      <c r="D42" s="448">
        <v>6</v>
      </c>
    </row>
    <row r="43" spans="1:4" s="184" customFormat="1" ht="45" x14ac:dyDescent="0.25">
      <c r="A43" s="338">
        <v>34</v>
      </c>
      <c r="B43" s="340" t="s">
        <v>723</v>
      </c>
      <c r="C43" s="338" t="s">
        <v>495</v>
      </c>
      <c r="D43" s="448">
        <v>6</v>
      </c>
    </row>
    <row r="44" spans="1:4" s="184" customFormat="1" ht="30" x14ac:dyDescent="0.25">
      <c r="A44" s="338">
        <v>35</v>
      </c>
      <c r="B44" s="340" t="s">
        <v>724</v>
      </c>
      <c r="C44" s="338" t="s">
        <v>496</v>
      </c>
      <c r="D44" s="448">
        <v>6</v>
      </c>
    </row>
    <row r="45" spans="1:4" s="184" customFormat="1" ht="60" x14ac:dyDescent="0.25">
      <c r="A45" s="338">
        <v>36</v>
      </c>
      <c r="B45" s="340" t="s">
        <v>497</v>
      </c>
      <c r="C45" s="338" t="s">
        <v>496</v>
      </c>
      <c r="D45" s="448">
        <v>6</v>
      </c>
    </row>
    <row r="46" spans="1:4" s="184" customFormat="1" ht="60" x14ac:dyDescent="0.25">
      <c r="A46" s="338">
        <v>37</v>
      </c>
      <c r="B46" s="340" t="s">
        <v>498</v>
      </c>
      <c r="C46" s="338" t="s">
        <v>499</v>
      </c>
      <c r="D46" s="448">
        <v>6</v>
      </c>
    </row>
    <row r="47" spans="1:4" s="184" customFormat="1" ht="45" x14ac:dyDescent="0.25">
      <c r="A47" s="338">
        <v>38</v>
      </c>
      <c r="B47" s="340" t="s">
        <v>500</v>
      </c>
      <c r="C47" s="338" t="s">
        <v>501</v>
      </c>
      <c r="D47" s="448">
        <v>6</v>
      </c>
    </row>
    <row r="48" spans="1:4" s="184" customFormat="1" ht="60" x14ac:dyDescent="0.25">
      <c r="A48" s="338">
        <v>39</v>
      </c>
      <c r="B48" s="340" t="s">
        <v>502</v>
      </c>
      <c r="C48" s="338" t="s">
        <v>503</v>
      </c>
      <c r="D48" s="448">
        <v>6</v>
      </c>
    </row>
    <row r="49" spans="1:4" s="184" customFormat="1" ht="60" x14ac:dyDescent="0.25">
      <c r="A49" s="338">
        <v>40</v>
      </c>
      <c r="B49" s="340" t="s">
        <v>504</v>
      </c>
      <c r="C49" s="338" t="s">
        <v>505</v>
      </c>
      <c r="D49" s="448">
        <v>6</v>
      </c>
    </row>
    <row r="50" spans="1:4" s="184" customFormat="1" ht="60" x14ac:dyDescent="0.25">
      <c r="A50" s="338">
        <v>41</v>
      </c>
      <c r="B50" s="340" t="s">
        <v>506</v>
      </c>
      <c r="C50" s="338" t="s">
        <v>507</v>
      </c>
      <c r="D50" s="448">
        <v>6</v>
      </c>
    </row>
    <row r="51" spans="1:4" s="184" customFormat="1" ht="45" x14ac:dyDescent="0.25">
      <c r="A51" s="338">
        <v>42</v>
      </c>
      <c r="B51" s="340" t="s">
        <v>508</v>
      </c>
      <c r="C51" s="338" t="s">
        <v>507</v>
      </c>
      <c r="D51" s="448">
        <v>6</v>
      </c>
    </row>
    <row r="52" spans="1:4" ht="45" x14ac:dyDescent="0.25">
      <c r="A52" s="338">
        <v>43</v>
      </c>
      <c r="B52" s="340" t="s">
        <v>509</v>
      </c>
      <c r="C52" s="338" t="s">
        <v>510</v>
      </c>
      <c r="D52" s="448">
        <v>6</v>
      </c>
    </row>
    <row r="53" spans="1:4" ht="15.75" thickBot="1" x14ac:dyDescent="0.3">
      <c r="A53" s="432"/>
      <c r="B53" s="118"/>
      <c r="C53" s="358" t="str">
        <f>"Total "&amp;LEFT(A7,3)</f>
        <v>Total I22</v>
      </c>
      <c r="D53" s="447">
        <f>SUM(D10:D52)</f>
        <v>253</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20"/>
  <sheetViews>
    <sheetView zoomScale="85" zoomScaleNormal="85" workbookViewId="0">
      <selection activeCell="A7" sqref="A7:F7"/>
    </sheetView>
  </sheetViews>
  <sheetFormatPr defaultRowHeight="15" x14ac:dyDescent="0.25"/>
  <cols>
    <col min="1" max="1" width="5.140625" customWidth="1"/>
    <col min="2" max="2" width="27.5703125" customWidth="1"/>
    <col min="3" max="3" width="46.85546875" style="184" customWidth="1"/>
    <col min="4" max="4" width="30" style="184" customWidth="1"/>
    <col min="5" max="5" width="10.5703125" customWidth="1"/>
    <col min="6" max="6" width="9.7109375" customWidth="1"/>
  </cols>
  <sheetData>
    <row r="1" spans="1:8" x14ac:dyDescent="0.25">
      <c r="A1" s="226" t="str">
        <f>'Date initiale'!C3</f>
        <v>Universitatea de Arhitectură și Urbanism "Ion Mincu" București</v>
      </c>
      <c r="B1" s="226"/>
      <c r="C1" s="226"/>
      <c r="D1" s="226"/>
      <c r="E1" s="226"/>
    </row>
    <row r="2" spans="1:8" x14ac:dyDescent="0.25">
      <c r="A2" s="226" t="str">
        <f>'Date initiale'!B4&amp;" "&amp;'Date initiale'!C4</f>
        <v>Facultatea ARHITECTURA</v>
      </c>
      <c r="B2" s="226"/>
      <c r="C2" s="226"/>
      <c r="D2" s="226"/>
      <c r="E2" s="226"/>
    </row>
    <row r="3" spans="1:8" x14ac:dyDescent="0.25">
      <c r="A3" s="226" t="str">
        <f>'Date initiale'!B5&amp;" "&amp;'Date initiale'!C5</f>
        <v>Departamentul SINTEZA PROIECTARII</v>
      </c>
      <c r="B3" s="226"/>
      <c r="C3" s="226"/>
      <c r="D3" s="226"/>
      <c r="E3" s="226"/>
    </row>
    <row r="4" spans="1:8" x14ac:dyDescent="0.25">
      <c r="A4" s="118" t="str">
        <f>'Date initiale'!C6&amp;", "&amp;'Date initiale'!C7</f>
        <v>CRISAN ALEXANDRU, 24</v>
      </c>
      <c r="B4" s="118"/>
      <c r="C4" s="118"/>
      <c r="D4" s="118"/>
      <c r="E4" s="118"/>
    </row>
    <row r="5" spans="1:8" s="184" customFormat="1" x14ac:dyDescent="0.25">
      <c r="A5" s="118"/>
      <c r="B5" s="118"/>
      <c r="C5" s="118"/>
      <c r="D5" s="118"/>
      <c r="E5" s="118"/>
    </row>
    <row r="6" spans="1:8" ht="15.75" x14ac:dyDescent="0.25">
      <c r="A6" s="236" t="s">
        <v>159</v>
      </c>
    </row>
    <row r="7" spans="1:8" ht="15.75" x14ac:dyDescent="0.25">
      <c r="A7" s="475" t="str">
        <f>'Descriere indicatori'!A30&amp;". "&amp;'Descriere indicatori'!B30</f>
        <v xml:space="preserve">I23. Îndrumare de doctorat sau în co-tutelă la nivel internaţional/naţional </v>
      </c>
      <c r="B7" s="475"/>
      <c r="C7" s="475"/>
      <c r="D7" s="475"/>
      <c r="E7" s="475"/>
      <c r="F7" s="475"/>
    </row>
    <row r="8" spans="1:8" ht="15.75" thickBot="1" x14ac:dyDescent="0.3"/>
    <row r="9" spans="1:8" ht="30.75" thickBot="1" x14ac:dyDescent="0.3">
      <c r="A9" s="157" t="s">
        <v>80</v>
      </c>
      <c r="B9" s="158" t="s">
        <v>202</v>
      </c>
      <c r="C9" s="158" t="s">
        <v>204</v>
      </c>
      <c r="D9" s="158" t="s">
        <v>203</v>
      </c>
      <c r="E9" s="158" t="s">
        <v>111</v>
      </c>
      <c r="F9" s="245" t="s">
        <v>196</v>
      </c>
      <c r="H9" s="230" t="s">
        <v>157</v>
      </c>
    </row>
    <row r="10" spans="1:8" x14ac:dyDescent="0.25">
      <c r="A10" s="163">
        <v>1</v>
      </c>
      <c r="B10" s="263"/>
      <c r="C10" s="263"/>
      <c r="D10" s="263"/>
      <c r="E10" s="164"/>
      <c r="F10" s="286"/>
      <c r="H10" s="231" t="s">
        <v>221</v>
      </c>
    </row>
    <row r="11" spans="1:8" x14ac:dyDescent="0.25">
      <c r="A11" s="165">
        <f>A10+1</f>
        <v>2</v>
      </c>
      <c r="B11" s="254"/>
      <c r="C11" s="254"/>
      <c r="D11" s="254"/>
      <c r="E11" s="36"/>
      <c r="F11" s="287"/>
      <c r="H11" s="231" t="s">
        <v>223</v>
      </c>
    </row>
    <row r="12" spans="1:8" x14ac:dyDescent="0.25">
      <c r="A12" s="165">
        <f t="shared" ref="A12:A19" si="0">A11+1</f>
        <v>3</v>
      </c>
      <c r="B12" s="254"/>
      <c r="C12" s="254"/>
      <c r="D12" s="254"/>
      <c r="E12" s="36"/>
      <c r="F12" s="287"/>
    </row>
    <row r="13" spans="1:8" x14ac:dyDescent="0.25">
      <c r="A13" s="165">
        <f t="shared" si="0"/>
        <v>4</v>
      </c>
      <c r="B13" s="254"/>
      <c r="C13" s="254"/>
      <c r="D13" s="254"/>
      <c r="E13" s="36"/>
      <c r="F13" s="287"/>
    </row>
    <row r="14" spans="1:8" x14ac:dyDescent="0.25">
      <c r="A14" s="165">
        <f t="shared" si="0"/>
        <v>5</v>
      </c>
      <c r="B14" s="254"/>
      <c r="C14" s="254"/>
      <c r="D14" s="254"/>
      <c r="E14" s="36"/>
      <c r="F14" s="287"/>
    </row>
    <row r="15" spans="1:8" x14ac:dyDescent="0.25">
      <c r="A15" s="165">
        <f t="shared" si="0"/>
        <v>6</v>
      </c>
      <c r="B15" s="254"/>
      <c r="C15" s="254"/>
      <c r="D15" s="254"/>
      <c r="E15" s="36"/>
      <c r="F15" s="287"/>
    </row>
    <row r="16" spans="1:8" x14ac:dyDescent="0.25">
      <c r="A16" s="165">
        <f t="shared" si="0"/>
        <v>7</v>
      </c>
      <c r="B16" s="254"/>
      <c r="C16" s="254"/>
      <c r="D16" s="254"/>
      <c r="E16" s="36"/>
      <c r="F16" s="287"/>
    </row>
    <row r="17" spans="1:6" x14ac:dyDescent="0.25">
      <c r="A17" s="165">
        <f t="shared" si="0"/>
        <v>8</v>
      </c>
      <c r="B17" s="254"/>
      <c r="C17" s="254"/>
      <c r="D17" s="254"/>
      <c r="E17" s="36"/>
      <c r="F17" s="287"/>
    </row>
    <row r="18" spans="1:6" x14ac:dyDescent="0.25">
      <c r="A18" s="165">
        <f t="shared" si="0"/>
        <v>9</v>
      </c>
      <c r="B18" s="254"/>
      <c r="C18" s="254"/>
      <c r="D18" s="254"/>
      <c r="E18" s="36"/>
      <c r="F18" s="287"/>
    </row>
    <row r="19" spans="1:6" ht="15.75" thickBot="1" x14ac:dyDescent="0.3">
      <c r="A19" s="264">
        <f t="shared" si="0"/>
        <v>10</v>
      </c>
      <c r="B19" s="265"/>
      <c r="C19" s="265"/>
      <c r="D19" s="265"/>
      <c r="E19" s="154"/>
      <c r="F19" s="288"/>
    </row>
    <row r="20" spans="1:6" ht="15.75" thickBot="1" x14ac:dyDescent="0.3">
      <c r="A20" s="289"/>
      <c r="B20" s="118"/>
      <c r="C20" s="118"/>
      <c r="D20" s="118"/>
      <c r="E20" s="121" t="str">
        <f>"Total "&amp;LEFT(A7,3)</f>
        <v>Total I23</v>
      </c>
      <c r="F20" s="266">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5"/>
  <sheetViews>
    <sheetView workbookViewId="0">
      <selection activeCell="A16" sqref="A16"/>
    </sheetView>
  </sheetViews>
  <sheetFormatPr defaultRowHeight="15" x14ac:dyDescent="0.25"/>
  <sheetData>
    <row r="1" spans="1:28" x14ac:dyDescent="0.25">
      <c r="A1" t="s">
        <v>155</v>
      </c>
      <c r="AA1" s="268" t="s">
        <v>205</v>
      </c>
      <c r="AB1" t="s">
        <v>206</v>
      </c>
    </row>
    <row r="2" spans="1:28" x14ac:dyDescent="0.25">
      <c r="A2" t="s">
        <v>156</v>
      </c>
    </row>
    <row r="6" spans="1:28" x14ac:dyDescent="0.25">
      <c r="A6" t="s">
        <v>191</v>
      </c>
    </row>
    <row r="7" spans="1:28" x14ac:dyDescent="0.25">
      <c r="A7" t="s">
        <v>192</v>
      </c>
    </row>
    <row r="8" spans="1:28" x14ac:dyDescent="0.25">
      <c r="A8" t="s">
        <v>193</v>
      </c>
    </row>
    <row r="9" spans="1:28" x14ac:dyDescent="0.25">
      <c r="A9" t="s">
        <v>194</v>
      </c>
    </row>
    <row r="10" spans="1:28" x14ac:dyDescent="0.25">
      <c r="A10" t="s">
        <v>195</v>
      </c>
    </row>
    <row r="13" spans="1:28" x14ac:dyDescent="0.25">
      <c r="A13" t="s">
        <v>77</v>
      </c>
    </row>
    <row r="14" spans="1:28" x14ac:dyDescent="0.25">
      <c r="A14" t="s">
        <v>263</v>
      </c>
    </row>
    <row r="15" spans="1:28" x14ac:dyDescent="0.25">
      <c r="A15" t="s">
        <v>264</v>
      </c>
    </row>
  </sheetData>
  <phoneticPr fontId="11"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D51"/>
  <sheetViews>
    <sheetView showGridLines="0" showRowColHeaders="0" topLeftCell="A37" zoomScaleNormal="100" workbookViewId="0">
      <selection activeCell="E43" sqref="E43"/>
    </sheetView>
  </sheetViews>
  <sheetFormatPr defaultRowHeight="15" x14ac:dyDescent="0.25"/>
  <cols>
    <col min="1" max="1" width="8.5703125" customWidth="1"/>
    <col min="2" max="2" width="55" customWidth="1"/>
    <col min="3" max="3" width="9.42578125" style="62" customWidth="1"/>
    <col min="4" max="4" width="14.28515625" customWidth="1"/>
  </cols>
  <sheetData>
    <row r="1" spans="1:4" x14ac:dyDescent="0.25">
      <c r="A1" s="76" t="s">
        <v>226</v>
      </c>
      <c r="C1"/>
    </row>
    <row r="2" spans="1:4" x14ac:dyDescent="0.25">
      <c r="A2" s="76"/>
      <c r="C2"/>
    </row>
    <row r="3" spans="1:4" ht="45" x14ac:dyDescent="0.25">
      <c r="A3" s="61" t="s">
        <v>91</v>
      </c>
      <c r="B3" s="12" t="s">
        <v>19</v>
      </c>
      <c r="C3" s="61" t="s">
        <v>20</v>
      </c>
      <c r="D3" s="12" t="s">
        <v>129</v>
      </c>
    </row>
    <row r="4" spans="1:4" ht="30" x14ac:dyDescent="0.25">
      <c r="A4" s="67" t="s">
        <v>161</v>
      </c>
      <c r="B4" s="11" t="s">
        <v>22</v>
      </c>
      <c r="C4" s="67" t="s">
        <v>132</v>
      </c>
      <c r="D4" s="64" t="s">
        <v>130</v>
      </c>
    </row>
    <row r="5" spans="1:4" x14ac:dyDescent="0.25">
      <c r="A5" s="67" t="s">
        <v>162</v>
      </c>
      <c r="B5" s="11" t="s">
        <v>24</v>
      </c>
      <c r="C5" s="67" t="s">
        <v>25</v>
      </c>
      <c r="D5" s="64" t="s">
        <v>18</v>
      </c>
    </row>
    <row r="6" spans="1:4" ht="30" x14ac:dyDescent="0.25">
      <c r="A6" s="67" t="s">
        <v>163</v>
      </c>
      <c r="B6" s="26" t="s">
        <v>27</v>
      </c>
      <c r="C6" s="67" t="s">
        <v>28</v>
      </c>
      <c r="D6" s="64" t="s">
        <v>29</v>
      </c>
    </row>
    <row r="7" spans="1:4" x14ac:dyDescent="0.25">
      <c r="A7" s="67" t="s">
        <v>164</v>
      </c>
      <c r="B7" s="11" t="s">
        <v>31</v>
      </c>
      <c r="C7" s="67" t="s">
        <v>32</v>
      </c>
      <c r="D7" s="64" t="s">
        <v>33</v>
      </c>
    </row>
    <row r="8" spans="1:4" s="49" customFormat="1" ht="60" x14ac:dyDescent="0.25">
      <c r="A8" s="67" t="s">
        <v>165</v>
      </c>
      <c r="B8" s="64" t="s">
        <v>35</v>
      </c>
      <c r="C8" s="67" t="s">
        <v>28</v>
      </c>
      <c r="D8" s="64" t="s">
        <v>33</v>
      </c>
    </row>
    <row r="9" spans="1:4" ht="30" x14ac:dyDescent="0.25">
      <c r="A9" s="67" t="s">
        <v>166</v>
      </c>
      <c r="B9" s="15" t="s">
        <v>37</v>
      </c>
      <c r="C9" s="67" t="s">
        <v>38</v>
      </c>
      <c r="D9" s="64" t="s">
        <v>33</v>
      </c>
    </row>
    <row r="10" spans="1:4" ht="26.25" customHeight="1" x14ac:dyDescent="0.25">
      <c r="A10" s="67" t="s">
        <v>167</v>
      </c>
      <c r="B10" s="15" t="s">
        <v>40</v>
      </c>
      <c r="C10" s="67" t="s">
        <v>38</v>
      </c>
      <c r="D10" s="64" t="s">
        <v>33</v>
      </c>
    </row>
    <row r="11" spans="1:4" ht="30" x14ac:dyDescent="0.25">
      <c r="A11" s="67" t="s">
        <v>168</v>
      </c>
      <c r="B11" s="15" t="s">
        <v>42</v>
      </c>
      <c r="C11" s="67" t="s">
        <v>28</v>
      </c>
      <c r="D11" s="64" t="s">
        <v>43</v>
      </c>
    </row>
    <row r="12" spans="1:4" ht="30" x14ac:dyDescent="0.25">
      <c r="A12" s="67" t="s">
        <v>169</v>
      </c>
      <c r="B12" s="11" t="s">
        <v>45</v>
      </c>
      <c r="C12" s="67" t="s">
        <v>46</v>
      </c>
      <c r="D12" s="64" t="s">
        <v>43</v>
      </c>
    </row>
    <row r="13" spans="1:4" ht="62.25" customHeight="1" x14ac:dyDescent="0.25">
      <c r="A13" s="67" t="s">
        <v>170</v>
      </c>
      <c r="B13" s="63" t="s">
        <v>48</v>
      </c>
      <c r="C13" s="67" t="s">
        <v>131</v>
      </c>
      <c r="D13" s="64" t="s">
        <v>49</v>
      </c>
    </row>
    <row r="14" spans="1:4" ht="60" x14ac:dyDescent="0.25">
      <c r="A14" s="68" t="s">
        <v>171</v>
      </c>
      <c r="B14" s="15" t="s">
        <v>51</v>
      </c>
      <c r="C14" s="67" t="s">
        <v>133</v>
      </c>
      <c r="D14" s="64" t="s">
        <v>52</v>
      </c>
    </row>
    <row r="15" spans="1:4" ht="46.5" customHeight="1" x14ac:dyDescent="0.25">
      <c r="A15" s="69"/>
      <c r="B15" s="15" t="s">
        <v>53</v>
      </c>
      <c r="C15" s="67" t="s">
        <v>134</v>
      </c>
      <c r="D15" s="64" t="s">
        <v>54</v>
      </c>
    </row>
    <row r="16" spans="1:4" ht="30" x14ac:dyDescent="0.25">
      <c r="A16" s="70"/>
      <c r="B16" s="30" t="s">
        <v>55</v>
      </c>
      <c r="C16" s="67" t="s">
        <v>135</v>
      </c>
      <c r="D16" s="64" t="s">
        <v>56</v>
      </c>
    </row>
    <row r="17" spans="1:4" ht="45" x14ac:dyDescent="0.25">
      <c r="A17" s="67" t="s">
        <v>172</v>
      </c>
      <c r="B17" s="15" t="s">
        <v>58</v>
      </c>
      <c r="C17" s="67" t="s">
        <v>136</v>
      </c>
      <c r="D17" s="64" t="s">
        <v>84</v>
      </c>
    </row>
    <row r="18" spans="1:4" ht="42" customHeight="1" x14ac:dyDescent="0.25">
      <c r="A18" s="67" t="s">
        <v>173</v>
      </c>
      <c r="B18" s="15" t="s">
        <v>86</v>
      </c>
      <c r="C18" s="67" t="s">
        <v>134</v>
      </c>
      <c r="D18" s="64" t="s">
        <v>84</v>
      </c>
    </row>
    <row r="19" spans="1:4" ht="70.5" customHeight="1" x14ac:dyDescent="0.25">
      <c r="A19" s="462" t="s">
        <v>174</v>
      </c>
      <c r="B19" s="11" t="s">
        <v>88</v>
      </c>
      <c r="C19" s="67" t="s">
        <v>137</v>
      </c>
      <c r="D19" s="64" t="s">
        <v>84</v>
      </c>
    </row>
    <row r="20" spans="1:4" ht="45" x14ac:dyDescent="0.25">
      <c r="A20" s="463"/>
      <c r="B20" s="11" t="s">
        <v>89</v>
      </c>
      <c r="C20" s="67" t="s">
        <v>138</v>
      </c>
      <c r="D20" s="64" t="s">
        <v>84</v>
      </c>
    </row>
    <row r="21" spans="1:4" ht="60" x14ac:dyDescent="0.25">
      <c r="A21" s="210" t="s">
        <v>174</v>
      </c>
      <c r="B21" s="11" t="s">
        <v>90</v>
      </c>
      <c r="C21" s="67" t="s">
        <v>139</v>
      </c>
      <c r="D21" s="64" t="s">
        <v>84</v>
      </c>
    </row>
    <row r="22" spans="1:4" ht="150" x14ac:dyDescent="0.25">
      <c r="A22" s="73" t="s">
        <v>0</v>
      </c>
      <c r="B22" s="71" t="s">
        <v>146</v>
      </c>
      <c r="C22" s="72" t="s">
        <v>114</v>
      </c>
      <c r="D22" s="71" t="s">
        <v>113</v>
      </c>
    </row>
    <row r="23" spans="1:4" ht="60" x14ac:dyDescent="0.25">
      <c r="A23" s="70" t="s">
        <v>175</v>
      </c>
      <c r="B23" s="57" t="s">
        <v>93</v>
      </c>
      <c r="C23" s="70" t="s">
        <v>140</v>
      </c>
      <c r="D23" s="66" t="s">
        <v>94</v>
      </c>
    </row>
    <row r="24" spans="1:4" ht="60" x14ac:dyDescent="0.25">
      <c r="A24" s="67" t="s">
        <v>176</v>
      </c>
      <c r="B24" s="15" t="s">
        <v>96</v>
      </c>
      <c r="C24" s="67" t="s">
        <v>141</v>
      </c>
      <c r="D24" s="64" t="s">
        <v>97</v>
      </c>
    </row>
    <row r="25" spans="1:4" ht="106.5" customHeight="1" x14ac:dyDescent="0.25">
      <c r="A25" s="67" t="s">
        <v>177</v>
      </c>
      <c r="B25" s="75" t="s">
        <v>59</v>
      </c>
      <c r="C25" s="67" t="s">
        <v>142</v>
      </c>
      <c r="D25" s="64" t="s">
        <v>60</v>
      </c>
    </row>
    <row r="26" spans="1:4" ht="45" x14ac:dyDescent="0.25">
      <c r="A26" s="67" t="s">
        <v>178</v>
      </c>
      <c r="B26" s="74" t="s">
        <v>62</v>
      </c>
      <c r="C26" s="67" t="s">
        <v>143</v>
      </c>
      <c r="D26" s="64" t="s">
        <v>63</v>
      </c>
    </row>
    <row r="27" spans="1:4" ht="30" x14ac:dyDescent="0.25">
      <c r="A27" s="67" t="s">
        <v>179</v>
      </c>
      <c r="B27" s="66" t="s">
        <v>65</v>
      </c>
      <c r="C27" s="67" t="s">
        <v>141</v>
      </c>
      <c r="D27" s="64" t="s">
        <v>63</v>
      </c>
    </row>
    <row r="28" spans="1:4" ht="105" x14ac:dyDescent="0.25">
      <c r="A28" s="67" t="s">
        <v>180</v>
      </c>
      <c r="B28" s="65" t="s">
        <v>67</v>
      </c>
      <c r="C28" s="67" t="s">
        <v>144</v>
      </c>
      <c r="D28" s="64" t="s">
        <v>68</v>
      </c>
    </row>
    <row r="29" spans="1:4" ht="75" x14ac:dyDescent="0.25">
      <c r="A29" s="67" t="s">
        <v>181</v>
      </c>
      <c r="B29" s="64" t="s">
        <v>70</v>
      </c>
      <c r="C29" s="67" t="s">
        <v>145</v>
      </c>
      <c r="D29" s="64" t="s">
        <v>60</v>
      </c>
    </row>
    <row r="30" spans="1:4" ht="30" x14ac:dyDescent="0.25">
      <c r="A30" s="67" t="s">
        <v>182</v>
      </c>
      <c r="B30" s="64" t="s">
        <v>72</v>
      </c>
      <c r="C30" s="67" t="s">
        <v>73</v>
      </c>
      <c r="D30" s="64" t="s">
        <v>60</v>
      </c>
    </row>
    <row r="32" spans="1:4" ht="48.75" customHeight="1" x14ac:dyDescent="0.25">
      <c r="A32" s="459" t="s">
        <v>74</v>
      </c>
      <c r="B32" s="459"/>
      <c r="C32" s="459"/>
      <c r="D32" s="459"/>
    </row>
    <row r="33" spans="1:4" ht="64.5" customHeight="1" x14ac:dyDescent="0.25">
      <c r="A33" s="459" t="s">
        <v>75</v>
      </c>
      <c r="B33" s="459"/>
      <c r="C33" s="459"/>
      <c r="D33" s="459"/>
    </row>
    <row r="34" spans="1:4" ht="59.25" customHeight="1" x14ac:dyDescent="0.25">
      <c r="A34" s="459" t="s">
        <v>76</v>
      </c>
      <c r="B34" s="459"/>
      <c r="C34" s="459"/>
      <c r="D34" s="459"/>
    </row>
    <row r="36" spans="1:4" x14ac:dyDescent="0.25">
      <c r="A36" s="460" t="s">
        <v>258</v>
      </c>
      <c r="B36" s="461"/>
      <c r="C36" s="461"/>
      <c r="D36" s="461"/>
    </row>
    <row r="37" spans="1:4" x14ac:dyDescent="0.25">
      <c r="A37" s="461"/>
      <c r="B37" s="461"/>
      <c r="C37" s="461"/>
      <c r="D37" s="461"/>
    </row>
    <row r="38" spans="1:4" x14ac:dyDescent="0.25">
      <c r="A38" s="461"/>
      <c r="B38" s="461"/>
      <c r="C38" s="461"/>
      <c r="D38" s="461"/>
    </row>
    <row r="39" spans="1:4" x14ac:dyDescent="0.25">
      <c r="A39" s="461"/>
      <c r="B39" s="461"/>
      <c r="C39" s="461"/>
      <c r="D39" s="461"/>
    </row>
    <row r="40" spans="1:4" x14ac:dyDescent="0.25">
      <c r="A40" s="461"/>
      <c r="B40" s="461"/>
      <c r="C40" s="461"/>
      <c r="D40" s="461"/>
    </row>
    <row r="41" spans="1:4" x14ac:dyDescent="0.25">
      <c r="A41" s="461"/>
      <c r="B41" s="461"/>
      <c r="C41" s="461"/>
      <c r="D41" s="461"/>
    </row>
    <row r="42" spans="1:4" x14ac:dyDescent="0.25">
      <c r="A42" s="461"/>
      <c r="B42" s="461"/>
      <c r="C42" s="461"/>
      <c r="D42" s="461"/>
    </row>
    <row r="43" spans="1:4" ht="114" customHeight="1" x14ac:dyDescent="0.25">
      <c r="A43" s="461"/>
      <c r="B43" s="461"/>
      <c r="C43" s="461"/>
      <c r="D43" s="461"/>
    </row>
    <row r="51" ht="86.25" customHeight="1" x14ac:dyDescent="0.25"/>
  </sheetData>
  <mergeCells count="5">
    <mergeCell ref="A33:D33"/>
    <mergeCell ref="A36:D43"/>
    <mergeCell ref="A32:D32"/>
    <mergeCell ref="A34:D34"/>
    <mergeCell ref="A19:A20"/>
  </mergeCells>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H18"/>
  <sheetViews>
    <sheetView showGridLines="0" showRowColHeaders="0" workbookViewId="0"/>
  </sheetViews>
  <sheetFormatPr defaultRowHeight="15" x14ac:dyDescent="0.25"/>
  <cols>
    <col min="2" max="2" width="46.5703125" customWidth="1"/>
    <col min="3" max="4" width="14.28515625" customWidth="1"/>
  </cols>
  <sheetData>
    <row r="1" spans="1:8" x14ac:dyDescent="0.25">
      <c r="A1" s="76" t="s">
        <v>149</v>
      </c>
    </row>
    <row r="3" spans="1:8" ht="64.5" customHeight="1" x14ac:dyDescent="0.25">
      <c r="A3" s="78" t="s">
        <v>2</v>
      </c>
      <c r="B3" s="77" t="s">
        <v>1</v>
      </c>
      <c r="C3" s="79" t="s">
        <v>3</v>
      </c>
      <c r="D3" s="79" t="s">
        <v>4</v>
      </c>
      <c r="E3" s="1"/>
      <c r="F3" s="1"/>
      <c r="G3" s="1"/>
      <c r="H3" s="1"/>
    </row>
    <row r="4" spans="1:8" x14ac:dyDescent="0.25">
      <c r="A4" s="19" t="s">
        <v>5</v>
      </c>
      <c r="B4" s="13" t="s">
        <v>150</v>
      </c>
      <c r="C4" s="19" t="s">
        <v>12</v>
      </c>
      <c r="D4" s="19" t="s">
        <v>15</v>
      </c>
    </row>
    <row r="5" spans="1:8" x14ac:dyDescent="0.25">
      <c r="A5" s="19" t="s">
        <v>6</v>
      </c>
      <c r="B5" s="13" t="s">
        <v>9</v>
      </c>
      <c r="C5" s="19" t="s">
        <v>12</v>
      </c>
      <c r="D5" s="19" t="s">
        <v>15</v>
      </c>
    </row>
    <row r="6" spans="1:8" x14ac:dyDescent="0.25">
      <c r="A6" s="19" t="s">
        <v>7</v>
      </c>
      <c r="B6" s="13" t="s">
        <v>10</v>
      </c>
      <c r="C6" s="19" t="s">
        <v>13</v>
      </c>
      <c r="D6" s="19" t="s">
        <v>16</v>
      </c>
    </row>
    <row r="7" spans="1:8" x14ac:dyDescent="0.25">
      <c r="A7" s="19" t="s">
        <v>8</v>
      </c>
      <c r="B7" s="13" t="s">
        <v>11</v>
      </c>
      <c r="C7" s="19" t="s">
        <v>14</v>
      </c>
      <c r="D7" s="19" t="s">
        <v>17</v>
      </c>
    </row>
    <row r="11" spans="1:8" ht="13.5" customHeight="1" x14ac:dyDescent="0.25"/>
    <row r="12" spans="1:8" hidden="1" x14ac:dyDescent="0.25"/>
    <row r="13" spans="1:8" hidden="1" x14ac:dyDescent="0.25"/>
    <row r="14" spans="1:8" hidden="1" x14ac:dyDescent="0.25"/>
    <row r="15" spans="1:8" hidden="1" x14ac:dyDescent="0.25"/>
    <row r="16" spans="1:8" hidden="1" x14ac:dyDescent="0.25"/>
    <row r="18" ht="20.25" customHeight="1" x14ac:dyDescent="0.25"/>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2"/>
  <sheetViews>
    <sheetView zoomScale="85" zoomScaleNormal="85" workbookViewId="0">
      <selection activeCell="B12" sqref="B12"/>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x14ac:dyDescent="0.25">
      <c r="A1" s="224" t="str">
        <f>'Date initiale'!C3</f>
        <v>Universitatea de Arhitectură și Urbanism "Ion Mincu" București</v>
      </c>
      <c r="B1" s="224"/>
      <c r="C1" s="224"/>
      <c r="D1" s="2"/>
      <c r="E1" s="2"/>
      <c r="F1" s="3"/>
      <c r="G1" s="3"/>
      <c r="H1" s="3"/>
      <c r="I1" s="3"/>
    </row>
    <row r="2" spans="1:31" ht="15.75" x14ac:dyDescent="0.25">
      <c r="A2" s="224" t="str">
        <f>'Date initiale'!B4&amp;" "&amp;'Date initiale'!C4</f>
        <v>Facultatea ARHITECTURA</v>
      </c>
      <c r="B2" s="224"/>
      <c r="C2" s="224"/>
      <c r="D2" s="2"/>
      <c r="E2" s="2"/>
      <c r="F2" s="3"/>
      <c r="G2" s="3"/>
      <c r="H2" s="3"/>
      <c r="I2" s="3"/>
    </row>
    <row r="3" spans="1:31" ht="15.75" x14ac:dyDescent="0.25">
      <c r="A3" s="224" t="str">
        <f>'Date initiale'!B5&amp;" "&amp;'Date initiale'!C5</f>
        <v>Departamentul SINTEZA PROIECTARII</v>
      </c>
      <c r="B3" s="224"/>
      <c r="C3" s="224"/>
      <c r="D3" s="2"/>
      <c r="E3" s="2"/>
      <c r="F3" s="2"/>
      <c r="G3" s="2"/>
      <c r="H3" s="2"/>
      <c r="I3" s="2"/>
    </row>
    <row r="4" spans="1:31" ht="15.75" x14ac:dyDescent="0.25">
      <c r="A4" s="465" t="str">
        <f>'Date initiale'!C6&amp;", "&amp;'Date initiale'!C7</f>
        <v>CRISAN ALEXANDRU, 24</v>
      </c>
      <c r="B4" s="465"/>
      <c r="C4" s="465"/>
      <c r="D4" s="2"/>
      <c r="E4" s="2"/>
      <c r="F4" s="3"/>
      <c r="G4" s="3"/>
      <c r="H4" s="3"/>
      <c r="I4" s="3"/>
    </row>
    <row r="5" spans="1:31" s="184" customFormat="1" ht="15.75" x14ac:dyDescent="0.25">
      <c r="A5" s="225"/>
      <c r="B5" s="225"/>
      <c r="C5" s="225"/>
      <c r="D5" s="2"/>
      <c r="E5" s="2"/>
      <c r="F5" s="3"/>
      <c r="G5" s="3"/>
      <c r="H5" s="3"/>
      <c r="I5" s="3"/>
    </row>
    <row r="6" spans="1:31" ht="15.75" x14ac:dyDescent="0.25">
      <c r="A6" s="464" t="s">
        <v>159</v>
      </c>
      <c r="B6" s="464"/>
      <c r="C6" s="464"/>
      <c r="D6" s="464"/>
      <c r="E6" s="464"/>
      <c r="F6" s="464"/>
      <c r="G6" s="464"/>
      <c r="H6" s="464"/>
      <c r="I6" s="464"/>
    </row>
    <row r="7" spans="1:31" ht="15.75" x14ac:dyDescent="0.25">
      <c r="A7" s="464" t="str">
        <f>'Descriere indicatori'!A4&amp;". "&amp;'Descriere indicatori'!B4</f>
        <v xml:space="preserve">I1. Cărţi de autor/capitole publicate la edituri cu prestigiu internaţional* </v>
      </c>
      <c r="B7" s="464"/>
      <c r="C7" s="464"/>
      <c r="D7" s="464"/>
      <c r="E7" s="464"/>
      <c r="F7" s="464"/>
      <c r="G7" s="464"/>
      <c r="H7" s="464"/>
      <c r="I7" s="464"/>
    </row>
    <row r="8" spans="1:31" ht="16.5" thickBot="1" x14ac:dyDescent="0.3">
      <c r="A8" s="33"/>
      <c r="B8" s="33"/>
      <c r="C8" s="33"/>
      <c r="D8" s="33"/>
      <c r="E8" s="33"/>
      <c r="F8" s="33"/>
      <c r="G8" s="33"/>
      <c r="H8" s="33"/>
      <c r="I8" s="33"/>
    </row>
    <row r="9" spans="1:31" s="6" customFormat="1" ht="60.75" thickBot="1" x14ac:dyDescent="0.3">
      <c r="A9" s="190" t="s">
        <v>80</v>
      </c>
      <c r="B9" s="191" t="s">
        <v>115</v>
      </c>
      <c r="C9" s="191" t="s">
        <v>227</v>
      </c>
      <c r="D9" s="191" t="s">
        <v>117</v>
      </c>
      <c r="E9" s="191" t="s">
        <v>118</v>
      </c>
      <c r="F9" s="192" t="s">
        <v>119</v>
      </c>
      <c r="G9" s="191" t="s">
        <v>120</v>
      </c>
      <c r="H9" s="191" t="s">
        <v>121</v>
      </c>
      <c r="I9" s="193" t="s">
        <v>122</v>
      </c>
      <c r="J9" s="4"/>
      <c r="K9" s="230" t="s">
        <v>157</v>
      </c>
      <c r="L9" s="5"/>
      <c r="M9" s="5"/>
      <c r="N9" s="5"/>
      <c r="O9" s="5"/>
      <c r="P9" s="5"/>
      <c r="Q9" s="5"/>
      <c r="R9" s="5"/>
      <c r="S9" s="5"/>
      <c r="T9" s="5"/>
      <c r="U9" s="5"/>
      <c r="V9" s="5"/>
      <c r="W9" s="5"/>
      <c r="X9" s="5"/>
      <c r="Y9" s="5"/>
      <c r="Z9" s="5"/>
      <c r="AA9" s="5"/>
      <c r="AB9" s="5"/>
      <c r="AC9" s="5"/>
      <c r="AD9" s="5"/>
      <c r="AE9" s="5"/>
    </row>
    <row r="10" spans="1:31" s="6" customFormat="1" ht="15.75" x14ac:dyDescent="0.25">
      <c r="A10" s="103">
        <v>1</v>
      </c>
      <c r="B10" s="104"/>
      <c r="C10" s="104"/>
      <c r="D10" s="104"/>
      <c r="E10" s="105"/>
      <c r="F10" s="106"/>
      <c r="G10" s="106"/>
      <c r="H10" s="106"/>
      <c r="I10" s="270"/>
      <c r="J10" s="8"/>
      <c r="K10" s="231" t="s">
        <v>158</v>
      </c>
      <c r="L10" s="9"/>
      <c r="M10" s="9"/>
      <c r="N10" s="9"/>
      <c r="O10" s="9"/>
      <c r="P10" s="9"/>
      <c r="Q10" s="9"/>
      <c r="R10" s="9"/>
      <c r="S10" s="9"/>
      <c r="T10" s="9"/>
      <c r="U10" s="10"/>
      <c r="V10" s="10"/>
      <c r="W10" s="10"/>
      <c r="X10" s="10"/>
      <c r="Y10" s="10"/>
      <c r="Z10" s="10"/>
      <c r="AA10" s="10"/>
      <c r="AB10" s="10"/>
      <c r="AC10" s="10"/>
      <c r="AD10" s="10"/>
      <c r="AE10" s="10"/>
    </row>
    <row r="11" spans="1:31" s="6" customFormat="1" ht="15.75" x14ac:dyDescent="0.25">
      <c r="A11" s="107">
        <f>A10+1</f>
        <v>2</v>
      </c>
      <c r="B11" s="108"/>
      <c r="C11" s="109"/>
      <c r="D11" s="108"/>
      <c r="E11" s="110"/>
      <c r="F11" s="111"/>
      <c r="G11" s="112"/>
      <c r="H11" s="112"/>
      <c r="I11" s="271"/>
      <c r="J11" s="8"/>
      <c r="K11" s="229"/>
      <c r="L11" s="9"/>
      <c r="M11" s="9"/>
      <c r="N11" s="9"/>
      <c r="O11" s="9"/>
      <c r="P11" s="9"/>
      <c r="Q11" s="9"/>
      <c r="R11" s="9"/>
      <c r="S11" s="9"/>
      <c r="T11" s="9"/>
      <c r="U11" s="10"/>
      <c r="V11" s="10"/>
      <c r="W11" s="10"/>
      <c r="X11" s="10"/>
      <c r="Y11" s="10"/>
      <c r="Z11" s="10"/>
      <c r="AA11" s="10"/>
      <c r="AB11" s="10"/>
      <c r="AC11" s="10"/>
      <c r="AD11" s="10"/>
      <c r="AE11" s="10"/>
    </row>
    <row r="12" spans="1:31" s="6" customFormat="1" ht="15.75" x14ac:dyDescent="0.25">
      <c r="A12" s="107">
        <f t="shared" ref="A12:A19" si="0">A11+1</f>
        <v>3</v>
      </c>
      <c r="B12" s="109"/>
      <c r="C12" s="109"/>
      <c r="D12" s="109"/>
      <c r="E12" s="110"/>
      <c r="F12" s="111"/>
      <c r="G12" s="112"/>
      <c r="H12" s="112"/>
      <c r="I12" s="271"/>
      <c r="J12" s="8"/>
      <c r="K12" s="9"/>
      <c r="L12" s="9"/>
      <c r="M12" s="9"/>
      <c r="N12" s="9"/>
      <c r="O12" s="9"/>
      <c r="P12" s="9"/>
      <c r="Q12" s="9"/>
      <c r="R12" s="9"/>
      <c r="S12" s="9"/>
      <c r="T12" s="9"/>
      <c r="U12" s="10"/>
      <c r="V12" s="10"/>
      <c r="W12" s="10"/>
      <c r="X12" s="10"/>
      <c r="Y12" s="10"/>
      <c r="Z12" s="10"/>
      <c r="AA12" s="10"/>
      <c r="AB12" s="10"/>
      <c r="AC12" s="10"/>
      <c r="AD12" s="10"/>
      <c r="AE12" s="10"/>
    </row>
    <row r="13" spans="1:31" s="6" customFormat="1" ht="15.75" x14ac:dyDescent="0.25">
      <c r="A13" s="107">
        <f t="shared" si="0"/>
        <v>4</v>
      </c>
      <c r="B13" s="108"/>
      <c r="C13" s="109"/>
      <c r="D13" s="108"/>
      <c r="E13" s="110"/>
      <c r="F13" s="111"/>
      <c r="G13" s="112"/>
      <c r="H13" s="112"/>
      <c r="I13" s="271"/>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x14ac:dyDescent="0.25">
      <c r="A14" s="107">
        <f t="shared" si="0"/>
        <v>5</v>
      </c>
      <c r="B14" s="109"/>
      <c r="C14" s="109"/>
      <c r="D14" s="109"/>
      <c r="E14" s="110"/>
      <c r="F14" s="111"/>
      <c r="G14" s="112"/>
      <c r="H14" s="112"/>
      <c r="I14" s="271"/>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x14ac:dyDescent="0.25">
      <c r="A15" s="107">
        <f t="shared" si="0"/>
        <v>6</v>
      </c>
      <c r="B15" s="109"/>
      <c r="C15" s="109"/>
      <c r="D15" s="109"/>
      <c r="E15" s="110"/>
      <c r="F15" s="111"/>
      <c r="G15" s="112"/>
      <c r="H15" s="112"/>
      <c r="I15" s="271"/>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x14ac:dyDescent="0.25">
      <c r="A16" s="107">
        <f t="shared" si="0"/>
        <v>7</v>
      </c>
      <c r="B16" s="108"/>
      <c r="C16" s="109"/>
      <c r="D16" s="108"/>
      <c r="E16" s="110"/>
      <c r="F16" s="111"/>
      <c r="G16" s="112"/>
      <c r="H16" s="112"/>
      <c r="I16" s="271"/>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x14ac:dyDescent="0.25">
      <c r="A17" s="107">
        <f t="shared" si="0"/>
        <v>8</v>
      </c>
      <c r="B17" s="109"/>
      <c r="C17" s="109"/>
      <c r="D17" s="109"/>
      <c r="E17" s="110"/>
      <c r="F17" s="111"/>
      <c r="G17" s="112"/>
      <c r="H17" s="112"/>
      <c r="I17" s="271"/>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x14ac:dyDescent="0.25">
      <c r="A18" s="107">
        <f t="shared" si="0"/>
        <v>9</v>
      </c>
      <c r="B18" s="108"/>
      <c r="C18" s="109"/>
      <c r="D18" s="108"/>
      <c r="E18" s="110"/>
      <c r="F18" s="111"/>
      <c r="G18" s="112"/>
      <c r="H18" s="112"/>
      <c r="I18" s="271"/>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x14ac:dyDescent="0.3">
      <c r="A19" s="120">
        <f t="shared" si="0"/>
        <v>10</v>
      </c>
      <c r="B19" s="114"/>
      <c r="C19" s="114"/>
      <c r="D19" s="114"/>
      <c r="E19" s="115"/>
      <c r="F19" s="116"/>
      <c r="G19" s="117"/>
      <c r="H19" s="117"/>
      <c r="I19" s="272"/>
      <c r="J19" s="8"/>
      <c r="K19" s="9"/>
      <c r="L19" s="9"/>
      <c r="M19" s="9"/>
      <c r="N19" s="9"/>
      <c r="O19" s="9"/>
      <c r="P19" s="9"/>
      <c r="Q19" s="9"/>
      <c r="R19" s="9"/>
      <c r="S19" s="9"/>
      <c r="T19" s="9"/>
      <c r="U19" s="10"/>
      <c r="V19" s="10"/>
      <c r="W19" s="10"/>
      <c r="X19" s="10"/>
      <c r="Y19" s="10"/>
      <c r="Z19" s="10"/>
      <c r="AA19" s="10"/>
      <c r="AB19" s="10"/>
      <c r="AC19" s="10"/>
      <c r="AD19" s="10"/>
      <c r="AE19" s="10"/>
    </row>
    <row r="20" spans="1:31" ht="15.75" thickBot="1" x14ac:dyDescent="0.3">
      <c r="A20" s="289"/>
      <c r="B20" s="118"/>
      <c r="C20" s="118"/>
      <c r="D20" s="118"/>
      <c r="E20" s="118"/>
      <c r="F20" s="118"/>
      <c r="G20" s="118"/>
      <c r="H20" s="121" t="str">
        <f>"Total "&amp;LEFT(A7,2)</f>
        <v>Total I1</v>
      </c>
      <c r="I20" s="122">
        <f>SUM(I10:I19)</f>
        <v>0</v>
      </c>
    </row>
    <row r="22" spans="1:31" ht="33.75" customHeight="1" x14ac:dyDescent="0.25">
      <c r="A22" s="466"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6"/>
      <c r="C22" s="466"/>
      <c r="D22" s="466"/>
      <c r="E22" s="466"/>
      <c r="F22" s="466"/>
      <c r="G22" s="466"/>
      <c r="H22" s="466"/>
      <c r="I22" s="466"/>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5"/>
  <sheetViews>
    <sheetView workbookViewId="0">
      <selection activeCell="A6" sqref="A6:I6"/>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x14ac:dyDescent="0.25">
      <c r="A1" s="224" t="str">
        <f>'Date initiale'!C3</f>
        <v>Universitatea de Arhitectură și Urbanism "Ion Mincu" București</v>
      </c>
      <c r="B1" s="224"/>
      <c r="C1" s="224"/>
      <c r="D1" s="2"/>
      <c r="E1" s="2"/>
      <c r="F1" s="3"/>
      <c r="G1" s="3"/>
      <c r="H1" s="3"/>
      <c r="I1" s="3"/>
    </row>
    <row r="2" spans="1:31" ht="15.75" x14ac:dyDescent="0.25">
      <c r="A2" s="224" t="str">
        <f>'Date initiale'!B4&amp;" "&amp;'Date initiale'!C4</f>
        <v>Facultatea ARHITECTURA</v>
      </c>
      <c r="B2" s="224"/>
      <c r="C2" s="224"/>
      <c r="D2" s="2"/>
      <c r="E2" s="2"/>
      <c r="F2" s="3"/>
      <c r="G2" s="3"/>
      <c r="H2" s="3"/>
      <c r="I2" s="3"/>
    </row>
    <row r="3" spans="1:31" ht="15.75" x14ac:dyDescent="0.25">
      <c r="A3" s="224" t="str">
        <f>'Date initiale'!B5&amp;" "&amp;'Date initiale'!C5</f>
        <v>Departamentul SINTEZA PROIECTARII</v>
      </c>
      <c r="B3" s="224"/>
      <c r="C3" s="224"/>
      <c r="D3" s="2"/>
      <c r="E3" s="2"/>
      <c r="F3" s="2"/>
      <c r="G3" s="2"/>
      <c r="H3" s="2"/>
      <c r="I3" s="2"/>
    </row>
    <row r="4" spans="1:31" ht="15.75" x14ac:dyDescent="0.25">
      <c r="A4" s="465" t="str">
        <f>'Date initiale'!C6&amp;", "&amp;'Date initiale'!C7</f>
        <v>CRISAN ALEXANDRU, 24</v>
      </c>
      <c r="B4" s="465"/>
      <c r="C4" s="465"/>
      <c r="D4" s="2"/>
      <c r="E4" s="2"/>
      <c r="F4" s="3"/>
      <c r="G4" s="3"/>
      <c r="H4" s="3"/>
      <c r="I4" s="3"/>
    </row>
    <row r="5" spans="1:31" s="184" customFormat="1" ht="15.75" x14ac:dyDescent="0.25">
      <c r="A5" s="225"/>
      <c r="B5" s="225"/>
      <c r="C5" s="225"/>
      <c r="D5" s="2"/>
      <c r="E5" s="2"/>
      <c r="F5" s="3"/>
      <c r="G5" s="3"/>
      <c r="H5" s="3"/>
      <c r="I5" s="3"/>
    </row>
    <row r="6" spans="1:31" ht="15.75" x14ac:dyDescent="0.25">
      <c r="A6" s="464" t="s">
        <v>159</v>
      </c>
      <c r="B6" s="464"/>
      <c r="C6" s="464"/>
      <c r="D6" s="464"/>
      <c r="E6" s="464"/>
      <c r="F6" s="464"/>
      <c r="G6" s="464"/>
      <c r="H6" s="464"/>
      <c r="I6" s="464"/>
    </row>
    <row r="7" spans="1:31" ht="15.75" x14ac:dyDescent="0.25">
      <c r="A7" s="464" t="str">
        <f>'Descriere indicatori'!A5&amp;". "&amp;'Descriere indicatori'!B5</f>
        <v xml:space="preserve">I2. Cărţi de autor publicate la edituri cu prestigiu naţional* </v>
      </c>
      <c r="B7" s="464"/>
      <c r="C7" s="464"/>
      <c r="D7" s="464"/>
      <c r="E7" s="464"/>
      <c r="F7" s="464"/>
      <c r="G7" s="464"/>
      <c r="H7" s="464"/>
      <c r="I7" s="464"/>
    </row>
    <row r="8" spans="1:31" ht="16.5" thickBot="1" x14ac:dyDescent="0.3">
      <c r="A8" s="33"/>
      <c r="B8" s="33"/>
      <c r="C8" s="33"/>
      <c r="D8" s="33"/>
      <c r="E8" s="33"/>
      <c r="F8" s="33"/>
      <c r="G8" s="33"/>
      <c r="H8" s="33"/>
      <c r="I8" s="33"/>
    </row>
    <row r="9" spans="1:31" s="6" customFormat="1" ht="60.75" thickBot="1" x14ac:dyDescent="0.3">
      <c r="A9" s="194" t="s">
        <v>80</v>
      </c>
      <c r="B9" s="195" t="s">
        <v>115</v>
      </c>
      <c r="C9" s="195" t="s">
        <v>116</v>
      </c>
      <c r="D9" s="195" t="s">
        <v>117</v>
      </c>
      <c r="E9" s="195" t="s">
        <v>118</v>
      </c>
      <c r="F9" s="196" t="s">
        <v>119</v>
      </c>
      <c r="G9" s="195" t="s">
        <v>120</v>
      </c>
      <c r="H9" s="195" t="s">
        <v>121</v>
      </c>
      <c r="I9" s="197" t="s">
        <v>122</v>
      </c>
      <c r="J9" s="4"/>
      <c r="K9" s="230" t="s">
        <v>157</v>
      </c>
      <c r="L9" s="5"/>
      <c r="M9" s="5"/>
      <c r="N9" s="5"/>
      <c r="O9" s="5"/>
      <c r="P9" s="5"/>
      <c r="Q9" s="5"/>
      <c r="R9" s="5"/>
      <c r="S9" s="5"/>
      <c r="T9" s="5"/>
      <c r="U9" s="5"/>
      <c r="V9" s="5"/>
      <c r="W9" s="5"/>
      <c r="X9" s="5"/>
      <c r="Y9" s="5"/>
      <c r="Z9" s="5"/>
      <c r="AA9" s="5"/>
      <c r="AB9" s="5"/>
      <c r="AC9" s="5"/>
      <c r="AD9" s="5"/>
      <c r="AE9" s="5"/>
    </row>
    <row r="10" spans="1:31" s="6" customFormat="1" ht="15.75" x14ac:dyDescent="0.25">
      <c r="A10" s="123">
        <v>1</v>
      </c>
      <c r="B10" s="124"/>
      <c r="C10" s="125"/>
      <c r="D10" s="124"/>
      <c r="E10" s="126"/>
      <c r="F10" s="127"/>
      <c r="G10" s="124"/>
      <c r="H10" s="124"/>
      <c r="I10" s="273"/>
      <c r="J10" s="7"/>
      <c r="K10" s="231">
        <v>15</v>
      </c>
      <c r="L10" s="7"/>
      <c r="M10" s="7"/>
      <c r="N10" s="7"/>
      <c r="O10" s="7"/>
      <c r="P10" s="7"/>
      <c r="Q10" s="7"/>
      <c r="R10" s="7"/>
      <c r="S10" s="7"/>
      <c r="T10" s="7"/>
      <c r="U10" s="7"/>
      <c r="V10" s="7"/>
      <c r="W10" s="7"/>
      <c r="X10" s="7"/>
      <c r="Y10" s="7"/>
      <c r="Z10" s="7"/>
      <c r="AA10" s="7"/>
      <c r="AB10" s="7"/>
      <c r="AC10" s="7"/>
      <c r="AD10" s="7"/>
      <c r="AE10" s="7"/>
    </row>
    <row r="11" spans="1:31" s="6" customFormat="1" ht="15.75" x14ac:dyDescent="0.25">
      <c r="A11" s="128">
        <f>A10+1</f>
        <v>2</v>
      </c>
      <c r="B11" s="129"/>
      <c r="C11" s="130"/>
      <c r="D11" s="129"/>
      <c r="E11" s="130"/>
      <c r="F11" s="131"/>
      <c r="G11" s="129"/>
      <c r="H11" s="129"/>
      <c r="I11" s="274"/>
      <c r="J11" s="7"/>
      <c r="K11" s="50"/>
      <c r="L11" s="7"/>
      <c r="M11" s="7"/>
      <c r="N11" s="7"/>
      <c r="O11" s="7"/>
      <c r="P11" s="7"/>
      <c r="Q11" s="7"/>
      <c r="R11" s="7"/>
      <c r="S11" s="7"/>
      <c r="T11" s="7"/>
      <c r="U11" s="7"/>
      <c r="V11" s="7"/>
      <c r="W11" s="7"/>
      <c r="X11" s="7"/>
      <c r="Y11" s="7"/>
      <c r="Z11" s="7"/>
      <c r="AA11" s="7"/>
      <c r="AB11" s="7"/>
      <c r="AC11" s="7"/>
      <c r="AD11" s="7"/>
      <c r="AE11" s="7"/>
    </row>
    <row r="12" spans="1:31" s="6" customFormat="1" ht="15.75" x14ac:dyDescent="0.25">
      <c r="A12" s="128">
        <f t="shared" ref="A12:A19" si="0">A11+1</f>
        <v>3</v>
      </c>
      <c r="B12" s="130"/>
      <c r="C12" s="130"/>
      <c r="D12" s="129"/>
      <c r="E12" s="130"/>
      <c r="F12" s="131"/>
      <c r="G12" s="132"/>
      <c r="H12" s="129"/>
      <c r="I12" s="274"/>
      <c r="J12" s="7"/>
      <c r="K12" s="7"/>
      <c r="L12" s="7"/>
      <c r="M12" s="7"/>
      <c r="N12" s="7"/>
      <c r="O12" s="7"/>
      <c r="P12" s="7"/>
      <c r="Q12" s="7"/>
      <c r="R12" s="7"/>
      <c r="S12" s="7"/>
      <c r="T12" s="7"/>
      <c r="U12" s="7"/>
      <c r="V12" s="7"/>
      <c r="W12" s="7"/>
      <c r="X12" s="7"/>
      <c r="Y12" s="7"/>
      <c r="Z12" s="7"/>
      <c r="AA12" s="7"/>
      <c r="AB12" s="7"/>
      <c r="AC12" s="7"/>
      <c r="AD12" s="7"/>
      <c r="AE12" s="7"/>
    </row>
    <row r="13" spans="1:31" s="6" customFormat="1" ht="15.75" x14ac:dyDescent="0.25">
      <c r="A13" s="128">
        <f t="shared" si="0"/>
        <v>4</v>
      </c>
      <c r="B13" s="130"/>
      <c r="C13" s="130"/>
      <c r="D13" s="129"/>
      <c r="E13" s="130"/>
      <c r="F13" s="131"/>
      <c r="G13" s="132"/>
      <c r="H13" s="132"/>
      <c r="I13" s="274"/>
      <c r="J13" s="7"/>
      <c r="K13" s="7"/>
      <c r="L13" s="7"/>
      <c r="M13" s="7"/>
      <c r="N13" s="7"/>
      <c r="O13" s="7"/>
      <c r="P13" s="7"/>
      <c r="Q13" s="7"/>
      <c r="R13" s="7"/>
      <c r="S13" s="7"/>
      <c r="T13" s="7"/>
      <c r="U13" s="7"/>
      <c r="V13" s="7"/>
      <c r="W13" s="7"/>
      <c r="X13" s="7"/>
      <c r="Y13" s="7"/>
      <c r="Z13" s="7"/>
      <c r="AA13" s="7"/>
      <c r="AB13" s="7"/>
      <c r="AC13" s="7"/>
      <c r="AD13" s="7"/>
      <c r="AE13" s="7"/>
    </row>
    <row r="14" spans="1:31" s="6" customFormat="1" ht="15.75" x14ac:dyDescent="0.25">
      <c r="A14" s="128">
        <f t="shared" si="0"/>
        <v>5</v>
      </c>
      <c r="B14" s="129"/>
      <c r="C14" s="130"/>
      <c r="D14" s="129"/>
      <c r="E14" s="130"/>
      <c r="F14" s="131"/>
      <c r="G14" s="129"/>
      <c r="H14" s="129"/>
      <c r="I14" s="274"/>
      <c r="J14" s="7"/>
      <c r="K14" s="7"/>
      <c r="L14" s="7"/>
      <c r="M14" s="7"/>
      <c r="N14" s="7"/>
      <c r="O14" s="7"/>
      <c r="P14" s="7"/>
      <c r="Q14" s="7"/>
      <c r="R14" s="7"/>
      <c r="S14" s="7"/>
      <c r="T14" s="7"/>
      <c r="U14" s="7"/>
      <c r="V14" s="7"/>
      <c r="W14" s="7"/>
      <c r="X14" s="7"/>
      <c r="Y14" s="7"/>
      <c r="Z14" s="7"/>
      <c r="AA14" s="7"/>
      <c r="AB14" s="7"/>
      <c r="AC14" s="7"/>
      <c r="AD14" s="7"/>
      <c r="AE14" s="7"/>
    </row>
    <row r="15" spans="1:31" s="6" customFormat="1" ht="15.75" x14ac:dyDescent="0.25">
      <c r="A15" s="128">
        <f t="shared" si="0"/>
        <v>6</v>
      </c>
      <c r="B15" s="130"/>
      <c r="C15" s="130"/>
      <c r="D15" s="129"/>
      <c r="E15" s="130"/>
      <c r="F15" s="131"/>
      <c r="G15" s="132"/>
      <c r="H15" s="129"/>
      <c r="I15" s="274"/>
      <c r="J15" s="7"/>
      <c r="K15" s="7"/>
      <c r="L15" s="7"/>
      <c r="M15" s="7"/>
      <c r="N15" s="7"/>
      <c r="O15" s="7"/>
      <c r="P15" s="7"/>
      <c r="Q15" s="7"/>
      <c r="R15" s="7"/>
      <c r="S15" s="7"/>
      <c r="T15" s="7"/>
      <c r="U15" s="7"/>
      <c r="V15" s="7"/>
      <c r="W15" s="7"/>
      <c r="X15" s="7"/>
      <c r="Y15" s="7"/>
      <c r="Z15" s="7"/>
      <c r="AA15" s="7"/>
      <c r="AB15" s="7"/>
      <c r="AC15" s="7"/>
      <c r="AD15" s="7"/>
      <c r="AE15" s="7"/>
    </row>
    <row r="16" spans="1:31" s="6" customFormat="1" ht="15.75" x14ac:dyDescent="0.25">
      <c r="A16" s="128">
        <f t="shared" si="0"/>
        <v>7</v>
      </c>
      <c r="B16" s="130"/>
      <c r="C16" s="130"/>
      <c r="D16" s="129"/>
      <c r="E16" s="130"/>
      <c r="F16" s="131"/>
      <c r="G16" s="132"/>
      <c r="H16" s="132"/>
      <c r="I16" s="274"/>
      <c r="J16" s="7"/>
      <c r="K16" s="7"/>
      <c r="L16" s="7"/>
      <c r="M16" s="7"/>
      <c r="N16" s="7"/>
      <c r="O16" s="7"/>
      <c r="P16" s="7"/>
      <c r="Q16" s="7"/>
      <c r="R16" s="7"/>
      <c r="S16" s="7"/>
      <c r="T16" s="7"/>
      <c r="U16" s="7"/>
      <c r="V16" s="7"/>
      <c r="W16" s="7"/>
      <c r="X16" s="7"/>
      <c r="Y16" s="7"/>
      <c r="Z16" s="7"/>
      <c r="AA16" s="7"/>
      <c r="AB16" s="7"/>
      <c r="AC16" s="7"/>
      <c r="AD16" s="7"/>
      <c r="AE16" s="7"/>
    </row>
    <row r="17" spans="1:31" s="6" customFormat="1" ht="15.75" x14ac:dyDescent="0.25">
      <c r="A17" s="128">
        <f t="shared" si="0"/>
        <v>8</v>
      </c>
      <c r="B17" s="133"/>
      <c r="C17" s="130"/>
      <c r="D17" s="133"/>
      <c r="E17" s="134"/>
      <c r="F17" s="131"/>
      <c r="G17" s="132"/>
      <c r="H17" s="132"/>
      <c r="I17" s="274"/>
      <c r="J17" s="7"/>
      <c r="K17" s="7"/>
      <c r="L17" s="7"/>
      <c r="M17" s="7"/>
      <c r="N17" s="7"/>
      <c r="O17" s="7"/>
      <c r="P17" s="7"/>
      <c r="Q17" s="7"/>
      <c r="R17" s="7"/>
      <c r="S17" s="7"/>
      <c r="T17" s="7"/>
      <c r="U17" s="7"/>
      <c r="V17" s="7"/>
      <c r="W17" s="7"/>
      <c r="X17" s="7"/>
      <c r="Y17" s="7"/>
      <c r="Z17" s="7"/>
      <c r="AA17" s="7"/>
      <c r="AB17" s="7"/>
      <c r="AC17" s="7"/>
      <c r="AD17" s="7"/>
      <c r="AE17" s="7"/>
    </row>
    <row r="18" spans="1:31" s="6" customFormat="1" ht="15.75" x14ac:dyDescent="0.25">
      <c r="A18" s="128">
        <f t="shared" si="0"/>
        <v>9</v>
      </c>
      <c r="B18" s="133"/>
      <c r="C18" s="130"/>
      <c r="D18" s="133"/>
      <c r="E18" s="134"/>
      <c r="F18" s="131"/>
      <c r="G18" s="132"/>
      <c r="H18" s="132"/>
      <c r="I18" s="274"/>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x14ac:dyDescent="0.3">
      <c r="A19" s="135">
        <f t="shared" si="0"/>
        <v>10</v>
      </c>
      <c r="B19" s="136"/>
      <c r="C19" s="137"/>
      <c r="D19" s="136"/>
      <c r="E19" s="137"/>
      <c r="F19" s="138"/>
      <c r="G19" s="138"/>
      <c r="H19" s="138"/>
      <c r="I19" s="275"/>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x14ac:dyDescent="0.3">
      <c r="A20" s="296"/>
      <c r="B20" s="139"/>
      <c r="C20" s="139"/>
      <c r="D20" s="139"/>
      <c r="E20" s="139"/>
      <c r="F20" s="139"/>
      <c r="G20" s="139"/>
      <c r="H20" s="121" t="str">
        <f>"Total "&amp;LEFT(A7,2)</f>
        <v>Total I2</v>
      </c>
      <c r="I20" s="144">
        <f>SUM(I10:I19)</f>
        <v>0</v>
      </c>
      <c r="J20" s="9"/>
      <c r="K20" s="9"/>
      <c r="L20" s="10"/>
      <c r="M20" s="10"/>
      <c r="N20" s="10"/>
      <c r="O20" s="10"/>
      <c r="P20" s="10"/>
      <c r="Q20" s="10"/>
      <c r="R20" s="10"/>
      <c r="S20" s="10"/>
      <c r="T20" s="10"/>
      <c r="U20" s="10"/>
      <c r="V20" s="10"/>
    </row>
    <row r="21" spans="1:31" s="6" customFormat="1" ht="15.75" x14ac:dyDescent="0.2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x14ac:dyDescent="0.25">
      <c r="A22" s="466"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6"/>
      <c r="C22" s="466"/>
      <c r="D22" s="466"/>
      <c r="E22" s="466"/>
      <c r="F22" s="466"/>
      <c r="G22" s="466"/>
      <c r="H22" s="466"/>
      <c r="I22" s="466"/>
      <c r="J22" s="9"/>
      <c r="K22" s="9"/>
      <c r="L22" s="10"/>
      <c r="M22" s="10"/>
      <c r="N22" s="10"/>
      <c r="O22" s="10"/>
      <c r="P22" s="10"/>
      <c r="Q22" s="10"/>
      <c r="R22" s="10"/>
      <c r="S22" s="10"/>
      <c r="T22" s="10"/>
      <c r="U22" s="10"/>
      <c r="V22" s="10"/>
    </row>
    <row r="23" spans="1:31" s="6" customFormat="1" ht="15.75" x14ac:dyDescent="0.25">
      <c r="A23" s="8"/>
      <c r="B23" s="9"/>
      <c r="C23" s="9"/>
      <c r="D23" s="9"/>
      <c r="E23" s="9"/>
      <c r="F23" s="9"/>
      <c r="G23" s="9"/>
      <c r="H23" s="9"/>
      <c r="I23" s="9"/>
      <c r="J23" s="9"/>
      <c r="K23" s="9"/>
      <c r="L23" s="10"/>
      <c r="M23" s="10"/>
      <c r="N23" s="10"/>
      <c r="O23" s="10"/>
      <c r="P23" s="10"/>
      <c r="Q23" s="10"/>
      <c r="R23" s="10"/>
      <c r="S23" s="10"/>
      <c r="T23" s="10"/>
      <c r="U23" s="10"/>
      <c r="V23" s="10"/>
    </row>
    <row r="24" spans="1:31" s="6" customFormat="1" ht="15.75" x14ac:dyDescent="0.25">
      <c r="A24" s="8"/>
      <c r="B24" s="9"/>
      <c r="C24" s="9"/>
      <c r="D24" s="9"/>
      <c r="E24" s="9"/>
      <c r="F24" s="9"/>
      <c r="G24" s="9"/>
      <c r="H24" s="9"/>
      <c r="I24" s="9"/>
      <c r="J24" s="9"/>
      <c r="K24" s="9"/>
      <c r="L24" s="10"/>
      <c r="M24" s="10"/>
      <c r="N24" s="10"/>
      <c r="O24" s="10"/>
      <c r="P24" s="10"/>
      <c r="Q24" s="10"/>
      <c r="R24" s="10"/>
      <c r="S24" s="10"/>
      <c r="T24" s="10"/>
      <c r="U24" s="10"/>
      <c r="V24" s="10"/>
    </row>
    <row r="25" spans="1:31" s="6" customFormat="1" ht="15.75" x14ac:dyDescent="0.2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2"/>
  <sheetViews>
    <sheetView zoomScale="85" zoomScaleNormal="85" workbookViewId="0">
      <selection activeCell="H14" sqref="H14"/>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1" x14ac:dyDescent="0.25">
      <c r="A1" s="224" t="str">
        <f>'Date initiale'!C3</f>
        <v>Universitatea de Arhitectură și Urbanism "Ion Mincu" București</v>
      </c>
      <c r="B1" s="224"/>
      <c r="C1" s="224"/>
    </row>
    <row r="2" spans="1:11" x14ac:dyDescent="0.25">
      <c r="A2" s="224" t="str">
        <f>'Date initiale'!B4&amp;" "&amp;'Date initiale'!C4</f>
        <v>Facultatea ARHITECTURA</v>
      </c>
      <c r="B2" s="224"/>
      <c r="C2" s="224"/>
    </row>
    <row r="3" spans="1:11" x14ac:dyDescent="0.25">
      <c r="A3" s="224" t="str">
        <f>'Date initiale'!B5&amp;" "&amp;'Date initiale'!C5</f>
        <v>Departamentul SINTEZA PROIECTARII</v>
      </c>
      <c r="B3" s="224"/>
      <c r="C3" s="224"/>
    </row>
    <row r="4" spans="1:11" x14ac:dyDescent="0.25">
      <c r="A4" s="118" t="str">
        <f>'Date initiale'!C6&amp;", "&amp;'Date initiale'!C7</f>
        <v>CRISAN ALEXANDRU, 24</v>
      </c>
      <c r="B4" s="118"/>
      <c r="C4" s="118"/>
    </row>
    <row r="5" spans="1:11" s="184" customFormat="1" x14ac:dyDescent="0.25">
      <c r="A5" s="118"/>
      <c r="B5" s="118"/>
      <c r="C5" s="118"/>
    </row>
    <row r="6" spans="1:11" ht="15.75" x14ac:dyDescent="0.25">
      <c r="A6" s="464" t="s">
        <v>159</v>
      </c>
      <c r="B6" s="464"/>
      <c r="C6" s="464"/>
      <c r="D6" s="464"/>
      <c r="E6" s="464"/>
      <c r="F6" s="464"/>
      <c r="G6" s="464"/>
      <c r="H6" s="464"/>
      <c r="I6" s="464"/>
    </row>
    <row r="7" spans="1:11" ht="15.75" x14ac:dyDescent="0.25">
      <c r="A7" s="464" t="str">
        <f>'Descriere indicatori'!A6&amp;". "&amp;'Descriere indicatori'!B6</f>
        <v xml:space="preserve">I3. Capitole de autor cuprinse în cărţi publicate la edituri cu prestigiu naţional* </v>
      </c>
      <c r="B7" s="464"/>
      <c r="C7" s="464"/>
      <c r="D7" s="464"/>
      <c r="E7" s="464"/>
      <c r="F7" s="464"/>
      <c r="G7" s="464"/>
      <c r="H7" s="464"/>
      <c r="I7" s="464"/>
    </row>
    <row r="8" spans="1:11" ht="16.5" thickBot="1" x14ac:dyDescent="0.3">
      <c r="A8" s="33"/>
      <c r="B8" s="33"/>
      <c r="C8" s="33"/>
      <c r="D8" s="33"/>
      <c r="E8" s="33"/>
      <c r="F8" s="33"/>
      <c r="G8" s="33"/>
      <c r="H8" s="33"/>
      <c r="I8" s="33"/>
    </row>
    <row r="9" spans="1:11" ht="60.75" thickBot="1" x14ac:dyDescent="0.3">
      <c r="A9" s="190" t="s">
        <v>80</v>
      </c>
      <c r="B9" s="191" t="s">
        <v>115</v>
      </c>
      <c r="C9" s="191" t="s">
        <v>227</v>
      </c>
      <c r="D9" s="191" t="s">
        <v>117</v>
      </c>
      <c r="E9" s="191" t="s">
        <v>118</v>
      </c>
      <c r="F9" s="192" t="s">
        <v>119</v>
      </c>
      <c r="G9" s="191" t="s">
        <v>120</v>
      </c>
      <c r="H9" s="191" t="s">
        <v>121</v>
      </c>
      <c r="I9" s="193" t="s">
        <v>122</v>
      </c>
      <c r="K9" s="230" t="s">
        <v>157</v>
      </c>
    </row>
    <row r="10" spans="1:11" ht="30" x14ac:dyDescent="0.25">
      <c r="A10" s="186">
        <v>1</v>
      </c>
      <c r="B10" s="179" t="s">
        <v>273</v>
      </c>
      <c r="C10" s="179" t="s">
        <v>274</v>
      </c>
      <c r="D10" s="146" t="s">
        <v>275</v>
      </c>
      <c r="E10" s="146" t="s">
        <v>276</v>
      </c>
      <c r="F10" s="147">
        <v>2018</v>
      </c>
      <c r="G10" s="148">
        <v>196</v>
      </c>
      <c r="H10" s="147">
        <v>13</v>
      </c>
      <c r="I10" s="276">
        <v>10</v>
      </c>
      <c r="K10" s="231">
        <v>10</v>
      </c>
    </row>
    <row r="11" spans="1:11" x14ac:dyDescent="0.25">
      <c r="A11" s="107">
        <f>A10+1</f>
        <v>2</v>
      </c>
      <c r="B11" s="36"/>
      <c r="C11" s="36"/>
      <c r="D11" s="140"/>
      <c r="E11" s="36"/>
      <c r="F11" s="36"/>
      <c r="G11" s="36"/>
      <c r="H11" s="36"/>
      <c r="I11" s="277"/>
      <c r="K11" s="50"/>
    </row>
    <row r="12" spans="1:11" x14ac:dyDescent="0.25">
      <c r="A12" s="150">
        <f t="shared" ref="A12:A19" si="0">A11+1</f>
        <v>3</v>
      </c>
      <c r="B12" s="119"/>
      <c r="C12" s="142"/>
      <c r="D12" s="140"/>
      <c r="E12" s="151"/>
      <c r="F12" s="112"/>
      <c r="G12" s="112"/>
      <c r="H12" s="112"/>
      <c r="I12" s="278"/>
    </row>
    <row r="13" spans="1:11" x14ac:dyDescent="0.25">
      <c r="A13" s="150">
        <f t="shared" si="0"/>
        <v>4</v>
      </c>
      <c r="B13" s="143"/>
      <c r="C13" s="36"/>
      <c r="D13" s="36"/>
      <c r="E13" s="36"/>
      <c r="F13" s="111"/>
      <c r="G13" s="111"/>
      <c r="H13" s="111"/>
      <c r="I13" s="271"/>
    </row>
    <row r="14" spans="1:11" s="184" customFormat="1" x14ac:dyDescent="0.25">
      <c r="A14" s="150">
        <f t="shared" si="0"/>
        <v>5</v>
      </c>
      <c r="B14" s="110"/>
      <c r="C14" s="36"/>
      <c r="D14" s="36"/>
      <c r="E14" s="36"/>
      <c r="F14" s="111"/>
      <c r="G14" s="111"/>
      <c r="H14" s="111"/>
      <c r="I14" s="279"/>
    </row>
    <row r="15" spans="1:11" s="184" customFormat="1" x14ac:dyDescent="0.25">
      <c r="A15" s="150">
        <f t="shared" si="0"/>
        <v>6</v>
      </c>
      <c r="B15" s="143"/>
      <c r="C15" s="36"/>
      <c r="D15" s="36"/>
      <c r="E15" s="110"/>
      <c r="F15" s="111"/>
      <c r="G15" s="111"/>
      <c r="H15" s="111"/>
      <c r="I15" s="271"/>
    </row>
    <row r="16" spans="1:11" x14ac:dyDescent="0.25">
      <c r="A16" s="150">
        <f t="shared" si="0"/>
        <v>7</v>
      </c>
      <c r="B16" s="110"/>
      <c r="C16" s="36"/>
      <c r="D16" s="36"/>
      <c r="E16" s="36"/>
      <c r="F16" s="111"/>
      <c r="G16" s="111"/>
      <c r="H16" s="111"/>
      <c r="I16" s="279"/>
    </row>
    <row r="17" spans="1:9" x14ac:dyDescent="0.25">
      <c r="A17" s="150">
        <f t="shared" si="0"/>
        <v>8</v>
      </c>
      <c r="B17" s="143"/>
      <c r="C17" s="36"/>
      <c r="D17" s="36"/>
      <c r="E17" s="110"/>
      <c r="F17" s="111"/>
      <c r="G17" s="111"/>
      <c r="H17" s="111"/>
      <c r="I17" s="271"/>
    </row>
    <row r="18" spans="1:9" x14ac:dyDescent="0.25">
      <c r="A18" s="150">
        <f t="shared" si="0"/>
        <v>9</v>
      </c>
      <c r="B18" s="141"/>
      <c r="C18" s="151"/>
      <c r="D18" s="140"/>
      <c r="E18" s="145"/>
      <c r="F18" s="112"/>
      <c r="G18" s="112"/>
      <c r="H18" s="112"/>
      <c r="I18" s="271"/>
    </row>
    <row r="19" spans="1:9" ht="15.75" thickBot="1" x14ac:dyDescent="0.3">
      <c r="A19" s="152">
        <f t="shared" si="0"/>
        <v>10</v>
      </c>
      <c r="B19" s="153"/>
      <c r="C19" s="154"/>
      <c r="D19" s="154"/>
      <c r="E19" s="154"/>
      <c r="F19" s="116"/>
      <c r="G19" s="116"/>
      <c r="H19" s="116"/>
      <c r="I19" s="272"/>
    </row>
    <row r="20" spans="1:9" ht="15.75" thickBot="1" x14ac:dyDescent="0.3">
      <c r="A20" s="289"/>
      <c r="B20" s="118"/>
      <c r="C20" s="118"/>
      <c r="D20" s="118"/>
      <c r="E20" s="118"/>
      <c r="F20" s="118"/>
      <c r="G20" s="118"/>
      <c r="H20" s="121" t="str">
        <f>"Total "&amp;LEFT(A7,2)</f>
        <v>Total I3</v>
      </c>
      <c r="I20" s="122">
        <f>SUM(I10:I19)</f>
        <v>10</v>
      </c>
    </row>
    <row r="22" spans="1:9" ht="33.75" customHeight="1" x14ac:dyDescent="0.25">
      <c r="A22" s="466"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6"/>
      <c r="C22" s="466"/>
      <c r="D22" s="466"/>
      <c r="E22" s="466"/>
      <c r="F22" s="466"/>
      <c r="G22" s="466"/>
      <c r="H22" s="466"/>
      <c r="I22" s="46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A6" sqref="A6:I6"/>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x14ac:dyDescent="0.25">
      <c r="A1" s="224" t="str">
        <f>'Date initiale'!C3</f>
        <v>Universitatea de Arhitectură și Urbanism "Ion Mincu" București</v>
      </c>
      <c r="B1" s="224"/>
      <c r="C1" s="224"/>
    </row>
    <row r="2" spans="1:12" x14ac:dyDescent="0.25">
      <c r="A2" s="224" t="str">
        <f>'Date initiale'!B4&amp;" "&amp;'Date initiale'!C4</f>
        <v>Facultatea ARHITECTURA</v>
      </c>
      <c r="B2" s="224"/>
      <c r="C2" s="224"/>
    </row>
    <row r="3" spans="1:12" x14ac:dyDescent="0.25">
      <c r="A3" s="224" t="str">
        <f>'Date initiale'!B5&amp;" "&amp;'Date initiale'!C5</f>
        <v>Departamentul SINTEZA PROIECTARII</v>
      </c>
      <c r="B3" s="224"/>
      <c r="C3" s="224"/>
    </row>
    <row r="4" spans="1:12" x14ac:dyDescent="0.25">
      <c r="A4" s="118" t="str">
        <f>'Date initiale'!C6&amp;", "&amp;'Date initiale'!C7</f>
        <v>CRISAN ALEXANDRU, 24</v>
      </c>
      <c r="B4" s="118"/>
      <c r="C4" s="118"/>
    </row>
    <row r="5" spans="1:12" s="184" customFormat="1" x14ac:dyDescent="0.25">
      <c r="A5" s="118"/>
      <c r="B5" s="118"/>
      <c r="C5" s="118"/>
    </row>
    <row r="6" spans="1:12" ht="15.75" x14ac:dyDescent="0.25">
      <c r="A6" s="464" t="s">
        <v>159</v>
      </c>
      <c r="B6" s="464"/>
      <c r="C6" s="464"/>
      <c r="D6" s="464"/>
      <c r="E6" s="464"/>
      <c r="F6" s="464"/>
      <c r="G6" s="464"/>
      <c r="H6" s="464"/>
      <c r="I6" s="464"/>
    </row>
    <row r="7" spans="1:12" ht="15.75" x14ac:dyDescent="0.25">
      <c r="A7" s="464" t="str">
        <f>'Descriere indicatori'!A7&amp;". "&amp;'Descriere indicatori'!B7</f>
        <v xml:space="preserve">I4. Articole in extenso în reviste ştiinţifice de specialitate* </v>
      </c>
      <c r="B7" s="464"/>
      <c r="C7" s="464"/>
      <c r="D7" s="464"/>
      <c r="E7" s="464"/>
      <c r="F7" s="464"/>
      <c r="G7" s="464"/>
      <c r="H7" s="464"/>
      <c r="I7" s="464"/>
    </row>
    <row r="8" spans="1:12" ht="15.75" thickBot="1" x14ac:dyDescent="0.3">
      <c r="A8" s="155"/>
      <c r="B8" s="155"/>
      <c r="C8" s="155"/>
      <c r="D8" s="155"/>
      <c r="E8" s="155"/>
      <c r="F8" s="155"/>
      <c r="G8" s="155"/>
      <c r="H8" s="155"/>
      <c r="I8" s="155"/>
    </row>
    <row r="9" spans="1:12" ht="30.75" thickBot="1" x14ac:dyDescent="0.3">
      <c r="A9" s="190" t="s">
        <v>80</v>
      </c>
      <c r="B9" s="158" t="s">
        <v>115</v>
      </c>
      <c r="C9" s="158" t="s">
        <v>81</v>
      </c>
      <c r="D9" s="158" t="s">
        <v>82</v>
      </c>
      <c r="E9" s="158" t="s">
        <v>110</v>
      </c>
      <c r="F9" s="159" t="s">
        <v>119</v>
      </c>
      <c r="G9" s="158" t="s">
        <v>83</v>
      </c>
      <c r="H9" s="158" t="s">
        <v>160</v>
      </c>
      <c r="I9" s="160" t="s">
        <v>122</v>
      </c>
      <c r="K9" s="230" t="s">
        <v>157</v>
      </c>
    </row>
    <row r="10" spans="1:12" x14ac:dyDescent="0.25">
      <c r="A10" s="103">
        <v>1</v>
      </c>
      <c r="B10" s="104"/>
      <c r="C10" s="104"/>
      <c r="D10" s="104"/>
      <c r="E10" s="105"/>
      <c r="F10" s="106"/>
      <c r="G10" s="106"/>
      <c r="H10" s="106"/>
      <c r="I10" s="280"/>
      <c r="K10" s="231" t="s">
        <v>209</v>
      </c>
      <c r="L10" t="s">
        <v>210</v>
      </c>
    </row>
    <row r="11" spans="1:12" x14ac:dyDescent="0.25">
      <c r="A11" s="107">
        <f>A10+1</f>
        <v>2</v>
      </c>
      <c r="B11" s="108"/>
      <c r="C11" s="109"/>
      <c r="D11" s="108"/>
      <c r="E11" s="110"/>
      <c r="F11" s="111"/>
      <c r="G11" s="112"/>
      <c r="H11" s="112"/>
      <c r="I11" s="274"/>
      <c r="K11" s="50"/>
    </row>
    <row r="12" spans="1:12" x14ac:dyDescent="0.25">
      <c r="A12" s="107">
        <f t="shared" ref="A12:A17" si="0">A11+1</f>
        <v>3</v>
      </c>
      <c r="B12" s="109"/>
      <c r="C12" s="109"/>
      <c r="D12" s="109"/>
      <c r="E12" s="110"/>
      <c r="F12" s="111"/>
      <c r="G12" s="112"/>
      <c r="H12" s="112"/>
      <c r="I12" s="274"/>
    </row>
    <row r="13" spans="1:12" x14ac:dyDescent="0.25">
      <c r="A13" s="107">
        <f t="shared" si="0"/>
        <v>4</v>
      </c>
      <c r="B13" s="109"/>
      <c r="C13" s="109"/>
      <c r="D13" s="109"/>
      <c r="E13" s="110"/>
      <c r="F13" s="111"/>
      <c r="G13" s="111"/>
      <c r="H13" s="111"/>
      <c r="I13" s="274"/>
    </row>
    <row r="14" spans="1:12" x14ac:dyDescent="0.25">
      <c r="A14" s="107">
        <f t="shared" si="0"/>
        <v>5</v>
      </c>
      <c r="B14" s="109"/>
      <c r="C14" s="109"/>
      <c r="D14" s="109"/>
      <c r="E14" s="110"/>
      <c r="F14" s="111"/>
      <c r="G14" s="111"/>
      <c r="H14" s="111"/>
      <c r="I14" s="274"/>
    </row>
    <row r="15" spans="1:12" x14ac:dyDescent="0.25">
      <c r="A15" s="107">
        <f t="shared" si="0"/>
        <v>6</v>
      </c>
      <c r="B15" s="109"/>
      <c r="C15" s="109"/>
      <c r="D15" s="109"/>
      <c r="E15" s="110"/>
      <c r="F15" s="111"/>
      <c r="G15" s="111"/>
      <c r="H15" s="111"/>
      <c r="I15" s="274"/>
    </row>
    <row r="16" spans="1:12" x14ac:dyDescent="0.25">
      <c r="A16" s="107">
        <f t="shared" si="0"/>
        <v>7</v>
      </c>
      <c r="B16" s="109"/>
      <c r="C16" s="109"/>
      <c r="D16" s="109"/>
      <c r="E16" s="110"/>
      <c r="F16" s="111"/>
      <c r="G16" s="111"/>
      <c r="H16" s="111"/>
      <c r="I16" s="274"/>
    </row>
    <row r="17" spans="1:9" x14ac:dyDescent="0.25">
      <c r="A17" s="107">
        <f t="shared" si="0"/>
        <v>8</v>
      </c>
      <c r="B17" s="109"/>
      <c r="C17" s="109"/>
      <c r="D17" s="109"/>
      <c r="E17" s="110"/>
      <c r="F17" s="111"/>
      <c r="G17" s="111"/>
      <c r="H17" s="111"/>
      <c r="I17" s="274"/>
    </row>
    <row r="18" spans="1:9" x14ac:dyDescent="0.25">
      <c r="A18" s="107">
        <f>A17+1</f>
        <v>9</v>
      </c>
      <c r="B18" s="109"/>
      <c r="C18" s="109"/>
      <c r="D18" s="109"/>
      <c r="E18" s="110"/>
      <c r="F18" s="111"/>
      <c r="G18" s="111"/>
      <c r="H18" s="111"/>
      <c r="I18" s="274"/>
    </row>
    <row r="19" spans="1:9" ht="15.75" thickBot="1" x14ac:dyDescent="0.3">
      <c r="A19" s="113">
        <f>A18+1</f>
        <v>10</v>
      </c>
      <c r="B19" s="114"/>
      <c r="C19" s="114"/>
      <c r="D19" s="114"/>
      <c r="E19" s="115"/>
      <c r="F19" s="116"/>
      <c r="G19" s="116"/>
      <c r="H19" s="116"/>
      <c r="I19" s="275"/>
    </row>
    <row r="20" spans="1:9" ht="15.75" thickBot="1" x14ac:dyDescent="0.3">
      <c r="A20" s="294"/>
      <c r="B20" s="118"/>
      <c r="C20" s="118"/>
      <c r="D20" s="118"/>
      <c r="E20" s="118"/>
      <c r="F20" s="118"/>
      <c r="G20" s="118"/>
      <c r="H20" s="121" t="str">
        <f>"Total "&amp;LEFT(A7,2)</f>
        <v>Total I4</v>
      </c>
      <c r="I20" s="162">
        <f>SUM(I10:I19)</f>
        <v>0</v>
      </c>
    </row>
    <row r="22" spans="1:9" ht="33.75" customHeight="1" x14ac:dyDescent="0.25">
      <c r="A22" s="466"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6"/>
      <c r="C22" s="466"/>
      <c r="D22" s="466"/>
      <c r="E22" s="466"/>
      <c r="F22" s="466"/>
      <c r="G22" s="466"/>
      <c r="H22" s="466"/>
      <c r="I22" s="466"/>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33</vt:i4>
      </vt:variant>
      <vt:variant>
        <vt:lpstr>Named Ranges</vt:lpstr>
      </vt:variant>
      <vt:variant>
        <vt:i4>33</vt:i4>
      </vt:variant>
    </vt:vector>
  </HeadingPairs>
  <TitlesOfParts>
    <vt:vector size="66"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MC Design</cp:lastModifiedBy>
  <cp:lastPrinted>2016-05-30T14:55:25Z</cp:lastPrinted>
  <dcterms:created xsi:type="dcterms:W3CDTF">2013-01-10T17:13:12Z</dcterms:created>
  <dcterms:modified xsi:type="dcterms:W3CDTF">2024-06-27T21:42:48Z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