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Sheet1" sheetId="38" r:id="rId34"/>
    <sheet name="Sheet2" sheetId="39" r:id="rId35"/>
    <sheet name="liste" sheetId="33" state="hidden" r:id="rId36"/>
  </sheets>
  <externalReferences>
    <externalReference r:id="rId37"/>
    <externalReference r:id="rId38"/>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I11c!$A$1:$G$22</definedName>
    <definedName name="_xlnm.Print_Area" localSheetId="18">'I12'!$A$1:$H$37</definedName>
    <definedName name="_xlnm.Print_Area" localSheetId="19">'I13'!$A$1:$H$29</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<sst xmlns="http://schemas.openxmlformats.org/spreadsheetml/2006/main" count="906" uniqueCount="463">
  <si>
    <t>Instrucțiuni de completare a Fișei de verificare a punctajului pentru îndeplinirea standardelor naționale</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</si>
  <si>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</si>
  <si>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</si>
  <si>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</si>
  <si>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Pagina "Punctaj necesar" prezintă informativ punctajele necesare, pe grupe de indicatori și total, pentru îndeplinirea standardelor minimale naționale de conferențiar și profesor universitar.</t>
  </si>
  <si>
    <t>In pagina "Fișa verificare" nu se completează nimic direct; toate informațiile din această pagină sunt preluate automat din celelalte pagini. Această pagină trebuie printată (format A4, 2 pagini).</t>
  </si>
  <si>
    <t>INFORMATII GENERALE</t>
  </si>
  <si>
    <t>Universitatea</t>
  </si>
  <si>
    <t>Universitatea de Arhitectură și Urbanism "Ion Mincu" București</t>
  </si>
  <si>
    <t>Facultatea</t>
  </si>
  <si>
    <t>ARHITECTURA</t>
  </si>
  <si>
    <t>Departamentul</t>
  </si>
  <si>
    <t>Bazele Proiectării</t>
  </si>
  <si>
    <t>Nume şi prenume</t>
  </si>
  <si>
    <t>Călin Alexandru</t>
  </si>
  <si>
    <t>Post concurs</t>
  </si>
  <si>
    <t>Conferențiar Poziția 27</t>
  </si>
  <si>
    <t>Standard</t>
  </si>
  <si>
    <t>Data (luna/an)</t>
  </si>
  <si>
    <t>iulie 2024</t>
  </si>
  <si>
    <t>Perioada de evaluare (ani)</t>
  </si>
  <si>
    <t xml:space="preserve">FISA VERIFICARE PRIVIND INDEPLINIREA STANDARDELOR MINIMALE NATIONALE </t>
  </si>
  <si>
    <t>aprobate prin Ordinul nr. 6129 din 20 decembrie 2016 potrivit art.219 alin. (1) lit. a din  Legea educației naționale nr.1/2011 , pentru ocuparea posturilor de conferențiar/profesor universitar</t>
  </si>
  <si>
    <t xml:space="preserve">Indicator </t>
  </si>
  <si>
    <t xml:space="preserve">Tipul activităților </t>
  </si>
  <si>
    <t>Punctaj obținut</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</si>
  <si>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</si>
  <si>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</si>
  <si>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</si>
  <si>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</si>
  <si>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</si>
  <si>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</si>
  <si>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I4 </t>
  </si>
  <si>
    <r>
      <rPr>
        <sz val="11"/>
        <color theme="1"/>
        <rFont val="Calibri"/>
        <charset val="134"/>
        <scheme val="minor"/>
      </rPr>
      <t xml:space="preserve">Articole </t>
    </r>
    <r>
      <rPr>
        <i/>
        <sz val="11"/>
        <color theme="1"/>
        <rFont val="Calibri"/>
        <charset val="238"/>
        <scheme val="minor"/>
      </rPr>
      <t>in extenso</t>
    </r>
    <r>
      <rPr>
        <sz val="11"/>
        <color theme="1"/>
        <rFont val="Calibri"/>
        <charset val="134"/>
        <scheme val="minor"/>
      </rPr>
      <t xml:space="preserve"> în reviste ştiinţifice de specialitate* </t>
    </r>
  </si>
  <si>
    <t xml:space="preserve">I5 </t>
  </si>
  <si>
    <r>
      <rPr>
        <sz val="11"/>
        <color theme="1"/>
        <rFont val="Calibri"/>
        <charset val="134"/>
        <scheme val="minor"/>
      </rPr>
      <t xml:space="preserve">Articole </t>
    </r>
    <r>
      <rPr>
        <i/>
        <sz val="11"/>
        <color theme="1"/>
        <rFont val="Calibri"/>
        <charset val="238"/>
        <scheme val="minor"/>
      </rPr>
      <t>in extenso</t>
    </r>
    <r>
      <rPr>
        <sz val="11"/>
        <color theme="1"/>
        <rFont val="Calibri"/>
        <charset val="134"/>
        <scheme val="minor"/>
      </rPr>
      <t xml:space="preserve"> în reviste ştiinţifice indexate ISI Arts &amp; Humanities </t>
    </r>
    <r>
      <rPr>
        <i/>
        <sz val="11"/>
        <color theme="1"/>
        <rFont val="Calibri"/>
        <charset val="238"/>
        <scheme val="minor"/>
      </rPr>
      <t>Citation Index</t>
    </r>
    <r>
      <rPr>
        <sz val="11"/>
        <color theme="1"/>
        <rFont val="Calibri"/>
        <charset val="134"/>
        <scheme val="minor"/>
      </rPr>
      <t xml:space="preserve">, Scopus-Copernicus, ERIH şi clasificate în categoria INT1 sau INT2 în acest index, sau echivalente în domeniu* </t>
    </r>
  </si>
  <si>
    <t xml:space="preserve">I6 </t>
  </si>
  <si>
    <r>
      <rPr>
        <sz val="11"/>
        <color indexed="8"/>
        <rFont val="Calibri"/>
        <charset val="134"/>
      </rPr>
      <t xml:space="preserve">Articole </t>
    </r>
    <r>
      <rPr>
        <i/>
        <sz val="11"/>
        <color indexed="8"/>
        <rFont val="Calibri"/>
        <charset val="238"/>
      </rPr>
      <t xml:space="preserve">in extenso </t>
    </r>
    <r>
      <rPr>
        <sz val="11"/>
        <color indexed="8"/>
        <rFont val="Calibri"/>
        <charset val="134"/>
      </rPr>
      <t xml:space="preserve">în reviste ştiinţifice indexate ERIH şi clasificate în categoria NAT </t>
    </r>
  </si>
  <si>
    <t xml:space="preserve">I7 </t>
  </si>
  <si>
    <r>
      <rPr>
        <sz val="11"/>
        <color indexed="8"/>
        <rFont val="Calibri"/>
        <charset val="134"/>
      </rPr>
      <t xml:space="preserve">Articole </t>
    </r>
    <r>
      <rPr>
        <i/>
        <sz val="11"/>
        <color indexed="8"/>
        <rFont val="Calibri"/>
        <charset val="238"/>
      </rPr>
      <t>in extenso</t>
    </r>
    <r>
      <rPr>
        <sz val="11"/>
        <color indexed="8"/>
        <rFont val="Calibri"/>
        <charset val="134"/>
      </rPr>
      <t xml:space="preserve"> în reviste ştiinţifice recunoscute în domenii conexe* </t>
    </r>
  </si>
  <si>
    <t xml:space="preserve">I8 </t>
  </si>
  <si>
    <r>
      <rPr>
        <sz val="11"/>
        <color indexed="8"/>
        <rFont val="Calibri"/>
        <charset val="134"/>
      </rPr>
      <t xml:space="preserve">Studii </t>
    </r>
    <r>
      <rPr>
        <i/>
        <sz val="11"/>
        <color indexed="8"/>
        <rFont val="Calibri"/>
        <charset val="238"/>
      </rPr>
      <t>in extenso</t>
    </r>
    <r>
      <rPr>
        <sz val="11"/>
        <color indexed="8"/>
        <rFont val="Calibri"/>
        <charset val="134"/>
      </rPr>
      <t xml:space="preserve"> apărute în volume colective publicate la edituri de prestigiu internaţional* </t>
    </r>
  </si>
  <si>
    <t xml:space="preserve">I9 </t>
  </si>
  <si>
    <r>
      <rPr>
        <sz val="11"/>
        <color theme="1"/>
        <rFont val="Calibri"/>
        <charset val="134"/>
        <scheme val="minor"/>
      </rPr>
      <t xml:space="preserve">Studii </t>
    </r>
    <r>
      <rPr>
        <i/>
        <sz val="11"/>
        <color theme="1"/>
        <rFont val="Calibri"/>
        <charset val="238"/>
        <scheme val="minor"/>
      </rPr>
      <t>in extenso</t>
    </r>
    <r>
      <rPr>
        <sz val="11"/>
        <color theme="1"/>
        <rFont val="Calibri"/>
        <charset val="134"/>
        <scheme val="minor"/>
      </rPr>
      <t xml:space="preserve"> apărute în volume colective publicate la edituri de prestigiu naţional* </t>
    </r>
  </si>
  <si>
    <t xml:space="preserve">I10 </t>
  </si>
  <si>
    <r>
      <rPr>
        <sz val="11"/>
        <color indexed="8"/>
        <rFont val="Calibri"/>
        <charset val="134"/>
      </rPr>
      <t xml:space="preserve">Studii </t>
    </r>
    <r>
      <rPr>
        <i/>
        <sz val="11"/>
        <color indexed="8"/>
        <rFont val="Calibri"/>
        <charset val="238"/>
      </rPr>
      <t xml:space="preserve">in extenso </t>
    </r>
    <r>
      <rPr>
        <sz val="11"/>
        <color indexed="8"/>
        <rFont val="Calibri"/>
        <charset val="134"/>
      </rPr>
      <t xml:space="preserve">apărute în volume colective publicate la edituri recunoscute în domeniu*, precum şi studiile aferente proiectelor* </t>
    </r>
  </si>
  <si>
    <t xml:space="preserve">I11 </t>
  </si>
  <si>
    <r>
      <rPr>
        <sz val="11"/>
        <color indexed="8"/>
        <rFont val="Calibri"/>
        <charset val="134"/>
      </rPr>
      <t xml:space="preserve">Publicaţii </t>
    </r>
    <r>
      <rPr>
        <i/>
        <sz val="11"/>
        <color indexed="8"/>
        <rFont val="Calibri"/>
        <charset val="238"/>
      </rPr>
      <t>in</t>
    </r>
    <r>
      <rPr>
        <sz val="11"/>
        <color indexed="8"/>
        <rFont val="Calibri"/>
        <charset val="134"/>
      </rPr>
      <t xml:space="preserve"> extenso în lucrări ale conferinţelor ştiinţifice de arhitectură, urbanism, peisagistică, design şi restaurare, precum şi ale ştiinţelor conexe - pentru specializări transdisciplinare, la nivel internaţional / naţional / local </t>
    </r>
  </si>
  <si>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</si>
  <si>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Susţinere comunicare publică în cadrul conferinţelor, colocviilor, seminariilor internaţionale/naţionale</t>
  </si>
  <si>
    <t xml:space="preserve">I12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</si>
  <si>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</si>
  <si>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I13 </t>
  </si>
  <si>
    <t>Proiect de arhitectură, restaurare, design, de specialitate, de mare complexitate, la nivel zonal sau local, edificat / autorizat** Cu un grad de complexitate în consecință la nivelul rezolvării arhitecturale tehnice, de amplasament.</t>
  </si>
  <si>
    <t xml:space="preserve">I14 </t>
  </si>
  <si>
    <r>
      <rPr>
        <sz val="11"/>
        <color theme="1"/>
        <rFont val="Calibri"/>
        <charset val="134"/>
        <scheme val="minor"/>
      </rPr>
      <t xml:space="preserve">Proiect de amenajarea teritoriului şi peisaj la nivel macro-teritorial: </t>
    </r>
    <r>
      <rPr>
        <i/>
        <sz val="11"/>
        <color theme="1"/>
        <rFont val="Calibri"/>
        <charset val="238"/>
        <scheme val="minor"/>
      </rPr>
      <t>naţional, transfrontalier, interjudeţean</t>
    </r>
    <r>
      <rPr>
        <sz val="11"/>
        <color theme="1"/>
        <rFont val="Calibri"/>
        <charset val="134"/>
        <scheme val="minor"/>
      </rPr>
      <t xml:space="preserve">/ la nivel mezzo-teritorial: </t>
    </r>
    <r>
      <rPr>
        <i/>
        <sz val="11"/>
        <color theme="1"/>
        <rFont val="Calibri"/>
        <charset val="238"/>
        <scheme val="minor"/>
      </rPr>
      <t>judeţean, periurban, metropolitan</t>
    </r>
    <r>
      <rPr>
        <sz val="11"/>
        <color theme="1"/>
        <rFont val="Calibri"/>
        <charset val="134"/>
        <scheme val="minor"/>
      </rPr>
      <t xml:space="preserve">/ strategii de dezvoltare, studii de fundamentare, planuri de management şi mobilitate) avizate** </t>
    </r>
  </si>
  <si>
    <t xml:space="preserve">Proiect urbanistic şi peisagistic la nivelul Planurilor Generale / 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</si>
  <si>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</si>
  <si>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I15</t>
  </si>
  <si>
    <t>Contribuții la activitatea Centrului de cercetare - proiectare al Universității prin atragerea și realizarea de proiecte de urbanism, arhitectură, restaurare, design, proiecte de specialitate, studii cu componentă notabilă de cercetare și complexitate****</t>
  </si>
  <si>
    <t xml:space="preserve">I16 </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</si>
  <si>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</si>
  <si>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 xml:space="preserve">I17 </t>
  </si>
  <si>
    <t xml:space="preserve">Premii / mențiuni / nominalizări / selecţionări obţinute pentru concursuri naţionale de proiecte (organizate potrivit regulamentului UNESCO-UIA, girate de OAR/UAR/RUR, concursuri RUR - Registrul Urbaniştilor din România) </t>
  </si>
  <si>
    <t xml:space="preserve">I18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</si>
  <si>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</si>
  <si>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I19 </t>
  </si>
  <si>
    <r>
      <rPr>
        <sz val="11"/>
        <color indexed="8"/>
        <rFont val="Calibri"/>
        <charset val="134"/>
      </rPr>
      <t xml:space="preserve">Profesor asociat, </t>
    </r>
    <r>
      <rPr>
        <i/>
        <sz val="11"/>
        <color indexed="8"/>
        <rFont val="Calibri"/>
        <charset val="238"/>
      </rPr>
      <t>visiting</t>
    </r>
    <r>
      <rPr>
        <sz val="11"/>
        <color indexed="8"/>
        <rFont val="Calibri"/>
        <charset val="134"/>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</si>
  <si>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I20 </t>
  </si>
  <si>
    <t xml:space="preserve">Expoziţii profesionale în domeniu organizate la nivel internaţional / naţional sau local în calitate de autor, coautor, curator </t>
  </si>
  <si>
    <t xml:space="preserve">I21 </t>
  </si>
  <si>
    <t xml:space="preserve">Organizator / curator expoziţii la nivel internaţional/naţional </t>
  </si>
  <si>
    <t xml:space="preserve">I22 </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</si>
  <si>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</si>
  <si>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I23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</si>
  <si>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</si>
  <si>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I24</t>
  </si>
  <si>
    <t xml:space="preserve">Îndrumare de doctorat sau în co-tutelă la nivel internaţional/naţional </t>
  </si>
  <si>
    <t>CRITERIU</t>
  </si>
  <si>
    <t>DENUMIREA CRITERIULUI</t>
  </si>
  <si>
    <t>C1</t>
  </si>
  <si>
    <t>suma punctajului pentru indicatorii I1-I10; I19 –I24</t>
  </si>
  <si>
    <t>C2</t>
  </si>
  <si>
    <t>suma punctajului pentru indicatorii I12-I18</t>
  </si>
  <si>
    <t>C3</t>
  </si>
  <si>
    <t>suma punctajului pentru indicatorul I11</t>
  </si>
  <si>
    <t>C4</t>
  </si>
  <si>
    <t>suma punctajului pentru indicatorii I1 - I24</t>
  </si>
  <si>
    <t>Data</t>
  </si>
  <si>
    <t>Semnătura</t>
  </si>
  <si>
    <t>DESCRIERE INDICATORI conform Anexei OM 6129/2016</t>
  </si>
  <si>
    <t xml:space="preserve">Tipul activităţilor </t>
  </si>
  <si>
    <t xml:space="preserve">Punctaj indicat </t>
  </si>
  <si>
    <t xml:space="preserve">Elementul pt. care se acordă punctajul </t>
  </si>
  <si>
    <t>I1</t>
  </si>
  <si>
    <t xml:space="preserve">20 x n
10 x n </t>
  </si>
  <si>
    <t xml:space="preserve">pe carte/ capitol </t>
  </si>
  <si>
    <t>I2</t>
  </si>
  <si>
    <t xml:space="preserve">15 x n </t>
  </si>
  <si>
    <t xml:space="preserve">pe carte </t>
  </si>
  <si>
    <t>I3</t>
  </si>
  <si>
    <t xml:space="preserve">10 x n </t>
  </si>
  <si>
    <t xml:space="preserve">pe capitol </t>
  </si>
  <si>
    <t>I4</t>
  </si>
  <si>
    <t xml:space="preserve">pe articol </t>
  </si>
  <si>
    <t>I5</t>
  </si>
  <si>
    <t>I6</t>
  </si>
  <si>
    <t xml:space="preserve">5 x n </t>
  </si>
  <si>
    <t>I7</t>
  </si>
  <si>
    <t>I8</t>
  </si>
  <si>
    <t xml:space="preserve">pe studiu </t>
  </si>
  <si>
    <t>I9</t>
  </si>
  <si>
    <t xml:space="preserve">7 x n </t>
  </si>
  <si>
    <t>I10</t>
  </si>
  <si>
    <t xml:space="preserve">7 x n 
5 x n </t>
  </si>
  <si>
    <t xml:space="preserve">pe studiu de cercetare prin proiect/studiu aferent proiect </t>
  </si>
  <si>
    <t>I11</t>
  </si>
  <si>
    <t xml:space="preserve">15 x n
10 x n
5 x n </t>
  </si>
  <si>
    <t xml:space="preserve">pe publicaţie </t>
  </si>
  <si>
    <t xml:space="preserve">15/10 x n
10/8 x n
6/3 x n </t>
  </si>
  <si>
    <t xml:space="preserve">pe publicaţie/ eveniment </t>
  </si>
  <si>
    <t xml:space="preserve">5 x n
3 x n </t>
  </si>
  <si>
    <t xml:space="preserve">pe susţinere </t>
  </si>
  <si>
    <t>I12</t>
  </si>
  <si>
    <t xml:space="preserve">30 x n
20 x n </t>
  </si>
  <si>
    <t xml:space="preserve">pe proiect </t>
  </si>
  <si>
    <t>I13</t>
  </si>
  <si>
    <t xml:space="preserve">15 x n
10 x n </t>
  </si>
  <si>
    <t>I14</t>
  </si>
  <si>
    <t xml:space="preserve">30 x n
15 x n
10 x n </t>
  </si>
  <si>
    <t xml:space="preserve">20 x n
15 x n </t>
  </si>
  <si>
    <t xml:space="preserve">20 x n
15 x n
10 x n </t>
  </si>
  <si>
    <t>20 x n</t>
  </si>
  <si>
    <t>I16</t>
  </si>
  <si>
    <t>50 x n
30 x n
10 x n</t>
  </si>
  <si>
    <t>pe premiu /
nominalizare /
selectionare</t>
  </si>
  <si>
    <t>I17</t>
  </si>
  <si>
    <t xml:space="preserve">30 x n
20 x n
10 x n </t>
  </si>
  <si>
    <t xml:space="preserve">pe premiu/ nominalizări/ selecţionări </t>
  </si>
  <si>
    <t>I18</t>
  </si>
  <si>
    <t xml:space="preserve">10 x n
5 x n </t>
  </si>
  <si>
    <t xml:space="preserve">pe premiu/ pe nominalizare </t>
  </si>
  <si>
    <t>I19</t>
  </si>
  <si>
    <t xml:space="preserve">5
5
10
20 </t>
  </si>
  <si>
    <t xml:space="preserve">pe tip de activitate </t>
  </si>
  <si>
    <t>I20</t>
  </si>
  <si>
    <t xml:space="preserve">10/5 x n
5/3 x n
3/1 x n </t>
  </si>
  <si>
    <t xml:space="preserve">pe expoziţie </t>
  </si>
  <si>
    <t>I21</t>
  </si>
  <si>
    <t>I22</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</si>
  <si>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</si>
  <si>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15/10
10/5
10/5
20 </t>
  </si>
  <si>
    <t xml:space="preserve">pe comisie </t>
  </si>
  <si>
    <t>I23</t>
  </si>
  <si>
    <t xml:space="preserve">10xn-5xn
5xn-3xn
3xn-1xn </t>
  </si>
  <si>
    <t xml:space="preserve">5 x n1
5 x n1
7 x n1 </t>
  </si>
  <si>
    <t>n1 - nr. studenți care au susținut teza în ultimul an univ.</t>
  </si>
  <si>
    <r>
      <rPr>
        <b/>
        <sz val="11"/>
        <color theme="1"/>
        <rFont val="Calibri"/>
        <charset val="238"/>
        <scheme val="minor"/>
      </rPr>
      <t>Definiţii şi condiţii</t>
    </r>
    <r>
      <rPr>
        <sz val="11"/>
        <color theme="1"/>
        <rFont val="Calibri"/>
        <charset val="134"/>
        <scheme val="minor"/>
      </rPr>
      <t xml:space="preserve">
</t>
    </r>
    <r>
      <rPr>
        <b/>
        <sz val="11"/>
        <color theme="1"/>
        <rFont val="Calibri"/>
        <charset val="238"/>
        <scheme val="minor"/>
      </rPr>
      <t>n</t>
    </r>
    <r>
      <rPr>
        <sz val="11"/>
        <color theme="1"/>
        <rFont val="Calibri"/>
        <charset val="134"/>
        <scheme val="minor"/>
      </rPr>
      <t xml:space="preserve"> reprezintă:
  - numărul de publicaţii - carte/articol/studiu/proiect la care candidatul este autor, coautor sau membru în colectiv 
  - numărul de activităţi/evenimente
</t>
    </r>
    <r>
      <rPr>
        <sz val="11"/>
        <color theme="1"/>
        <rFont val="Symbol"/>
        <charset val="2"/>
      </rPr>
      <t>·</t>
    </r>
    <r>
      <rPr>
        <sz val="12.65"/>
        <color theme="1"/>
        <rFont val="Calibri"/>
        <charset val="134"/>
      </rPr>
      <t xml:space="preserve"> </t>
    </r>
    <r>
      <rPr>
        <sz val="11"/>
        <color theme="1"/>
        <rFont val="Calibri"/>
        <charset val="134"/>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charset val="2"/>
      </rPr>
      <t>·</t>
    </r>
    <r>
      <rPr>
        <sz val="12.65"/>
        <color theme="1"/>
        <rFont val="Calibri"/>
        <charset val="134"/>
      </rPr>
      <t xml:space="preserve"> </t>
    </r>
    <r>
      <rPr>
        <sz val="11"/>
        <color theme="1"/>
        <rFont val="Calibri"/>
        <charset val="134"/>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charset val="2"/>
      </rPr>
      <t>·</t>
    </r>
    <r>
      <rPr>
        <sz val="12.65"/>
        <color theme="1"/>
        <rFont val="Calibri"/>
        <charset val="134"/>
      </rPr>
      <t xml:space="preserve"> </t>
    </r>
    <r>
      <rPr>
        <sz val="11"/>
        <color theme="1"/>
        <rFont val="Calibri"/>
        <charset val="134"/>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</si>
  <si>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Notă explicativă:</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</si>
  <si>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</si>
  <si>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</si>
  <si>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</si>
  <si>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</si>
  <si>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 O lucrare: proiect, studiu, publicație etc. - va fi luată în considerație o singură dată, la criteriul corespunzător, cu punctaj maxim (ex. în cazul premiilor la un concurs)</t>
  </si>
  <si>
    <r>
      <rPr>
        <b/>
        <sz val="11"/>
        <color theme="1"/>
        <rFont val="Calibri"/>
        <charset val="238"/>
        <scheme val="minor"/>
      </rPr>
      <t>Definiţii şi condiţii</t>
    </r>
    <r>
      <rPr>
        <sz val="11"/>
        <color theme="1"/>
        <rFont val="Calibri"/>
        <charset val="134"/>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</si>
  <si>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</si>
  <si>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charset val="2"/>
      </rPr>
      <t>·</t>
    </r>
    <r>
      <rPr>
        <sz val="11"/>
        <color theme="1"/>
        <rFont val="Calibri"/>
        <charset val="134"/>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charset val="2"/>
      </rPr>
      <t>·</t>
    </r>
    <r>
      <rPr>
        <sz val="11"/>
        <color theme="1"/>
        <rFont val="Calibri"/>
        <charset val="134"/>
      </rPr>
      <t xml:space="preserve"> </t>
    </r>
    <r>
      <rPr>
        <sz val="11"/>
        <color theme="1"/>
        <rFont val="Calibri"/>
        <charset val="238"/>
      </rPr>
      <t>Verificarea autenticității celor declarate intră în competența comisiei de examinare.</t>
    </r>
  </si>
  <si>
    <t>PUNCTAJE MINIME NECESARE</t>
  </si>
  <si>
    <t>DENUMIRE CRITERIU</t>
  </si>
  <si>
    <t>STANDARD PENTRU PROFESOR UNIVERSITAR</t>
  </si>
  <si>
    <t>STANDARD PENTRU CONFERENTIAR UNIVERSITAR</t>
  </si>
  <si>
    <t>&gt;80</t>
  </si>
  <si>
    <t>&gt;60</t>
  </si>
  <si>
    <t>&gt;40</t>
  </si>
  <si>
    <t>&gt;30</t>
  </si>
  <si>
    <t>&gt;200</t>
  </si>
  <si>
    <t>&gt;150</t>
  </si>
  <si>
    <t>LISTA DE LUCRĂRI - STANDARDE NAȚIONALE</t>
  </si>
  <si>
    <t>Nr. crt.</t>
  </si>
  <si>
    <t>Autori</t>
  </si>
  <si>
    <t>Titlul cărţii / Titlul capitolului</t>
  </si>
  <si>
    <t>Editura</t>
  </si>
  <si>
    <t>ISBN</t>
  </si>
  <si>
    <t>Anul</t>
  </si>
  <si>
    <t>Număr total de pagini</t>
  </si>
  <si>
    <t>Număr de pagini contribuţie proprie</t>
  </si>
  <si>
    <t>Punctaj obţinut</t>
  </si>
  <si>
    <t>Punctaj</t>
  </si>
  <si>
    <t>20 | 10</t>
  </si>
  <si>
    <t>pe carte / capitol</t>
  </si>
  <si>
    <t>Titlul cărţii</t>
  </si>
  <si>
    <t>pe carte</t>
  </si>
  <si>
    <t>pe capitol</t>
  </si>
  <si>
    <t>Titlul lucrarii</t>
  </si>
  <si>
    <t>Revista</t>
  </si>
  <si>
    <t>ISBN / ISSN</t>
  </si>
  <si>
    <t>Vol (Nr)</t>
  </si>
  <si>
    <t>Număr de pagini</t>
  </si>
  <si>
    <t>Alexandru Călin</t>
  </si>
  <si>
    <t>“O casă pentru o persoană. Loc/Context/Emergență/ Caracter”</t>
  </si>
  <si>
    <t>ARHIVE DE ATELIER.Studii și cercetări în Proiectarea de Arhitectură 2020-2022.</t>
  </si>
  <si>
    <t>978-606-638-251-9</t>
  </si>
  <si>
    <t>pe articol</t>
  </si>
  <si>
    <t>Alexandru, C. (2019). Global Influences VS Local Architectures: Two Aspects of a Sustainable Approach. Journal of Building Energy &amp; Environment , 2 (1), 1–16. Retrieved from https://ph03.tci-thaijo.org/index.php/bee/article/view/13</t>
  </si>
  <si>
    <t>Journal of Building Energy &amp; Environment: BEE, Khon Kaen, Thailand, vol.2/no.1/2019</t>
  </si>
  <si>
    <t>2630-079</t>
  </si>
  <si>
    <t>CALIN, A. (2019). ON SUSTAINABILITY AND URBAN CONTEXT PRESERVATION: TWO DIPLOMA THESIS AT UAUIM BUCHAREST. Journal of Building Energy &amp; Environment , 2 (2), 25–42. Retrieved from https://ph03.tci-thaijo.org/index.php/bee/article/view/25</t>
  </si>
  <si>
    <t>Journal of Building Energy &amp; Environment: BEE, Khon Kaen, Thailand, vol.2/no.2/2019</t>
  </si>
  <si>
    <t>Magna cum Laude. Obiectiv. Imobil locuință individuală în str.Constantin Coandă, București</t>
  </si>
  <si>
    <t>Status Quo. Revista Uniunii Naționale a Restauratorilor de Monumente Istorice din România vol.12/2021</t>
  </si>
  <si>
    <t>ISSN 2359-8522</t>
  </si>
  <si>
    <t>Un martor discret- Reabilitarea casei din Str.Constantin Coandă 30</t>
  </si>
  <si>
    <t>Zeppelin nr.164 / 2021</t>
  </si>
  <si>
    <t>ISSN 2069-721x</t>
  </si>
  <si>
    <t>Zebra3&amp;Point Zero - CSDA Siriului</t>
  </si>
  <si>
    <t>Igloo Best - Birouri din România</t>
  </si>
  <si>
    <t>978-973-88404-3-0</t>
  </si>
  <si>
    <t>Spațiu-structură.Geometrie.Regulă-excepție.Pezzo von Ellricshausen și fascinația rigorii brute.</t>
  </si>
  <si>
    <t>ATELIERUL DE PROIECTARE.Arhive2023</t>
  </si>
  <si>
    <t>978-606-638-305-9</t>
  </si>
  <si>
    <t>Titlul lucrării</t>
  </si>
  <si>
    <t>pe studiu</t>
  </si>
  <si>
    <t>“Lectures on Vernacular Architecture”</t>
  </si>
  <si>
    <t>ARHIPERA. International Summer School of Participatory Architecture. The Journal. The Lectures</t>
  </si>
  <si>
    <t>978-973-0-14059-0</t>
  </si>
  <si>
    <t xml:space="preserve">Ioana Iancu/Vlad Draghescu/ Alexandru Călin </t>
  </si>
  <si>
    <t>Limite Permeabile. Apartamente pe Malul Lacului Grivița</t>
  </si>
  <si>
    <t>Igloo</t>
  </si>
  <si>
    <t>1583-7688</t>
  </si>
  <si>
    <t>2019</t>
  </si>
  <si>
    <t>188</t>
  </si>
  <si>
    <t>7</t>
  </si>
  <si>
    <t>7 | 5</t>
  </si>
  <si>
    <t>pe studiu de cercetare prin proiect /</t>
  </si>
  <si>
    <t>Apartament cu vedere spre parc</t>
  </si>
  <si>
    <t>Lifestyle Design Interior 2019</t>
  </si>
  <si>
    <t>2537-4389</t>
  </si>
  <si>
    <t>4</t>
  </si>
  <si>
    <t>studiu aferent proiect</t>
  </si>
  <si>
    <t>Space Casuals. Studio Alb</t>
  </si>
  <si>
    <t>Lifestyle Design Interior 2020</t>
  </si>
  <si>
    <t>Toader Popescu / Alexandru Călin</t>
  </si>
  <si>
    <t>ZEBRA 3&amp;POINT ZERO- Imobil de birouri, București</t>
  </si>
  <si>
    <t>Zeppelin nr.124</t>
  </si>
  <si>
    <t>2069-721x</t>
  </si>
  <si>
    <t>Conferinţa, Simpozionul, Denumirea volumului, Localitatea etc.</t>
  </si>
  <si>
    <t>Ziua, luna</t>
  </si>
  <si>
    <t>ISBN/ si/ sau ISSN</t>
  </si>
  <si>
    <t>Pag.</t>
  </si>
  <si>
    <t>15 |10 | 5</t>
  </si>
  <si>
    <t>pe publicație</t>
  </si>
  <si>
    <t>Denumire publicație / conferință</t>
  </si>
  <si>
    <t>Editura / 
Denumire eveniment, oraș</t>
  </si>
  <si>
    <t>An</t>
  </si>
  <si>
    <t>Ziua, Luna</t>
  </si>
  <si>
    <t>ISBN/ ISSN</t>
  </si>
  <si>
    <t xml:space="preserve">Alexandru Călin / Asst.Prof.Chumnan Boonyaputthipong, Ph.D.
Khon Kaen University, Thailand
</t>
  </si>
  <si>
    <t>Journal of Building Energy &amp; Environment : BEE, Khon Kaen, Thailand, vol.2/no.1/2019</t>
  </si>
  <si>
    <t>Faculty of Architecture Khon Kaen, Thailand</t>
  </si>
  <si>
    <t>2630-0796</t>
  </si>
  <si>
    <t xml:space="preserve">15 |10 </t>
  </si>
  <si>
    <t>pe publicație / eveniment</t>
  </si>
  <si>
    <t>Journal of Building Energy &amp; Environment : BEE, Khon Kaen, Thailand, vol.2/no.2/2019</t>
  </si>
  <si>
    <t xml:space="preserve">10 |8 </t>
  </si>
  <si>
    <t xml:space="preserve">6 |3 </t>
  </si>
  <si>
    <t>Denumire conferinta</t>
  </si>
  <si>
    <t>Denumire eveniment</t>
  </si>
  <si>
    <t xml:space="preserve">Tradiție și modernitate în arhitectura de cult Bucureșteană </t>
  </si>
  <si>
    <t>BUCUREȘTI - forme urbane și de arhitectură</t>
  </si>
  <si>
    <t>7,4</t>
  </si>
  <si>
    <t>5 |3</t>
  </si>
  <si>
    <t>pe susținere</t>
  </si>
  <si>
    <t>European Contemporary Architecture: A survey based on study trips</t>
  </si>
  <si>
    <t>KKU - Conferences</t>
  </si>
  <si>
    <t>16,8</t>
  </si>
  <si>
    <t>Architecture in Modern Romania: A critical Survey</t>
  </si>
  <si>
    <t>24,8</t>
  </si>
  <si>
    <t>A view on Thailand Architecture</t>
  </si>
  <si>
    <t>KKU - Closing Day for Guest Lecturers</t>
  </si>
  <si>
    <t>25,9</t>
  </si>
  <si>
    <t>Experiencing Teaching Abroad</t>
  </si>
  <si>
    <t>KKU Welcoming new IAESTE interns</t>
  </si>
  <si>
    <t>5,7</t>
  </si>
  <si>
    <t>CDSA Siriului – Support Center for Business Development</t>
  </si>
  <si>
    <t>SHARE BUCHAREST 2017</t>
  </si>
  <si>
    <t>21,3</t>
  </si>
  <si>
    <t>re-live modernism</t>
  </si>
  <si>
    <t>Building HOME International Good Living Forum</t>
  </si>
  <si>
    <t>16,6</t>
  </si>
  <si>
    <t>Chairman.Host of the Event.Upgrade your House</t>
  </si>
  <si>
    <t>14,5</t>
  </si>
  <si>
    <t>Alexandru Călin/ Amalia Enache</t>
  </si>
  <si>
    <t>Ritmuri în Arhitectură.</t>
  </si>
  <si>
    <t>Bright CityScapes.Pedagogii alternative. FAUT Timișoara</t>
  </si>
  <si>
    <t>27,11</t>
  </si>
  <si>
    <t>Locuind în viitor.Un alt fel de sustenabilitate</t>
  </si>
  <si>
    <t>HUB UAUIM BUSINESS 2023</t>
  </si>
  <si>
    <t>10,8</t>
  </si>
  <si>
    <t>Creativitate și circularitate în practica de arhitectură</t>
  </si>
  <si>
    <t>INNOMINCU 2023: Zilele cercetării în UAUIM</t>
  </si>
  <si>
    <t>14,11</t>
  </si>
  <si>
    <t>Pricing in Architecture</t>
  </si>
  <si>
    <t>A Business of Architecture, Design &amp; Creativity /SPACE Casuals/ Annterior/ The Hurricane</t>
  </si>
  <si>
    <t>12,9</t>
  </si>
  <si>
    <t>Nr. proiect</t>
  </si>
  <si>
    <t>Denumire proiect</t>
  </si>
  <si>
    <t>Beneficiar</t>
  </si>
  <si>
    <t>Observații (autorizat, executat etc.)</t>
  </si>
  <si>
    <t>Calitatea (autor, coautor etc.)</t>
  </si>
  <si>
    <t>Refuncționalizare și refațadare imobil D+2E+M, Strada Nicolae Golescu, București - cu Gabriela Tabacu, Cosmin Caciuc</t>
  </si>
  <si>
    <t>Dinu Cișmărescu</t>
  </si>
  <si>
    <t>Executat</t>
  </si>
  <si>
    <t>coautor</t>
  </si>
  <si>
    <t>30 |20</t>
  </si>
  <si>
    <t>pe proiect</t>
  </si>
  <si>
    <t>Restaurare imobil modernist, Strada Barbu Vladoianu</t>
  </si>
  <si>
    <t>Dan Rădulescu</t>
  </si>
  <si>
    <t>autor</t>
  </si>
  <si>
    <t>Restaurare, consolidare, recompartimentare, reabilitare și reparații la construcția existentă, amenajare incintă și refacere împrejmuire, Strada Constantin Coandă, București</t>
  </si>
  <si>
    <t>Călin Anghelina</t>
  </si>
  <si>
    <t>Studiu de fezabilitate complex apartamente RAM WEST 7 corpuri 2S+P+18 , București - cu BIP</t>
  </si>
  <si>
    <t>RAM WEST</t>
  </si>
  <si>
    <t>studiu de fezabilitate</t>
  </si>
  <si>
    <t>Remodelare, recompartimentare, modernizare sediu central Arpechim Petrom, Pitești - cu BIP</t>
  </si>
  <si>
    <t>Petrom</t>
  </si>
  <si>
    <t>autorizat</t>
  </si>
  <si>
    <t>Imobil administrativ P+4E Petrom, Petrobrazi - cu BIP</t>
  </si>
  <si>
    <t>BWLP Clădirea C Leonardo - cu B2B</t>
  </si>
  <si>
    <t>Portland Trust</t>
  </si>
  <si>
    <t>BWLP Clădirea F - cu B2B</t>
  </si>
  <si>
    <t>BWLP Clădirea D2 Frans Maas - cu B2B</t>
  </si>
  <si>
    <t>BWLP Clădirea G Iron Mountain - cu B2B</t>
  </si>
  <si>
    <t>Construcție restaurant KUIB, Sinaia</t>
  </si>
  <si>
    <t>Recompartimentări și finalizare lucrări imobil Birouri P+4E, Strada Danielopolu, București</t>
  </si>
  <si>
    <t>Primavera Development</t>
  </si>
  <si>
    <t>Studiu de fezabilitate  Complex multifunctional Piața Agroalimentară, Strada Mureș, București</t>
  </si>
  <si>
    <t>Privat</t>
  </si>
  <si>
    <t>Recompartimentare Imobil de birouri 2S+P+4E +5E retras + 6E retras,  Șoseaua Nordului, București</t>
  </si>
  <si>
    <t>NORD PROPERTY INVESTMENTS S.R.L.</t>
  </si>
  <si>
    <t>Centrul de Sprijinire şi Dezvoltare a Afacerilor „Siriului” (CSDA Siriului), S+P+6E, Strada Siriului, București</t>
  </si>
  <si>
    <t>Realizarea unor lucrări pentru modificări interioare în vederea amplasării de EHIPAMENT RMN, Spitale: București, Călărași, Oradea</t>
  </si>
  <si>
    <t>CortechMed</t>
  </si>
  <si>
    <t>Recompartimentare spații pt. birouri et.7si 8 imobil birouri OPERA CENTER II, București</t>
  </si>
  <si>
    <t>Softeligence</t>
  </si>
  <si>
    <t>Imobil de locuințe S(D)+P+2E, situat în București, sos.Straulești</t>
  </si>
  <si>
    <t>Parc logistic cu  service auto și spălătorie pentru camioane și utilaje, specializat in stocarea temporară, colectarea, transferul și producția de combustibil alternativ din deșeuri nepericuloase și periculoase – corp administrativ, clădire de birouri, Găneasa, Ilfov</t>
  </si>
  <si>
    <t>Tekko</t>
  </si>
  <si>
    <t>Studiu de fezabilitate pentru Hotel și spații pentru evenimente P+1E. Alexandria, Teleorman</t>
  </si>
  <si>
    <t>Galbert</t>
  </si>
  <si>
    <t>Studiu de fezabilitate pentru spațiu destinat activităților recreative pentru copii P+1E. Alexandria, Teleorman</t>
  </si>
  <si>
    <t>PragMedia</t>
  </si>
  <si>
    <t>Construcție clinică și cabinete medicale stomatologice, Otopeni</t>
  </si>
  <si>
    <t>Andrei Alina</t>
  </si>
  <si>
    <t>executat</t>
  </si>
  <si>
    <t>15 |10</t>
  </si>
  <si>
    <t>Construcție showroom P+1E  complex RAM WEST 7 , București - cu BIP</t>
  </si>
  <si>
    <t>RamWest</t>
  </si>
  <si>
    <t>Remodelare, recompartimentare, modernizare vestiare Arpechim Petrom, Pitești - cu BIP</t>
  </si>
  <si>
    <t>Imobil de birouri P+5E  Petrom, Videle - cu BIP</t>
  </si>
  <si>
    <t>Clădire vestiare P+1E Petrom, Petrobrazi - cu BIP</t>
  </si>
  <si>
    <t>Masterplan Vertaria ansamblu rezidențial 322 unități, teren de golf, facilități comerț, sănătate, sport, educație  45 ha  - ilustrare arhitectură - cu B2B</t>
  </si>
  <si>
    <t>Vertaria</t>
  </si>
  <si>
    <t>Masterplan Moara Vlăsiei ansamblu rezidențial 545 unități,facilități comerț, 52 ha - cu B2B - ilustrare arhitectură</t>
  </si>
  <si>
    <t>Locuință unifamilială în regim P+1E+M, Strada Pavlov, București</t>
  </si>
  <si>
    <t xml:space="preserve">Nicoleta Tiloiu </t>
  </si>
  <si>
    <t>Amenajare Showroom-uri Fabryo: Brăila, Cluj, Constanța, Buzău, Sibiu, Pitești, București, Brașov, Târgu Jiu, Tecuci, Odorheiul Secuiesc</t>
  </si>
  <si>
    <t>Fabryo</t>
  </si>
  <si>
    <t>Construcție Locuință Individuală P+1E, Șoseaua Ion Ionescu de la Brad, București</t>
  </si>
  <si>
    <t>Nicolae Dumitru</t>
  </si>
  <si>
    <t>Ovidiu Stana</t>
  </si>
  <si>
    <t>Silviu Nicolaescu</t>
  </si>
  <si>
    <t>Recompartimentări interioare, extindere, mansardare pod și refacere împrejmuire imobil, Strada Mircea Zorileanu, București</t>
  </si>
  <si>
    <t>Amenajare Birouri Softescu Bacău</t>
  </si>
  <si>
    <t>Softescu</t>
  </si>
  <si>
    <t>Construcție locuință individuală P+1E, Vama Veche, Constanța</t>
  </si>
  <si>
    <t>Ioan Samarghițan</t>
  </si>
  <si>
    <t>Pavilion FAST 2023 UAUIM, Timișoara</t>
  </si>
  <si>
    <t>FAST</t>
  </si>
  <si>
    <t>Observații (avizat / faza etc.)</t>
  </si>
  <si>
    <t>Masterplan Vertaria ansamblu rezidențial 322 unități, teren de golf, facilități comerț, sănătate, sport, educație  45 ha - cu B2B</t>
  </si>
  <si>
    <t>30 |15 | 10</t>
  </si>
  <si>
    <t>Masterplan Moara Vlăsiei ansamblu rezidențial 545 unități,facilități comerț, 52 ha - cu B2B</t>
  </si>
  <si>
    <t>Nr. crt</t>
  </si>
  <si>
    <t>Punctaj obtinut</t>
  </si>
  <si>
    <t>20 |15</t>
  </si>
  <si>
    <t>Denumire proiect / studiu</t>
  </si>
  <si>
    <t>20 |15 | 10</t>
  </si>
  <si>
    <t>Studiu pentru un complex multifuncțional P+12, Șoseaua Morarilor. Autor principal: Arh. Gabriela TABACU Coautori: Arh. Cosmin CACIUC, Arh. Alexandru CĂLIN</t>
  </si>
  <si>
    <t>Titlul Premiu/Nominalizare/ Selectionare</t>
  </si>
  <si>
    <t>Romanian Green Building Council - Nominalizare Green Building Project of the Year 2011 - Small: Restaurant Kuib.Sinaia</t>
  </si>
  <si>
    <t>50 |30 | 10</t>
  </si>
  <si>
    <t>pe premiu / nominalizare / selecționare</t>
  </si>
  <si>
    <t xml:space="preserve"> Elderly Home Leiria Portugal - Autor principal: Arh. Alexandru CĂLIN. Shortlisted</t>
  </si>
  <si>
    <t>Elle Decoration Romania Interior Design  Awards 2019 - Apartament Alb - Nominalizare</t>
  </si>
  <si>
    <t>30 |20 | 10</t>
  </si>
  <si>
    <t>pe premiu / nominalizări / selecționări</t>
  </si>
  <si>
    <t>Restaurare imobil locuință individuală pe str. g-ral Constantin Coandă nr. 30 / Anuala de Arhitectură a municipiului București.Secțiune Arhitectură și Patrimoniu - Shortlisted Public Pitch Day 2022.</t>
  </si>
  <si>
    <t>10 | 5</t>
  </si>
  <si>
    <t>pe premiu / pe nominalizare</t>
  </si>
  <si>
    <t>Concurs pentru amenajarea magazinului Meșteshukar ButiQ. 2018 - Special Mention. 
Echipa: Călin Alexandru, Barbu George Andrei, Câcu Dănuț Mario, Moldovan Alexandru Teodor, Som Mihai Andrei, Toaca Dragoș Ionuț</t>
  </si>
  <si>
    <t>Instituția</t>
  </si>
  <si>
    <t>Program</t>
  </si>
  <si>
    <t>Perioada</t>
  </si>
  <si>
    <t>KKU Thailand</t>
  </si>
  <si>
    <t xml:space="preserve"> Guest Summer Lecturer / Visiting  2018</t>
  </si>
  <si>
    <t>3 luni</t>
  </si>
  <si>
    <t>5 | 5 | 10 | 20</t>
  </si>
  <si>
    <t>pe tip de activitate</t>
  </si>
  <si>
    <t>Faculty of Architecture Wolverhampton UK</t>
  </si>
  <si>
    <t>1 luna</t>
  </si>
  <si>
    <t>Denumire expoziție</t>
  </si>
  <si>
    <t>Calitate (autor, coautor, curator)</t>
  </si>
  <si>
    <t xml:space="preserve">(Alexandru Călin, Andreea Chirică, Celia Ghyka, Irina Tulbure,Asociația «cu a mic»),instalație „Casa de Cultură nu e aCASĂ”, Expoziție Shrinking Cities in România, Ilinca Păun curator, Muzeul Național de Artă Contemporană, București </t>
  </si>
  <si>
    <t>pe expoziție</t>
  </si>
  <si>
    <t xml:space="preserve">Expoziție Un an. Primul an. Atelier Alexandru Călin, Casa OAR București </t>
  </si>
  <si>
    <t>5 | 3</t>
  </si>
  <si>
    <t xml:space="preserve">Expoziție Un an. Primul an. Model. Vocabular. Instrumente.AtelierAlexandru Călin, Muzeul Național Tehnic Dimitrie Leonida, Anuala de Arhitectură București </t>
  </si>
  <si>
    <t>3 | 1</t>
  </si>
  <si>
    <t>Parte din Proiectul ”Acum, Aici, Acolo” Bienala de Arhitectură Veneția / Pavilionul României - Pedagogii alternative, Emil Ivănescu curator</t>
  </si>
  <si>
    <t>OPEN OARB - MATACHE / Romanian Design Week/ Casa OAR București (co-autor Grupul de Lucru pentru comunicare OAR București)</t>
  </si>
  <si>
    <t>OPEN OARB - CLUB A/ Romanian Design Week/ Casa OAR București (co-autor Grupul de Lucru pentru comunicare OAR București)</t>
  </si>
  <si>
    <t xml:space="preserve">A11. E3 / Spațiu Structură - UAUIM </t>
  </si>
  <si>
    <t>SUSTAINABLE FUTURES x5 EXHIBITION - FAST 2023 Timișoara</t>
  </si>
  <si>
    <t>A11. E3 / Spațiu Structură - UAUIM București</t>
  </si>
  <si>
    <t>OPEN OARB - MATACHE / Romanian Design Week/ Casa OAR București (co-autor în Grupul de Lucru pentru comunicare OAR București)</t>
  </si>
  <si>
    <t xml:space="preserve"> OPEN OARB - CLUB A/ Romanian Design Week/ Casa OAR București (co-autor în  Grupul de Lucru pentru comunicare OAR București)</t>
  </si>
  <si>
    <t xml:space="preserve">Expoziție Un an. Primul an. Model. Vocabular. Instrumente.Atelier Alexandru Călin, Muzeul Național Tehnic Dimitrie Leonida, Anuala de Arhitectură București </t>
  </si>
  <si>
    <t xml:space="preserve">2016 - (co-autor, împreună cu Andreea Chirică, Celia Ghyka, Irina Tulbure,Asociația «cu a mic»), instalație „Casa de Cultură nu e aCASĂ”, Expoziție Shrinking Cities in România - Ilinca Păun curator, Muzeul Național de Artă Contemporană, București </t>
  </si>
  <si>
    <t>Nominalizare comitete/ structuri de conducere, comisii de specialitate, jurii, academii</t>
  </si>
  <si>
    <t>Membru în Consilul Teritorial OAR București</t>
  </si>
  <si>
    <t>2022-2026</t>
  </si>
  <si>
    <t>15 | 10</t>
  </si>
  <si>
    <t>pe comisie</t>
  </si>
  <si>
    <t>Membru în juriul categoriei Arhitectură și cercetare,  Anuala de Arhitectură București</t>
  </si>
  <si>
    <t>Membru în Grupul de Lucru Comunicare OAR București</t>
  </si>
  <si>
    <t>Manifestare</t>
  </si>
  <si>
    <t>Organizator ARCHY FEST București - membru în echipă</t>
  </si>
  <si>
    <t>Coordonator UAUIM - FAST ( Festival for Architecture Schools of Tomorrow)</t>
  </si>
  <si>
    <t>Workshop Ritmuri în Arhitectură. Bright Cityscapes. FAUT Timișoara</t>
  </si>
  <si>
    <t>Școala  internațională  de vară ARHIPERA 2011. Coordonator program și lector</t>
  </si>
  <si>
    <t>Școala  internațională  de vară ARHIPERA 2012. Coordonator program și lector</t>
  </si>
  <si>
    <t>Școala  internațională  de vară ARHIPERA 2013. Coordonator program și lector</t>
  </si>
  <si>
    <t>Excursie internațională de studii UAUIM Danemarca / Organizare, coordonare și întocmire ghid de călătorie</t>
  </si>
  <si>
    <t>Excursie internațională de studii UAUIM Brano - Praga / Organizare,coordonare și întocmire ghid de călătorie</t>
  </si>
  <si>
    <t>Excursie internațională de studii UAUIM  Elveția - Zumthor / Organizare,coordonare și întocmire ghid de călătorie </t>
  </si>
  <si>
    <t>Excursie internațională de studii UAUIM  Elveția - Ticino / Organizare,coordonare și întocmire ghid de călătorie </t>
  </si>
  <si>
    <t>Tip activitate</t>
  </si>
  <si>
    <t>Instituție</t>
  </si>
  <si>
    <t>Student îndrumat</t>
  </si>
  <si>
    <t>5| 5 | 7</t>
  </si>
  <si>
    <t>x n1 - nr. studenți care au susținut teza</t>
  </si>
  <si>
    <t>în ultimul an univ.</t>
  </si>
  <si>
    <t>profesor</t>
  </si>
  <si>
    <t>parola este: cercetare</t>
  </si>
  <si>
    <t xml:space="preserve">   </t>
  </si>
  <si>
    <t>conferențiar</t>
  </si>
  <si>
    <t>profesor universitar</t>
  </si>
  <si>
    <t>conferențiar universitar</t>
  </si>
  <si>
    <t>lector universitar</t>
  </si>
  <si>
    <t>asistent universitar</t>
  </si>
  <si>
    <t>preparator universitar</t>
  </si>
  <si>
    <t>URBANISM</t>
  </si>
  <si>
    <t>ARHITECTURA DE INTERIOR</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</si>
</sst>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2" formatCode="_(&quot;$&quot;* #,##0_);_(&quot;$&quot;* \(#,##0\);_(&quot;$&quot;* &quot;-&quot;_);_(@_)"/>
    <numFmt numFmtId="44" formatCode="_(&quot;$&quot;* #,##0.00_);_(&quot;$&quot;* \(#,##0.00\);_(&quot;$&quot;* &quot;-&quot;??_);_(@_)"/>
    <numFmt numFmtId="176" formatCode="_ * #,##0.00_ ;_ * \-#,##0.00_ ;_ * &quot;-&quot;??_ ;_ @_ "/>
    <numFmt numFmtId="177" formatCode="_ * #,##0_ ;_ * \-#,##0_ ;_ * &quot;-&quot;_ ;_ @_ "/>
    <numFmt numFmtId="178" formatCode="#,##0.0"/>
    <numFmt numFmtId="179" formatCode="#,##0.00\ _l_e_i"/>
    <numFmt numFmtId="180" formatCode="0.0"/>
  </numFmts>
  <fonts count="48">
    <font>
      <sz val="11"/>
      <color theme="1"/>
      <name val="Calibri"/>
      <charset val="134"/>
      <scheme val="minor"/>
    </font>
    <font>
      <sz val="11"/>
      <color rgb="FFFF0000"/>
      <name val="Calibri"/>
      <charset val="134"/>
      <scheme val="minor"/>
    </font>
    <font>
      <sz val="11"/>
      <color theme="1"/>
      <name val="Calibri"/>
      <charset val="238"/>
      <scheme val="minor"/>
    </font>
    <font>
      <b/>
      <sz val="12"/>
      <color theme="1"/>
      <name val="Calibri"/>
      <charset val="134"/>
      <scheme val="minor"/>
    </font>
    <font>
      <b/>
      <sz val="12"/>
      <color indexed="8"/>
      <name val="Calibri"/>
      <charset val="134"/>
    </font>
    <font>
      <sz val="11"/>
      <color indexed="8"/>
      <name val="Calibri"/>
      <charset val="238"/>
    </font>
    <font>
      <sz val="11"/>
      <color indexed="8"/>
      <name val="Calibri"/>
      <charset val="134"/>
    </font>
    <font>
      <b/>
      <sz val="11"/>
      <color indexed="8"/>
      <name val="Calibri"/>
      <charset val="238"/>
    </font>
    <font>
      <b/>
      <sz val="11"/>
      <color theme="1"/>
      <name val="Calibri"/>
      <charset val="238"/>
      <scheme val="minor"/>
    </font>
    <font>
      <sz val="12"/>
      <color indexed="8"/>
      <name val="Calibri"/>
      <charset val="238"/>
    </font>
    <font>
      <sz val="12"/>
      <color indexed="8"/>
      <name val="Calibri"/>
      <charset val="134"/>
    </font>
    <font>
      <sz val="12"/>
      <name val="Calibri"/>
      <charset val="134"/>
    </font>
    <font>
      <b/>
      <sz val="11"/>
      <color indexed="8"/>
      <name val="Calibri"/>
      <charset val="134"/>
    </font>
    <font>
      <sz val="11"/>
      <name val="Calibri"/>
      <charset val="134"/>
    </font>
    <font>
      <sz val="11"/>
      <color indexed="10"/>
      <name val="Calibri"/>
      <charset val="134"/>
    </font>
    <font>
      <sz val="10"/>
      <color theme="1"/>
      <name val="Calibri"/>
      <charset val="134"/>
    </font>
    <font>
      <b/>
      <sz val="12"/>
      <color indexed="8"/>
      <name val="Calibri"/>
      <charset val="238"/>
    </font>
    <font>
      <sz val="11"/>
      <name val="Calibri"/>
      <charset val="238"/>
    </font>
    <font>
      <b/>
      <sz val="11"/>
      <color theme="1"/>
      <name val="Calibri"/>
      <charset val="134"/>
      <scheme val="minor"/>
    </font>
    <font>
      <sz val="11"/>
      <color theme="1"/>
      <name val="Calibri"/>
      <charset val="2"/>
    </font>
    <font>
      <sz val="10"/>
      <color indexed="8"/>
      <name val="Calibri"/>
      <charset val="238"/>
    </font>
    <font>
      <b/>
      <sz val="12"/>
      <color theme="1"/>
      <name val="Calibri"/>
      <charset val="238"/>
      <scheme val="minor"/>
    </font>
    <font>
      <sz val="12"/>
      <color theme="1"/>
      <name val="Calibri"/>
      <charset val="238"/>
      <scheme val="minor"/>
    </font>
    <font>
      <u/>
      <sz val="11"/>
      <color indexed="12"/>
      <name val="Calibri"/>
      <charset val="134"/>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sz val="11"/>
      <color theme="1"/>
      <name val="Calibri"/>
      <charset val="238"/>
      <scheme val="minor"/>
    </font>
    <font>
      <i/>
      <sz val="11"/>
      <color indexed="8"/>
      <name val="Calibri"/>
      <charset val="238"/>
    </font>
    <font>
      <sz val="11"/>
      <color theme="1"/>
      <name val="Symbol"/>
      <charset val="2"/>
    </font>
    <font>
      <sz val="12.65"/>
      <color theme="1"/>
      <name val="Calibri"/>
      <charset val="134"/>
    </font>
    <font>
      <sz val="11"/>
      <color theme="1"/>
      <name val="Calibri"/>
      <charset val="134"/>
    </font>
    <font>
      <sz val="11"/>
      <color theme="1"/>
      <name val="Calibri"/>
      <charset val="238"/>
    </font>
  </fonts>
  <fills count="36">
    <fill>
      <patternFill patternType="none"/>
    </fill>
    <fill>
      <patternFill patternType="gray125"/>
    </fill>
    <fill>
      <patternFill patternType="solid">
        <fgColor theme="4" tint="0.599993896298105"/>
        <bgColor indexed="64"/>
      </patternFill>
    </fill>
    <fill>
      <patternFill patternType="solid">
        <fgColor theme="0" tint="-0.249977111117893"/>
        <bgColor indexed="64"/>
      </patternFill>
    </fill>
    <fill>
      <patternFill patternType="solid">
        <fgColor rgb="FFC8EBB7"/>
        <bgColor indexed="64"/>
      </patternFill>
    </fill>
    <fill>
      <patternFill patternType="solid">
        <fgColor theme="6" tint="0.399975585192419"/>
        <bgColor indexed="64"/>
      </patternFill>
    </fill>
    <fill>
      <patternFill patternType="solid">
        <fgColor theme="6"/>
        <bgColor indexed="64"/>
      </patternFill>
    </fill>
    <fill>
      <patternFill patternType="solid">
        <fgColor theme="3" tint="0.599993896298105"/>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57">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medium">
        <color auto="1"/>
      </top>
      <bottom/>
      <diagonal/>
    </border>
    <border>
      <left/>
      <right/>
      <top style="medium">
        <color auto="1"/>
      </top>
      <bottom style="thin">
        <color auto="1"/>
      </bottom>
      <diagonal/>
    </border>
    <border>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auto="1"/>
      </left>
      <right style="thin">
        <color auto="1"/>
      </right>
      <top style="thin">
        <color indexed="8"/>
      </top>
      <bottom style="thin">
        <color auto="1"/>
      </bottom>
      <diagonal/>
    </border>
    <border>
      <left style="thin">
        <color indexed="8"/>
      </left>
      <right style="thin">
        <color indexed="8"/>
      </right>
      <top style="thin">
        <color indexed="8"/>
      </top>
      <bottom style="thin">
        <color auto="1"/>
      </bottom>
      <diagonal/>
    </border>
    <border>
      <left/>
      <right/>
      <top/>
      <bottom style="thin">
        <color indexed="8"/>
      </bottom>
      <diagonal/>
    </border>
    <border>
      <left style="thin">
        <color indexed="8"/>
      </left>
      <right/>
      <top style="thin">
        <color indexed="8"/>
      </top>
      <bottom style="thin">
        <color indexed="8"/>
      </bottom>
      <diagonal/>
    </border>
    <border>
      <left/>
      <right style="thin">
        <color auto="1"/>
      </right>
      <top/>
      <bottom style="thin">
        <color auto="1"/>
      </bottom>
      <diagonal/>
    </border>
    <border>
      <left style="thin">
        <color auto="1"/>
      </left>
      <right style="thin">
        <color auto="1"/>
      </right>
      <top style="double">
        <color auto="1"/>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center"/>
    </xf>
    <xf numFmtId="0" fontId="0" fillId="9" borderId="4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50" applyNumberFormat="0" applyFill="0" applyAlignment="0" applyProtection="0">
      <alignment vertical="center"/>
    </xf>
    <xf numFmtId="0" fontId="29" fillId="0" borderId="50" applyNumberFormat="0" applyFill="0" applyAlignment="0" applyProtection="0">
      <alignment vertical="center"/>
    </xf>
    <xf numFmtId="0" fontId="30" fillId="0" borderId="51" applyNumberFormat="0" applyFill="0" applyAlignment="0" applyProtection="0">
      <alignment vertical="center"/>
    </xf>
    <xf numFmtId="0" fontId="30" fillId="0" borderId="0" applyNumberFormat="0" applyFill="0" applyBorder="0" applyAlignment="0" applyProtection="0">
      <alignment vertical="center"/>
    </xf>
    <xf numFmtId="0" fontId="31" fillId="10" borderId="52" applyNumberFormat="0" applyAlignment="0" applyProtection="0">
      <alignment vertical="center"/>
    </xf>
    <xf numFmtId="0" fontId="32" fillId="11" borderId="53" applyNumberFormat="0" applyAlignment="0" applyProtection="0">
      <alignment vertical="center"/>
    </xf>
    <xf numFmtId="0" fontId="33" fillId="11" borderId="52" applyNumberFormat="0" applyAlignment="0" applyProtection="0">
      <alignment vertical="center"/>
    </xf>
    <xf numFmtId="0" fontId="34" fillId="12" borderId="54" applyNumberFormat="0" applyAlignment="0" applyProtection="0">
      <alignment vertical="center"/>
    </xf>
    <xf numFmtId="0" fontId="35" fillId="0" borderId="55" applyNumberFormat="0" applyFill="0" applyAlignment="0" applyProtection="0">
      <alignment vertical="center"/>
    </xf>
    <xf numFmtId="0" fontId="36" fillId="0" borderId="56" applyNumberFormat="0" applyFill="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1" fillId="2"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6"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41" fillId="33" borderId="0" applyNumberFormat="0" applyBorder="0" applyAlignment="0" applyProtection="0">
      <alignment vertical="center"/>
    </xf>
    <xf numFmtId="0" fontId="41" fillId="34" borderId="0" applyNumberFormat="0" applyBorder="0" applyAlignment="0" applyProtection="0">
      <alignment vertical="center"/>
    </xf>
    <xf numFmtId="0" fontId="40" fillId="35" borderId="0" applyNumberFormat="0" applyBorder="0" applyAlignment="0" applyProtection="0">
      <alignment vertical="center"/>
    </xf>
  </cellStyleXfs>
  <cellXfs count="432">
    <xf numFmtId="0" fontId="0" fillId="0" borderId="0" xfId="0"/>
    <xf numFmtId="0" fontId="1" fillId="0" borderId="0" xfId="0" applyFont="1"/>
    <xf numFmtId="0" fontId="2" fillId="0" borderId="0" xfId="0" applyFont="1" applyAlignment="1"/>
    <xf numFmtId="0" fontId="2" fillId="0" borderId="0" xfId="0" applyFont="1"/>
    <xf numFmtId="0" fontId="3" fillId="0" borderId="0" xfId="0" applyFont="1"/>
    <xf numFmtId="0" fontId="4" fillId="0" borderId="0" xfId="0" applyFont="1" applyBorder="1" applyAlignment="1" applyProtection="1">
      <alignment horizontal="center" vertical="center" wrapText="1"/>
      <protection hidden="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2" borderId="4" xfId="0" applyFill="1" applyBorder="1" applyAlignment="1">
      <alignment horizontal="center"/>
    </xf>
    <xf numFmtId="0" fontId="5" fillId="0" borderId="5" xfId="0"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4" fontId="6" fillId="0" borderId="7" xfId="0" applyNumberFormat="1" applyFont="1" applyBorder="1" applyAlignment="1">
      <alignment horizontal="center" vertical="center" wrapText="1"/>
    </xf>
    <xf numFmtId="0" fontId="0" fillId="2" borderId="8" xfId="0" applyFill="1" applyBorder="1" applyAlignment="1">
      <alignment horizontal="center"/>
    </xf>
    <xf numFmtId="0" fontId="5" fillId="0" borderId="9" xfId="0"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4" fontId="6" fillId="0" borderId="10"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left" vertical="center" wrapText="1"/>
    </xf>
    <xf numFmtId="0" fontId="5" fillId="0" borderId="12" xfId="0" applyFont="1" applyBorder="1" applyAlignment="1">
      <alignment horizontal="center" vertical="center" wrapText="1"/>
    </xf>
    <xf numFmtId="4" fontId="6" fillId="0" borderId="13" xfId="0" applyNumberFormat="1" applyFont="1" applyBorder="1" applyAlignment="1">
      <alignment horizontal="center" vertical="center" wrapText="1"/>
    </xf>
    <xf numFmtId="0" fontId="2" fillId="0" borderId="14" xfId="0" applyFont="1" applyBorder="1"/>
    <xf numFmtId="0" fontId="7" fillId="0" borderId="15" xfId="0" applyFont="1" applyBorder="1"/>
    <xf numFmtId="178" fontId="7" fillId="0" borderId="16" xfId="0" applyNumberFormat="1" applyFont="1" applyBorder="1" applyAlignment="1">
      <alignment horizontal="center"/>
    </xf>
    <xf numFmtId="0" fontId="8" fillId="0" borderId="0" xfId="0" applyFont="1"/>
    <xf numFmtId="0" fontId="5" fillId="0" borderId="0" xfId="0" applyFont="1" applyAlignment="1" applyProtection="1">
      <alignment vertical="center"/>
      <protection hidden="1"/>
    </xf>
    <xf numFmtId="0" fontId="9" fillId="0" borderId="0" xfId="0" applyFont="1" applyAlignment="1" applyProtection="1">
      <alignment vertical="center"/>
      <protection hidden="1"/>
    </xf>
    <xf numFmtId="0" fontId="9" fillId="0" borderId="0" xfId="0" applyFont="1" applyAlignment="1" applyProtection="1">
      <alignment horizontal="left" vertical="center"/>
      <protection hidden="1"/>
    </xf>
    <xf numFmtId="0" fontId="3" fillId="0" borderId="0" xfId="0" applyFont="1" applyAlignment="1">
      <alignment horizontal="center"/>
    </xf>
    <xf numFmtId="0" fontId="4" fillId="0" borderId="0" xfId="0" applyFont="1" applyBorder="1" applyAlignment="1">
      <alignment horizont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58" fontId="5"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0" fontId="10" fillId="0" borderId="0" xfId="0" applyFont="1"/>
    <xf numFmtId="0" fontId="5" fillId="0" borderId="0" xfId="0" applyFont="1" applyBorder="1" applyAlignment="1">
      <alignment wrapText="1"/>
    </xf>
    <xf numFmtId="2" fontId="6" fillId="0" borderId="10" xfId="0" applyNumberFormat="1" applyFont="1" applyBorder="1" applyAlignment="1">
      <alignment horizontal="center" vertical="center" wrapText="1"/>
    </xf>
    <xf numFmtId="17" fontId="5" fillId="0" borderId="4" xfId="0" applyNumberFormat="1" applyFont="1" applyBorder="1" applyAlignment="1">
      <alignment horizontal="center" vertical="center" wrapText="1"/>
    </xf>
    <xf numFmtId="179" fontId="6" fillId="0" borderId="10" xfId="0" applyNumberFormat="1" applyFont="1" applyBorder="1" applyAlignment="1">
      <alignment horizontal="center" vertical="center" wrapText="1"/>
    </xf>
    <xf numFmtId="179" fontId="6" fillId="0" borderId="13" xfId="0" applyNumberFormat="1" applyFont="1" applyBorder="1" applyAlignment="1">
      <alignment horizontal="center" vertical="center" wrapText="1"/>
    </xf>
    <xf numFmtId="0" fontId="5" fillId="0" borderId="14" xfId="0" applyFont="1" applyBorder="1"/>
    <xf numFmtId="180" fontId="7" fillId="0" borderId="16" xfId="0" applyNumberFormat="1" applyFont="1" applyBorder="1" applyAlignment="1">
      <alignment horizontal="center"/>
    </xf>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10" fillId="0" borderId="0" xfId="0" applyFont="1" applyBorder="1"/>
    <xf numFmtId="0" fontId="5" fillId="0" borderId="17" xfId="0" applyFont="1" applyBorder="1" applyAlignment="1">
      <alignment horizontal="center" vertical="center" wrapText="1"/>
    </xf>
    <xf numFmtId="0" fontId="2" fillId="0" borderId="5" xfId="0" applyFont="1" applyBorder="1" applyAlignment="1">
      <alignment horizontal="center"/>
    </xf>
    <xf numFmtId="0" fontId="2" fillId="0" borderId="6" xfId="0" applyFont="1" applyBorder="1" applyAlignment="1"/>
    <xf numFmtId="0" fontId="2" fillId="0" borderId="7" xfId="0" applyFont="1" applyBorder="1" applyAlignment="1"/>
    <xf numFmtId="0" fontId="2" fillId="0" borderId="9" xfId="0" applyFont="1" applyBorder="1" applyAlignment="1">
      <alignment horizontal="center"/>
    </xf>
    <xf numFmtId="0" fontId="5" fillId="0" borderId="4" xfId="0" applyFont="1" applyBorder="1" applyAlignment="1"/>
    <xf numFmtId="0" fontId="7" fillId="0" borderId="10" xfId="0" applyFont="1" applyBorder="1" applyAlignment="1">
      <alignment horizontal="center"/>
    </xf>
    <xf numFmtId="0" fontId="7" fillId="0" borderId="10" xfId="0" applyFont="1" applyBorder="1" applyAlignment="1">
      <alignment horizontal="center" vertical="center" wrapText="1"/>
    </xf>
    <xf numFmtId="2" fontId="7" fillId="0" borderId="10" xfId="0"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 fillId="0" borderId="11" xfId="0" applyFont="1" applyBorder="1" applyAlignment="1">
      <alignment horizontal="center"/>
    </xf>
    <xf numFmtId="0" fontId="5" fillId="0" borderId="12" xfId="0" applyFont="1" applyFill="1" applyBorder="1" applyAlignment="1">
      <alignment horizontal="left" vertical="center" wrapText="1"/>
    </xf>
    <xf numFmtId="0" fontId="5"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2" fillId="0" borderId="15" xfId="0" applyFont="1" applyBorder="1"/>
    <xf numFmtId="0" fontId="0" fillId="0" borderId="18" xfId="0" applyBorder="1"/>
    <xf numFmtId="0" fontId="0" fillId="0" borderId="8" xfId="0" applyBorder="1"/>
    <xf numFmtId="0" fontId="0" fillId="0" borderId="0" xfId="0" applyFill="1"/>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Border="1" applyAlignment="1" applyProtection="1">
      <alignment vertical="center" wrapText="1"/>
      <protection hidden="1"/>
    </xf>
    <xf numFmtId="0" fontId="4" fillId="0" borderId="0" xfId="0" applyFont="1" applyBorder="1" applyAlignment="1">
      <alignment horizontal="center" vertical="center" wrapText="1"/>
    </xf>
    <xf numFmtId="0" fontId="0" fillId="0" borderId="7" xfId="0" applyFont="1" applyBorder="1" applyAlignment="1"/>
    <xf numFmtId="0" fontId="6" fillId="0" borderId="10" xfId="0" applyFont="1" applyBorder="1" applyAlignment="1">
      <alignment horizontal="center"/>
    </xf>
    <xf numFmtId="0" fontId="6" fillId="0" borderId="10" xfId="0" applyFont="1" applyBorder="1" applyAlignment="1">
      <alignment horizontal="center" vertical="center" wrapText="1"/>
    </xf>
    <xf numFmtId="0" fontId="6" fillId="0" borderId="1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0" xfId="0" applyFont="1"/>
    <xf numFmtId="0" fontId="0" fillId="0" borderId="0" xfId="0" applyBorder="1" applyAlignment="1">
      <alignment wrapText="1"/>
    </xf>
    <xf numFmtId="0" fontId="0" fillId="0" borderId="0" xfId="0" applyBorder="1"/>
    <xf numFmtId="0" fontId="5" fillId="0" borderId="0" xfId="0" applyFont="1" applyAlignment="1" applyProtection="1">
      <alignment horizontal="left" vertical="center"/>
      <protection hidden="1"/>
    </xf>
    <xf numFmtId="0" fontId="4" fillId="0" borderId="0" xfId="0" applyFont="1" applyAlignment="1">
      <alignment wrapText="1"/>
    </xf>
    <xf numFmtId="0" fontId="4" fillId="0" borderId="0" xfId="0" applyFont="1" applyBorder="1" applyAlignment="1">
      <alignment wrapText="1"/>
    </xf>
    <xf numFmtId="0" fontId="6" fillId="0" borderId="2"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6" xfId="0" applyNumberFormat="1" applyFont="1" applyBorder="1" applyAlignment="1">
      <alignment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NumberFormat="1" applyFont="1" applyBorder="1" applyAlignment="1">
      <alignment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left" vertical="center" wrapText="1"/>
    </xf>
    <xf numFmtId="0" fontId="6" fillId="0" borderId="12" xfId="0" applyNumberFormat="1" applyFont="1" applyBorder="1" applyAlignment="1">
      <alignment wrapText="1"/>
    </xf>
    <xf numFmtId="0" fontId="6" fillId="0" borderId="12" xfId="0" applyFont="1" applyBorder="1" applyAlignment="1">
      <alignment horizontal="center" vertical="center" wrapText="1"/>
    </xf>
    <xf numFmtId="2" fontId="6" fillId="0" borderId="13" xfId="0" applyNumberFormat="1" applyFont="1" applyBorder="1" applyAlignment="1">
      <alignment horizontal="center" vertical="center" wrapText="1"/>
    </xf>
    <xf numFmtId="0" fontId="0" fillId="0" borderId="14" xfId="0" applyFont="1" applyBorder="1"/>
    <xf numFmtId="0" fontId="0" fillId="0" borderId="0" xfId="0" applyFont="1"/>
    <xf numFmtId="0" fontId="0" fillId="0" borderId="0" xfId="0" applyFont="1" applyAlignment="1">
      <alignment horizontal="right"/>
    </xf>
    <xf numFmtId="180" fontId="12" fillId="0" borderId="16" xfId="0" applyNumberFormat="1" applyFont="1" applyBorder="1" applyAlignment="1">
      <alignment horizontal="center"/>
    </xf>
    <xf numFmtId="0" fontId="0" fillId="0" borderId="0" xfId="0" applyFill="1" applyBorder="1"/>
    <xf numFmtId="0" fontId="0" fillId="0" borderId="0" xfId="0" applyAlignment="1">
      <alignment horizontal="left"/>
    </xf>
    <xf numFmtId="0" fontId="5" fillId="0" borderId="22" xfId="0" applyFont="1" applyBorder="1" applyAlignment="1">
      <alignment horizontal="center" vertical="center" wrapText="1"/>
    </xf>
    <xf numFmtId="0" fontId="0" fillId="0" borderId="0" xfId="0" applyAlignment="1">
      <alignment horizontal="center" vertical="center" wrapText="1"/>
    </xf>
    <xf numFmtId="0" fontId="5" fillId="0" borderId="23" xfId="0" applyFont="1" applyBorder="1" applyAlignment="1">
      <alignment horizontal="left" vertical="center" wrapText="1"/>
    </xf>
    <xf numFmtId="0" fontId="2" fillId="0" borderId="14" xfId="0" applyFont="1" applyBorder="1" applyAlignment="1">
      <alignment horizontal="center" vertical="center" wrapText="1"/>
    </xf>
    <xf numFmtId="0" fontId="2" fillId="0" borderId="0" xfId="0" applyFont="1" applyBorder="1" applyAlignment="1">
      <alignment horizontal="left" vertical="center" wrapText="1"/>
    </xf>
    <xf numFmtId="180" fontId="7" fillId="0" borderId="16" xfId="0" applyNumberFormat="1" applyFont="1" applyBorder="1" applyAlignment="1">
      <alignment horizontal="center" vertical="center" wrapText="1"/>
    </xf>
    <xf numFmtId="0" fontId="0" fillId="0" borderId="0" xfId="0" applyAlignment="1">
      <alignment horizontal="left" vertical="top" wrapText="1"/>
    </xf>
    <xf numFmtId="0" fontId="0" fillId="0" borderId="0" xfId="0" applyAlignment="1">
      <alignment vertical="top" wrapText="1"/>
    </xf>
    <xf numFmtId="0" fontId="9" fillId="0" borderId="0" xfId="0" applyFont="1" applyAlignment="1" applyProtection="1">
      <alignment horizontal="center" vertical="center"/>
      <protection hidden="1"/>
    </xf>
    <xf numFmtId="0" fontId="12" fillId="0" borderId="0" xfId="0" applyFont="1" applyBorder="1" applyAlignment="1">
      <alignment horizontal="center" wrapText="1"/>
    </xf>
    <xf numFmtId="0" fontId="2" fillId="0" borderId="5" xfId="0" applyFont="1" applyBorder="1" applyAlignment="1">
      <alignment horizontal="center" vertical="center"/>
    </xf>
    <xf numFmtId="2" fontId="13" fillId="0" borderId="7" xfId="0" applyNumberFormat="1" applyFont="1" applyBorder="1" applyAlignment="1">
      <alignment horizontal="center" vertical="center" wrapText="1"/>
    </xf>
    <xf numFmtId="0" fontId="2" fillId="0" borderId="9" xfId="0" applyFont="1" applyBorder="1" applyAlignment="1">
      <alignment horizontal="center" vertical="center"/>
    </xf>
    <xf numFmtId="2" fontId="13" fillId="0" borderId="10" xfId="0" applyNumberFormat="1" applyFont="1" applyBorder="1" applyAlignment="1">
      <alignment horizontal="center" vertical="center" wrapText="1"/>
    </xf>
    <xf numFmtId="0" fontId="2" fillId="0" borderId="11" xfId="0" applyFont="1" applyBorder="1" applyAlignment="1">
      <alignment horizontal="center" vertical="center"/>
    </xf>
    <xf numFmtId="2" fontId="13" fillId="0" borderId="13" xfId="0" applyNumberFormat="1" applyFont="1" applyBorder="1" applyAlignment="1">
      <alignment horizontal="center" vertical="center" wrapText="1"/>
    </xf>
    <xf numFmtId="0" fontId="4" fillId="0" borderId="0" xfId="0" applyFont="1" applyAlignment="1" applyProtection="1">
      <alignment horizontal="center" vertical="center" wrapText="1"/>
      <protection hidden="1"/>
    </xf>
    <xf numFmtId="0" fontId="4" fillId="0" borderId="0" xfId="0" applyFont="1" applyAlignment="1" applyProtection="1">
      <alignment vertical="center" wrapText="1"/>
      <protection hidden="1"/>
    </xf>
    <xf numFmtId="0" fontId="6" fillId="0" borderId="3" xfId="0" applyFont="1" applyBorder="1" applyAlignment="1">
      <alignment horizontal="center" vertical="center" wrapText="1"/>
    </xf>
    <xf numFmtId="0" fontId="6" fillId="0" borderId="5" xfId="0" applyFont="1" applyBorder="1" applyAlignment="1">
      <alignment horizontal="center"/>
    </xf>
    <xf numFmtId="0" fontId="6" fillId="0" borderId="6" xfId="0" applyFont="1" applyBorder="1" applyAlignment="1">
      <alignment wrapText="1"/>
    </xf>
    <xf numFmtId="0" fontId="6" fillId="0" borderId="6" xfId="0" applyFont="1" applyBorder="1" applyAlignment="1">
      <alignment horizontal="center"/>
    </xf>
    <xf numFmtId="2" fontId="6" fillId="0" borderId="7" xfId="0" applyNumberFormat="1" applyFont="1" applyBorder="1" applyAlignment="1">
      <alignment horizontal="center"/>
    </xf>
    <xf numFmtId="0" fontId="6" fillId="0" borderId="9" xfId="0" applyFont="1" applyBorder="1" applyAlignment="1">
      <alignment horizontal="center"/>
    </xf>
    <xf numFmtId="0" fontId="6" fillId="0" borderId="4" xfId="0" applyFont="1" applyBorder="1" applyAlignment="1">
      <alignment horizontal="center"/>
    </xf>
    <xf numFmtId="2" fontId="6" fillId="0" borderId="10" xfId="0" applyNumberFormat="1" applyFont="1" applyBorder="1" applyAlignment="1">
      <alignment horizontal="center"/>
    </xf>
    <xf numFmtId="0" fontId="0" fillId="0" borderId="4" xfId="0" applyFont="1" applyBorder="1" applyAlignment="1">
      <alignment wrapText="1"/>
    </xf>
    <xf numFmtId="0" fontId="6" fillId="0" borderId="11" xfId="0" applyFont="1" applyBorder="1" applyAlignment="1">
      <alignment horizontal="center"/>
    </xf>
    <xf numFmtId="0" fontId="0" fillId="0" borderId="12" xfId="0" applyFont="1" applyBorder="1" applyAlignment="1">
      <alignment wrapText="1"/>
    </xf>
    <xf numFmtId="0" fontId="6" fillId="0" borderId="14" xfId="0" applyFont="1" applyBorder="1"/>
    <xf numFmtId="0" fontId="6" fillId="0" borderId="0" xfId="0" applyFont="1" applyBorder="1" applyAlignment="1">
      <alignment horizontal="center" vertical="center" wrapText="1"/>
    </xf>
    <xf numFmtId="180" fontId="12" fillId="0" borderId="16" xfId="0" applyNumberFormat="1" applyFont="1" applyBorder="1" applyAlignment="1">
      <alignment horizontal="center" vertical="center" wrapText="1"/>
    </xf>
    <xf numFmtId="0" fontId="10" fillId="0" borderId="0" xfId="0" applyFont="1" applyBorder="1" applyAlignment="1">
      <alignment horizontal="center" vertical="center" wrapText="1"/>
    </xf>
    <xf numFmtId="0" fontId="4" fillId="0" borderId="0" xfId="0" applyFont="1" applyAlignment="1" applyProtection="1">
      <alignment horizontal="center" vertical="center"/>
      <protection hidden="1"/>
    </xf>
    <xf numFmtId="0" fontId="4" fillId="0" borderId="24" xfId="0" applyFont="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xf numFmtId="0" fontId="6" fillId="0" borderId="7" xfId="0" applyFont="1" applyBorder="1" applyAlignment="1"/>
    <xf numFmtId="0" fontId="6" fillId="0" borderId="4" xfId="0" applyFont="1" applyBorder="1"/>
    <xf numFmtId="0" fontId="0" fillId="0" borderId="14" xfId="0" applyFont="1" applyFill="1" applyBorder="1" applyAlignment="1">
      <alignment horizontal="center" vertical="center" wrapText="1"/>
    </xf>
    <xf numFmtId="0" fontId="0" fillId="0" borderId="0" xfId="0" applyFont="1" applyBorder="1"/>
    <xf numFmtId="0" fontId="6" fillId="0" borderId="1" xfId="0" applyFont="1" applyBorder="1" applyAlignment="1">
      <alignment horizontal="center" vertical="center" wrapText="1"/>
    </xf>
    <xf numFmtId="0" fontId="5" fillId="0" borderId="0" xfId="0" applyFont="1" applyAlignment="1"/>
    <xf numFmtId="0" fontId="5" fillId="0" borderId="0" xfId="0" applyFont="1"/>
    <xf numFmtId="0" fontId="4" fillId="0" borderId="0" xfId="0" applyFont="1" applyAlignment="1">
      <alignment horizontal="center"/>
    </xf>
    <xf numFmtId="0" fontId="6" fillId="0" borderId="25" xfId="0" applyFont="1" applyBorder="1" applyAlignment="1">
      <alignment horizontal="center" vertical="center" wrapText="1"/>
    </xf>
    <xf numFmtId="0" fontId="6" fillId="0" borderId="8" xfId="0" applyFont="1" applyBorder="1" applyAlignment="1">
      <alignment horizontal="center"/>
    </xf>
    <xf numFmtId="0" fontId="6" fillId="0" borderId="8" xfId="0" applyFont="1" applyBorder="1" applyAlignment="1">
      <alignment horizontal="left"/>
    </xf>
    <xf numFmtId="0" fontId="6" fillId="0" borderId="8" xfId="0" applyFont="1" applyBorder="1"/>
    <xf numFmtId="2" fontId="6" fillId="0" borderId="26" xfId="0" applyNumberFormat="1" applyFont="1" applyBorder="1" applyAlignment="1">
      <alignment horizontal="center" vertical="center" wrapText="1"/>
    </xf>
    <xf numFmtId="0" fontId="6" fillId="0" borderId="4" xfId="0" applyFont="1" applyBorder="1" applyAlignment="1">
      <alignment horizontal="left"/>
    </xf>
    <xf numFmtId="0" fontId="6" fillId="0" borderId="27" xfId="0" applyFont="1" applyBorder="1" applyAlignment="1">
      <alignment horizontal="center" vertical="center" wrapText="1"/>
    </xf>
    <xf numFmtId="0" fontId="6" fillId="0" borderId="12" xfId="0" applyFont="1" applyBorder="1" applyAlignment="1">
      <alignment horizontal="left" vertical="center"/>
    </xf>
    <xf numFmtId="0" fontId="0" fillId="0" borderId="14" xfId="0" applyBorder="1"/>
    <xf numFmtId="180" fontId="4" fillId="0" borderId="16" xfId="0" applyNumberFormat="1" applyFont="1" applyBorder="1" applyAlignment="1">
      <alignment horizontal="center"/>
    </xf>
    <xf numFmtId="2" fontId="12" fillId="0" borderId="10" xfId="0" applyNumberFormat="1" applyFont="1" applyBorder="1" applyAlignment="1">
      <alignment horizontal="center" vertical="center" wrapText="1"/>
    </xf>
    <xf numFmtId="2" fontId="12" fillId="0" borderId="13" xfId="0" applyNumberFormat="1" applyFont="1" applyBorder="1" applyAlignment="1">
      <alignment horizontal="center" vertical="center" wrapText="1"/>
    </xf>
    <xf numFmtId="0" fontId="14" fillId="0" borderId="0" xfId="0" applyFont="1"/>
    <xf numFmtId="0" fontId="4" fillId="0" borderId="0" xfId="0" applyFont="1" applyAlignment="1">
      <alignment horizontal="center" vertical="center" wrapText="1"/>
    </xf>
    <xf numFmtId="0" fontId="0" fillId="0" borderId="5" xfId="0" applyFont="1" applyBorder="1" applyAlignment="1">
      <alignment horizontal="center" vertical="center" wrapText="1"/>
    </xf>
    <xf numFmtId="2" fontId="6" fillId="0" borderId="7" xfId="0" applyNumberFormat="1" applyFont="1" applyBorder="1" applyAlignment="1">
      <alignment horizontal="center" vertical="center"/>
    </xf>
    <xf numFmtId="0" fontId="0" fillId="0" borderId="9" xfId="0" applyFont="1" applyBorder="1" applyAlignment="1">
      <alignment horizontal="center" vertical="center" wrapText="1"/>
    </xf>
    <xf numFmtId="2" fontId="6" fillId="0" borderId="10" xfId="0" applyNumberFormat="1" applyFont="1" applyBorder="1" applyAlignment="1">
      <alignment horizontal="center" vertical="center"/>
    </xf>
    <xf numFmtId="0" fontId="13" fillId="0" borderId="4" xfId="0" applyFont="1" applyBorder="1" applyAlignment="1">
      <alignment horizontal="center" vertical="center" wrapText="1"/>
    </xf>
    <xf numFmtId="0" fontId="13" fillId="0" borderId="28" xfId="0" applyFont="1" applyBorder="1" applyAlignment="1">
      <alignment horizontal="center"/>
    </xf>
    <xf numFmtId="0" fontId="13" fillId="0" borderId="18" xfId="0" applyFont="1" applyBorder="1"/>
    <xf numFmtId="0" fontId="13" fillId="0" borderId="18" xfId="0" applyFont="1" applyFill="1" applyBorder="1" applyAlignment="1">
      <alignment horizontal="left" vertical="center" wrapText="1"/>
    </xf>
    <xf numFmtId="0" fontId="13" fillId="0" borderId="18" xfId="0" applyFont="1" applyFill="1" applyBorder="1" applyAlignment="1">
      <alignment horizontal="center" vertical="center" wrapText="1"/>
    </xf>
    <xf numFmtId="2" fontId="13" fillId="0" borderId="29" xfId="0" applyNumberFormat="1" applyFont="1" applyBorder="1" applyAlignment="1">
      <alignment horizontal="center" vertical="center" wrapText="1"/>
    </xf>
    <xf numFmtId="0" fontId="15" fillId="0" borderId="0" xfId="0" applyFont="1"/>
    <xf numFmtId="0" fontId="13" fillId="0" borderId="11" xfId="0" applyFont="1" applyBorder="1" applyAlignment="1">
      <alignment horizontal="center"/>
    </xf>
    <xf numFmtId="0" fontId="13" fillId="0" borderId="12" xfId="0" applyFont="1" applyBorder="1"/>
    <xf numFmtId="0" fontId="13" fillId="0" borderId="12" xfId="0" applyFont="1" applyFill="1" applyBorder="1" applyAlignment="1">
      <alignment horizontal="left" vertical="center" wrapText="1"/>
    </xf>
    <xf numFmtId="0" fontId="13" fillId="0" borderId="12" xfId="0" applyFont="1" applyFill="1" applyBorder="1" applyAlignment="1">
      <alignment horizontal="center" vertical="center" wrapText="1"/>
    </xf>
    <xf numFmtId="0" fontId="6" fillId="0" borderId="25" xfId="0" applyFont="1" applyBorder="1" applyAlignment="1">
      <alignment horizontal="center"/>
    </xf>
    <xf numFmtId="0" fontId="6" fillId="0" borderId="8" xfId="0" applyFont="1" applyBorder="1" applyAlignment="1">
      <alignment horizontal="center" vertical="center" wrapText="1"/>
    </xf>
    <xf numFmtId="0" fontId="6" fillId="0" borderId="28" xfId="0" applyFont="1" applyBorder="1" applyAlignment="1">
      <alignment horizontal="center" vertical="center"/>
    </xf>
    <xf numFmtId="0" fontId="6" fillId="0" borderId="18" xfId="0" applyFont="1" applyBorder="1" applyAlignment="1">
      <alignment horizontal="center" vertical="center" wrapText="1"/>
    </xf>
    <xf numFmtId="0" fontId="13" fillId="0" borderId="18" xfId="0" applyFont="1" applyBorder="1" applyAlignment="1">
      <alignment horizontal="center" vertical="center" wrapText="1"/>
    </xf>
    <xf numFmtId="2" fontId="6" fillId="0" borderId="29" xfId="0" applyNumberFormat="1" applyFont="1" applyBorder="1" applyAlignment="1">
      <alignment horizontal="center" vertical="center" wrapText="1"/>
    </xf>
    <xf numFmtId="0" fontId="6" fillId="0" borderId="11" xfId="0" applyFont="1" applyBorder="1" applyAlignment="1">
      <alignment horizontal="center" vertical="center"/>
    </xf>
    <xf numFmtId="0" fontId="13" fillId="0" borderId="12" xfId="0" applyFont="1" applyBorder="1" applyAlignment="1">
      <alignment horizontal="center" vertical="center" wrapText="1"/>
    </xf>
    <xf numFmtId="0" fontId="10" fillId="0" borderId="0" xfId="0" applyFont="1" applyAlignment="1"/>
    <xf numFmtId="0" fontId="4" fillId="0" borderId="0" xfId="0" applyFont="1" applyAlignment="1">
      <alignment horizontal="center" wrapText="1"/>
    </xf>
    <xf numFmtId="0" fontId="6" fillId="0" borderId="25" xfId="0" applyFont="1" applyBorder="1" applyAlignment="1">
      <alignment horizontal="center" vertical="center"/>
    </xf>
    <xf numFmtId="0" fontId="6" fillId="0" borderId="8" xfId="0" applyFont="1" applyBorder="1" applyAlignment="1">
      <alignment horizontal="center" vertical="center"/>
    </xf>
    <xf numFmtId="0" fontId="0" fillId="0" borderId="8" xfId="0" applyFont="1" applyBorder="1" applyAlignment="1">
      <alignment horizontal="center" wrapText="1"/>
    </xf>
    <xf numFmtId="0" fontId="6" fillId="0" borderId="0" xfId="0" applyFont="1" applyBorder="1" applyAlignment="1">
      <alignment horizontal="center" vertical="center"/>
    </xf>
    <xf numFmtId="2" fontId="6" fillId="0" borderId="26" xfId="0" applyNumberFormat="1" applyFont="1" applyBorder="1" applyAlignment="1">
      <alignment horizont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0" fillId="0" borderId="0" xfId="0" applyFont="1" applyBorder="1" applyAlignment="1">
      <alignment horizontal="center" vertical="center" wrapText="1"/>
    </xf>
    <xf numFmtId="0" fontId="6" fillId="0" borderId="4" xfId="0" applyFont="1" applyBorder="1" applyAlignment="1">
      <alignment horizontal="center" wrapText="1"/>
    </xf>
    <xf numFmtId="16" fontId="6" fillId="0" borderId="4" xfId="0" applyNumberFormat="1" applyFont="1" applyBorder="1" applyAlignment="1">
      <alignment horizontal="center"/>
    </xf>
    <xf numFmtId="0" fontId="0" fillId="0" borderId="4" xfId="0" applyFont="1" applyBorder="1" applyAlignment="1">
      <alignment horizontal="center" wrapText="1"/>
    </xf>
    <xf numFmtId="16" fontId="6" fillId="0" borderId="4" xfId="0" applyNumberFormat="1" applyFont="1" applyBorder="1" applyAlignment="1">
      <alignment horizontal="center" vertical="center" wrapText="1"/>
    </xf>
    <xf numFmtId="0" fontId="6" fillId="0" borderId="1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0" fillId="0" borderId="0" xfId="0" applyFont="1" applyFill="1" applyBorder="1" applyAlignment="1">
      <alignment wrapText="1"/>
    </xf>
    <xf numFmtId="0" fontId="0" fillId="0" borderId="0" xfId="0" applyFill="1" applyBorder="1" applyAlignment="1">
      <alignment wrapText="1"/>
    </xf>
    <xf numFmtId="0" fontId="12" fillId="0" borderId="0" xfId="0" applyFont="1" applyAlignment="1">
      <alignment horizontal="center" vertical="center" wrapText="1"/>
    </xf>
    <xf numFmtId="0" fontId="6" fillId="0" borderId="2" xfId="0" applyFont="1" applyBorder="1" applyAlignment="1" applyProtection="1">
      <alignment horizontal="center" vertical="center" wrapText="1"/>
      <protection hidden="1"/>
    </xf>
    <xf numFmtId="0" fontId="6" fillId="0" borderId="8" xfId="0" applyFont="1" applyBorder="1" applyAlignment="1">
      <alignment horizontal="center" wrapText="1"/>
    </xf>
    <xf numFmtId="16" fontId="6" fillId="0" borderId="8" xfId="0" applyNumberFormat="1" applyFont="1" applyBorder="1" applyAlignment="1">
      <alignment horizontal="center"/>
    </xf>
    <xf numFmtId="16" fontId="6" fillId="0" borderId="30" xfId="0" applyNumberFormat="1" applyFont="1" applyBorder="1" applyAlignment="1">
      <alignment horizontal="center"/>
    </xf>
    <xf numFmtId="0" fontId="6" fillId="0" borderId="31" xfId="0" applyFont="1" applyBorder="1" applyAlignment="1">
      <alignment horizontal="center" vertical="center" wrapText="1"/>
    </xf>
    <xf numFmtId="0" fontId="13" fillId="0" borderId="31" xfId="0" applyFont="1" applyBorder="1" applyAlignment="1">
      <alignment horizontal="center" vertical="center" wrapText="1"/>
    </xf>
    <xf numFmtId="16" fontId="6" fillId="0" borderId="12" xfId="0" applyNumberFormat="1" applyFont="1" applyBorder="1" applyAlignment="1">
      <alignment horizontal="center" vertical="center" wrapText="1"/>
    </xf>
    <xf numFmtId="16" fontId="6" fillId="0" borderId="32"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10" fillId="0" borderId="0" xfId="0" applyFont="1" applyAlignment="1">
      <alignment horizontal="center" vertical="center" wrapText="1"/>
    </xf>
    <xf numFmtId="0" fontId="4" fillId="0" borderId="0" xfId="0" applyFont="1" applyAlignment="1" applyProtection="1">
      <alignment vertical="center"/>
      <protection hidden="1"/>
    </xf>
    <xf numFmtId="0" fontId="10" fillId="0" borderId="0" xfId="0" applyFont="1" applyFill="1" applyBorder="1" applyAlignment="1">
      <alignment horizontal="center" vertical="center" wrapText="1"/>
    </xf>
    <xf numFmtId="0" fontId="10" fillId="0" borderId="1" xfId="0" applyFont="1" applyBorder="1" applyAlignment="1" applyProtection="1">
      <alignment horizontal="center" vertical="center" wrapText="1"/>
      <protection hidden="1"/>
    </xf>
    <xf numFmtId="0" fontId="10" fillId="0" borderId="2" xfId="0" applyFont="1" applyBorder="1" applyAlignment="1" applyProtection="1">
      <alignment horizontal="center" vertical="center"/>
      <protection hidden="1"/>
    </xf>
    <xf numFmtId="0" fontId="10" fillId="0" borderId="2" xfId="0" applyFont="1" applyBorder="1" applyAlignment="1" applyProtection="1">
      <alignment horizontal="center" vertical="center" wrapText="1"/>
      <protection hidden="1"/>
    </xf>
    <xf numFmtId="0" fontId="10" fillId="0" borderId="25" xfId="0" applyFont="1" applyBorder="1" applyAlignment="1">
      <alignment horizontal="center" vertical="center"/>
    </xf>
    <xf numFmtId="0" fontId="10" fillId="0" borderId="8" xfId="0" applyFont="1" applyBorder="1" applyAlignment="1">
      <alignment horizontal="center" vertical="center" wrapText="1"/>
    </xf>
    <xf numFmtId="0" fontId="10" fillId="0" borderId="8" xfId="0" applyFont="1" applyBorder="1" applyAlignment="1">
      <alignment horizont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0" fontId="10" fillId="0" borderId="4" xfId="0" applyFont="1" applyBorder="1" applyAlignment="1">
      <alignment wrapText="1"/>
    </xf>
    <xf numFmtId="0" fontId="10" fillId="0" borderId="11" xfId="0" applyFont="1" applyBorder="1" applyAlignment="1">
      <alignment horizontal="center" vertical="center"/>
    </xf>
    <xf numFmtId="0" fontId="10" fillId="0" borderId="12" xfId="0" applyFont="1" applyBorder="1" applyAlignment="1">
      <alignment horizontal="center" vertical="center" wrapText="1"/>
    </xf>
    <xf numFmtId="0" fontId="10" fillId="0" borderId="12" xfId="0" applyFont="1" applyBorder="1" applyAlignment="1">
      <alignment horizontal="center" vertical="center"/>
    </xf>
    <xf numFmtId="0" fontId="10" fillId="0" borderId="14" xfId="0" applyFont="1" applyFill="1" applyBorder="1" applyAlignment="1">
      <alignment horizontal="center" vertical="center"/>
    </xf>
    <xf numFmtId="0" fontId="13" fillId="0" borderId="0" xfId="0" applyFont="1" applyBorder="1" applyAlignment="1">
      <alignment wrapText="1"/>
    </xf>
    <xf numFmtId="0" fontId="10" fillId="0" borderId="0" xfId="0" applyFont="1" applyFill="1" applyBorder="1" applyAlignment="1">
      <alignment horizontal="center" vertical="center"/>
    </xf>
    <xf numFmtId="0" fontId="6" fillId="0" borderId="0" xfId="0" applyFont="1" applyBorder="1" applyAlignment="1">
      <alignment wrapText="1"/>
    </xf>
    <xf numFmtId="2" fontId="10" fillId="0" borderId="26" xfId="0" applyNumberFormat="1" applyFont="1" applyBorder="1" applyAlignment="1">
      <alignment horizontal="center" vertical="center"/>
    </xf>
    <xf numFmtId="2" fontId="10" fillId="0" borderId="10" xfId="0" applyNumberFormat="1" applyFont="1" applyBorder="1" applyAlignment="1">
      <alignment horizontal="center" vertical="center"/>
    </xf>
    <xf numFmtId="2" fontId="10" fillId="0" borderId="10" xfId="0" applyNumberFormat="1" applyFont="1" applyBorder="1" applyAlignment="1">
      <alignment horizontal="center" vertical="center" wrapText="1"/>
    </xf>
    <xf numFmtId="2" fontId="10" fillId="0" borderId="13" xfId="0" applyNumberFormat="1" applyFont="1" applyBorder="1" applyAlignment="1">
      <alignment horizontal="center" vertical="center"/>
    </xf>
    <xf numFmtId="2" fontId="4" fillId="0" borderId="16" xfId="0" applyNumberFormat="1" applyFont="1" applyBorder="1" applyAlignment="1">
      <alignment horizontal="center"/>
    </xf>
    <xf numFmtId="1" fontId="5" fillId="0" borderId="2"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49" fontId="5" fillId="0" borderId="6" xfId="0" applyNumberFormat="1" applyFont="1" applyBorder="1" applyAlignment="1" applyProtection="1">
      <alignment horizontal="center" vertical="center" wrapText="1"/>
      <protection locked="0"/>
    </xf>
    <xf numFmtId="49" fontId="5" fillId="0" borderId="6" xfId="0" applyNumberFormat="1" applyFont="1" applyBorder="1" applyAlignment="1">
      <alignment horizontal="center" vertical="center" wrapText="1"/>
    </xf>
    <xf numFmtId="0" fontId="5" fillId="0" borderId="6" xfId="0" applyFont="1" applyBorder="1" applyAlignment="1" applyProtection="1">
      <alignment horizontal="center" vertical="center" wrapText="1"/>
      <protection locked="0"/>
    </xf>
    <xf numFmtId="0" fontId="5" fillId="0" borderId="6" xfId="0" applyFont="1" applyBorder="1" applyAlignment="1">
      <alignment horizontal="center" vertical="center"/>
    </xf>
    <xf numFmtId="0" fontId="5" fillId="0" borderId="9" xfId="0" applyNumberFormat="1" applyFont="1" applyBorder="1" applyAlignment="1">
      <alignment horizontal="center" vertical="center" wrapText="1"/>
    </xf>
    <xf numFmtId="49" fontId="5" fillId="0" borderId="4" xfId="0" applyNumberFormat="1" applyFont="1" applyBorder="1" applyAlignment="1" applyProtection="1">
      <alignment horizontal="center" vertical="center" wrapText="1"/>
      <protection locked="0"/>
    </xf>
    <xf numFmtId="49" fontId="5" fillId="0" borderId="4" xfId="0" applyNumberFormat="1" applyFont="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xf>
    <xf numFmtId="1" fontId="5" fillId="0" borderId="4" xfId="0" applyNumberFormat="1" applyFont="1" applyBorder="1" applyAlignment="1" applyProtection="1">
      <alignment horizontal="center" vertical="center" wrapText="1"/>
      <protection locked="0"/>
    </xf>
    <xf numFmtId="49" fontId="5" fillId="0" borderId="4" xfId="0" applyNumberFormat="1"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11" xfId="0" applyNumberFormat="1" applyFont="1" applyBorder="1" applyAlignment="1">
      <alignment horizontal="center" vertical="center" wrapText="1"/>
    </xf>
    <xf numFmtId="49" fontId="5" fillId="0" borderId="12" xfId="0" applyNumberFormat="1"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2" xfId="0" applyFont="1" applyBorder="1" applyAlignment="1">
      <alignment horizontal="center" vertical="center"/>
    </xf>
    <xf numFmtId="1" fontId="5" fillId="0" borderId="12" xfId="0" applyNumberFormat="1" applyFont="1" applyBorder="1" applyAlignment="1" applyProtection="1">
      <alignment horizontal="center" vertical="center" wrapText="1"/>
      <protection locked="0"/>
    </xf>
    <xf numFmtId="0" fontId="5" fillId="0" borderId="14" xfId="0" applyFont="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3" xfId="0" applyFont="1" applyBorder="1" applyAlignment="1" applyProtection="1">
      <alignment horizontal="center" vertical="center" wrapText="1"/>
      <protection hidden="1"/>
    </xf>
    <xf numFmtId="49" fontId="9" fillId="0" borderId="0" xfId="0" applyNumberFormat="1" applyFont="1" applyFill="1" applyBorder="1" applyAlignment="1">
      <alignment horizontal="center" vertical="center" wrapText="1"/>
    </xf>
    <xf numFmtId="2" fontId="6" fillId="0" borderId="10" xfId="0" applyNumberFormat="1" applyFont="1" applyBorder="1" applyAlignment="1" applyProtection="1">
      <alignment horizontal="center" vertical="center" wrapText="1"/>
      <protection hidden="1"/>
    </xf>
    <xf numFmtId="2" fontId="6" fillId="0" borderId="13" xfId="0" applyNumberFormat="1" applyFont="1" applyBorder="1" applyAlignment="1" applyProtection="1">
      <alignment horizontal="center" vertical="center" wrapText="1"/>
      <protection hidden="1"/>
    </xf>
    <xf numFmtId="180" fontId="7" fillId="0" borderId="16" xfId="0" applyNumberFormat="1" applyFont="1" applyBorder="1" applyAlignment="1">
      <alignment horizontal="center" vertical="center"/>
    </xf>
    <xf numFmtId="0" fontId="0" fillId="0" borderId="0" xfId="0" applyBorder="1" applyAlignment="1">
      <alignment horizontal="center"/>
    </xf>
    <xf numFmtId="49" fontId="5" fillId="0" borderId="6" xfId="0" applyNumberFormat="1" applyFont="1" applyBorder="1" applyAlignment="1">
      <alignment horizontal="left" vertical="center" wrapText="1"/>
    </xf>
    <xf numFmtId="1" fontId="5" fillId="0" borderId="6" xfId="0" applyNumberFormat="1"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49" fontId="5" fillId="0" borderId="9" xfId="0" applyNumberFormat="1" applyFont="1" applyBorder="1" applyAlignment="1" applyProtection="1">
      <alignment horizontal="center" vertical="center" wrapText="1"/>
      <protection locked="0"/>
    </xf>
    <xf numFmtId="0" fontId="2" fillId="0" borderId="4" xfId="0" applyFont="1" applyBorder="1"/>
    <xf numFmtId="49" fontId="5" fillId="0" borderId="11" xfId="0" applyNumberFormat="1" applyFont="1" applyBorder="1" applyAlignment="1" applyProtection="1">
      <alignment horizontal="center" vertical="center" wrapText="1"/>
      <protection locked="0"/>
    </xf>
    <xf numFmtId="0" fontId="2" fillId="0" borderId="12" xfId="0" applyFont="1" applyBorder="1"/>
    <xf numFmtId="2" fontId="6" fillId="0" borderId="7" xfId="0" applyNumberFormat="1" applyFont="1" applyBorder="1" applyAlignment="1" applyProtection="1">
      <alignment horizontal="center" vertical="center" wrapText="1"/>
      <protection hidden="1"/>
    </xf>
    <xf numFmtId="0" fontId="0" fillId="0" borderId="10" xfId="0" applyFont="1" applyBorder="1"/>
    <xf numFmtId="0" fontId="0" fillId="0" borderId="13" xfId="0" applyFont="1" applyBorder="1"/>
    <xf numFmtId="0" fontId="9" fillId="0" borderId="0" xfId="0" applyFont="1"/>
    <xf numFmtId="0" fontId="5" fillId="0" borderId="5"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left" vertical="center" wrapText="1"/>
      <protection locked="0"/>
    </xf>
    <xf numFmtId="0" fontId="5" fillId="0" borderId="9" xfId="0" applyNumberFormat="1" applyFont="1" applyBorder="1" applyAlignment="1" applyProtection="1">
      <alignment horizontal="center" vertical="center" wrapText="1"/>
      <protection locked="0"/>
    </xf>
    <xf numFmtId="0" fontId="5" fillId="0" borderId="11" xfId="0" applyNumberFormat="1" applyFont="1" applyBorder="1" applyAlignment="1" applyProtection="1">
      <alignment horizontal="center" vertical="center" wrapText="1"/>
      <protection locked="0"/>
    </xf>
    <xf numFmtId="0" fontId="5" fillId="0" borderId="12" xfId="0" applyFont="1" applyBorder="1" applyAlignment="1" applyProtection="1">
      <alignment horizontal="left" vertical="center" wrapText="1"/>
      <protection locked="0"/>
    </xf>
    <xf numFmtId="0" fontId="16" fillId="0" borderId="0" xfId="0" applyFont="1" applyAlignment="1" applyProtection="1">
      <alignment horizontal="center" vertical="center"/>
      <protection hidden="1"/>
    </xf>
    <xf numFmtId="0" fontId="16" fillId="0" borderId="0" xfId="0" applyFont="1" applyBorder="1" applyAlignment="1">
      <alignment horizontal="center"/>
    </xf>
    <xf numFmtId="0" fontId="5" fillId="0" borderId="33" xfId="0" applyNumberFormat="1" applyFont="1" applyBorder="1" applyAlignment="1">
      <alignment horizontal="center" vertical="center" wrapText="1"/>
    </xf>
    <xf numFmtId="1" fontId="5" fillId="0" borderId="34" xfId="0" applyNumberFormat="1" applyFont="1" applyBorder="1" applyAlignment="1">
      <alignment horizontal="center" vertical="center" wrapText="1"/>
    </xf>
    <xf numFmtId="49" fontId="5" fillId="0" borderId="25" xfId="0" applyNumberFormat="1" applyFont="1" applyBorder="1" applyAlignment="1" applyProtection="1">
      <alignment horizontal="center" vertical="center" wrapText="1"/>
      <protection locked="0"/>
    </xf>
    <xf numFmtId="49" fontId="5" fillId="0" borderId="8" xfId="0" applyNumberFormat="1" applyFont="1" applyBorder="1" applyAlignment="1" applyProtection="1">
      <alignment horizontal="center" vertical="center" wrapText="1"/>
      <protection locked="0"/>
    </xf>
    <xf numFmtId="1" fontId="5" fillId="0" borderId="8" xfId="0" applyNumberFormat="1" applyFont="1" applyBorder="1" applyAlignment="1" applyProtection="1">
      <alignment horizontal="center" vertical="center" wrapText="1"/>
      <protection locked="0"/>
    </xf>
    <xf numFmtId="2" fontId="5" fillId="0" borderId="4" xfId="0" applyNumberFormat="1" applyFont="1" applyBorder="1" applyAlignment="1">
      <alignment horizontal="center" vertical="center" wrapText="1"/>
    </xf>
    <xf numFmtId="49" fontId="5" fillId="0" borderId="35" xfId="0" applyNumberFormat="1" applyFont="1" applyBorder="1" applyAlignment="1" applyProtection="1">
      <alignment horizontal="center" vertical="center" wrapText="1"/>
      <protection locked="0"/>
    </xf>
    <xf numFmtId="0" fontId="0" fillId="0" borderId="0" xfId="0" applyBorder="1" applyAlignment="1">
      <alignment horizontal="center" vertical="center"/>
    </xf>
    <xf numFmtId="0" fontId="0" fillId="0" borderId="0" xfId="0" applyFill="1" applyBorder="1" applyAlignment="1">
      <alignment horizontal="center" vertical="center"/>
    </xf>
    <xf numFmtId="0" fontId="9" fillId="0" borderId="0" xfId="0" applyFont="1" applyAlignment="1">
      <alignment horizontal="center"/>
    </xf>
    <xf numFmtId="2" fontId="12" fillId="0" borderId="0" xfId="0" applyNumberFormat="1" applyFont="1" applyBorder="1" applyAlignment="1">
      <alignment horizontal="center" vertical="center"/>
    </xf>
    <xf numFmtId="1" fontId="5" fillId="0" borderId="5" xfId="0" applyNumberFormat="1" applyFont="1" applyBorder="1" applyAlignment="1" applyProtection="1">
      <alignment horizontal="center" vertical="center" wrapText="1"/>
      <protection locked="0"/>
    </xf>
    <xf numFmtId="1" fontId="5" fillId="0" borderId="25" xfId="0" applyNumberFormat="1" applyFont="1" applyBorder="1" applyAlignment="1" applyProtection="1">
      <alignment horizontal="center" vertical="center" wrapText="1"/>
      <protection locked="0"/>
    </xf>
    <xf numFmtId="49" fontId="5" fillId="0" borderId="8" xfId="0" applyNumberFormat="1" applyFont="1" applyBorder="1" applyAlignment="1" applyProtection="1">
      <alignment horizontal="left" vertical="center" wrapText="1"/>
      <protection locked="0"/>
    </xf>
    <xf numFmtId="1" fontId="5" fillId="0" borderId="35" xfId="0" applyNumberFormat="1" applyFont="1" applyBorder="1" applyAlignment="1" applyProtection="1">
      <alignment horizontal="center" vertical="center" wrapText="1"/>
      <protection locked="0"/>
    </xf>
    <xf numFmtId="0" fontId="5" fillId="0" borderId="14" xfId="0" applyNumberFormat="1" applyFont="1" applyFill="1" applyBorder="1" applyAlignment="1" applyProtection="1">
      <alignment horizontal="center" vertical="center" wrapText="1"/>
      <protection locked="0"/>
    </xf>
    <xf numFmtId="49" fontId="5" fillId="0" borderId="9"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11" xfId="0" applyNumberFormat="1" applyFont="1" applyFill="1" applyBorder="1" applyAlignment="1" applyProtection="1">
      <alignment horizontal="center" vertical="center" wrapText="1"/>
      <protection locked="0"/>
    </xf>
    <xf numFmtId="0" fontId="5" fillId="0" borderId="12" xfId="0" applyFont="1" applyBorder="1"/>
    <xf numFmtId="0" fontId="5" fillId="0" borderId="12" xfId="0" applyFont="1" applyBorder="1" applyAlignment="1">
      <alignment horizontal="center"/>
    </xf>
    <xf numFmtId="0" fontId="9" fillId="0" borderId="14" xfId="0" applyNumberFormat="1" applyFont="1" applyFill="1" applyBorder="1" applyAlignment="1" applyProtection="1">
      <alignment horizontal="center" vertical="center" wrapText="1"/>
      <protection locked="0"/>
    </xf>
    <xf numFmtId="0" fontId="9" fillId="0" borderId="0" xfId="0" applyNumberFormat="1" applyFont="1" applyFill="1" applyBorder="1" applyAlignment="1" applyProtection="1">
      <alignment horizontal="center" vertical="center" wrapText="1"/>
      <protection locked="0"/>
    </xf>
    <xf numFmtId="2" fontId="5" fillId="0" borderId="7" xfId="0" applyNumberFormat="1" applyFont="1" applyBorder="1" applyAlignment="1" applyProtection="1">
      <alignment horizontal="center" vertical="center" wrapText="1"/>
      <protection hidden="1"/>
    </xf>
    <xf numFmtId="2" fontId="6" fillId="0" borderId="13" xfId="0" applyNumberFormat="1" applyFont="1" applyBorder="1" applyAlignment="1">
      <alignment horizontal="center"/>
    </xf>
    <xf numFmtId="0" fontId="12" fillId="0" borderId="0" xfId="0" applyFont="1" applyBorder="1" applyAlignment="1">
      <alignment horizontal="center"/>
    </xf>
    <xf numFmtId="0" fontId="5" fillId="0" borderId="25" xfId="0" applyNumberFormat="1" applyFont="1" applyBorder="1" applyAlignment="1" applyProtection="1">
      <alignment horizontal="center" vertical="center" wrapText="1"/>
      <protection locked="0"/>
    </xf>
    <xf numFmtId="0" fontId="5" fillId="0" borderId="35" xfId="0" applyNumberFormat="1" applyFont="1" applyBorder="1" applyAlignment="1" applyProtection="1">
      <alignment horizontal="center" vertical="center" wrapText="1"/>
      <protection locked="0"/>
    </xf>
    <xf numFmtId="2" fontId="6" fillId="0" borderId="7" xfId="0" applyNumberFormat="1" applyFont="1" applyBorder="1" applyAlignment="1" applyProtection="1">
      <alignment horizontal="center" vertical="center"/>
      <protection hidden="1"/>
    </xf>
    <xf numFmtId="2" fontId="6" fillId="0" borderId="10" xfId="0" applyNumberFormat="1" applyFont="1" applyBorder="1" applyAlignment="1" applyProtection="1">
      <alignment horizontal="center" vertical="center"/>
      <protection hidden="1"/>
    </xf>
    <xf numFmtId="2" fontId="6" fillId="0" borderId="13" xfId="0" applyNumberFormat="1" applyFont="1" applyBorder="1" applyAlignment="1" applyProtection="1">
      <alignment horizontal="center" vertical="center"/>
      <protection hidden="1"/>
    </xf>
    <xf numFmtId="0" fontId="5" fillId="0" borderId="36" xfId="0" applyFont="1" applyBorder="1" applyAlignment="1">
      <alignment horizontal="center" vertical="center" wrapText="1"/>
    </xf>
    <xf numFmtId="1" fontId="5" fillId="0" borderId="36" xfId="0" applyNumberFormat="1" applyFont="1" applyBorder="1" applyAlignment="1">
      <alignment horizontal="center" vertical="center" wrapText="1"/>
    </xf>
    <xf numFmtId="0" fontId="5" fillId="0" borderId="6"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8" xfId="0" applyFont="1" applyBorder="1" applyAlignment="1" applyProtection="1">
      <alignment horizontal="left" vertical="center" wrapText="1"/>
      <protection locked="0"/>
    </xf>
    <xf numFmtId="0" fontId="5" fillId="0" borderId="8" xfId="0" applyFont="1" applyBorder="1" applyAlignment="1">
      <alignment horizontal="center" wrapText="1"/>
    </xf>
    <xf numFmtId="0" fontId="17" fillId="0" borderId="4" xfId="6" applyFont="1" applyBorder="1" applyAlignment="1" applyProtection="1">
      <alignment horizontal="center" vertical="center" wrapText="1"/>
    </xf>
    <xf numFmtId="0" fontId="5" fillId="0" borderId="37" xfId="0" applyFont="1" applyBorder="1" applyAlignment="1" applyProtection="1">
      <alignment horizontal="center" vertical="center" wrapText="1"/>
      <protection hidden="1"/>
    </xf>
    <xf numFmtId="2" fontId="13" fillId="0" borderId="26" xfId="0" applyNumberFormat="1" applyFont="1" applyBorder="1" applyAlignment="1" applyProtection="1">
      <alignment horizontal="center" vertical="center" wrapText="1"/>
      <protection hidden="1"/>
    </xf>
    <xf numFmtId="2" fontId="13" fillId="0" borderId="10" xfId="0" applyNumberFormat="1" applyFont="1" applyBorder="1" applyAlignment="1" applyProtection="1">
      <alignment horizontal="center" vertical="center" wrapText="1"/>
      <protection hidden="1"/>
    </xf>
    <xf numFmtId="1" fontId="9" fillId="0" borderId="0" xfId="0" applyNumberFormat="1" applyFont="1" applyAlignment="1" applyProtection="1">
      <alignment horizontal="center" vertical="center"/>
      <protection hidden="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1" fontId="13" fillId="0" borderId="2" xfId="0" applyNumberFormat="1" applyFont="1" applyBorder="1" applyAlignment="1">
      <alignment horizontal="center" vertical="center" wrapText="1"/>
    </xf>
    <xf numFmtId="0" fontId="6" fillId="0" borderId="25" xfId="0" applyNumberFormat="1" applyFont="1" applyBorder="1" applyAlignment="1" applyProtection="1">
      <alignment horizontal="center" vertical="center" wrapText="1"/>
      <protection locked="0"/>
    </xf>
    <xf numFmtId="49" fontId="6" fillId="0" borderId="8"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0" fontId="6" fillId="0" borderId="9" xfId="0" applyNumberFormat="1" applyFont="1" applyBorder="1" applyAlignment="1" applyProtection="1">
      <alignment horizontal="center" vertical="center" wrapText="1"/>
      <protection locked="0"/>
    </xf>
    <xf numFmtId="49" fontId="6" fillId="0" borderId="4"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49" fontId="6" fillId="0" borderId="4" xfId="0" applyNumberFormat="1" applyFont="1" applyBorder="1" applyAlignment="1" applyProtection="1">
      <alignment horizontal="center" vertical="center" wrapText="1"/>
      <protection locked="0"/>
    </xf>
    <xf numFmtId="0" fontId="6" fillId="0" borderId="11" xfId="0" applyNumberFormat="1" applyFont="1" applyBorder="1" applyAlignment="1" applyProtection="1">
      <alignment horizontal="center" vertical="center" wrapText="1"/>
      <protection locked="0"/>
    </xf>
    <xf numFmtId="49" fontId="6" fillId="0" borderId="12" xfId="0" applyNumberFormat="1" applyFont="1" applyBorder="1" applyAlignment="1" applyProtection="1">
      <alignment horizontal="center" vertical="center" wrapText="1"/>
      <protection locked="0"/>
    </xf>
    <xf numFmtId="1" fontId="6" fillId="0" borderId="12" xfId="0" applyNumberFormat="1" applyFont="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hidden="1"/>
    </xf>
    <xf numFmtId="0" fontId="6" fillId="0" borderId="0" xfId="0" applyFont="1" applyBorder="1" applyProtection="1">
      <protection hidden="1"/>
    </xf>
    <xf numFmtId="2" fontId="9" fillId="0" borderId="0" xfId="0" applyNumberFormat="1" applyFont="1" applyBorder="1" applyAlignment="1" applyProtection="1">
      <alignment horizontal="center" vertical="center" wrapText="1"/>
      <protection hidden="1"/>
    </xf>
    <xf numFmtId="0" fontId="9" fillId="0" borderId="0" xfId="0" applyFont="1" applyBorder="1" applyProtection="1">
      <protection hidden="1"/>
    </xf>
    <xf numFmtId="0" fontId="13" fillId="0" borderId="3" xfId="0" applyFont="1" applyBorder="1" applyAlignment="1" applyProtection="1">
      <alignment horizontal="center" vertical="center" wrapText="1"/>
      <protection hidden="1"/>
    </xf>
    <xf numFmtId="0" fontId="9" fillId="0" borderId="0" xfId="0" applyFont="1" applyBorder="1" applyAlignment="1" applyProtection="1">
      <alignment horizontal="center" vertical="center" wrapText="1"/>
      <protection hidden="1"/>
    </xf>
    <xf numFmtId="0" fontId="9" fillId="0" borderId="0" xfId="0" applyFont="1" applyProtection="1">
      <protection hidden="1"/>
    </xf>
    <xf numFmtId="2" fontId="6" fillId="0" borderId="26" xfId="0" applyNumberFormat="1" applyFont="1" applyBorder="1" applyAlignment="1" applyProtection="1">
      <alignment horizontal="center" vertical="center"/>
      <protection hidden="1"/>
    </xf>
    <xf numFmtId="2" fontId="16" fillId="0" borderId="0" xfId="0" applyNumberFormat="1" applyFont="1" applyBorder="1" applyAlignment="1" applyProtection="1">
      <alignment horizontal="center" vertical="center" wrapText="1"/>
      <protection hidden="1"/>
    </xf>
    <xf numFmtId="180" fontId="12" fillId="0" borderId="16" xfId="0" applyNumberFormat="1" applyFont="1" applyBorder="1" applyAlignment="1" applyProtection="1">
      <alignment horizontal="center"/>
      <protection hidden="1"/>
    </xf>
    <xf numFmtId="1" fontId="5" fillId="0" borderId="38" xfId="0" applyNumberFormat="1" applyFont="1" applyBorder="1" applyAlignment="1" applyProtection="1">
      <alignment horizontal="center" vertical="center" wrapText="1"/>
      <protection locked="0"/>
    </xf>
    <xf numFmtId="2" fontId="13" fillId="0" borderId="7" xfId="0" applyNumberFormat="1" applyFont="1" applyBorder="1" applyAlignment="1" applyProtection="1">
      <alignment horizontal="center" vertical="center" wrapText="1"/>
      <protection hidden="1"/>
    </xf>
    <xf numFmtId="0" fontId="16" fillId="0" borderId="0" xfId="0" applyFont="1" applyBorder="1" applyProtection="1">
      <protection hidden="1"/>
    </xf>
    <xf numFmtId="0" fontId="0" fillId="0" borderId="0" xfId="0" applyFill="1" applyAlignment="1">
      <alignment horizontal="center"/>
    </xf>
    <xf numFmtId="0" fontId="18" fillId="0" borderId="0" xfId="0" applyFont="1"/>
    <xf numFmtId="0" fontId="12" fillId="0" borderId="4" xfId="0" applyFont="1" applyBorder="1" applyAlignment="1">
      <alignment horizontal="center"/>
    </xf>
    <xf numFmtId="0" fontId="12" fillId="0" borderId="4" xfId="0" applyFont="1" applyBorder="1"/>
    <xf numFmtId="0" fontId="12" fillId="0" borderId="4" xfId="0" applyFont="1" applyBorder="1" applyAlignment="1">
      <alignment horizontal="center" wrapText="1"/>
    </xf>
    <xf numFmtId="0" fontId="12" fillId="0" borderId="0" xfId="0" applyFont="1"/>
    <xf numFmtId="0" fontId="0" fillId="0" borderId="4" xfId="0" applyBorder="1" applyAlignment="1">
      <alignment horizontal="center"/>
    </xf>
    <xf numFmtId="0" fontId="0" fillId="0" borderId="4" xfId="0" applyBorder="1"/>
    <xf numFmtId="0" fontId="8" fillId="0" borderId="4" xfId="0" applyFont="1" applyBorder="1" applyAlignment="1">
      <alignment horizontal="center"/>
    </xf>
    <xf numFmtId="0" fontId="8" fillId="0" borderId="4" xfId="0" applyFont="1" applyBorder="1"/>
    <xf numFmtId="0" fontId="0" fillId="0" borderId="0" xfId="0" applyAlignment="1">
      <alignment wrapText="1"/>
    </xf>
    <xf numFmtId="0" fontId="0" fillId="0" borderId="0" xfId="0" applyAlignment="1">
      <alignment horizontal="center"/>
    </xf>
    <xf numFmtId="0" fontId="12" fillId="0" borderId="39" xfId="0" applyFont="1" applyBorder="1" applyAlignment="1">
      <alignment horizontal="center" wrapText="1"/>
    </xf>
    <xf numFmtId="0" fontId="12" fillId="0" borderId="39" xfId="0" applyFont="1" applyBorder="1" applyAlignment="1">
      <alignment wrapText="1"/>
    </xf>
    <xf numFmtId="0" fontId="0" fillId="0" borderId="39" xfId="0" applyBorder="1" applyAlignment="1">
      <alignment horizontal="center" vertical="top" wrapText="1"/>
    </xf>
    <xf numFmtId="0" fontId="0" fillId="0" borderId="39" xfId="0" applyBorder="1" applyAlignment="1">
      <alignment wrapText="1"/>
    </xf>
    <xf numFmtId="0" fontId="0" fillId="0" borderId="39" xfId="0" applyBorder="1" applyAlignment="1">
      <alignment vertical="top" wrapText="1"/>
    </xf>
    <xf numFmtId="0" fontId="13" fillId="0" borderId="39" xfId="0" applyFont="1" applyBorder="1" applyAlignment="1">
      <alignment wrapText="1"/>
    </xf>
    <xf numFmtId="0" fontId="6" fillId="0" borderId="39" xfId="0" applyFont="1" applyBorder="1" applyAlignment="1">
      <alignment wrapText="1"/>
    </xf>
    <xf numFmtId="0" fontId="6" fillId="0" borderId="39" xfId="0" applyFont="1" applyBorder="1" applyAlignment="1">
      <alignment vertical="top" wrapText="1"/>
    </xf>
    <xf numFmtId="0" fontId="0" fillId="0" borderId="40" xfId="0" applyBorder="1" applyAlignment="1">
      <alignment horizontal="center" vertical="top" wrapText="1"/>
    </xf>
    <xf numFmtId="0" fontId="0" fillId="0" borderId="41" xfId="0" applyBorder="1" applyAlignment="1">
      <alignment horizontal="center" vertical="top" wrapText="1"/>
    </xf>
    <xf numFmtId="0" fontId="0" fillId="0" borderId="42" xfId="0" applyBorder="1" applyAlignment="1">
      <alignment horizontal="center" vertical="top" wrapText="1"/>
    </xf>
    <xf numFmtId="0" fontId="6" fillId="0" borderId="40" xfId="0" applyFont="1" applyBorder="1" applyAlignment="1">
      <alignment wrapText="1"/>
    </xf>
    <xf numFmtId="0" fontId="0" fillId="0" borderId="43" xfId="0" applyBorder="1" applyAlignment="1">
      <alignment horizontal="center" vertical="top"/>
    </xf>
    <xf numFmtId="0" fontId="0" fillId="0" borderId="43" xfId="0" applyBorder="1" applyAlignment="1">
      <alignment vertical="top" wrapText="1"/>
    </xf>
    <xf numFmtId="0" fontId="0" fillId="0" borderId="43" xfId="0" applyBorder="1" applyAlignment="1">
      <alignment horizontal="center" vertical="top" wrapText="1"/>
    </xf>
    <xf numFmtId="0" fontId="0" fillId="0" borderId="42" xfId="0" applyBorder="1" applyAlignment="1">
      <alignment wrapText="1"/>
    </xf>
    <xf numFmtId="0" fontId="0" fillId="0" borderId="42" xfId="0" applyBorder="1" applyAlignment="1">
      <alignment vertical="top" wrapText="1"/>
    </xf>
    <xf numFmtId="0" fontId="6" fillId="0" borderId="42" xfId="0" applyFont="1" applyBorder="1" applyAlignment="1">
      <alignment vertical="top" wrapText="1"/>
    </xf>
    <xf numFmtId="0" fontId="6" fillId="0" borderId="44" xfId="0" applyFont="1" applyBorder="1" applyAlignment="1">
      <alignment vertical="top" wrapText="1"/>
    </xf>
    <xf numFmtId="0" fontId="0" fillId="0" borderId="40" xfId="0" applyBorder="1" applyAlignment="1">
      <alignment vertical="top" wrapText="1"/>
    </xf>
    <xf numFmtId="0" fontId="2" fillId="0" borderId="0" xfId="0" applyFont="1" applyAlignment="1">
      <alignment horizontal="left" wrapText="1"/>
    </xf>
    <xf numFmtId="0" fontId="0" fillId="0" borderId="0" xfId="0" applyAlignment="1">
      <alignment horizontal="left" wrapText="1"/>
    </xf>
    <xf numFmtId="0" fontId="8" fillId="0" borderId="0" xfId="0" applyFont="1" applyFill="1" applyBorder="1" applyAlignment="1">
      <alignment horizontal="left" vertical="top"/>
    </xf>
    <xf numFmtId="0" fontId="0" fillId="0" borderId="0" xfId="0" applyNumberFormat="1"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20" fillId="0" borderId="0" xfId="0" applyFont="1" applyAlignment="1" applyProtection="1">
      <alignment horizontal="left" vertical="center"/>
      <protection hidden="1"/>
    </xf>
    <xf numFmtId="0" fontId="21" fillId="0" borderId="0" xfId="0" applyFont="1" applyAlignment="1">
      <alignment horizontal="center" vertical="center"/>
    </xf>
    <xf numFmtId="0" fontId="2" fillId="0" borderId="45" xfId="0" applyFont="1" applyBorder="1" applyAlignment="1">
      <alignment horizontal="center" vertical="top" wrapText="1"/>
    </xf>
    <xf numFmtId="0" fontId="0" fillId="0" borderId="45" xfId="0" applyBorder="1" applyAlignment="1">
      <alignment horizontal="center" vertical="top" wrapText="1"/>
    </xf>
    <xf numFmtId="0" fontId="12" fillId="0" borderId="39" xfId="0" applyFont="1" applyBorder="1" applyAlignment="1">
      <alignment horizontal="center" vertical="top" wrapText="1"/>
    </xf>
    <xf numFmtId="0" fontId="6" fillId="0" borderId="42" xfId="0" applyFont="1" applyBorder="1" applyAlignment="1">
      <alignment horizontal="center" vertical="top" wrapText="1"/>
    </xf>
    <xf numFmtId="180" fontId="0" fillId="0" borderId="8" xfId="0" applyNumberFormat="1" applyFont="1" applyBorder="1" applyAlignment="1">
      <alignment horizontal="center" vertical="top"/>
    </xf>
    <xf numFmtId="0" fontId="6" fillId="0" borderId="39" xfId="0" applyFont="1" applyBorder="1" applyAlignment="1">
      <alignment horizontal="center" vertical="top" wrapText="1"/>
    </xf>
    <xf numFmtId="180" fontId="0" fillId="0" borderId="4" xfId="0" applyNumberFormat="1" applyFont="1" applyBorder="1" applyAlignment="1">
      <alignment horizontal="center" vertical="top"/>
    </xf>
    <xf numFmtId="0" fontId="6" fillId="0" borderId="40" xfId="0" applyFont="1" applyBorder="1" applyAlignment="1">
      <alignment horizontal="center" vertical="top" wrapText="1"/>
    </xf>
    <xf numFmtId="0" fontId="6" fillId="0" borderId="41" xfId="0" applyFont="1" applyBorder="1" applyAlignment="1">
      <alignment horizontal="center" vertical="top" wrapText="1"/>
    </xf>
    <xf numFmtId="0" fontId="6" fillId="0" borderId="20" xfId="0" applyFont="1" applyBorder="1" applyAlignment="1">
      <alignment horizontal="center" vertical="top"/>
    </xf>
    <xf numFmtId="180" fontId="0" fillId="0" borderId="18" xfId="0" applyNumberFormat="1" applyFont="1" applyBorder="1" applyAlignment="1">
      <alignment horizontal="center" vertical="top"/>
    </xf>
    <xf numFmtId="0" fontId="6" fillId="0" borderId="4" xfId="0" applyFont="1" applyBorder="1" applyAlignment="1">
      <alignment horizontal="center" vertical="top" wrapText="1"/>
    </xf>
    <xf numFmtId="0" fontId="6" fillId="0" borderId="46" xfId="0" applyFont="1" applyBorder="1" applyAlignment="1">
      <alignment horizontal="center" vertical="top" wrapText="1"/>
    </xf>
    <xf numFmtId="0" fontId="12" fillId="0" borderId="47" xfId="0" applyFont="1" applyBorder="1" applyAlignment="1">
      <alignment horizontal="center"/>
    </xf>
    <xf numFmtId="180" fontId="0" fillId="0" borderId="4" xfId="0" applyNumberFormat="1" applyBorder="1" applyAlignment="1">
      <alignment horizontal="center"/>
    </xf>
    <xf numFmtId="0" fontId="0" fillId="0" borderId="18" xfId="0" applyBorder="1" applyAlignment="1">
      <alignment horizontal="center"/>
    </xf>
    <xf numFmtId="180" fontId="0" fillId="0" borderId="18" xfId="0" applyNumberFormat="1" applyBorder="1" applyAlignment="1">
      <alignment horizontal="center"/>
    </xf>
    <xf numFmtId="0" fontId="0" fillId="0" borderId="48" xfId="0" applyBorder="1" applyAlignment="1">
      <alignment horizontal="center"/>
    </xf>
    <xf numFmtId="0" fontId="0" fillId="0" borderId="48" xfId="0" applyBorder="1"/>
    <xf numFmtId="180" fontId="18" fillId="0" borderId="48" xfId="0" applyNumberFormat="1" applyFont="1" applyBorder="1" applyAlignment="1">
      <alignment horizontal="center"/>
    </xf>
    <xf numFmtId="0" fontId="0" fillId="0" borderId="0" xfId="0" applyFill="1" applyBorder="1" applyAlignment="1">
      <alignment horizontal="center"/>
    </xf>
    <xf numFmtId="49" fontId="0" fillId="0" borderId="0" xfId="0" applyNumberFormat="1"/>
    <xf numFmtId="0" fontId="9" fillId="3" borderId="4" xfId="0" applyFont="1" applyFill="1" applyBorder="1" applyAlignment="1" applyProtection="1">
      <alignment horizontal="left" vertical="top"/>
      <protection hidden="1"/>
    </xf>
    <xf numFmtId="0" fontId="9" fillId="0" borderId="4" xfId="0" applyFont="1" applyFill="1" applyBorder="1" applyAlignment="1" applyProtection="1">
      <alignment horizontal="left" vertical="center" wrapText="1"/>
    </xf>
    <xf numFmtId="0" fontId="9" fillId="4" borderId="4"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hidden="1"/>
    </xf>
    <xf numFmtId="0" fontId="9" fillId="3" borderId="4" xfId="0" applyFont="1" applyFill="1" applyBorder="1" applyAlignment="1" applyProtection="1">
      <alignment vertical="center"/>
      <protection hidden="1"/>
    </xf>
    <xf numFmtId="49" fontId="9" fillId="4" borderId="4" xfId="0" applyNumberFormat="1" applyFont="1" applyFill="1" applyBorder="1" applyAlignment="1" applyProtection="1">
      <alignment horizontal="left" vertical="center"/>
      <protection locked="0"/>
    </xf>
    <xf numFmtId="0" fontId="9" fillId="4" borderId="4" xfId="0" applyFont="1" applyFill="1" applyBorder="1" applyAlignment="1" applyProtection="1">
      <alignment vertical="center"/>
      <protection locked="0"/>
    </xf>
    <xf numFmtId="0" fontId="21" fillId="0" borderId="0" xfId="0" applyFont="1"/>
    <xf numFmtId="0" fontId="22" fillId="0" borderId="0" xfId="0" applyFont="1"/>
    <xf numFmtId="0" fontId="22" fillId="5" borderId="0" xfId="0" applyFont="1" applyFill="1" applyAlignment="1">
      <alignment horizontal="left" vertical="top" wrapText="1"/>
    </xf>
    <xf numFmtId="0" fontId="22" fillId="6" borderId="0" xfId="0" applyFont="1" applyFill="1" applyAlignment="1">
      <alignment horizontal="left" vertical="top" wrapText="1"/>
    </xf>
    <xf numFmtId="0" fontId="22" fillId="7" borderId="0" xfId="0" applyFont="1" applyFill="1" applyAlignment="1">
      <alignment horizontal="left" vertical="top" wrapText="1"/>
    </xf>
    <xf numFmtId="0" fontId="22" fillId="8" borderId="0" xfId="0" applyFont="1" applyFill="1" applyAlignment="1">
      <alignment horizontal="left" vertical="top" wrapText="1"/>
    </xf>
    <xf numFmtId="0" fontId="16" fillId="0" borderId="0" xfId="0" applyFont="1" applyBorder="1" applyProtection="1" quotePrefix="1">
      <protection hidden="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defaultPivotStyle="PivotStyleLight16"/>
  <colors>
    <mruColors>
      <color rgb="00C8EBB7"/>
      <color rgb="00B0E89C"/>
      <color rgb="00B5F1AD"/>
      <color rgb="00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1" Type="http://schemas.openxmlformats.org/officeDocument/2006/relationships/sharedStrings" Target="sharedStrings.xml"/><Relationship Id="rId40" Type="http://schemas.openxmlformats.org/officeDocument/2006/relationships/styles" Target="styles.xml"/><Relationship Id="rId4" Type="http://schemas.openxmlformats.org/officeDocument/2006/relationships/worksheet" Target="worksheets/sheet4.xml"/><Relationship Id="rId39" Type="http://schemas.openxmlformats.org/officeDocument/2006/relationships/theme" Target="theme/theme1.xml"/><Relationship Id="rId38" Type="http://schemas.openxmlformats.org/officeDocument/2006/relationships/externalLink" Target="externalLinks/externalLink2.xml"/><Relationship Id="rId37" Type="http://schemas.openxmlformats.org/officeDocument/2006/relationships/externalLink" Target="externalLinks/externalLink1.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Drop" dx="22" page="5" val="0"/>
</file>

<file path=xl/ctrlProps/ctrlProp2.xml><?xml version="1.0" encoding="utf-8"?>
<formControlPr xmlns="http://schemas.microsoft.com/office/spreadsheetml/2009/9/main" objectType="Drop" dx="22" page="2" val="0"/>
</file>

<file path=xl/ctrlProps/ctrlProp3.xml><?xml version="1.0" encoding="utf-8"?>
<formControlPr xmlns="http://schemas.microsoft.com/office/spreadsheetml/2009/9/main" objectType="Drop" dx="22" page="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49" name="Drop Down 1" hidden="1">
              <a:extLst>
                <a:ext uri="{63B3BB69-23CF-44E3-9099-C40C66FF867C}">
                  <a14:compatExt spid="_x0000_s2049"/>
                </a:ext>
              </a:extLst>
            </xdr:cNvPr>
            <xdr:cNvSpPr/>
          </xdr:nvSpPr>
          <xdr:spPr>
            <a:xfrm>
              <a:off x="2586355" y="1554480"/>
              <a:ext cx="2836545" cy="19812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54" name="Drop Down 6" hidden="1">
              <a:extLst>
                <a:ext uri="{63B3BB69-23CF-44E3-9099-C40C66FF867C}">
                  <a14:compatExt spid="_x0000_s2054"/>
                </a:ext>
              </a:extLst>
            </xdr:cNvPr>
            <xdr:cNvSpPr/>
          </xdr:nvSpPr>
          <xdr:spPr>
            <a:xfrm>
              <a:off x="2586355" y="1554480"/>
              <a:ext cx="2836545" cy="19812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56" name="Drop Down 8" hidden="1">
              <a:extLst>
                <a:ext uri="{63B3BB69-23CF-44E3-9099-C40C66FF867C}">
                  <a14:compatExt spid="_x0000_s2056"/>
                </a:ext>
              </a:extLst>
            </xdr:cNvPr>
            <xdr:cNvSpPr/>
          </xdr:nvSpPr>
          <xdr:spPr>
            <a:xfrm>
              <a:off x="2586355" y="1554480"/>
              <a:ext cx="2836545" cy="198120"/>
            </a:xfrm>
            <a:prstGeom prst="rect">
              <a:avLst/>
            </a:prstGeom>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B1:L12"/>
  <sheetViews>
    <sheetView showGridLines="0" showRowColHeaders="0" zoomScale="120" zoomScaleNormal="120" workbookViewId="0">
      <selection activeCell="B7" sqref="B7:L7"/>
    </sheetView>
  </sheetViews>
  <sheetFormatPr defaultColWidth="9" defaultRowHeight="14.4"/>
  <cols>
    <col min="1" max="16384" width="9.13888888888889" style="100"/>
  </cols>
  <sheetData>
    <row r="1" ht="15.6" spans="2:11">
      <c r="B1" s="426" t="s">
        <v>0</v>
      </c>
      <c r="C1" s="427"/>
      <c r="D1" s="427"/>
      <c r="E1" s="427"/>
      <c r="F1" s="427"/>
      <c r="G1" s="427"/>
      <c r="H1" s="427"/>
      <c r="I1" s="427"/>
      <c r="J1" s="427"/>
      <c r="K1" s="427"/>
    </row>
    <row r="2" ht="15.6" spans="2:11">
      <c r="B2" s="427"/>
      <c r="C2" s="427"/>
      <c r="D2" s="427"/>
      <c r="E2" s="427"/>
      <c r="F2" s="427"/>
      <c r="G2" s="427"/>
      <c r="H2" s="427"/>
      <c r="I2" s="427"/>
      <c r="J2" s="427"/>
      <c r="K2" s="427"/>
    </row>
    <row r="3" ht="90" customHeight="1" spans="2:12">
      <c r="B3" s="428" t="s">
        <v>1</v>
      </c>
      <c r="C3" s="428"/>
      <c r="D3" s="428"/>
      <c r="E3" s="428"/>
      <c r="F3" s="428"/>
      <c r="G3" s="428"/>
      <c r="H3" s="428"/>
      <c r="I3" s="428"/>
      <c r="J3" s="428"/>
      <c r="K3" s="428"/>
      <c r="L3" s="428"/>
    </row>
    <row r="4" ht="135" customHeight="1" spans="2:12">
      <c r="B4" s="429" t="s">
        <v>2</v>
      </c>
      <c r="C4" s="429"/>
      <c r="D4" s="429"/>
      <c r="E4" s="429"/>
      <c r="F4" s="429"/>
      <c r="G4" s="429"/>
      <c r="H4" s="429"/>
      <c r="I4" s="429"/>
      <c r="J4" s="429"/>
      <c r="K4" s="429"/>
      <c r="L4" s="429"/>
    </row>
    <row r="5" ht="60" customHeight="1" spans="2:12">
      <c r="B5" s="430" t="s">
        <v>3</v>
      </c>
      <c r="C5" s="430"/>
      <c r="D5" s="430"/>
      <c r="E5" s="430"/>
      <c r="F5" s="430"/>
      <c r="G5" s="430"/>
      <c r="H5" s="430"/>
      <c r="I5" s="430"/>
      <c r="J5" s="430"/>
      <c r="K5" s="430"/>
      <c r="L5" s="430"/>
    </row>
    <row r="6" ht="60" customHeight="1" spans="2:12">
      <c r="B6" s="430" t="s">
        <v>4</v>
      </c>
      <c r="C6" s="430"/>
      <c r="D6" s="430"/>
      <c r="E6" s="430"/>
      <c r="F6" s="430"/>
      <c r="G6" s="430"/>
      <c r="H6" s="430"/>
      <c r="I6" s="430"/>
      <c r="J6" s="430"/>
      <c r="K6" s="430"/>
      <c r="L6" s="430"/>
    </row>
    <row r="7" ht="60" customHeight="1" spans="2:12">
      <c r="B7" s="431" t="s">
        <v>5</v>
      </c>
      <c r="C7" s="431"/>
      <c r="D7" s="431"/>
      <c r="E7" s="431"/>
      <c r="F7" s="431"/>
      <c r="G7" s="431"/>
      <c r="H7" s="431"/>
      <c r="I7" s="431"/>
      <c r="J7" s="431"/>
      <c r="K7" s="431"/>
      <c r="L7" s="431"/>
    </row>
    <row r="8" ht="15.6" spans="2:11">
      <c r="B8" s="427"/>
      <c r="C8" s="427"/>
      <c r="D8" s="427"/>
      <c r="E8" s="427"/>
      <c r="F8" s="427"/>
      <c r="G8" s="427"/>
      <c r="H8" s="427"/>
      <c r="I8" s="427"/>
      <c r="J8" s="427"/>
      <c r="K8" s="427"/>
    </row>
    <row r="9" ht="15.6" spans="2:11">
      <c r="B9" s="427"/>
      <c r="C9" s="427"/>
      <c r="D9" s="427"/>
      <c r="E9" s="427"/>
      <c r="F9" s="427"/>
      <c r="G9" s="427"/>
      <c r="H9" s="427"/>
      <c r="I9" s="427"/>
      <c r="J9" s="427"/>
      <c r="K9" s="427"/>
    </row>
    <row r="10" ht="15.6" spans="2:11">
      <c r="B10" s="427"/>
      <c r="C10" s="427"/>
      <c r="D10" s="427"/>
      <c r="E10" s="427"/>
      <c r="F10" s="427"/>
      <c r="G10" s="427"/>
      <c r="H10" s="427"/>
      <c r="I10" s="427"/>
      <c r="J10" s="427"/>
      <c r="K10" s="427"/>
    </row>
    <row r="11" ht="15.6" spans="2:11">
      <c r="B11" s="427"/>
      <c r="C11" s="427"/>
      <c r="D11" s="427"/>
      <c r="E11" s="427"/>
      <c r="F11" s="427"/>
      <c r="G11" s="427"/>
      <c r="H11" s="427"/>
      <c r="I11" s="427"/>
      <c r="J11" s="427"/>
      <c r="K11" s="427"/>
    </row>
    <row r="12" ht="15.6" spans="2:11">
      <c r="B12" s="427"/>
      <c r="C12" s="427"/>
      <c r="D12" s="427"/>
      <c r="E12" s="427"/>
      <c r="F12" s="427"/>
      <c r="G12" s="427"/>
      <c r="H12" s="427"/>
      <c r="I12" s="427"/>
      <c r="J12" s="427"/>
      <c r="K12" s="427"/>
    </row>
  </sheetData>
  <mergeCells count="5">
    <mergeCell ref="B3:L3"/>
    <mergeCell ref="B4:L4"/>
    <mergeCell ref="B5:L5"/>
    <mergeCell ref="B6:L6"/>
    <mergeCell ref="B7:L7"/>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35.25" customHeight="1" spans="1:9">
      <c r="A7" s="121" t="str">
        <f>'Descriere indicatori'!B8&amp;". "&amp;'Descriere indicatori'!C8</f>
        <v>I5. Articole in extenso în reviste ştiinţifice indexate ISI Arts &amp; Humanities Citation Index, Scopus-Copernicus, ERIH şi clasificate în categoria INT1 sau INT2 în acest index, sau echivalente în domeniu* </v>
      </c>
      <c r="B7" s="121"/>
      <c r="C7" s="121"/>
      <c r="D7" s="121"/>
      <c r="E7" s="121"/>
      <c r="F7" s="121"/>
      <c r="G7" s="121"/>
      <c r="H7" s="121"/>
      <c r="I7" s="121"/>
    </row>
    <row r="8" ht="15.15" spans="1:9">
      <c r="A8" s="114"/>
      <c r="B8" s="114"/>
      <c r="C8" s="114"/>
      <c r="D8" s="114"/>
      <c r="E8" s="114"/>
      <c r="F8" s="114"/>
      <c r="G8" s="114"/>
      <c r="H8" s="114"/>
      <c r="I8" s="114"/>
    </row>
    <row r="9" ht="29.55" spans="1:11">
      <c r="A9" s="6" t="s">
        <v>178</v>
      </c>
      <c r="B9" s="7" t="s">
        <v>179</v>
      </c>
      <c r="C9" s="7" t="s">
        <v>220</v>
      </c>
      <c r="D9" s="7" t="s">
        <v>194</v>
      </c>
      <c r="E9" s="7" t="s">
        <v>195</v>
      </c>
      <c r="F9" s="241" t="s">
        <v>183</v>
      </c>
      <c r="G9" s="7" t="s">
        <v>196</v>
      </c>
      <c r="H9" s="7" t="s">
        <v>197</v>
      </c>
      <c r="I9" s="264" t="s">
        <v>186</v>
      </c>
      <c r="K9" s="9" t="s">
        <v>187</v>
      </c>
    </row>
    <row r="10" spans="1:12">
      <c r="A10" s="10">
        <v>1</v>
      </c>
      <c r="B10" s="12"/>
      <c r="C10" s="12"/>
      <c r="D10" s="12"/>
      <c r="E10" s="12"/>
      <c r="F10" s="271"/>
      <c r="G10" s="12"/>
      <c r="H10" s="12"/>
      <c r="I10" s="311"/>
      <c r="K10" s="14">
        <v>10</v>
      </c>
      <c r="L10" s="26" t="s">
        <v>202</v>
      </c>
    </row>
    <row r="11" spans="1:11">
      <c r="A11" s="15">
        <f>A10+1</f>
        <v>2</v>
      </c>
      <c r="B11" s="254"/>
      <c r="C11" s="17"/>
      <c r="D11" s="250"/>
      <c r="E11" s="17"/>
      <c r="F11" s="252"/>
      <c r="G11" s="252"/>
      <c r="H11" s="252"/>
      <c r="I11" s="266"/>
      <c r="K11" s="67"/>
    </row>
    <row r="12" spans="1:9">
      <c r="A12" s="304">
        <f t="shared" ref="A12:A19" si="0">A11+1</f>
        <v>3</v>
      </c>
      <c r="B12" s="253"/>
      <c r="C12" s="249"/>
      <c r="D12" s="250"/>
      <c r="E12" s="249"/>
      <c r="F12" s="305"/>
      <c r="G12" s="249"/>
      <c r="H12" s="305"/>
      <c r="I12" s="266"/>
    </row>
    <row r="13" spans="1:9">
      <c r="A13" s="283">
        <f t="shared" si="0"/>
        <v>4</v>
      </c>
      <c r="B13" s="254"/>
      <c r="C13" s="250"/>
      <c r="D13" s="250"/>
      <c r="E13" s="250"/>
      <c r="F13" s="252"/>
      <c r="G13" s="252"/>
      <c r="H13" s="252"/>
      <c r="I13" s="266"/>
    </row>
    <row r="14" spans="1:9">
      <c r="A14" s="15">
        <f t="shared" si="0"/>
        <v>5</v>
      </c>
      <c r="B14" s="254"/>
      <c r="C14" s="17"/>
      <c r="D14" s="250"/>
      <c r="E14" s="17"/>
      <c r="F14" s="252"/>
      <c r="G14" s="252"/>
      <c r="H14" s="252"/>
      <c r="I14" s="266"/>
    </row>
    <row r="15" spans="1:9">
      <c r="A15" s="283">
        <f t="shared" si="0"/>
        <v>6</v>
      </c>
      <c r="B15" s="254"/>
      <c r="C15" s="250"/>
      <c r="D15" s="250"/>
      <c r="E15" s="250"/>
      <c r="F15" s="252"/>
      <c r="G15" s="252"/>
      <c r="H15" s="252"/>
      <c r="I15" s="266"/>
    </row>
    <row r="16" spans="1:9">
      <c r="A16" s="15">
        <f t="shared" si="0"/>
        <v>7</v>
      </c>
      <c r="B16" s="254"/>
      <c r="C16" s="17"/>
      <c r="D16" s="250"/>
      <c r="E16" s="17"/>
      <c r="F16" s="252"/>
      <c r="G16" s="252"/>
      <c r="H16" s="252"/>
      <c r="I16" s="266"/>
    </row>
    <row r="17" spans="1:9">
      <c r="A17" s="304">
        <f t="shared" si="0"/>
        <v>8</v>
      </c>
      <c r="B17" s="253"/>
      <c r="C17" s="249"/>
      <c r="D17" s="250"/>
      <c r="E17" s="249"/>
      <c r="F17" s="305"/>
      <c r="G17" s="249"/>
      <c r="H17" s="305"/>
      <c r="I17" s="266"/>
    </row>
    <row r="18" spans="1:9">
      <c r="A18" s="283">
        <f t="shared" si="0"/>
        <v>9</v>
      </c>
      <c r="B18" s="254"/>
      <c r="C18" s="250"/>
      <c r="D18" s="250"/>
      <c r="E18" s="250"/>
      <c r="F18" s="252"/>
      <c r="G18" s="252"/>
      <c r="H18" s="252"/>
      <c r="I18" s="266"/>
    </row>
    <row r="19" ht="15.15" spans="1:9">
      <c r="A19" s="306">
        <f t="shared" si="0"/>
        <v>10</v>
      </c>
      <c r="B19" s="285"/>
      <c r="C19" s="257"/>
      <c r="D19" s="21"/>
      <c r="E19" s="307"/>
      <c r="F19" s="307"/>
      <c r="G19" s="308"/>
      <c r="H19" s="308"/>
      <c r="I19" s="312"/>
    </row>
    <row r="20" ht="16.35" spans="1:9">
      <c r="A20" s="309"/>
      <c r="H20" s="24" t="str">
        <f>"Total "&amp;LEFT(A7,2)</f>
        <v>Total I5</v>
      </c>
      <c r="I20" s="102">
        <f>SUM(I10:I19)</f>
        <v>0</v>
      </c>
    </row>
    <row r="21" ht="15.6" spans="1:1">
      <c r="A21" s="31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0"/>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15.6" spans="1:9">
      <c r="A7" s="121" t="str">
        <f>'Descriere indicatori'!B9&amp;". "&amp;'Descriere indicatori'!C9</f>
        <v>I6. Articole in extenso în reviste ştiinţifice indexate ERIH şi clasificate în categoria NAT </v>
      </c>
      <c r="B7" s="121"/>
      <c r="C7" s="121"/>
      <c r="D7" s="121"/>
      <c r="E7" s="121"/>
      <c r="F7" s="121"/>
      <c r="G7" s="121"/>
      <c r="H7" s="121"/>
      <c r="I7" s="121"/>
    </row>
    <row r="8" ht="15.15" spans="1:9">
      <c r="A8" s="269"/>
      <c r="B8" s="269"/>
      <c r="C8" s="269"/>
      <c r="D8" s="269"/>
      <c r="E8" s="269"/>
      <c r="F8" s="269"/>
      <c r="G8" s="269"/>
      <c r="H8" s="269"/>
      <c r="I8" s="269"/>
    </row>
    <row r="9" ht="29.55" spans="1:11">
      <c r="A9" s="6" t="s">
        <v>178</v>
      </c>
      <c r="B9" s="7" t="s">
        <v>179</v>
      </c>
      <c r="C9" s="7" t="s">
        <v>220</v>
      </c>
      <c r="D9" s="7" t="s">
        <v>194</v>
      </c>
      <c r="E9" s="7" t="s">
        <v>195</v>
      </c>
      <c r="F9" s="241" t="s">
        <v>183</v>
      </c>
      <c r="G9" s="7" t="s">
        <v>196</v>
      </c>
      <c r="H9" s="7" t="s">
        <v>197</v>
      </c>
      <c r="I9" s="264" t="s">
        <v>186</v>
      </c>
      <c r="K9" s="9" t="s">
        <v>187</v>
      </c>
    </row>
    <row r="10" spans="1:12">
      <c r="A10" s="299">
        <v>1</v>
      </c>
      <c r="B10" s="282"/>
      <c r="C10" s="282"/>
      <c r="D10" s="282"/>
      <c r="E10" s="243"/>
      <c r="F10" s="272"/>
      <c r="G10" s="272"/>
      <c r="H10" s="272"/>
      <c r="I10" s="277"/>
      <c r="K10" s="14">
        <v>5</v>
      </c>
      <c r="L10" s="26" t="s">
        <v>202</v>
      </c>
    </row>
    <row r="11" spans="1:11">
      <c r="A11" s="300">
        <f>A10+1</f>
        <v>2</v>
      </c>
      <c r="B11" s="301"/>
      <c r="C11" s="254"/>
      <c r="D11" s="301"/>
      <c r="E11" s="250"/>
      <c r="F11" s="252"/>
      <c r="G11" s="292"/>
      <c r="H11" s="292"/>
      <c r="I11" s="266"/>
      <c r="K11" s="67"/>
    </row>
    <row r="12" spans="1:9">
      <c r="A12" s="300">
        <f t="shared" ref="A12:A19" si="0">A11+1</f>
        <v>3</v>
      </c>
      <c r="B12" s="254"/>
      <c r="C12" s="254"/>
      <c r="D12" s="254"/>
      <c r="E12" s="250"/>
      <c r="F12" s="252"/>
      <c r="G12" s="292"/>
      <c r="H12" s="292"/>
      <c r="I12" s="266"/>
    </row>
    <row r="13" spans="1:9">
      <c r="A13" s="300">
        <f t="shared" si="0"/>
        <v>4</v>
      </c>
      <c r="B13" s="254"/>
      <c r="C13" s="254"/>
      <c r="D13" s="254"/>
      <c r="E13" s="250"/>
      <c r="F13" s="252"/>
      <c r="G13" s="252"/>
      <c r="H13" s="252"/>
      <c r="I13" s="266"/>
    </row>
    <row r="14" spans="1:9">
      <c r="A14" s="300">
        <f t="shared" si="0"/>
        <v>5</v>
      </c>
      <c r="B14" s="254"/>
      <c r="C14" s="254"/>
      <c r="D14" s="254"/>
      <c r="E14" s="250"/>
      <c r="F14" s="252"/>
      <c r="G14" s="252"/>
      <c r="H14" s="252"/>
      <c r="I14" s="266"/>
    </row>
    <row r="15" spans="1:9">
      <c r="A15" s="300">
        <f t="shared" si="0"/>
        <v>6</v>
      </c>
      <c r="B15" s="254"/>
      <c r="C15" s="254"/>
      <c r="D15" s="254"/>
      <c r="E15" s="250"/>
      <c r="F15" s="252"/>
      <c r="G15" s="252"/>
      <c r="H15" s="252"/>
      <c r="I15" s="266"/>
    </row>
    <row r="16" spans="1:9">
      <c r="A16" s="300">
        <f t="shared" si="0"/>
        <v>7</v>
      </c>
      <c r="B16" s="254"/>
      <c r="C16" s="254"/>
      <c r="D16" s="254"/>
      <c r="E16" s="250"/>
      <c r="F16" s="252"/>
      <c r="G16" s="252"/>
      <c r="H16" s="252"/>
      <c r="I16" s="266"/>
    </row>
    <row r="17" spans="1:9">
      <c r="A17" s="300">
        <f t="shared" si="0"/>
        <v>8</v>
      </c>
      <c r="B17" s="254"/>
      <c r="C17" s="254"/>
      <c r="D17" s="254"/>
      <c r="E17" s="250"/>
      <c r="F17" s="252"/>
      <c r="G17" s="252"/>
      <c r="H17" s="252"/>
      <c r="I17" s="266"/>
    </row>
    <row r="18" spans="1:9">
      <c r="A18" s="300">
        <f t="shared" si="0"/>
        <v>9</v>
      </c>
      <c r="B18" s="254"/>
      <c r="C18" s="254"/>
      <c r="D18" s="254"/>
      <c r="E18" s="250"/>
      <c r="F18" s="252"/>
      <c r="G18" s="252"/>
      <c r="H18" s="252"/>
      <c r="I18" s="266"/>
    </row>
    <row r="19" ht="15.15" spans="1:9">
      <c r="A19" s="302">
        <f t="shared" si="0"/>
        <v>10</v>
      </c>
      <c r="B19" s="285"/>
      <c r="C19" s="285"/>
      <c r="D19" s="285"/>
      <c r="E19" s="257"/>
      <c r="F19" s="259"/>
      <c r="G19" s="259"/>
      <c r="H19" s="259"/>
      <c r="I19" s="267"/>
    </row>
    <row r="20" ht="15.15" spans="1:9">
      <c r="A20" s="303"/>
      <c r="B20" s="3"/>
      <c r="C20" s="3"/>
      <c r="D20" s="3"/>
      <c r="E20" s="3"/>
      <c r="F20" s="3"/>
      <c r="G20" s="3"/>
      <c r="H20" s="24" t="str">
        <f>"Total "&amp;LEFT(A7,2)</f>
        <v>Total I6</v>
      </c>
      <c r="I20" s="43">
        <f>SUM(I10:I19)</f>
        <v>0</v>
      </c>
    </row>
  </sheetData>
  <mergeCells count="2">
    <mergeCell ref="A6:I6"/>
    <mergeCell ref="A7:I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4"/>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ht="15.6" spans="1:10">
      <c r="A1" s="27" t="str">
        <f>'Date initiale'!C3</f>
        <v>Universitatea de Arhitectură și Urbanism "Ion Mincu" București</v>
      </c>
      <c r="B1" s="27"/>
      <c r="C1" s="27"/>
      <c r="D1" s="280"/>
      <c r="E1" s="280"/>
      <c r="F1" s="280"/>
      <c r="G1" s="280"/>
      <c r="H1" s="280"/>
      <c r="I1" s="280"/>
      <c r="J1" s="280"/>
    </row>
    <row r="2" ht="15.6" spans="1:10">
      <c r="A2" s="27" t="str">
        <f>'Date initiale'!B4&amp;" "&amp;'Date initiale'!C4</f>
        <v>Facultatea ARHITECTURA</v>
      </c>
      <c r="B2" s="27"/>
      <c r="C2" s="27"/>
      <c r="D2" s="280"/>
      <c r="E2" s="280"/>
      <c r="F2" s="280"/>
      <c r="G2" s="280"/>
      <c r="H2" s="280"/>
      <c r="I2" s="280"/>
      <c r="J2" s="280"/>
    </row>
    <row r="3" ht="15.6" spans="1:10">
      <c r="A3" s="27" t="str">
        <f>'Date initiale'!B5&amp;" "&amp;'Date initiale'!C5</f>
        <v>Departamentul Bazele Proiectării</v>
      </c>
      <c r="B3" s="27"/>
      <c r="C3" s="27"/>
      <c r="D3" s="280"/>
      <c r="E3" s="280"/>
      <c r="F3" s="280"/>
      <c r="G3" s="280"/>
      <c r="H3" s="280"/>
      <c r="I3" s="280"/>
      <c r="J3" s="280"/>
    </row>
    <row r="4" ht="15.6" spans="1:10">
      <c r="A4" s="148" t="str">
        <f>'Date initiale'!C6&amp;", "&amp;'Date initiale'!C7</f>
        <v>Călin Alexandru, Conferențiar Poziția 27</v>
      </c>
      <c r="B4" s="148"/>
      <c r="C4" s="148"/>
      <c r="D4" s="280"/>
      <c r="E4" s="280"/>
      <c r="F4" s="280"/>
      <c r="G4" s="280"/>
      <c r="H4" s="280"/>
      <c r="I4" s="280"/>
      <c r="J4" s="280"/>
    </row>
    <row r="5" customFormat="1" ht="15.6" spans="1:10">
      <c r="A5" s="148"/>
      <c r="B5" s="148"/>
      <c r="C5" s="148"/>
      <c r="D5" s="280"/>
      <c r="E5" s="280"/>
      <c r="F5" s="280"/>
      <c r="G5" s="280"/>
      <c r="H5" s="280"/>
      <c r="I5" s="280"/>
      <c r="J5" s="280"/>
    </row>
    <row r="6" ht="15.6" spans="1:10">
      <c r="A6" s="286" t="s">
        <v>177</v>
      </c>
      <c r="B6" s="286"/>
      <c r="C6" s="286"/>
      <c r="D6" s="286"/>
      <c r="E6" s="286"/>
      <c r="F6" s="286"/>
      <c r="G6" s="286"/>
      <c r="H6" s="286"/>
      <c r="I6" s="286"/>
      <c r="J6" s="280"/>
    </row>
    <row r="7" ht="15.6" spans="1:10">
      <c r="A7" s="121" t="str">
        <f>'Descriere indicatori'!B10&amp;". "&amp;'Descriere indicatori'!C10</f>
        <v>I7. Articole in extenso în reviste ştiinţifice recunoscute în domenii conexe* </v>
      </c>
      <c r="B7" s="121"/>
      <c r="C7" s="121"/>
      <c r="D7" s="121"/>
      <c r="E7" s="121"/>
      <c r="F7" s="121"/>
      <c r="G7" s="121"/>
      <c r="H7" s="121"/>
      <c r="I7" s="121"/>
      <c r="J7" s="280"/>
    </row>
    <row r="8" ht="16.35" spans="1:10">
      <c r="A8" s="287"/>
      <c r="B8" s="287"/>
      <c r="C8" s="287"/>
      <c r="D8" s="287"/>
      <c r="E8" s="287"/>
      <c r="F8" s="287"/>
      <c r="G8" s="287"/>
      <c r="H8" s="287"/>
      <c r="I8" s="287"/>
      <c r="J8" s="280"/>
    </row>
    <row r="9" ht="29.55" spans="1:11">
      <c r="A9" s="6" t="s">
        <v>178</v>
      </c>
      <c r="B9" s="7" t="s">
        <v>179</v>
      </c>
      <c r="C9" s="7" t="s">
        <v>220</v>
      </c>
      <c r="D9" s="7" t="s">
        <v>194</v>
      </c>
      <c r="E9" s="7" t="s">
        <v>195</v>
      </c>
      <c r="F9" s="241" t="s">
        <v>183</v>
      </c>
      <c r="G9" s="7" t="s">
        <v>196</v>
      </c>
      <c r="H9" s="7" t="s">
        <v>197</v>
      </c>
      <c r="I9" s="264" t="s">
        <v>186</v>
      </c>
      <c r="J9" s="280"/>
      <c r="K9" s="9" t="s">
        <v>187</v>
      </c>
    </row>
    <row r="10" ht="15.6" spans="1:12">
      <c r="A10" s="288">
        <v>1</v>
      </c>
      <c r="B10" s="270"/>
      <c r="C10" s="244"/>
      <c r="D10" s="244"/>
      <c r="E10" s="244"/>
      <c r="F10" s="271"/>
      <c r="G10" s="244"/>
      <c r="H10" s="289"/>
      <c r="I10" s="277"/>
      <c r="J10" s="280"/>
      <c r="K10" s="14">
        <v>5</v>
      </c>
      <c r="L10" s="26" t="s">
        <v>202</v>
      </c>
    </row>
    <row r="11" ht="15.6" spans="1:11">
      <c r="A11" s="290">
        <f>A10+1</f>
        <v>2</v>
      </c>
      <c r="B11" s="291"/>
      <c r="C11" s="291"/>
      <c r="D11" s="291"/>
      <c r="E11" s="17"/>
      <c r="F11" s="292"/>
      <c r="G11" s="292"/>
      <c r="H11" s="292"/>
      <c r="I11" s="266"/>
      <c r="J11" s="297"/>
      <c r="K11" s="67"/>
    </row>
    <row r="12" ht="15.6" spans="1:10">
      <c r="A12" s="290">
        <f t="shared" ref="A12:A19" si="0">A11+1</f>
        <v>3</v>
      </c>
      <c r="B12" s="291"/>
      <c r="C12" s="250"/>
      <c r="D12" s="291"/>
      <c r="E12" s="251"/>
      <c r="F12" s="252"/>
      <c r="G12" s="292"/>
      <c r="H12" s="292"/>
      <c r="I12" s="266"/>
      <c r="J12" s="297"/>
    </row>
    <row r="13" ht="15.6" spans="1:10">
      <c r="A13" s="290">
        <f t="shared" si="0"/>
        <v>4</v>
      </c>
      <c r="B13" s="250"/>
      <c r="C13" s="250"/>
      <c r="D13" s="250"/>
      <c r="E13" s="251"/>
      <c r="F13" s="252"/>
      <c r="G13" s="292"/>
      <c r="H13" s="292"/>
      <c r="I13" s="266"/>
      <c r="J13" s="280"/>
    </row>
    <row r="14" ht="15.6" spans="1:10">
      <c r="A14" s="290">
        <f t="shared" si="0"/>
        <v>5</v>
      </c>
      <c r="B14" s="250"/>
      <c r="C14" s="250"/>
      <c r="D14" s="250"/>
      <c r="E14" s="251"/>
      <c r="F14" s="252"/>
      <c r="G14" s="252"/>
      <c r="H14" s="252"/>
      <c r="I14" s="266"/>
      <c r="J14" s="280"/>
    </row>
    <row r="15" ht="15.6" spans="1:10">
      <c r="A15" s="290">
        <f t="shared" si="0"/>
        <v>6</v>
      </c>
      <c r="B15" s="250"/>
      <c r="C15" s="250"/>
      <c r="D15" s="250"/>
      <c r="E15" s="251"/>
      <c r="F15" s="252"/>
      <c r="G15" s="252"/>
      <c r="H15" s="252"/>
      <c r="I15" s="266"/>
      <c r="J15" s="280"/>
    </row>
    <row r="16" ht="15.6" spans="1:10">
      <c r="A16" s="290">
        <f t="shared" si="0"/>
        <v>7</v>
      </c>
      <c r="B16" s="250"/>
      <c r="C16" s="250"/>
      <c r="D16" s="250"/>
      <c r="E16" s="17"/>
      <c r="F16" s="252"/>
      <c r="G16" s="252"/>
      <c r="H16" s="252"/>
      <c r="I16" s="266"/>
      <c r="J16" s="280"/>
    </row>
    <row r="17" ht="15.6" spans="1:10">
      <c r="A17" s="290">
        <f t="shared" si="0"/>
        <v>8</v>
      </c>
      <c r="B17" s="250"/>
      <c r="C17" s="250"/>
      <c r="D17" s="250"/>
      <c r="E17" s="251"/>
      <c r="F17" s="252"/>
      <c r="G17" s="252"/>
      <c r="H17" s="252"/>
      <c r="I17" s="266"/>
      <c r="J17" s="280"/>
    </row>
    <row r="18" ht="15.6" spans="1:10">
      <c r="A18" s="290">
        <f t="shared" si="0"/>
        <v>9</v>
      </c>
      <c r="B18" s="58"/>
      <c r="C18" s="293"/>
      <c r="D18" s="250"/>
      <c r="E18" s="251"/>
      <c r="F18" s="251"/>
      <c r="G18" s="251"/>
      <c r="H18" s="251"/>
      <c r="I18" s="167"/>
      <c r="J18" s="280"/>
    </row>
    <row r="19" ht="16.35" spans="1:10">
      <c r="A19" s="294">
        <f t="shared" si="0"/>
        <v>10</v>
      </c>
      <c r="B19" s="257"/>
      <c r="C19" s="257"/>
      <c r="D19" s="257"/>
      <c r="E19" s="258"/>
      <c r="F19" s="259"/>
      <c r="G19" s="259"/>
      <c r="H19" s="259"/>
      <c r="I19" s="267"/>
      <c r="J19" s="280"/>
    </row>
    <row r="20" ht="16.35" spans="1:10">
      <c r="A20" s="260"/>
      <c r="B20" s="3"/>
      <c r="C20" s="3"/>
      <c r="D20" s="3"/>
      <c r="E20" s="3"/>
      <c r="F20" s="3"/>
      <c r="G20" s="3"/>
      <c r="H20" s="24" t="str">
        <f>"Total "&amp;LEFT(A7,2)</f>
        <v>Total I7</v>
      </c>
      <c r="I20" s="43">
        <f>SUM(I10:I19)</f>
        <v>0</v>
      </c>
      <c r="J20" s="280"/>
    </row>
    <row r="21" spans="1:9">
      <c r="A21" s="295"/>
      <c r="B21" s="295"/>
      <c r="C21" s="295"/>
      <c r="D21" s="295"/>
      <c r="E21" s="295"/>
      <c r="F21" s="295"/>
      <c r="G21" s="295"/>
      <c r="H21" s="295"/>
      <c r="I21" s="298"/>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row r="23" spans="1:1">
      <c r="A23" s="296"/>
    </row>
    <row r="24" spans="1:1">
      <c r="A24" s="296"/>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15.6" spans="1:9">
      <c r="A7" s="121" t="str">
        <f>'Descriere indicatori'!B11&amp;". "&amp;'Descriere indicatori'!C11</f>
        <v>I8. Studii in extenso apărute în volume colective publicate la edituri de prestigiu internaţional* </v>
      </c>
      <c r="B7" s="121"/>
      <c r="C7" s="121"/>
      <c r="D7" s="121"/>
      <c r="E7" s="121"/>
      <c r="F7" s="121"/>
      <c r="G7" s="121"/>
      <c r="H7" s="121"/>
      <c r="I7" s="121"/>
    </row>
    <row r="8" ht="15.15" spans="1:9">
      <c r="A8" s="269"/>
      <c r="B8" s="269"/>
      <c r="C8" s="269"/>
      <c r="D8" s="269"/>
      <c r="E8" s="269"/>
      <c r="F8" s="269"/>
      <c r="G8" s="269"/>
      <c r="H8" s="269"/>
      <c r="I8" s="269"/>
    </row>
    <row r="9" ht="29.55" spans="1:11">
      <c r="A9" s="6" t="s">
        <v>178</v>
      </c>
      <c r="B9" s="7" t="s">
        <v>179</v>
      </c>
      <c r="C9" s="7" t="s">
        <v>220</v>
      </c>
      <c r="D9" s="7" t="s">
        <v>194</v>
      </c>
      <c r="E9" s="7" t="s">
        <v>195</v>
      </c>
      <c r="F9" s="241" t="s">
        <v>183</v>
      </c>
      <c r="G9" s="7" t="s">
        <v>196</v>
      </c>
      <c r="H9" s="7" t="s">
        <v>197</v>
      </c>
      <c r="I9" s="264" t="s">
        <v>186</v>
      </c>
      <c r="K9" s="9" t="s">
        <v>187</v>
      </c>
    </row>
    <row r="10" spans="1:12">
      <c r="A10" s="281">
        <v>1</v>
      </c>
      <c r="B10" s="282"/>
      <c r="C10" s="282"/>
      <c r="D10" s="282"/>
      <c r="E10" s="243"/>
      <c r="F10" s="272"/>
      <c r="G10" s="272"/>
      <c r="H10" s="272"/>
      <c r="I10" s="277"/>
      <c r="K10" s="14">
        <v>10</v>
      </c>
      <c r="L10" s="26" t="s">
        <v>221</v>
      </c>
    </row>
    <row r="11" spans="1:11">
      <c r="A11" s="283">
        <f>A10+1</f>
        <v>2</v>
      </c>
      <c r="B11" s="253"/>
      <c r="C11" s="254"/>
      <c r="D11" s="253"/>
      <c r="E11" s="250"/>
      <c r="F11" s="252"/>
      <c r="G11" s="252"/>
      <c r="H11" s="252"/>
      <c r="I11" s="266"/>
      <c r="K11" s="67"/>
    </row>
    <row r="12" spans="1:9">
      <c r="A12" s="283">
        <f t="shared" ref="A12:A19" si="0">A11+1</f>
        <v>3</v>
      </c>
      <c r="B12" s="254"/>
      <c r="C12" s="254"/>
      <c r="D12" s="254"/>
      <c r="E12" s="250"/>
      <c r="F12" s="252"/>
      <c r="G12" s="252"/>
      <c r="H12" s="252"/>
      <c r="I12" s="266"/>
    </row>
    <row r="13" spans="1:9">
      <c r="A13" s="283">
        <f t="shared" si="0"/>
        <v>4</v>
      </c>
      <c r="B13" s="254"/>
      <c r="C13" s="254"/>
      <c r="D13" s="254"/>
      <c r="E13" s="250"/>
      <c r="F13" s="252"/>
      <c r="G13" s="252"/>
      <c r="H13" s="252"/>
      <c r="I13" s="266"/>
    </row>
    <row r="14" spans="1:9">
      <c r="A14" s="283">
        <f t="shared" si="0"/>
        <v>5</v>
      </c>
      <c r="B14" s="254"/>
      <c r="C14" s="254"/>
      <c r="D14" s="254"/>
      <c r="E14" s="250"/>
      <c r="F14" s="252"/>
      <c r="G14" s="252"/>
      <c r="H14" s="252"/>
      <c r="I14" s="266"/>
    </row>
    <row r="15" spans="1:9">
      <c r="A15" s="283">
        <f t="shared" si="0"/>
        <v>6</v>
      </c>
      <c r="B15" s="254"/>
      <c r="C15" s="254"/>
      <c r="D15" s="254"/>
      <c r="E15" s="250"/>
      <c r="F15" s="252"/>
      <c r="G15" s="252"/>
      <c r="H15" s="252"/>
      <c r="I15" s="266"/>
    </row>
    <row r="16" spans="1:9">
      <c r="A16" s="283">
        <f t="shared" si="0"/>
        <v>7</v>
      </c>
      <c r="B16" s="254"/>
      <c r="C16" s="254"/>
      <c r="D16" s="254"/>
      <c r="E16" s="250"/>
      <c r="F16" s="252"/>
      <c r="G16" s="252"/>
      <c r="H16" s="252"/>
      <c r="I16" s="266"/>
    </row>
    <row r="17" spans="1:9">
      <c r="A17" s="283">
        <f t="shared" si="0"/>
        <v>8</v>
      </c>
      <c r="B17" s="254"/>
      <c r="C17" s="254"/>
      <c r="D17" s="254"/>
      <c r="E17" s="250"/>
      <c r="F17" s="252"/>
      <c r="G17" s="252"/>
      <c r="H17" s="252"/>
      <c r="I17" s="266"/>
    </row>
    <row r="18" spans="1:9">
      <c r="A18" s="283">
        <f t="shared" si="0"/>
        <v>9</v>
      </c>
      <c r="B18" s="254"/>
      <c r="C18" s="254"/>
      <c r="D18" s="254"/>
      <c r="E18" s="250"/>
      <c r="F18" s="252"/>
      <c r="G18" s="252"/>
      <c r="H18" s="252"/>
      <c r="I18" s="266"/>
    </row>
    <row r="19" ht="15.15" spans="1:9">
      <c r="A19" s="284">
        <f t="shared" si="0"/>
        <v>10</v>
      </c>
      <c r="B19" s="285"/>
      <c r="C19" s="285"/>
      <c r="D19" s="285"/>
      <c r="E19" s="257"/>
      <c r="F19" s="259"/>
      <c r="G19" s="259"/>
      <c r="H19" s="259"/>
      <c r="I19" s="267"/>
    </row>
    <row r="20" ht="16.35" spans="1:10">
      <c r="A20" s="260"/>
      <c r="B20" s="3"/>
      <c r="C20" s="3"/>
      <c r="D20" s="3"/>
      <c r="E20" s="3"/>
      <c r="F20" s="3"/>
      <c r="G20" s="3"/>
      <c r="H20" s="24" t="str">
        <f>"Total "&amp;LEFT(A7,2)</f>
        <v>Total I8</v>
      </c>
      <c r="I20" s="43">
        <f>SUM(I10:I19)</f>
        <v>0</v>
      </c>
      <c r="J20" s="28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K15" sqref="K15"/>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10"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15.75" customHeight="1" spans="1:10">
      <c r="A7" s="121" t="str">
        <f>'Descriere indicatori'!B12&amp;". "&amp;'Descriere indicatori'!C12</f>
        <v>I9. Studii in extenso apărute în volume colective publicate la edituri de prestigiu naţional* </v>
      </c>
      <c r="B7" s="121"/>
      <c r="C7" s="121"/>
      <c r="D7" s="121"/>
      <c r="E7" s="121"/>
      <c r="F7" s="121"/>
      <c r="G7" s="121"/>
      <c r="H7" s="121"/>
      <c r="I7" s="121"/>
      <c r="J7" s="122"/>
    </row>
    <row r="8" ht="16.35" spans="1:10">
      <c r="A8" s="121"/>
      <c r="B8" s="121"/>
      <c r="C8" s="121"/>
      <c r="D8" s="121"/>
      <c r="E8" s="121"/>
      <c r="F8" s="121"/>
      <c r="G8" s="269"/>
      <c r="H8" s="121"/>
      <c r="I8" s="121"/>
      <c r="J8" s="121"/>
    </row>
    <row r="9" ht="29.55" spans="1:11">
      <c r="A9" s="6" t="s">
        <v>178</v>
      </c>
      <c r="B9" s="7" t="s">
        <v>179</v>
      </c>
      <c r="C9" s="7" t="s">
        <v>193</v>
      </c>
      <c r="D9" s="7" t="s">
        <v>194</v>
      </c>
      <c r="E9" s="7" t="s">
        <v>195</v>
      </c>
      <c r="F9" s="241" t="s">
        <v>183</v>
      </c>
      <c r="G9" s="7" t="s">
        <v>196</v>
      </c>
      <c r="H9" s="7" t="s">
        <v>197</v>
      </c>
      <c r="I9" s="264" t="s">
        <v>186</v>
      </c>
      <c r="K9" s="9" t="s">
        <v>187</v>
      </c>
    </row>
    <row r="10" ht="72" spans="1:12">
      <c r="A10" s="242">
        <v>1</v>
      </c>
      <c r="B10" s="270" t="s">
        <v>198</v>
      </c>
      <c r="C10" s="270" t="s">
        <v>222</v>
      </c>
      <c r="D10" s="270" t="s">
        <v>223</v>
      </c>
      <c r="E10" s="244" t="s">
        <v>224</v>
      </c>
      <c r="F10" s="271">
        <v>2012</v>
      </c>
      <c r="G10" s="272"/>
      <c r="H10" s="271">
        <v>5</v>
      </c>
      <c r="I10" s="277">
        <v>7</v>
      </c>
      <c r="K10" s="14">
        <v>7</v>
      </c>
      <c r="L10" s="26" t="s">
        <v>221</v>
      </c>
    </row>
    <row r="11" spans="1:11">
      <c r="A11" s="273">
        <f>A10+1</f>
        <v>2</v>
      </c>
      <c r="B11" s="253"/>
      <c r="C11" s="253"/>
      <c r="D11" s="253"/>
      <c r="E11" s="251"/>
      <c r="F11" s="252"/>
      <c r="G11" s="252"/>
      <c r="H11" s="252"/>
      <c r="I11" s="266"/>
      <c r="K11" s="67"/>
    </row>
    <row r="12" spans="1:9">
      <c r="A12" s="273">
        <f t="shared" ref="A12:A19" si="0">A11+1</f>
        <v>3</v>
      </c>
      <c r="B12" s="253"/>
      <c r="C12" s="254"/>
      <c r="D12" s="253"/>
      <c r="E12" s="251"/>
      <c r="F12" s="252"/>
      <c r="G12" s="252"/>
      <c r="H12" s="252"/>
      <c r="I12" s="266"/>
    </row>
    <row r="13" spans="1:9">
      <c r="A13" s="273">
        <f t="shared" si="0"/>
        <v>4</v>
      </c>
      <c r="B13" s="253"/>
      <c r="C13" s="254"/>
      <c r="D13" s="253"/>
      <c r="E13" s="251"/>
      <c r="F13" s="252"/>
      <c r="G13" s="252"/>
      <c r="H13" s="252"/>
      <c r="I13" s="266"/>
    </row>
    <row r="14" spans="1:9">
      <c r="A14" s="273">
        <f t="shared" si="0"/>
        <v>5</v>
      </c>
      <c r="B14" s="274"/>
      <c r="C14" s="274"/>
      <c r="D14" s="274"/>
      <c r="E14" s="274"/>
      <c r="F14" s="274"/>
      <c r="G14" s="252"/>
      <c r="H14" s="274"/>
      <c r="I14" s="278"/>
    </row>
    <row r="15" spans="1:9">
      <c r="A15" s="273">
        <f t="shared" si="0"/>
        <v>6</v>
      </c>
      <c r="B15" s="274"/>
      <c r="C15" s="274"/>
      <c r="D15" s="274"/>
      <c r="E15" s="274"/>
      <c r="F15" s="274"/>
      <c r="G15" s="252"/>
      <c r="H15" s="274"/>
      <c r="I15" s="278"/>
    </row>
    <row r="16" spans="1:9">
      <c r="A16" s="273">
        <f t="shared" si="0"/>
        <v>7</v>
      </c>
      <c r="B16" s="274"/>
      <c r="C16" s="274"/>
      <c r="D16" s="274"/>
      <c r="E16" s="274"/>
      <c r="F16" s="274"/>
      <c r="G16" s="252"/>
      <c r="H16" s="274"/>
      <c r="I16" s="278"/>
    </row>
    <row r="17" spans="1:9">
      <c r="A17" s="273">
        <f t="shared" si="0"/>
        <v>8</v>
      </c>
      <c r="B17" s="274"/>
      <c r="C17" s="274"/>
      <c r="D17" s="274"/>
      <c r="E17" s="274"/>
      <c r="F17" s="274"/>
      <c r="G17" s="252"/>
      <c r="H17" s="274"/>
      <c r="I17" s="278"/>
    </row>
    <row r="18" spans="1:9">
      <c r="A18" s="273">
        <f t="shared" si="0"/>
        <v>9</v>
      </c>
      <c r="B18" s="274"/>
      <c r="C18" s="274"/>
      <c r="D18" s="274"/>
      <c r="E18" s="274"/>
      <c r="F18" s="274"/>
      <c r="G18" s="252"/>
      <c r="H18" s="274"/>
      <c r="I18" s="278"/>
    </row>
    <row r="19" ht="15.15" spans="1:9">
      <c r="A19" s="275">
        <f t="shared" si="0"/>
        <v>10</v>
      </c>
      <c r="B19" s="276"/>
      <c r="C19" s="276"/>
      <c r="D19" s="276"/>
      <c r="E19" s="276"/>
      <c r="F19" s="276"/>
      <c r="G19" s="259"/>
      <c r="H19" s="276"/>
      <c r="I19" s="279"/>
    </row>
    <row r="20" customFormat="1" ht="16.35" spans="1:10">
      <c r="A20" s="260"/>
      <c r="B20" s="3"/>
      <c r="C20" s="3"/>
      <c r="D20" s="3"/>
      <c r="E20" s="3"/>
      <c r="F20" s="3"/>
      <c r="G20" s="3"/>
      <c r="H20" s="24" t="str">
        <f>"Total "&amp;LEFT(A7,2)</f>
        <v>Total I9</v>
      </c>
      <c r="I20" s="43">
        <f>SUM(I10:I19)</f>
        <v>7</v>
      </c>
      <c r="J20" s="28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5"/>
  <sheetViews>
    <sheetView workbookViewId="0">
      <selection activeCell="K15" sqref="K15"/>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39" customHeight="1" spans="1:9">
      <c r="A7" s="121" t="str">
        <f>'Descriere indicatori'!B13&amp;". "&amp;'Descriere indicatori'!C13</f>
        <v>I10. Studii in extenso apărute în volume colective publicate la edituri recunoscute în domeniu*, precum şi studiile aferente proiectelor* </v>
      </c>
      <c r="B7" s="121"/>
      <c r="C7" s="121"/>
      <c r="D7" s="121"/>
      <c r="E7" s="121"/>
      <c r="F7" s="121"/>
      <c r="G7" s="121"/>
      <c r="H7" s="121"/>
      <c r="I7" s="121"/>
    </row>
    <row r="8" customFormat="1" ht="17.25" customHeight="1" spans="1:9">
      <c r="A8" s="138"/>
      <c r="B8" s="121"/>
      <c r="C8" s="121"/>
      <c r="D8" s="121"/>
      <c r="E8" s="121"/>
      <c r="F8" s="121"/>
      <c r="G8" s="121"/>
      <c r="H8" s="121"/>
      <c r="I8" s="121"/>
    </row>
    <row r="9" ht="29.55" spans="1:11">
      <c r="A9" s="6" t="s">
        <v>178</v>
      </c>
      <c r="B9" s="7" t="s">
        <v>179</v>
      </c>
      <c r="C9" s="7" t="s">
        <v>193</v>
      </c>
      <c r="D9" s="7" t="s">
        <v>194</v>
      </c>
      <c r="E9" s="7" t="s">
        <v>195</v>
      </c>
      <c r="F9" s="241" t="s">
        <v>183</v>
      </c>
      <c r="G9" s="7" t="s">
        <v>196</v>
      </c>
      <c r="H9" s="7" t="s">
        <v>197</v>
      </c>
      <c r="I9" s="264" t="s">
        <v>186</v>
      </c>
      <c r="K9" s="9" t="s">
        <v>187</v>
      </c>
    </row>
    <row r="10" ht="43.2" spans="1:12">
      <c r="A10" s="242">
        <v>1</v>
      </c>
      <c r="B10" s="243" t="s">
        <v>225</v>
      </c>
      <c r="C10" s="244" t="s">
        <v>226</v>
      </c>
      <c r="D10" s="245" t="s">
        <v>227</v>
      </c>
      <c r="E10" s="246" t="s">
        <v>228</v>
      </c>
      <c r="F10" s="244" t="s">
        <v>229</v>
      </c>
      <c r="G10" s="244" t="s">
        <v>230</v>
      </c>
      <c r="H10" s="244" t="s">
        <v>231</v>
      </c>
      <c r="I10" s="35">
        <v>5</v>
      </c>
      <c r="J10" s="265"/>
      <c r="K10" s="14" t="s">
        <v>232</v>
      </c>
      <c r="L10" s="26" t="s">
        <v>233</v>
      </c>
    </row>
    <row r="11" ht="28.8" spans="1:12">
      <c r="A11" s="247">
        <f>A10+1</f>
        <v>2</v>
      </c>
      <c r="B11" s="248" t="s">
        <v>198</v>
      </c>
      <c r="C11" s="249" t="s">
        <v>234</v>
      </c>
      <c r="D11" s="250" t="s">
        <v>235</v>
      </c>
      <c r="E11" s="251" t="s">
        <v>236</v>
      </c>
      <c r="F11" s="249" t="s">
        <v>229</v>
      </c>
      <c r="G11" s="249"/>
      <c r="H11" s="249" t="s">
        <v>237</v>
      </c>
      <c r="I11" s="38">
        <v>5</v>
      </c>
      <c r="J11" s="265"/>
      <c r="K11" s="67"/>
      <c r="L11" s="26" t="s">
        <v>238</v>
      </c>
    </row>
    <row r="12" ht="28.8" spans="1:9">
      <c r="A12" s="247">
        <f t="shared" ref="A12:A19" si="0">A11+1</f>
        <v>3</v>
      </c>
      <c r="B12" s="248" t="s">
        <v>198</v>
      </c>
      <c r="C12" s="248" t="s">
        <v>239</v>
      </c>
      <c r="D12" s="248" t="s">
        <v>240</v>
      </c>
      <c r="E12" s="17" t="s">
        <v>236</v>
      </c>
      <c r="F12" s="252">
        <v>2020</v>
      </c>
      <c r="G12" s="252"/>
      <c r="H12" s="252">
        <v>4</v>
      </c>
      <c r="I12" s="266">
        <v>5</v>
      </c>
    </row>
    <row r="13" ht="28.8" spans="1:9">
      <c r="A13" s="247">
        <f t="shared" si="0"/>
        <v>4</v>
      </c>
      <c r="B13" s="250" t="s">
        <v>241</v>
      </c>
      <c r="C13" s="250" t="s">
        <v>242</v>
      </c>
      <c r="D13" s="248" t="s">
        <v>243</v>
      </c>
      <c r="E13" s="17" t="s">
        <v>244</v>
      </c>
      <c r="F13" s="252">
        <v>2014</v>
      </c>
      <c r="G13" s="252">
        <v>124</v>
      </c>
      <c r="H13" s="252">
        <v>10</v>
      </c>
      <c r="I13" s="266">
        <v>5</v>
      </c>
    </row>
    <row r="14" spans="1:9">
      <c r="A14" s="247">
        <f t="shared" si="0"/>
        <v>5</v>
      </c>
      <c r="B14" s="248"/>
      <c r="C14" s="250"/>
      <c r="D14" s="250"/>
      <c r="E14" s="251"/>
      <c r="F14" s="252"/>
      <c r="G14" s="252"/>
      <c r="H14" s="252"/>
      <c r="I14" s="266"/>
    </row>
    <row r="15" spans="1:9">
      <c r="A15" s="247">
        <f t="shared" si="0"/>
        <v>6</v>
      </c>
      <c r="B15" s="253"/>
      <c r="C15" s="253"/>
      <c r="D15" s="253"/>
      <c r="E15" s="251"/>
      <c r="F15" s="252"/>
      <c r="G15" s="252"/>
      <c r="H15" s="252"/>
      <c r="I15" s="266"/>
    </row>
    <row r="16" spans="1:9">
      <c r="A16" s="247">
        <f t="shared" si="0"/>
        <v>7</v>
      </c>
      <c r="B16" s="253"/>
      <c r="C16" s="254"/>
      <c r="D16" s="253"/>
      <c r="E16" s="251"/>
      <c r="F16" s="252"/>
      <c r="G16" s="252"/>
      <c r="H16" s="252"/>
      <c r="I16" s="266"/>
    </row>
    <row r="17" spans="1:9">
      <c r="A17" s="247">
        <f t="shared" si="0"/>
        <v>8</v>
      </c>
      <c r="B17" s="253"/>
      <c r="C17" s="254"/>
      <c r="D17" s="253"/>
      <c r="E17" s="251"/>
      <c r="F17" s="252"/>
      <c r="G17" s="252"/>
      <c r="H17" s="252"/>
      <c r="I17" s="266"/>
    </row>
    <row r="18" spans="1:9">
      <c r="A18" s="247">
        <f t="shared" si="0"/>
        <v>9</v>
      </c>
      <c r="B18" s="251"/>
      <c r="C18" s="17"/>
      <c r="D18" s="17"/>
      <c r="E18" s="17"/>
      <c r="F18" s="252"/>
      <c r="G18" s="252"/>
      <c r="H18" s="252"/>
      <c r="I18" s="266"/>
    </row>
    <row r="19" ht="15.15" spans="1:9">
      <c r="A19" s="255">
        <f t="shared" si="0"/>
        <v>10</v>
      </c>
      <c r="B19" s="256"/>
      <c r="C19" s="257"/>
      <c r="D19" s="257"/>
      <c r="E19" s="258"/>
      <c r="F19" s="259"/>
      <c r="G19" s="259"/>
      <c r="H19" s="259"/>
      <c r="I19" s="267"/>
    </row>
    <row r="20" ht="15.15" spans="1:9">
      <c r="A20" s="260"/>
      <c r="B20" s="261"/>
      <c r="C20" s="262"/>
      <c r="D20" s="263"/>
      <c r="E20" s="263"/>
      <c r="F20" s="263"/>
      <c r="G20" s="263"/>
      <c r="H20" s="24" t="str">
        <f>"Total "&amp;LEFT(A7,3)</f>
        <v>Total I10</v>
      </c>
      <c r="I20" s="268">
        <f>SUM(I10:I19)</f>
        <v>20</v>
      </c>
    </row>
    <row r="21" spans="1:4">
      <c r="A21" s="80"/>
      <c r="B21" s="235"/>
      <c r="C21" s="79"/>
      <c r="D21" s="8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row r="23" ht="48" customHeight="1" spans="1:9">
      <c r="A23"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111"/>
      <c r="C23" s="111"/>
      <c r="D23" s="111"/>
      <c r="E23" s="111"/>
      <c r="F23" s="111"/>
      <c r="G23" s="111"/>
      <c r="H23" s="111"/>
      <c r="I23" s="111"/>
    </row>
    <row r="24" spans="1:4">
      <c r="A24" s="80"/>
      <c r="B24" s="79"/>
      <c r="C24" s="79"/>
      <c r="D24" s="80"/>
    </row>
    <row r="25" spans="1:3">
      <c r="A25" s="80"/>
      <c r="B25" s="79"/>
      <c r="C25" s="79"/>
    </row>
  </sheetData>
  <mergeCells count="4">
    <mergeCell ref="A6:I6"/>
    <mergeCell ref="A7:I7"/>
    <mergeCell ref="A22:I22"/>
    <mergeCell ref="A23:I23"/>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6"/>
  <sheetViews>
    <sheetView workbookViewId="0">
      <selection activeCell="I20" sqref="I2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6.86111111111111" customWidth="1"/>
    <col min="6" max="6" width="10.5740740740741" customWidth="1"/>
    <col min="7" max="7" width="16"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10">
      <c r="A6" s="138" t="s">
        <v>177</v>
      </c>
      <c r="B6" s="138"/>
      <c r="C6" s="138"/>
      <c r="D6" s="138"/>
      <c r="E6" s="138"/>
      <c r="F6" s="138"/>
      <c r="G6" s="138"/>
      <c r="H6" s="138"/>
      <c r="I6" s="138"/>
      <c r="J6" s="216"/>
    </row>
    <row r="7" ht="39" customHeight="1" spans="1:10">
      <c r="A7" s="121" t="str">
        <f>'Descriere indicatori'!B14&amp;"a. "&amp;'Descriere indicatori'!C14</f>
        <v>I11a. Publicaţii in extenso în lucrări ale conferinţelor ştiinţifice de arhitectură, urbanism, peisagistică, design şi restaurare, precum şi ale ştiinţelor conexe - pentru specializări transdisciplinare, la nivel internaţional / naţional / local </v>
      </c>
      <c r="B7" s="121"/>
      <c r="C7" s="121"/>
      <c r="D7" s="121"/>
      <c r="E7" s="121"/>
      <c r="F7" s="121"/>
      <c r="G7" s="121"/>
      <c r="H7" s="121"/>
      <c r="I7" s="121"/>
      <c r="J7" s="138"/>
    </row>
    <row r="8" ht="19.5" customHeight="1" spans="1:10">
      <c r="A8" s="5"/>
      <c r="B8" s="5"/>
      <c r="C8" s="5"/>
      <c r="D8" s="5"/>
      <c r="E8" s="5"/>
      <c r="F8" s="5"/>
      <c r="G8" s="5"/>
      <c r="H8" s="5"/>
      <c r="I8" s="5"/>
      <c r="J8" s="138"/>
    </row>
    <row r="9" ht="63" customHeight="1" spans="1:11">
      <c r="A9" s="218" t="s">
        <v>178</v>
      </c>
      <c r="B9" s="219" t="s">
        <v>179</v>
      </c>
      <c r="C9" s="220" t="s">
        <v>220</v>
      </c>
      <c r="D9" s="220" t="s">
        <v>245</v>
      </c>
      <c r="E9" s="219" t="s">
        <v>183</v>
      </c>
      <c r="F9" s="220" t="s">
        <v>246</v>
      </c>
      <c r="G9" s="220" t="s">
        <v>247</v>
      </c>
      <c r="H9" s="219" t="s">
        <v>248</v>
      </c>
      <c r="I9" s="85" t="s">
        <v>25</v>
      </c>
      <c r="J9" s="113"/>
      <c r="K9" s="9" t="s">
        <v>187</v>
      </c>
    </row>
    <row r="10" ht="15.6" spans="1:12">
      <c r="A10" s="221">
        <v>1</v>
      </c>
      <c r="B10" s="222"/>
      <c r="C10" s="223"/>
      <c r="D10" s="223"/>
      <c r="E10" s="224"/>
      <c r="F10" s="224"/>
      <c r="G10" s="222"/>
      <c r="H10" s="222"/>
      <c r="I10" s="236"/>
      <c r="K10" s="14" t="s">
        <v>249</v>
      </c>
      <c r="L10" s="26" t="s">
        <v>250</v>
      </c>
    </row>
    <row r="11" ht="15.6" spans="1:11">
      <c r="A11" s="225">
        <f>A10+1</f>
        <v>2</v>
      </c>
      <c r="B11" s="226"/>
      <c r="C11" s="226"/>
      <c r="D11" s="226"/>
      <c r="E11" s="227"/>
      <c r="F11" s="226"/>
      <c r="G11" s="226"/>
      <c r="H11" s="227"/>
      <c r="I11" s="237"/>
      <c r="K11" s="67"/>
    </row>
    <row r="12" ht="15.6" spans="1:9">
      <c r="A12" s="225">
        <f t="shared" ref="A12:A19" si="0">A11+1</f>
        <v>3</v>
      </c>
      <c r="B12" s="226"/>
      <c r="C12" s="226"/>
      <c r="D12" s="226"/>
      <c r="E12" s="227"/>
      <c r="F12" s="227"/>
      <c r="G12" s="226"/>
      <c r="H12" s="227"/>
      <c r="I12" s="237"/>
    </row>
    <row r="13" ht="15.6" spans="1:9">
      <c r="A13" s="225">
        <f t="shared" si="0"/>
        <v>4</v>
      </c>
      <c r="B13" s="226"/>
      <c r="C13" s="226"/>
      <c r="D13" s="226"/>
      <c r="E13" s="226"/>
      <c r="F13" s="227"/>
      <c r="G13" s="226"/>
      <c r="H13" s="226"/>
      <c r="I13" s="237"/>
    </row>
    <row r="14" ht="15.6" spans="1:9">
      <c r="A14" s="225">
        <f t="shared" si="0"/>
        <v>5</v>
      </c>
      <c r="B14" s="226"/>
      <c r="C14" s="226"/>
      <c r="D14" s="226"/>
      <c r="E14" s="226"/>
      <c r="F14" s="226"/>
      <c r="G14" s="226"/>
      <c r="H14" s="226"/>
      <c r="I14" s="237"/>
    </row>
    <row r="15" ht="15.6" spans="1:9">
      <c r="A15" s="225">
        <f t="shared" si="0"/>
        <v>6</v>
      </c>
      <c r="B15" s="227"/>
      <c r="C15" s="226"/>
      <c r="D15" s="226"/>
      <c r="E15" s="227"/>
      <c r="F15" s="227"/>
      <c r="G15" s="227"/>
      <c r="H15" s="227"/>
      <c r="I15" s="237"/>
    </row>
    <row r="16" ht="15.6" spans="1:9">
      <c r="A16" s="225">
        <f t="shared" si="0"/>
        <v>7</v>
      </c>
      <c r="B16" s="227"/>
      <c r="C16" s="227"/>
      <c r="D16" s="226"/>
      <c r="E16" s="227"/>
      <c r="F16" s="227"/>
      <c r="G16" s="226"/>
      <c r="H16" s="227"/>
      <c r="I16" s="237"/>
    </row>
    <row r="17" ht="15.6" spans="1:9">
      <c r="A17" s="225">
        <f t="shared" si="0"/>
        <v>8</v>
      </c>
      <c r="B17" s="226"/>
      <c r="C17" s="226"/>
      <c r="D17" s="226"/>
      <c r="E17" s="227"/>
      <c r="F17" s="227"/>
      <c r="G17" s="226"/>
      <c r="H17" s="227"/>
      <c r="I17" s="237"/>
    </row>
    <row r="18" ht="15.6" spans="1:10">
      <c r="A18" s="225">
        <f t="shared" si="0"/>
        <v>9</v>
      </c>
      <c r="B18" s="226"/>
      <c r="C18" s="226"/>
      <c r="D18" s="226"/>
      <c r="E18" s="226"/>
      <c r="F18" s="226"/>
      <c r="G18" s="228"/>
      <c r="H18" s="226"/>
      <c r="I18" s="238"/>
      <c r="J18" s="137"/>
    </row>
    <row r="19" ht="16.35" spans="1:9">
      <c r="A19" s="229">
        <f t="shared" si="0"/>
        <v>10</v>
      </c>
      <c r="B19" s="230"/>
      <c r="C19" s="231"/>
      <c r="D19" s="230"/>
      <c r="E19" s="230"/>
      <c r="F19" s="231"/>
      <c r="G19" s="231"/>
      <c r="H19" s="231"/>
      <c r="I19" s="239"/>
    </row>
    <row r="20" ht="16.35" spans="1:9">
      <c r="A20" s="232"/>
      <c r="C20" s="80"/>
      <c r="D20" s="233"/>
      <c r="E20" s="79"/>
      <c r="H20" s="24" t="str">
        <f>"Total "&amp;LEFT(A7,4)</f>
        <v>Total I11a</v>
      </c>
      <c r="I20" s="240">
        <f>SUM(I10:I19)</f>
        <v>0</v>
      </c>
    </row>
    <row r="21" ht="15.6" spans="1:5">
      <c r="A21" s="234"/>
      <c r="C21" s="80"/>
      <c r="D21" s="235"/>
      <c r="E21" s="79"/>
    </row>
    <row r="22" spans="3:7">
      <c r="C22" s="80"/>
      <c r="D22" s="235"/>
      <c r="E22" s="79"/>
      <c r="F22" s="80"/>
      <c r="G22" s="80"/>
    </row>
    <row r="23" spans="3:7">
      <c r="C23" s="80"/>
      <c r="D23" s="233"/>
      <c r="E23" s="79"/>
      <c r="F23" s="80"/>
      <c r="G23" s="80"/>
    </row>
    <row r="24" spans="3:7">
      <c r="C24" s="80"/>
      <c r="D24" s="233"/>
      <c r="E24" s="79"/>
      <c r="F24" s="80"/>
      <c r="G24" s="80"/>
    </row>
    <row r="25" spans="3:7">
      <c r="C25" s="80"/>
      <c r="D25" s="233"/>
      <c r="E25" s="79"/>
      <c r="F25" s="80"/>
      <c r="G25" s="80"/>
    </row>
    <row r="26" spans="3:7">
      <c r="C26" s="80"/>
      <c r="D26" s="235"/>
      <c r="E26" s="79"/>
      <c r="F26" s="80"/>
      <c r="G26" s="80"/>
    </row>
  </sheetData>
  <mergeCells count="2">
    <mergeCell ref="A6:I6"/>
    <mergeCell ref="A7:I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1"/>
  <sheetViews>
    <sheetView topLeftCell="A4" workbookViewId="0">
      <selection activeCell="L11" sqref="L11"/>
    </sheetView>
  </sheetViews>
  <sheetFormatPr defaultColWidth="9" defaultRowHeight="14.4"/>
  <cols>
    <col min="1" max="1" width="5.13888888888889" customWidth="1"/>
    <col min="2" max="2" width="21.4259259259259" customWidth="1"/>
    <col min="3" max="3" width="31.4259259259259" customWidth="1"/>
    <col min="4" max="4" width="27.4259259259259" customWidth="1"/>
    <col min="5" max="5" width="6.86111111111111" customWidth="1"/>
    <col min="6" max="6" width="10.5740740740741" customWidth="1"/>
    <col min="7" max="7" width="16" customWidth="1"/>
    <col min="8" max="8" width="9.71296296296296" customWidth="1"/>
  </cols>
  <sheetData>
    <row r="1" ht="15.6" spans="1:4">
      <c r="A1" s="27" t="str">
        <f>'Date initiale'!C3</f>
        <v>Universitatea de Arhitectură și Urbanism "Ion Mincu" București</v>
      </c>
      <c r="B1" s="27"/>
      <c r="C1" s="27"/>
      <c r="D1" s="29"/>
    </row>
    <row r="2" ht="15.6" spans="1:4">
      <c r="A2" s="27" t="str">
        <f>'Date initiale'!B4&amp;" "&amp;'Date initiale'!C4</f>
        <v>Facultatea ARHITECTURA</v>
      </c>
      <c r="B2" s="27"/>
      <c r="C2" s="27"/>
      <c r="D2" s="29"/>
    </row>
    <row r="3" ht="15.6" spans="1:4">
      <c r="A3" s="27" t="str">
        <f>'Date initiale'!B5&amp;" "&amp;'Date initiale'!C5</f>
        <v>Departamentul Bazele Proiectării</v>
      </c>
      <c r="B3" s="27"/>
      <c r="C3" s="27"/>
      <c r="D3" s="29"/>
    </row>
    <row r="4" spans="1:3">
      <c r="A4" s="3" t="str">
        <f>'Date initiale'!C6&amp;", "&amp;'Date initiale'!C7</f>
        <v>Călin Alexandru, Conferențiar Poziția 27</v>
      </c>
      <c r="B4" s="3"/>
      <c r="C4" s="3"/>
    </row>
    <row r="5" customFormat="1" spans="1:3">
      <c r="A5" s="3"/>
      <c r="B5" s="3"/>
      <c r="C5" s="3"/>
    </row>
    <row r="6" ht="15.6" spans="1:10">
      <c r="A6" s="138" t="s">
        <v>177</v>
      </c>
      <c r="B6" s="138"/>
      <c r="C6" s="138"/>
      <c r="D6" s="138"/>
      <c r="E6" s="138"/>
      <c r="F6" s="138"/>
      <c r="G6" s="138"/>
      <c r="H6" s="138"/>
      <c r="I6" s="216"/>
      <c r="J6" s="216"/>
    </row>
    <row r="7" ht="48" customHeight="1" spans="1:10">
      <c r="A7" s="12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121"/>
      <c r="C7" s="121"/>
      <c r="D7" s="121"/>
      <c r="E7" s="121"/>
      <c r="F7" s="121"/>
      <c r="G7" s="121"/>
      <c r="H7" s="121"/>
      <c r="I7" s="122"/>
      <c r="J7" s="122"/>
    </row>
    <row r="8" ht="21.75" customHeight="1" spans="1:8">
      <c r="A8" s="205"/>
      <c r="B8" s="205"/>
      <c r="C8" s="205"/>
      <c r="D8" s="205"/>
      <c r="E8" s="205"/>
      <c r="F8" s="205"/>
      <c r="G8" s="205"/>
      <c r="H8" s="205"/>
    </row>
    <row r="9" ht="29.55" spans="1:10">
      <c r="A9" s="6" t="s">
        <v>178</v>
      </c>
      <c r="B9" s="84" t="s">
        <v>179</v>
      </c>
      <c r="C9" s="84" t="s">
        <v>251</v>
      </c>
      <c r="D9" s="84" t="s">
        <v>252</v>
      </c>
      <c r="E9" s="84" t="s">
        <v>253</v>
      </c>
      <c r="F9" s="84" t="s">
        <v>254</v>
      </c>
      <c r="G9" s="206" t="s">
        <v>255</v>
      </c>
      <c r="H9" s="85" t="s">
        <v>25</v>
      </c>
      <c r="J9" s="9" t="s">
        <v>187</v>
      </c>
    </row>
    <row r="10" ht="100.8" spans="1:11">
      <c r="A10" s="179">
        <v>1</v>
      </c>
      <c r="B10" s="180" t="s">
        <v>256</v>
      </c>
      <c r="C10" s="190" t="s">
        <v>257</v>
      </c>
      <c r="D10" s="207" t="s">
        <v>258</v>
      </c>
      <c r="E10" s="151">
        <v>2019</v>
      </c>
      <c r="F10" s="208"/>
      <c r="G10" s="209" t="s">
        <v>259</v>
      </c>
      <c r="H10" s="193">
        <v>15</v>
      </c>
      <c r="J10" s="14" t="s">
        <v>260</v>
      </c>
      <c r="K10" s="26" t="s">
        <v>261</v>
      </c>
    </row>
    <row r="11" ht="100.8" spans="1:10">
      <c r="A11" s="90">
        <f>A10+1</f>
        <v>2</v>
      </c>
      <c r="B11" s="93" t="s">
        <v>256</v>
      </c>
      <c r="C11" s="93" t="s">
        <v>262</v>
      </c>
      <c r="D11" s="93" t="s">
        <v>258</v>
      </c>
      <c r="E11" s="93">
        <v>2019</v>
      </c>
      <c r="F11" s="93"/>
      <c r="G11" s="210" t="s">
        <v>259</v>
      </c>
      <c r="H11" s="38">
        <v>15</v>
      </c>
      <c r="J11" s="14" t="s">
        <v>263</v>
      </c>
    </row>
    <row r="12" ht="15.6" spans="1:10">
      <c r="A12" s="90">
        <f t="shared" ref="A12:A19" si="0">A11+1</f>
        <v>3</v>
      </c>
      <c r="B12" s="168"/>
      <c r="C12" s="168"/>
      <c r="D12" s="168"/>
      <c r="E12" s="168"/>
      <c r="F12" s="168"/>
      <c r="G12" s="211"/>
      <c r="H12" s="118"/>
      <c r="I12" s="217"/>
      <c r="J12" s="14" t="s">
        <v>264</v>
      </c>
    </row>
    <row r="13" ht="15.6" spans="1:9">
      <c r="A13" s="90">
        <f t="shared" si="0"/>
        <v>4</v>
      </c>
      <c r="B13" s="93"/>
      <c r="C13" s="93"/>
      <c r="D13" s="93"/>
      <c r="E13" s="93"/>
      <c r="F13" s="93"/>
      <c r="G13" s="210"/>
      <c r="H13" s="38"/>
      <c r="I13" s="217"/>
    </row>
    <row r="14" customFormat="1" spans="1:8">
      <c r="A14" s="90">
        <f t="shared" si="0"/>
        <v>5</v>
      </c>
      <c r="B14" s="93"/>
      <c r="C14" s="93"/>
      <c r="D14" s="93"/>
      <c r="E14" s="93"/>
      <c r="F14" s="93"/>
      <c r="G14" s="210"/>
      <c r="H14" s="38"/>
    </row>
    <row r="15" customFormat="1" ht="15.6" spans="1:9">
      <c r="A15" s="90">
        <f t="shared" si="0"/>
        <v>6</v>
      </c>
      <c r="B15" s="93"/>
      <c r="C15" s="93"/>
      <c r="D15" s="93"/>
      <c r="E15" s="93"/>
      <c r="F15" s="93"/>
      <c r="G15" s="210"/>
      <c r="H15" s="38"/>
      <c r="I15" s="217"/>
    </row>
    <row r="16" customFormat="1" spans="1:8">
      <c r="A16" s="90">
        <f t="shared" si="0"/>
        <v>7</v>
      </c>
      <c r="B16" s="93"/>
      <c r="C16" s="93"/>
      <c r="D16" s="93"/>
      <c r="E16" s="93"/>
      <c r="F16" s="93"/>
      <c r="G16" s="210"/>
      <c r="H16" s="38"/>
    </row>
    <row r="17" customFormat="1" ht="15.6" spans="1:9">
      <c r="A17" s="90">
        <f t="shared" si="0"/>
        <v>8</v>
      </c>
      <c r="B17" s="168"/>
      <c r="C17" s="168"/>
      <c r="D17" s="168"/>
      <c r="E17" s="168"/>
      <c r="F17" s="168"/>
      <c r="G17" s="211"/>
      <c r="H17" s="118"/>
      <c r="I17" s="217"/>
    </row>
    <row r="18" customFormat="1" ht="15.6" spans="1:9">
      <c r="A18" s="90">
        <f t="shared" si="0"/>
        <v>9</v>
      </c>
      <c r="B18" s="93"/>
      <c r="C18" s="93"/>
      <c r="D18" s="93"/>
      <c r="E18" s="93"/>
      <c r="F18" s="93"/>
      <c r="G18" s="210"/>
      <c r="H18" s="38"/>
      <c r="I18" s="217"/>
    </row>
    <row r="19" ht="15.15" spans="1:8">
      <c r="A19" s="94">
        <f t="shared" si="0"/>
        <v>10</v>
      </c>
      <c r="B19" s="97"/>
      <c r="C19" s="97"/>
      <c r="D19" s="97"/>
      <c r="E19" s="97"/>
      <c r="F19" s="212"/>
      <c r="G19" s="213"/>
      <c r="H19" s="98"/>
    </row>
    <row r="20" ht="15.15" spans="1:8">
      <c r="A20" s="214"/>
      <c r="B20" s="135"/>
      <c r="C20" s="135"/>
      <c r="D20" s="135"/>
      <c r="E20" s="135"/>
      <c r="F20" s="100"/>
      <c r="G20" s="64" t="str">
        <f>"Total "&amp;LEFT(A7,4)</f>
        <v>Total I11b</v>
      </c>
      <c r="H20" s="136">
        <f>SUM(H10:H19)</f>
        <v>30</v>
      </c>
    </row>
    <row r="21" ht="15.6" spans="1:8">
      <c r="A21" s="215"/>
      <c r="B21" s="215"/>
      <c r="C21" s="215"/>
      <c r="D21" s="215"/>
      <c r="E21" s="215"/>
      <c r="F21" s="215"/>
      <c r="G21" s="215"/>
      <c r="H21" s="215"/>
    </row>
  </sheetData>
  <mergeCells count="2">
    <mergeCell ref="A6:H6"/>
    <mergeCell ref="A7:H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J28"/>
  <sheetViews>
    <sheetView topLeftCell="A7" workbookViewId="0">
      <selection activeCell="K21" sqref="K21"/>
    </sheetView>
  </sheetViews>
  <sheetFormatPr defaultColWidth="9" defaultRowHeight="14.4"/>
  <cols>
    <col min="1" max="1" width="5.13888888888889" customWidth="1"/>
    <col min="2" max="2" width="22.1388888888889" customWidth="1"/>
    <col min="3" max="3" width="35.712962962963" customWidth="1"/>
    <col min="4" max="4" width="38.8611111111111" customWidth="1"/>
    <col min="5" max="5" width="6.86111111111111" customWidth="1"/>
    <col min="6" max="6" width="10.5740740740741" customWidth="1"/>
    <col min="7" max="7"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7">
      <c r="A6" s="188" t="s">
        <v>177</v>
      </c>
      <c r="B6" s="188"/>
      <c r="C6" s="188"/>
      <c r="D6" s="188"/>
      <c r="E6" s="188"/>
      <c r="F6" s="188"/>
      <c r="G6" s="188"/>
    </row>
    <row r="7" ht="15.6" spans="1:8">
      <c r="A7" s="121" t="str">
        <f>'Descriere indicatori'!B14&amp;"c. "&amp;'Descriere indicatori'!C16</f>
        <v>I11c. Susţinere comunicare publică în cadrul conferinţelor, colocviilor, seminariilor internaţionale/naţionale</v>
      </c>
      <c r="B7" s="121"/>
      <c r="C7" s="121"/>
      <c r="D7" s="121"/>
      <c r="E7" s="121"/>
      <c r="F7" s="121"/>
      <c r="G7" s="121"/>
      <c r="H7" s="122"/>
    </row>
    <row r="8" customFormat="1" ht="16.35" spans="1:8">
      <c r="A8" s="121"/>
      <c r="B8" s="121"/>
      <c r="C8" s="121"/>
      <c r="D8" s="121"/>
      <c r="E8" s="121"/>
      <c r="F8" s="121"/>
      <c r="G8" s="121"/>
      <c r="H8" s="121"/>
    </row>
    <row r="9" ht="29.55" spans="1:9">
      <c r="A9" s="6" t="s">
        <v>178</v>
      </c>
      <c r="B9" s="84" t="s">
        <v>179</v>
      </c>
      <c r="C9" s="84" t="s">
        <v>265</v>
      </c>
      <c r="D9" s="84" t="s">
        <v>266</v>
      </c>
      <c r="E9" s="84" t="s">
        <v>253</v>
      </c>
      <c r="F9" s="84" t="s">
        <v>254</v>
      </c>
      <c r="G9" s="85" t="s">
        <v>25</v>
      </c>
      <c r="I9" s="9" t="s">
        <v>187</v>
      </c>
    </row>
    <row r="10" ht="28.8" spans="1:10">
      <c r="A10" s="189">
        <v>1</v>
      </c>
      <c r="B10" s="190" t="s">
        <v>198</v>
      </c>
      <c r="C10" s="191" t="s">
        <v>267</v>
      </c>
      <c r="D10" s="192" t="s">
        <v>268</v>
      </c>
      <c r="E10" s="151">
        <v>2006</v>
      </c>
      <c r="F10" s="151" t="s">
        <v>269</v>
      </c>
      <c r="G10" s="193">
        <v>5</v>
      </c>
      <c r="I10" s="14" t="s">
        <v>270</v>
      </c>
      <c r="J10" s="26" t="s">
        <v>271</v>
      </c>
    </row>
    <row r="11" ht="28.8" spans="1:7">
      <c r="A11" s="194">
        <f>A10+1</f>
        <v>2</v>
      </c>
      <c r="B11" s="195" t="s">
        <v>198</v>
      </c>
      <c r="C11" s="196" t="s">
        <v>272</v>
      </c>
      <c r="D11" s="197" t="s">
        <v>273</v>
      </c>
      <c r="E11" s="129">
        <v>2018</v>
      </c>
      <c r="F11" s="198" t="s">
        <v>274</v>
      </c>
      <c r="G11" s="130">
        <v>5</v>
      </c>
    </row>
    <row r="12" ht="28.8" spans="1:7">
      <c r="A12" s="194">
        <f t="shared" ref="A12:A19" si="0">A11+1</f>
        <v>3</v>
      </c>
      <c r="B12" s="195" t="s">
        <v>198</v>
      </c>
      <c r="C12" s="199" t="s">
        <v>275</v>
      </c>
      <c r="D12" s="129" t="s">
        <v>273</v>
      </c>
      <c r="E12" s="129">
        <v>2018</v>
      </c>
      <c r="F12" s="198" t="s">
        <v>276</v>
      </c>
      <c r="G12" s="130">
        <v>5</v>
      </c>
    </row>
    <row r="13" spans="1:7">
      <c r="A13" s="194">
        <f t="shared" si="0"/>
        <v>4</v>
      </c>
      <c r="B13" s="93" t="s">
        <v>198</v>
      </c>
      <c r="C13" s="93" t="s">
        <v>277</v>
      </c>
      <c r="D13" s="93" t="s">
        <v>278</v>
      </c>
      <c r="E13" s="93">
        <v>2018</v>
      </c>
      <c r="F13" s="93" t="s">
        <v>279</v>
      </c>
      <c r="G13" s="38">
        <v>5</v>
      </c>
    </row>
    <row r="14" spans="1:7">
      <c r="A14" s="194">
        <f t="shared" si="0"/>
        <v>5</v>
      </c>
      <c r="B14" s="93" t="s">
        <v>198</v>
      </c>
      <c r="C14" s="93" t="s">
        <v>280</v>
      </c>
      <c r="D14" s="93" t="s">
        <v>281</v>
      </c>
      <c r="E14" s="93">
        <v>2022</v>
      </c>
      <c r="F14" s="93" t="s">
        <v>282</v>
      </c>
      <c r="G14" s="38">
        <v>5</v>
      </c>
    </row>
    <row r="15" ht="28.8" spans="1:7">
      <c r="A15" s="194">
        <f t="shared" si="0"/>
        <v>6</v>
      </c>
      <c r="B15" s="93" t="s">
        <v>198</v>
      </c>
      <c r="C15" s="93" t="s">
        <v>283</v>
      </c>
      <c r="D15" s="93" t="s">
        <v>284</v>
      </c>
      <c r="E15" s="93">
        <v>2017</v>
      </c>
      <c r="F15" s="200" t="s">
        <v>285</v>
      </c>
      <c r="G15" s="38">
        <v>5</v>
      </c>
    </row>
    <row r="16" ht="28.8" spans="1:7">
      <c r="A16" s="194">
        <f t="shared" si="0"/>
        <v>7</v>
      </c>
      <c r="B16" s="93" t="s">
        <v>198</v>
      </c>
      <c r="C16" s="93" t="s">
        <v>286</v>
      </c>
      <c r="D16" s="93" t="s">
        <v>287</v>
      </c>
      <c r="E16" s="93">
        <v>2023</v>
      </c>
      <c r="F16" s="93" t="s">
        <v>288</v>
      </c>
      <c r="G16" s="38">
        <v>5</v>
      </c>
    </row>
    <row r="17" ht="28.8" spans="1:7">
      <c r="A17" s="194">
        <f t="shared" si="0"/>
        <v>8</v>
      </c>
      <c r="B17" s="93" t="s">
        <v>198</v>
      </c>
      <c r="C17" s="93" t="s">
        <v>289</v>
      </c>
      <c r="D17" s="93" t="s">
        <v>287</v>
      </c>
      <c r="E17" s="93">
        <v>2024</v>
      </c>
      <c r="F17" s="93" t="s">
        <v>290</v>
      </c>
      <c r="G17" s="38">
        <v>5</v>
      </c>
    </row>
    <row r="18" ht="28.8" spans="1:7">
      <c r="A18" s="194">
        <f t="shared" si="0"/>
        <v>9</v>
      </c>
      <c r="B18" s="93" t="s">
        <v>291</v>
      </c>
      <c r="C18" s="93" t="s">
        <v>292</v>
      </c>
      <c r="D18" s="93" t="s">
        <v>293</v>
      </c>
      <c r="E18" s="93">
        <v>2023</v>
      </c>
      <c r="F18" s="93" t="s">
        <v>294</v>
      </c>
      <c r="G18" s="38">
        <v>5</v>
      </c>
    </row>
    <row r="19" ht="28.8" spans="1:7">
      <c r="A19" s="181">
        <v>11</v>
      </c>
      <c r="B19" s="182" t="s">
        <v>198</v>
      </c>
      <c r="C19" s="183" t="s">
        <v>295</v>
      </c>
      <c r="D19" s="201" t="s">
        <v>296</v>
      </c>
      <c r="E19" s="182">
        <v>2023</v>
      </c>
      <c r="F19" s="182" t="s">
        <v>297</v>
      </c>
      <c r="G19" s="184">
        <v>5</v>
      </c>
    </row>
    <row r="20" ht="28.8" spans="1:7">
      <c r="A20" s="181">
        <v>12</v>
      </c>
      <c r="B20" s="182" t="s">
        <v>198</v>
      </c>
      <c r="C20" s="183" t="s">
        <v>298</v>
      </c>
      <c r="D20" s="201" t="s">
        <v>299</v>
      </c>
      <c r="E20" s="182">
        <v>2023</v>
      </c>
      <c r="F20" s="182" t="s">
        <v>300</v>
      </c>
      <c r="G20" s="184">
        <v>5</v>
      </c>
    </row>
    <row r="21" ht="29.55" spans="1:7">
      <c r="A21" s="185">
        <v>13</v>
      </c>
      <c r="B21" s="97" t="s">
        <v>198</v>
      </c>
      <c r="C21" s="186" t="s">
        <v>301</v>
      </c>
      <c r="D21" s="202" t="s">
        <v>302</v>
      </c>
      <c r="E21" s="97">
        <v>2023</v>
      </c>
      <c r="F21" s="97" t="s">
        <v>303</v>
      </c>
      <c r="G21" s="98">
        <v>5</v>
      </c>
    </row>
    <row r="22" ht="15.15" spans="1:7">
      <c r="A22" s="99"/>
      <c r="B22" s="100"/>
      <c r="C22" s="100"/>
      <c r="D22" s="203"/>
      <c r="E22" s="100"/>
      <c r="F22" s="64" t="str">
        <f>"Total "&amp;LEFT(A7,4)</f>
        <v>Total I11c</v>
      </c>
      <c r="G22" s="102">
        <f>SUM(G10:G21)</f>
        <v>60</v>
      </c>
    </row>
    <row r="23" spans="4:4">
      <c r="D23" s="204"/>
    </row>
    <row r="24" spans="4:4">
      <c r="D24" s="204"/>
    </row>
    <row r="25" spans="2:4">
      <c r="B25" s="204"/>
      <c r="D25" s="204"/>
    </row>
    <row r="26" spans="2:4">
      <c r="B26" s="204"/>
      <c r="D26" s="204"/>
    </row>
    <row r="27" spans="2:4">
      <c r="B27" s="79"/>
      <c r="D27" s="79"/>
    </row>
    <row r="28" spans="2:2">
      <c r="B28" s="80"/>
    </row>
  </sheetData>
  <mergeCells count="2">
    <mergeCell ref="A6:G6"/>
    <mergeCell ref="A7:G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37"/>
  <sheetViews>
    <sheetView topLeftCell="A16" workbookViewId="0">
      <selection activeCell="I33" sqref="I33"/>
    </sheetView>
  </sheetViews>
  <sheetFormatPr defaultColWidth="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s>
  <sheetData>
    <row r="1" ht="15.6" spans="1:6">
      <c r="A1" s="27" t="str">
        <f>'Date initiale'!C3</f>
        <v>Universitatea de Arhitectură și Urbanism "Ion Mincu" București</v>
      </c>
      <c r="B1" s="27"/>
      <c r="C1" s="27"/>
      <c r="D1" s="29"/>
      <c r="E1" s="29"/>
      <c r="F1" s="29"/>
    </row>
    <row r="2" ht="15.6" spans="1:6">
      <c r="A2" s="27" t="str">
        <f>'Date initiale'!B4&amp;" "&amp;'Date initiale'!C4</f>
        <v>Facultatea ARHITECTURA</v>
      </c>
      <c r="B2" s="27"/>
      <c r="C2" s="27"/>
      <c r="D2" s="29"/>
      <c r="E2" s="29"/>
      <c r="F2" s="29"/>
    </row>
    <row r="3" ht="15.6" spans="1:6">
      <c r="A3" s="27" t="str">
        <f>'Date initiale'!B5&amp;" "&amp;'Date initiale'!C5</f>
        <v>Departamentul Bazele Proiectării</v>
      </c>
      <c r="B3" s="27"/>
      <c r="C3" s="27"/>
      <c r="D3" s="29"/>
      <c r="E3" s="29"/>
      <c r="F3" s="29"/>
    </row>
    <row r="4" ht="15.6" spans="1:6">
      <c r="A4" s="81" t="str">
        <f>'Date initiale'!C6&amp;", "&amp;'Date initiale'!C7</f>
        <v>Călin Alexandru, Conferențiar Poziția 27</v>
      </c>
      <c r="B4" s="81"/>
      <c r="C4" s="81"/>
      <c r="D4" s="29"/>
      <c r="E4" s="29"/>
      <c r="F4" s="29"/>
    </row>
    <row r="5" customFormat="1" ht="15.6" spans="1:6">
      <c r="A5" s="81"/>
      <c r="B5" s="81"/>
      <c r="C5" s="81"/>
      <c r="D5" s="29"/>
      <c r="E5" s="29"/>
      <c r="F5" s="29"/>
    </row>
    <row r="6" ht="15.6" spans="1:8">
      <c r="A6" s="138" t="s">
        <v>177</v>
      </c>
      <c r="B6" s="138"/>
      <c r="C6" s="138"/>
      <c r="D6" s="138"/>
      <c r="E6" s="138"/>
      <c r="F6" s="138"/>
      <c r="G6" s="138"/>
      <c r="H6" s="138"/>
    </row>
    <row r="7" ht="50.25" customHeight="1" spans="1:11">
      <c r="A7" s="12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121"/>
      <c r="C7" s="121"/>
      <c r="D7" s="121"/>
      <c r="E7" s="121"/>
      <c r="F7" s="121"/>
      <c r="G7" s="121"/>
      <c r="H7" s="121"/>
      <c r="I7" s="187"/>
      <c r="K7" s="187"/>
    </row>
    <row r="8" ht="16.35" spans="1:8">
      <c r="A8" s="163"/>
      <c r="B8" s="163"/>
      <c r="C8" s="163"/>
      <c r="D8" s="163"/>
      <c r="E8" s="163"/>
      <c r="F8" s="163"/>
      <c r="G8" s="163"/>
      <c r="H8" s="163"/>
    </row>
    <row r="9" ht="46.5" customHeight="1" spans="1:10">
      <c r="A9" s="105" t="s">
        <v>178</v>
      </c>
      <c r="B9" s="84" t="s">
        <v>304</v>
      </c>
      <c r="C9" s="140" t="s">
        <v>305</v>
      </c>
      <c r="D9" s="140" t="s">
        <v>306</v>
      </c>
      <c r="E9" s="84" t="s">
        <v>307</v>
      </c>
      <c r="F9" s="84" t="s">
        <v>308</v>
      </c>
      <c r="G9" s="140" t="s">
        <v>183</v>
      </c>
      <c r="H9" s="85" t="s">
        <v>25</v>
      </c>
      <c r="J9" s="9" t="s">
        <v>187</v>
      </c>
    </row>
    <row r="10" ht="43.2" spans="1:11">
      <c r="A10" s="179">
        <v>1</v>
      </c>
      <c r="B10" s="180">
        <v>1</v>
      </c>
      <c r="C10" s="180" t="s">
        <v>309</v>
      </c>
      <c r="D10" s="180" t="s">
        <v>310</v>
      </c>
      <c r="E10" s="180" t="s">
        <v>311</v>
      </c>
      <c r="F10" s="180" t="s">
        <v>312</v>
      </c>
      <c r="G10" s="180">
        <v>2008</v>
      </c>
      <c r="H10" s="154">
        <v>10</v>
      </c>
      <c r="J10" s="14" t="s">
        <v>313</v>
      </c>
      <c r="K10" s="26" t="s">
        <v>314</v>
      </c>
    </row>
    <row r="11" ht="28.8" spans="1:10">
      <c r="A11" s="128">
        <f>A10+1</f>
        <v>2</v>
      </c>
      <c r="B11" s="93">
        <v>2</v>
      </c>
      <c r="C11" s="93" t="s">
        <v>315</v>
      </c>
      <c r="D11" s="93" t="s">
        <v>316</v>
      </c>
      <c r="E11" s="93" t="s">
        <v>311</v>
      </c>
      <c r="F11" s="93" t="s">
        <v>317</v>
      </c>
      <c r="G11" s="93">
        <v>2017</v>
      </c>
      <c r="H11" s="38">
        <v>30</v>
      </c>
      <c r="J11" s="67"/>
    </row>
    <row r="12" ht="57.6" spans="1:8">
      <c r="A12" s="128">
        <f t="shared" ref="A12:A19" si="0">A11+1</f>
        <v>3</v>
      </c>
      <c r="B12" s="93">
        <v>3</v>
      </c>
      <c r="C12" s="93" t="s">
        <v>318</v>
      </c>
      <c r="D12" s="93" t="s">
        <v>319</v>
      </c>
      <c r="E12" s="93" t="s">
        <v>311</v>
      </c>
      <c r="F12" s="93" t="s">
        <v>317</v>
      </c>
      <c r="G12" s="93">
        <v>2018</v>
      </c>
      <c r="H12" s="38">
        <v>30</v>
      </c>
    </row>
    <row r="13" ht="28.8" spans="1:8">
      <c r="A13" s="128">
        <f t="shared" si="0"/>
        <v>4</v>
      </c>
      <c r="B13" s="93"/>
      <c r="C13" s="93" t="s">
        <v>320</v>
      </c>
      <c r="D13" s="93" t="s">
        <v>321</v>
      </c>
      <c r="E13" s="93" t="s">
        <v>322</v>
      </c>
      <c r="F13" s="93" t="s">
        <v>312</v>
      </c>
      <c r="G13" s="93">
        <v>2007</v>
      </c>
      <c r="H13" s="38">
        <v>15</v>
      </c>
    </row>
    <row r="14" ht="28.8" spans="1:8">
      <c r="A14" s="128">
        <f t="shared" si="0"/>
        <v>5</v>
      </c>
      <c r="B14" s="93"/>
      <c r="C14" s="93" t="s">
        <v>323</v>
      </c>
      <c r="D14" s="93" t="s">
        <v>324</v>
      </c>
      <c r="E14" s="93" t="s">
        <v>325</v>
      </c>
      <c r="F14" s="93" t="s">
        <v>312</v>
      </c>
      <c r="G14" s="93">
        <v>2007</v>
      </c>
      <c r="H14" s="38">
        <v>15</v>
      </c>
    </row>
    <row r="15" ht="28.8" spans="1:8">
      <c r="A15" s="128">
        <f t="shared" si="0"/>
        <v>6</v>
      </c>
      <c r="B15" s="93"/>
      <c r="C15" s="93" t="s">
        <v>326</v>
      </c>
      <c r="D15" s="93" t="s">
        <v>324</v>
      </c>
      <c r="E15" s="93" t="s">
        <v>325</v>
      </c>
      <c r="F15" s="93" t="s">
        <v>312</v>
      </c>
      <c r="G15" s="93">
        <v>2008</v>
      </c>
      <c r="H15" s="38">
        <v>15</v>
      </c>
    </row>
    <row r="16" customFormat="1" spans="1:8">
      <c r="A16" s="128">
        <f t="shared" si="0"/>
        <v>7</v>
      </c>
      <c r="B16" s="93"/>
      <c r="C16" s="93" t="s">
        <v>327</v>
      </c>
      <c r="D16" s="93" t="s">
        <v>328</v>
      </c>
      <c r="E16" s="93" t="s">
        <v>311</v>
      </c>
      <c r="F16" s="93" t="s">
        <v>312</v>
      </c>
      <c r="G16" s="93">
        <v>2008</v>
      </c>
      <c r="H16" s="38">
        <v>15</v>
      </c>
    </row>
    <row r="17" customFormat="1" spans="1:8">
      <c r="A17" s="128">
        <f t="shared" si="0"/>
        <v>8</v>
      </c>
      <c r="B17" s="93"/>
      <c r="C17" s="93" t="s">
        <v>329</v>
      </c>
      <c r="D17" s="93" t="s">
        <v>328</v>
      </c>
      <c r="E17" s="93" t="s">
        <v>311</v>
      </c>
      <c r="F17" s="93" t="s">
        <v>312</v>
      </c>
      <c r="G17" s="93">
        <v>2008</v>
      </c>
      <c r="H17" s="38">
        <v>15</v>
      </c>
    </row>
    <row r="18" spans="1:8">
      <c r="A18" s="166">
        <f t="shared" si="0"/>
        <v>9</v>
      </c>
      <c r="B18" s="93"/>
      <c r="C18" s="93" t="s">
        <v>330</v>
      </c>
      <c r="D18" s="93" t="s">
        <v>328</v>
      </c>
      <c r="E18" s="93" t="s">
        <v>311</v>
      </c>
      <c r="F18" s="93" t="s">
        <v>312</v>
      </c>
      <c r="G18" s="93">
        <v>2008</v>
      </c>
      <c r="H18" s="167">
        <v>15</v>
      </c>
    </row>
    <row r="19" spans="1:8">
      <c r="A19" s="181">
        <v>10</v>
      </c>
      <c r="B19" s="182"/>
      <c r="C19" s="183" t="s">
        <v>331</v>
      </c>
      <c r="D19" s="182" t="s">
        <v>328</v>
      </c>
      <c r="E19" s="182" t="s">
        <v>311</v>
      </c>
      <c r="F19" s="182" t="s">
        <v>312</v>
      </c>
      <c r="G19" s="182">
        <v>2008</v>
      </c>
      <c r="H19" s="184">
        <v>15</v>
      </c>
    </row>
    <row r="20" spans="1:8">
      <c r="A20" s="181">
        <v>11</v>
      </c>
      <c r="B20" s="182"/>
      <c r="C20" s="183" t="s">
        <v>332</v>
      </c>
      <c r="D20" s="182" t="s">
        <v>316</v>
      </c>
      <c r="E20" s="182" t="s">
        <v>311</v>
      </c>
      <c r="F20" s="182" t="s">
        <v>317</v>
      </c>
      <c r="G20" s="182">
        <v>2010</v>
      </c>
      <c r="H20" s="184">
        <v>30</v>
      </c>
    </row>
    <row r="21" ht="28.8" spans="1:8">
      <c r="A21" s="181">
        <v>12</v>
      </c>
      <c r="B21" s="182"/>
      <c r="C21" s="183" t="s">
        <v>333</v>
      </c>
      <c r="D21" s="182" t="s">
        <v>334</v>
      </c>
      <c r="E21" s="182" t="s">
        <v>311</v>
      </c>
      <c r="F21" s="182" t="s">
        <v>317</v>
      </c>
      <c r="G21" s="182">
        <v>2010</v>
      </c>
      <c r="H21" s="184">
        <v>30</v>
      </c>
    </row>
    <row r="22" ht="28.8" spans="1:8">
      <c r="A22" s="181">
        <v>13</v>
      </c>
      <c r="B22" s="182"/>
      <c r="C22" s="183" t="s">
        <v>335</v>
      </c>
      <c r="D22" s="182" t="s">
        <v>336</v>
      </c>
      <c r="E22" s="182" t="s">
        <v>322</v>
      </c>
      <c r="F22" s="182" t="s">
        <v>317</v>
      </c>
      <c r="G22" s="182">
        <v>2011</v>
      </c>
      <c r="H22" s="184">
        <v>30</v>
      </c>
    </row>
    <row r="23" ht="28.8" spans="1:8">
      <c r="A23" s="181">
        <v>14</v>
      </c>
      <c r="B23" s="182"/>
      <c r="C23" s="183" t="s">
        <v>337</v>
      </c>
      <c r="D23" s="182" t="s">
        <v>338</v>
      </c>
      <c r="E23" s="182" t="s">
        <v>311</v>
      </c>
      <c r="F23" s="182" t="s">
        <v>317</v>
      </c>
      <c r="G23" s="182">
        <v>2013</v>
      </c>
      <c r="H23" s="184">
        <v>30</v>
      </c>
    </row>
    <row r="24" ht="43.2" spans="1:8">
      <c r="A24" s="181">
        <v>15</v>
      </c>
      <c r="B24" s="182"/>
      <c r="C24" s="183" t="s">
        <v>339</v>
      </c>
      <c r="D24" s="182" t="s">
        <v>334</v>
      </c>
      <c r="E24" s="182" t="s">
        <v>311</v>
      </c>
      <c r="F24" s="182" t="s">
        <v>312</v>
      </c>
      <c r="G24" s="182">
        <v>2014</v>
      </c>
      <c r="H24" s="184">
        <v>15</v>
      </c>
    </row>
    <row r="25" ht="43.2" spans="1:8">
      <c r="A25" s="181">
        <v>16</v>
      </c>
      <c r="B25" s="182"/>
      <c r="C25" s="183" t="s">
        <v>340</v>
      </c>
      <c r="D25" s="182" t="s">
        <v>341</v>
      </c>
      <c r="E25" s="182" t="s">
        <v>311</v>
      </c>
      <c r="F25" s="182" t="s">
        <v>317</v>
      </c>
      <c r="G25" s="182">
        <v>2015</v>
      </c>
      <c r="H25" s="184">
        <v>30</v>
      </c>
    </row>
    <row r="26" ht="28.8" spans="1:8">
      <c r="A26" s="181">
        <v>17</v>
      </c>
      <c r="B26" s="182"/>
      <c r="C26" s="183" t="s">
        <v>342</v>
      </c>
      <c r="D26" s="182" t="s">
        <v>343</v>
      </c>
      <c r="E26" s="182" t="s">
        <v>311</v>
      </c>
      <c r="F26" s="182" t="s">
        <v>317</v>
      </c>
      <c r="G26" s="182">
        <v>2015</v>
      </c>
      <c r="H26" s="184">
        <v>30</v>
      </c>
    </row>
    <row r="27" ht="28.8" spans="1:8">
      <c r="A27" s="181">
        <v>18</v>
      </c>
      <c r="B27" s="182"/>
      <c r="C27" s="183" t="s">
        <v>344</v>
      </c>
      <c r="D27" s="182" t="s">
        <v>334</v>
      </c>
      <c r="E27" s="182" t="s">
        <v>311</v>
      </c>
      <c r="F27" s="182" t="s">
        <v>312</v>
      </c>
      <c r="G27" s="182">
        <v>2016</v>
      </c>
      <c r="H27" s="184">
        <v>15</v>
      </c>
    </row>
    <row r="28" ht="86.4" spans="1:8">
      <c r="A28" s="181">
        <v>19</v>
      </c>
      <c r="B28" s="182"/>
      <c r="C28" s="183" t="s">
        <v>345</v>
      </c>
      <c r="D28" s="182" t="s">
        <v>346</v>
      </c>
      <c r="E28" s="182" t="s">
        <v>311</v>
      </c>
      <c r="F28" s="182" t="s">
        <v>317</v>
      </c>
      <c r="G28" s="182">
        <v>2017</v>
      </c>
      <c r="H28" s="184">
        <v>30</v>
      </c>
    </row>
    <row r="29" ht="28.8" spans="1:8">
      <c r="A29" s="181">
        <v>20</v>
      </c>
      <c r="B29" s="182"/>
      <c r="C29" s="183" t="s">
        <v>347</v>
      </c>
      <c r="D29" s="182" t="s">
        <v>348</v>
      </c>
      <c r="E29" s="182" t="s">
        <v>322</v>
      </c>
      <c r="F29" s="182" t="s">
        <v>317</v>
      </c>
      <c r="G29" s="182">
        <v>2018</v>
      </c>
      <c r="H29" s="184">
        <v>30</v>
      </c>
    </row>
    <row r="30" ht="43.2" spans="1:8">
      <c r="A30" s="181">
        <v>21</v>
      </c>
      <c r="B30" s="182"/>
      <c r="C30" s="183" t="s">
        <v>349</v>
      </c>
      <c r="D30" s="182" t="s">
        <v>350</v>
      </c>
      <c r="E30" s="182" t="s">
        <v>322</v>
      </c>
      <c r="F30" s="182" t="s">
        <v>317</v>
      </c>
      <c r="G30" s="182">
        <v>2018</v>
      </c>
      <c r="H30" s="184">
        <v>30</v>
      </c>
    </row>
    <row r="31" spans="1:8">
      <c r="A31" s="181"/>
      <c r="B31" s="182"/>
      <c r="C31" s="183"/>
      <c r="D31" s="182"/>
      <c r="E31" s="182"/>
      <c r="F31" s="182"/>
      <c r="G31" s="182"/>
      <c r="H31" s="184"/>
    </row>
    <row r="32" spans="1:8">
      <c r="A32" s="181"/>
      <c r="B32" s="182"/>
      <c r="C32" s="183"/>
      <c r="D32" s="182"/>
      <c r="E32" s="182"/>
      <c r="F32" s="182"/>
      <c r="G32" s="182"/>
      <c r="H32" s="184"/>
    </row>
    <row r="33" spans="1:8">
      <c r="A33" s="181"/>
      <c r="B33" s="182"/>
      <c r="C33" s="183"/>
      <c r="D33" s="182"/>
      <c r="E33" s="182"/>
      <c r="F33" s="182"/>
      <c r="G33" s="182"/>
      <c r="H33" s="184"/>
    </row>
    <row r="34" ht="15.15" spans="1:8">
      <c r="A34" s="185"/>
      <c r="B34" s="97"/>
      <c r="C34" s="186"/>
      <c r="D34" s="97"/>
      <c r="E34" s="97"/>
      <c r="F34" s="97"/>
      <c r="G34" s="97"/>
      <c r="H34" s="98"/>
    </row>
    <row r="35" ht="15.15" spans="1:8">
      <c r="A35" s="99"/>
      <c r="B35" s="100"/>
      <c r="C35" s="100"/>
      <c r="D35" s="100"/>
      <c r="E35" s="100"/>
      <c r="F35" s="100"/>
      <c r="G35" s="64" t="str">
        <f>"Total "&amp;LEFT(A7,3)</f>
        <v>Total I12</v>
      </c>
      <c r="H35" s="102">
        <f>SUM(H10:H34)</f>
        <v>475</v>
      </c>
    </row>
    <row r="37" ht="53.25" customHeight="1" spans="1:8">
      <c r="A37"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7" s="111"/>
      <c r="C37" s="111"/>
      <c r="D37" s="111"/>
      <c r="E37" s="111"/>
      <c r="F37" s="111"/>
      <c r="G37" s="111"/>
      <c r="H37" s="111"/>
    </row>
  </sheetData>
  <mergeCells count="3">
    <mergeCell ref="A6:H6"/>
    <mergeCell ref="A7:H7"/>
    <mergeCell ref="A37:H3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B1:C10"/>
  <sheetViews>
    <sheetView showGridLines="0" showRowColHeaders="0" zoomScale="130" zoomScaleNormal="130" workbookViewId="0">
      <selection activeCell="G20" sqref="G20"/>
    </sheetView>
  </sheetViews>
  <sheetFormatPr defaultColWidth="9" defaultRowHeight="14.4" outlineLevelCol="2"/>
  <cols>
    <col min="1" max="1" width="9.13888888888889"/>
    <col min="2" max="2" width="28.5740740740741" customWidth="1"/>
    <col min="3" max="3" width="39" customWidth="1"/>
  </cols>
  <sheetData>
    <row r="1" spans="2:2">
      <c r="B1" s="358" t="s">
        <v>6</v>
      </c>
    </row>
    <row r="3" ht="31.2" spans="2:3">
      <c r="B3" s="419" t="s">
        <v>7</v>
      </c>
      <c r="C3" s="420" t="s">
        <v>8</v>
      </c>
    </row>
    <row r="4" ht="15.6" spans="2:3">
      <c r="B4" s="419" t="s">
        <v>9</v>
      </c>
      <c r="C4" s="421" t="s">
        <v>10</v>
      </c>
    </row>
    <row r="5" ht="15.6" spans="2:3">
      <c r="B5" s="419" t="s">
        <v>11</v>
      </c>
      <c r="C5" s="421" t="s">
        <v>12</v>
      </c>
    </row>
    <row r="6" ht="15.6" spans="2:3">
      <c r="B6" s="422" t="s">
        <v>13</v>
      </c>
      <c r="C6" s="421" t="s">
        <v>14</v>
      </c>
    </row>
    <row r="7" ht="15.6" spans="2:3">
      <c r="B7" s="419" t="s">
        <v>15</v>
      </c>
      <c r="C7" s="421" t="s">
        <v>16</v>
      </c>
    </row>
    <row r="8" ht="15.6" spans="2:3">
      <c r="B8" s="419" t="s">
        <v>17</v>
      </c>
      <c r="C8" s="421"/>
    </row>
    <row r="9" ht="15.6" spans="2:3">
      <c r="B9" s="423" t="s">
        <v>18</v>
      </c>
      <c r="C9" s="424" t="s">
        <v>19</v>
      </c>
    </row>
    <row r="10" ht="15" customHeight="1" spans="2:3">
      <c r="B10" s="423" t="s">
        <v>20</v>
      </c>
      <c r="C10" s="425"/>
    </row>
  </sheetData>
  <dataValidations count="2">
    <dataValidation type="list" allowBlank="1" showInputMessage="1" showErrorMessage="1" promptTitle="Facultatea" prompt="Selectati" sqref="C4">
      <formula1>liste!$A$13:$A$15</formula1>
    </dataValidation>
    <dataValidation type="list" allowBlank="1" showInputMessage="1" promptTitle="Selectati" prompt="Standardul pentru profesor sau conferențiar" sqref="C8">
      <formula1>liste!$A$6:$A$7</formula1>
    </dataValidation>
  </dataValidations>
  <pageMargins left="0.78740157480315" right="0.590551181102362" top="0.78740157480315" bottom="0.78740157480315" header="0.31496062992126" footer="0.31496062992126"/>
  <pageSetup paperSize="9" orientation="portrait"/>
  <headerFooter/>
  <drawing r:id="rId1"/>
  <legacyDrawing r:id="rId2"/>
  <mc:AlternateContent xmlns:mc="http://schemas.openxmlformats.org/markup-compatibility/2006">
    <mc:Choice Requires="x14">
      <controls>
        <mc:AlternateContent xmlns:mc="http://schemas.openxmlformats.org/markup-compatibility/2006">
          <mc:Choice Requires="x14">
            <control shapeId="2049" name="Drop Down 1" r:id="rId3">
              <controlPr print="0" defaultSize="0">
                <anchor moveWithCells="1" sizeWithCells="1">
                  <from>
                    <xdr:col>2</xdr:col>
                    <xdr:colOff>0</xdr:colOff>
                    <xdr:row>7</xdr:row>
                    <xdr:rowOff>0</xdr:rowOff>
                  </from>
                  <to>
                    <xdr:col>3</xdr:col>
                    <xdr:colOff>161925</xdr:colOff>
                    <xdr:row>8</xdr:row>
                    <xdr:rowOff>0</xdr:rowOff>
                  </to>
                </anchor>
              </controlPr>
            </control>
          </mc:Choice>
        </mc:AlternateContent>
        <mc:AlternateContent xmlns:mc="http://schemas.openxmlformats.org/markup-compatibility/2006">
          <mc:Choice Requires="x14">
            <control shapeId="2054" name="Drop Down 6" r:id="rId4">
              <controlPr print="0" defaultSize="0">
                <anchor moveWithCells="1" sizeWithCells="1">
                  <from>
                    <xdr:col>2</xdr:col>
                    <xdr:colOff>0</xdr:colOff>
                    <xdr:row>7</xdr:row>
                    <xdr:rowOff>0</xdr:rowOff>
                  </from>
                  <to>
                    <xdr:col>3</xdr:col>
                    <xdr:colOff>161925</xdr:colOff>
                    <xdr:row>8</xdr:row>
                    <xdr:rowOff>0</xdr:rowOff>
                  </to>
                </anchor>
              </controlPr>
            </control>
          </mc:Choice>
        </mc:AlternateContent>
        <mc:AlternateContent xmlns:mc="http://schemas.openxmlformats.org/markup-compatibility/2006">
          <mc:Choice Requires="x14">
            <control shapeId="2056" name="Drop Down 8" r:id="rId5">
              <controlPr print="0" defaultSize="0">
                <anchor moveWithCells="1" sizeWithCells="1">
                  <from>
                    <xdr:col>2</xdr:col>
                    <xdr:colOff>0</xdr:colOff>
                    <xdr:row>7</xdr:row>
                    <xdr:rowOff>0</xdr:rowOff>
                  </from>
                  <to>
                    <xdr:col>3</xdr:col>
                    <xdr:colOff>161925</xdr:colOff>
                    <xdr:row>8</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9"/>
  <sheetViews>
    <sheetView topLeftCell="A9" workbookViewId="0">
      <selection activeCell="J16" sqref="J16"/>
    </sheetView>
  </sheetViews>
  <sheetFormatPr defaultColWidth="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s>
  <sheetData>
    <row r="1" ht="15.6" spans="1:4">
      <c r="A1" s="27" t="str">
        <f>'Date initiale'!C3</f>
        <v>Universitatea de Arhitectură și Urbanism "Ion Mincu" București</v>
      </c>
      <c r="B1" s="27"/>
      <c r="C1" s="27"/>
      <c r="D1" s="29"/>
    </row>
    <row r="2" ht="15.6" spans="1:4">
      <c r="A2" s="27" t="str">
        <f>'Date initiale'!B4&amp;" "&amp;'Date initiale'!C4</f>
        <v>Facultatea ARHITECTURA</v>
      </c>
      <c r="B2" s="27"/>
      <c r="C2" s="27"/>
      <c r="D2" s="29"/>
    </row>
    <row r="3" ht="15.6" spans="1:4">
      <c r="A3" s="27" t="str">
        <f>'Date initiale'!B5&amp;" "&amp;'Date initiale'!C5</f>
        <v>Departamentul Bazele Proiectării</v>
      </c>
      <c r="B3" s="27"/>
      <c r="C3" s="27"/>
      <c r="D3" s="29"/>
    </row>
    <row r="4" spans="1:3">
      <c r="A4" s="3" t="str">
        <f>'Date initiale'!C6&amp;", "&amp;'Date initiale'!C7</f>
        <v>Călin Alexandru, Conferențiar Poziția 27</v>
      </c>
      <c r="B4" s="3"/>
      <c r="C4" s="3"/>
    </row>
    <row r="5" customFormat="1" spans="1:3">
      <c r="A5" s="3"/>
      <c r="B5" s="3"/>
      <c r="C5" s="3"/>
    </row>
    <row r="6" ht="15.6" spans="1:8">
      <c r="A6" s="30" t="s">
        <v>177</v>
      </c>
      <c r="B6" s="30"/>
      <c r="C6" s="30"/>
      <c r="D6" s="30"/>
      <c r="E6" s="30"/>
      <c r="F6" s="30"/>
      <c r="G6" s="30"/>
      <c r="H6" s="30"/>
    </row>
    <row r="7" ht="36" customHeight="1" spans="1:8">
      <c r="A7" s="12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121"/>
      <c r="C7" s="121"/>
      <c r="D7" s="121"/>
      <c r="E7" s="121"/>
      <c r="F7" s="121"/>
      <c r="G7" s="121"/>
      <c r="H7" s="121"/>
    </row>
    <row r="8" ht="16.35" spans="1:8">
      <c r="A8" s="163"/>
      <c r="B8" s="163"/>
      <c r="C8" s="163"/>
      <c r="D8" s="163"/>
      <c r="E8" s="163"/>
      <c r="F8" s="163"/>
      <c r="G8" s="163"/>
      <c r="H8" s="163"/>
    </row>
    <row r="9" ht="54" customHeight="1" spans="1:10">
      <c r="A9" s="105" t="s">
        <v>178</v>
      </c>
      <c r="B9" s="84" t="s">
        <v>304</v>
      </c>
      <c r="C9" s="140" t="s">
        <v>305</v>
      </c>
      <c r="D9" s="140" t="s">
        <v>306</v>
      </c>
      <c r="E9" s="84" t="s">
        <v>307</v>
      </c>
      <c r="F9" s="84" t="s">
        <v>308</v>
      </c>
      <c r="G9" s="140" t="s">
        <v>183</v>
      </c>
      <c r="H9" s="85" t="s">
        <v>25</v>
      </c>
      <c r="J9" s="9" t="s">
        <v>187</v>
      </c>
    </row>
    <row r="10" ht="28.8" spans="1:11">
      <c r="A10" s="164">
        <v>1</v>
      </c>
      <c r="B10" s="89"/>
      <c r="C10" s="89" t="s">
        <v>351</v>
      </c>
      <c r="D10" s="89" t="s">
        <v>352</v>
      </c>
      <c r="E10" s="89" t="s">
        <v>353</v>
      </c>
      <c r="F10" s="89" t="s">
        <v>317</v>
      </c>
      <c r="G10" s="89">
        <v>2007</v>
      </c>
      <c r="H10" s="165">
        <v>15</v>
      </c>
      <c r="J10" s="14" t="s">
        <v>354</v>
      </c>
      <c r="K10" t="s">
        <v>314</v>
      </c>
    </row>
    <row r="11" ht="28.8" spans="1:8">
      <c r="A11" s="166">
        <f>A10+1</f>
        <v>2</v>
      </c>
      <c r="B11" s="93"/>
      <c r="C11" s="93" t="s">
        <v>355</v>
      </c>
      <c r="D11" s="93" t="s">
        <v>356</v>
      </c>
      <c r="E11" s="93" t="s">
        <v>353</v>
      </c>
      <c r="F11" s="93" t="s">
        <v>312</v>
      </c>
      <c r="G11" s="93">
        <v>2007</v>
      </c>
      <c r="H11" s="167">
        <v>10</v>
      </c>
    </row>
    <row r="12" ht="28.8" spans="1:8">
      <c r="A12" s="166">
        <f t="shared" ref="A12:A19" si="0">A11+1</f>
        <v>3</v>
      </c>
      <c r="B12" s="93"/>
      <c r="C12" s="93" t="s">
        <v>357</v>
      </c>
      <c r="D12" s="93" t="s">
        <v>324</v>
      </c>
      <c r="E12" s="93" t="s">
        <v>325</v>
      </c>
      <c r="F12" s="93" t="s">
        <v>312</v>
      </c>
      <c r="G12" s="93">
        <v>2007</v>
      </c>
      <c r="H12" s="167">
        <v>10</v>
      </c>
    </row>
    <row r="13" spans="1:8">
      <c r="A13" s="166">
        <f t="shared" si="0"/>
        <v>4</v>
      </c>
      <c r="B13" s="93"/>
      <c r="C13" s="93" t="s">
        <v>358</v>
      </c>
      <c r="D13" s="93" t="s">
        <v>324</v>
      </c>
      <c r="E13" s="93" t="s">
        <v>325</v>
      </c>
      <c r="F13" s="93" t="s">
        <v>312</v>
      </c>
      <c r="G13" s="93">
        <v>2007</v>
      </c>
      <c r="H13" s="167">
        <v>10</v>
      </c>
    </row>
    <row r="14" spans="1:8">
      <c r="A14" s="166">
        <f t="shared" si="0"/>
        <v>5</v>
      </c>
      <c r="B14" s="168"/>
      <c r="C14" s="168" t="s">
        <v>359</v>
      </c>
      <c r="D14" s="93" t="s">
        <v>324</v>
      </c>
      <c r="E14" s="93" t="s">
        <v>325</v>
      </c>
      <c r="F14" s="93" t="s">
        <v>312</v>
      </c>
      <c r="G14" s="93">
        <v>2008</v>
      </c>
      <c r="H14" s="167">
        <v>10</v>
      </c>
    </row>
    <row r="15" ht="57.6" spans="1:8">
      <c r="A15" s="166">
        <f t="shared" si="0"/>
        <v>6</v>
      </c>
      <c r="B15" s="93"/>
      <c r="C15" s="93" t="s">
        <v>360</v>
      </c>
      <c r="D15" s="93" t="s">
        <v>361</v>
      </c>
      <c r="E15" s="93" t="s">
        <v>322</v>
      </c>
      <c r="F15" s="93" t="s">
        <v>312</v>
      </c>
      <c r="G15" s="93">
        <v>2008</v>
      </c>
      <c r="H15" s="167">
        <v>10</v>
      </c>
    </row>
    <row r="16" ht="43.2" spans="1:8">
      <c r="A16" s="166">
        <f t="shared" si="0"/>
        <v>7</v>
      </c>
      <c r="B16" s="93"/>
      <c r="C16" s="93" t="s">
        <v>362</v>
      </c>
      <c r="D16" s="93" t="s">
        <v>336</v>
      </c>
      <c r="E16" s="93" t="s">
        <v>322</v>
      </c>
      <c r="F16" s="93" t="s">
        <v>312</v>
      </c>
      <c r="G16" s="93">
        <v>2008</v>
      </c>
      <c r="H16" s="167">
        <v>10</v>
      </c>
    </row>
    <row r="17" ht="28.8" spans="1:8">
      <c r="A17" s="166">
        <f t="shared" si="0"/>
        <v>8</v>
      </c>
      <c r="B17" s="168"/>
      <c r="C17" s="168" t="s">
        <v>363</v>
      </c>
      <c r="D17" s="168" t="s">
        <v>364</v>
      </c>
      <c r="E17" s="168" t="s">
        <v>353</v>
      </c>
      <c r="F17" s="168" t="s">
        <v>317</v>
      </c>
      <c r="G17" s="168">
        <v>2008</v>
      </c>
      <c r="H17" s="167">
        <v>15</v>
      </c>
    </row>
    <row r="18" ht="43.2" spans="1:8">
      <c r="A18" s="166">
        <f t="shared" si="0"/>
        <v>9</v>
      </c>
      <c r="B18" s="168"/>
      <c r="C18" s="168" t="s">
        <v>365</v>
      </c>
      <c r="D18" s="168" t="s">
        <v>366</v>
      </c>
      <c r="E18" s="168" t="s">
        <v>353</v>
      </c>
      <c r="F18" s="168" t="s">
        <v>317</v>
      </c>
      <c r="G18" s="168">
        <v>2010</v>
      </c>
      <c r="H18" s="118">
        <v>15</v>
      </c>
    </row>
    <row r="19" s="162" customFormat="1" ht="28.8" spans="1:8">
      <c r="A19" s="169">
        <v>10</v>
      </c>
      <c r="B19" s="170"/>
      <c r="C19" s="171" t="s">
        <v>367</v>
      </c>
      <c r="D19" s="172" t="s">
        <v>368</v>
      </c>
      <c r="E19" s="172" t="s">
        <v>353</v>
      </c>
      <c r="F19" s="172" t="s">
        <v>317</v>
      </c>
      <c r="G19" s="172">
        <v>2012</v>
      </c>
      <c r="H19" s="173">
        <v>15</v>
      </c>
    </row>
    <row r="20" s="162" customFormat="1" ht="28.8" spans="1:8">
      <c r="A20" s="169">
        <v>11</v>
      </c>
      <c r="B20" s="170"/>
      <c r="C20" s="171" t="s">
        <v>367</v>
      </c>
      <c r="D20" s="172" t="s">
        <v>369</v>
      </c>
      <c r="E20" s="172" t="s">
        <v>353</v>
      </c>
      <c r="F20" s="172" t="s">
        <v>317</v>
      </c>
      <c r="G20" s="172">
        <v>2012</v>
      </c>
      <c r="H20" s="173">
        <v>15</v>
      </c>
    </row>
    <row r="21" s="162" customFormat="1" spans="1:8">
      <c r="A21" s="169">
        <v>12</v>
      </c>
      <c r="B21" s="170"/>
      <c r="C21" s="174" t="s">
        <v>367</v>
      </c>
      <c r="D21" s="172" t="s">
        <v>370</v>
      </c>
      <c r="E21" s="172" t="s">
        <v>353</v>
      </c>
      <c r="F21" s="172" t="s">
        <v>317</v>
      </c>
      <c r="G21" s="172">
        <v>2012</v>
      </c>
      <c r="H21" s="173">
        <v>15</v>
      </c>
    </row>
    <row r="22" s="162" customFormat="1" ht="43.2" spans="1:8">
      <c r="A22" s="169">
        <v>13</v>
      </c>
      <c r="B22" s="170"/>
      <c r="C22" s="171" t="s">
        <v>371</v>
      </c>
      <c r="D22" s="172" t="s">
        <v>316</v>
      </c>
      <c r="E22" s="172" t="s">
        <v>325</v>
      </c>
      <c r="F22" s="172" t="s">
        <v>317</v>
      </c>
      <c r="G22" s="172">
        <v>2013</v>
      </c>
      <c r="H22" s="173">
        <v>15</v>
      </c>
    </row>
    <row r="23" s="162" customFormat="1" spans="1:8">
      <c r="A23" s="169">
        <v>14</v>
      </c>
      <c r="B23" s="170"/>
      <c r="C23" s="171" t="s">
        <v>372</v>
      </c>
      <c r="D23" s="172" t="s">
        <v>373</v>
      </c>
      <c r="E23" s="172" t="s">
        <v>353</v>
      </c>
      <c r="F23" s="172" t="s">
        <v>317</v>
      </c>
      <c r="G23" s="172">
        <v>2015</v>
      </c>
      <c r="H23" s="173">
        <v>15</v>
      </c>
    </row>
    <row r="24" s="162" customFormat="1" ht="28.8" spans="1:8">
      <c r="A24" s="169">
        <v>15</v>
      </c>
      <c r="B24" s="170"/>
      <c r="C24" s="171" t="s">
        <v>374</v>
      </c>
      <c r="D24" s="172" t="s">
        <v>375</v>
      </c>
      <c r="E24" s="172" t="s">
        <v>353</v>
      </c>
      <c r="F24" s="172" t="s">
        <v>317</v>
      </c>
      <c r="G24" s="172">
        <v>2019</v>
      </c>
      <c r="H24" s="173">
        <v>15</v>
      </c>
    </row>
    <row r="25" s="162" customFormat="1" spans="1:8">
      <c r="A25" s="169">
        <v>16</v>
      </c>
      <c r="B25" s="170"/>
      <c r="C25" s="171" t="s">
        <v>376</v>
      </c>
      <c r="D25" s="172" t="s">
        <v>377</v>
      </c>
      <c r="E25" s="172" t="s">
        <v>353</v>
      </c>
      <c r="F25" s="172" t="s">
        <v>312</v>
      </c>
      <c r="G25" s="172">
        <v>2023</v>
      </c>
      <c r="H25" s="173">
        <v>10</v>
      </c>
    </row>
    <row r="26" s="162" customFormat="1" ht="15.15" spans="1:8">
      <c r="A26" s="175"/>
      <c r="B26" s="176"/>
      <c r="C26" s="177"/>
      <c r="D26" s="178"/>
      <c r="E26" s="178"/>
      <c r="F26" s="178"/>
      <c r="G26" s="178"/>
      <c r="H26" s="120"/>
    </row>
    <row r="27" ht="15.15" spans="1:8">
      <c r="A27" s="144"/>
      <c r="B27" s="145"/>
      <c r="C27" s="100"/>
      <c r="D27" s="100"/>
      <c r="E27" s="100"/>
      <c r="F27" s="100"/>
      <c r="G27" s="64" t="str">
        <f>"Total "&amp;LEFT(A7,3)</f>
        <v>Total I13</v>
      </c>
      <c r="H27" s="102">
        <f>SUM(H10:H26)</f>
        <v>205</v>
      </c>
    </row>
    <row r="29" ht="53.25" customHeight="1" spans="1:8">
      <c r="A29"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111"/>
      <c r="C29" s="111"/>
      <c r="D29" s="111"/>
      <c r="E29" s="111"/>
      <c r="F29" s="111"/>
      <c r="G29" s="111"/>
      <c r="H29" s="111"/>
    </row>
  </sheetData>
  <mergeCells count="3">
    <mergeCell ref="A6:H6"/>
    <mergeCell ref="A7:H7"/>
    <mergeCell ref="A29:H29"/>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I15" sqref="I15"/>
    </sheetView>
  </sheetViews>
  <sheetFormatPr defaultColWidth="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 min="10" max="10" width="10.4259259259259" customWidth="1"/>
  </cols>
  <sheetData>
    <row r="1" ht="15.6" spans="1:6">
      <c r="A1" s="27" t="str">
        <f>'Date initiale'!C3</f>
        <v>Universitatea de Arhitectură și Urbanism "Ion Mincu" București</v>
      </c>
      <c r="B1" s="27"/>
      <c r="C1" s="27"/>
      <c r="D1" s="29"/>
      <c r="E1" s="29"/>
      <c r="F1" s="29"/>
    </row>
    <row r="2" ht="15.6" spans="1:6">
      <c r="A2" s="27" t="str">
        <f>'Date initiale'!B4&amp;" "&amp;'Date initiale'!C4</f>
        <v>Facultatea ARHITECTURA</v>
      </c>
      <c r="B2" s="27"/>
      <c r="C2" s="27"/>
      <c r="D2" s="29"/>
      <c r="E2" s="29"/>
      <c r="F2" s="29"/>
    </row>
    <row r="3" ht="15.6" spans="1:6">
      <c r="A3" s="27" t="str">
        <f>'Date initiale'!B5&amp;" "&amp;'Date initiale'!C5</f>
        <v>Departamentul Bazele Proiectării</v>
      </c>
      <c r="B3" s="27"/>
      <c r="C3" s="27"/>
      <c r="D3" s="29"/>
      <c r="E3" s="29"/>
      <c r="F3" s="29"/>
    </row>
    <row r="4" ht="15.6" spans="1:6">
      <c r="A4" s="81" t="str">
        <f>'Date initiale'!C6&amp;", "&amp;'Date initiale'!C7</f>
        <v>Călin Alexandru, Conferențiar Poziția 27</v>
      </c>
      <c r="B4" s="81"/>
      <c r="C4" s="81"/>
      <c r="D4" s="29"/>
      <c r="E4" s="29"/>
      <c r="F4" s="29"/>
    </row>
    <row r="5" customFormat="1" ht="15.6" spans="1:6">
      <c r="A5" s="81"/>
      <c r="B5" s="81"/>
      <c r="C5" s="81"/>
      <c r="D5" s="29"/>
      <c r="E5" s="29"/>
      <c r="F5" s="29"/>
    </row>
    <row r="6" ht="15.6" spans="1:8">
      <c r="A6" s="138" t="s">
        <v>177</v>
      </c>
      <c r="B6" s="138"/>
      <c r="C6" s="138"/>
      <c r="D6" s="138"/>
      <c r="E6" s="138"/>
      <c r="F6" s="138"/>
      <c r="G6" s="138"/>
      <c r="H6" s="138"/>
    </row>
    <row r="7" ht="54" customHeight="1" spans="1:8">
      <c r="A7" s="121" t="str">
        <f>'Descriere indicatori'!B19&amp;"a. "&amp;'Descriere indicatori'!C19</f>
        <v>I14a. Proiect de amenajarea teritoriului şi peisaj la nivel macro-teritorial: naţional, transfrontalier, interjudeţean/ la nivel mezzo-teritorial: judeţean, periurban, metropolitan/ strategii de dezvoltare, studii de fundamentare, planuri de management şi mobilitate) avizate** </v>
      </c>
      <c r="B7" s="121"/>
      <c r="C7" s="121"/>
      <c r="D7" s="121"/>
      <c r="E7" s="121"/>
      <c r="F7" s="121"/>
      <c r="G7" s="121"/>
      <c r="H7" s="121"/>
    </row>
    <row r="8" customFormat="1" ht="16.35" spans="1:8">
      <c r="A8" s="72"/>
      <c r="B8" s="72"/>
      <c r="C8" s="72"/>
      <c r="D8" s="72"/>
      <c r="E8" s="72"/>
      <c r="F8" s="139"/>
      <c r="G8" s="139"/>
      <c r="H8" s="139"/>
    </row>
    <row r="9" ht="43.95" spans="1:10">
      <c r="A9" s="105" t="s">
        <v>178</v>
      </c>
      <c r="B9" s="84" t="s">
        <v>304</v>
      </c>
      <c r="C9" s="140" t="s">
        <v>305</v>
      </c>
      <c r="D9" s="140" t="s">
        <v>306</v>
      </c>
      <c r="E9" s="84" t="s">
        <v>378</v>
      </c>
      <c r="F9" s="84" t="s">
        <v>308</v>
      </c>
      <c r="G9" s="140" t="s">
        <v>183</v>
      </c>
      <c r="H9" s="85" t="s">
        <v>25</v>
      </c>
      <c r="J9" s="9" t="s">
        <v>187</v>
      </c>
    </row>
    <row r="10" spans="1:11">
      <c r="A10" s="124">
        <v>1</v>
      </c>
      <c r="B10" s="141"/>
      <c r="C10" s="141" t="s">
        <v>379</v>
      </c>
      <c r="D10" s="141" t="s">
        <v>361</v>
      </c>
      <c r="E10" s="141" t="s">
        <v>322</v>
      </c>
      <c r="F10" s="141" t="s">
        <v>312</v>
      </c>
      <c r="G10" s="141">
        <v>2008</v>
      </c>
      <c r="H10" s="142">
        <v>10</v>
      </c>
      <c r="J10" s="14" t="s">
        <v>380</v>
      </c>
      <c r="K10" s="26" t="s">
        <v>314</v>
      </c>
    </row>
    <row r="11" spans="1:10">
      <c r="A11" s="128">
        <f>A10+1</f>
        <v>2</v>
      </c>
      <c r="B11" s="129"/>
      <c r="C11" s="129" t="s">
        <v>381</v>
      </c>
      <c r="D11" s="129" t="s">
        <v>336</v>
      </c>
      <c r="E11" s="143" t="s">
        <v>322</v>
      </c>
      <c r="F11" s="143" t="s">
        <v>312</v>
      </c>
      <c r="G11" s="129">
        <v>2008</v>
      </c>
      <c r="H11" s="160">
        <v>10</v>
      </c>
      <c r="J11" s="67"/>
    </row>
    <row r="12" spans="1:8">
      <c r="A12" s="128">
        <f t="shared" ref="A12:A19" si="0">A11+1</f>
        <v>3</v>
      </c>
      <c r="B12" s="93"/>
      <c r="C12" s="93"/>
      <c r="D12" s="93"/>
      <c r="E12" s="93"/>
      <c r="F12" s="93"/>
      <c r="G12" s="93"/>
      <c r="H12" s="160"/>
    </row>
    <row r="13" spans="1:8">
      <c r="A13" s="128">
        <f t="shared" si="0"/>
        <v>4</v>
      </c>
      <c r="B13" s="93"/>
      <c r="C13" s="93"/>
      <c r="D13" s="93"/>
      <c r="E13" s="93"/>
      <c r="F13" s="93"/>
      <c r="G13" s="93"/>
      <c r="H13" s="160"/>
    </row>
    <row r="14" customFormat="1" spans="1:8">
      <c r="A14" s="128">
        <f t="shared" si="0"/>
        <v>5</v>
      </c>
      <c r="B14" s="93"/>
      <c r="C14" s="93"/>
      <c r="D14" s="93"/>
      <c r="E14" s="93"/>
      <c r="F14" s="93"/>
      <c r="G14" s="93"/>
      <c r="H14" s="160"/>
    </row>
    <row r="15" customFormat="1" spans="1:8">
      <c r="A15" s="128">
        <f t="shared" si="0"/>
        <v>6</v>
      </c>
      <c r="B15" s="93"/>
      <c r="C15" s="93"/>
      <c r="D15" s="93"/>
      <c r="E15" s="93"/>
      <c r="F15" s="93"/>
      <c r="G15" s="93"/>
      <c r="H15" s="160"/>
    </row>
    <row r="16" customFormat="1" spans="1:8">
      <c r="A16" s="128">
        <f t="shared" si="0"/>
        <v>7</v>
      </c>
      <c r="B16" s="93"/>
      <c r="C16" s="93"/>
      <c r="D16" s="93"/>
      <c r="E16" s="93"/>
      <c r="F16" s="93"/>
      <c r="G16" s="93"/>
      <c r="H16" s="160"/>
    </row>
    <row r="17" customFormat="1" spans="1:8">
      <c r="A17" s="128">
        <f t="shared" si="0"/>
        <v>8</v>
      </c>
      <c r="B17" s="93"/>
      <c r="C17" s="93"/>
      <c r="D17" s="93"/>
      <c r="E17" s="93"/>
      <c r="F17" s="93"/>
      <c r="G17" s="93"/>
      <c r="H17" s="160"/>
    </row>
    <row r="18" customFormat="1" spans="1:8">
      <c r="A18" s="128">
        <f t="shared" si="0"/>
        <v>9</v>
      </c>
      <c r="B18" s="93"/>
      <c r="C18" s="93"/>
      <c r="D18" s="93"/>
      <c r="E18" s="93"/>
      <c r="F18" s="93"/>
      <c r="G18" s="93"/>
      <c r="H18" s="160"/>
    </row>
    <row r="19" customFormat="1" ht="15.15" spans="1:8">
      <c r="A19" s="132">
        <f t="shared" si="0"/>
        <v>10</v>
      </c>
      <c r="B19" s="97"/>
      <c r="C19" s="97"/>
      <c r="D19" s="97"/>
      <c r="E19" s="97"/>
      <c r="F19" s="97"/>
      <c r="G19" s="97"/>
      <c r="H19" s="161"/>
    </row>
    <row r="20" customFormat="1" ht="15.15" spans="1:8">
      <c r="A20" s="144"/>
      <c r="B20" s="145"/>
      <c r="C20" s="100"/>
      <c r="D20" s="100"/>
      <c r="E20" s="100"/>
      <c r="F20" s="100"/>
      <c r="G20" s="64" t="str">
        <f>"Total "&amp;LEFT(A7,4)</f>
        <v>Total I14a</v>
      </c>
      <c r="H20" s="102">
        <f>SUM(H10:H19)</f>
        <v>20</v>
      </c>
    </row>
    <row r="21" customFormat="1"/>
    <row r="22" customFormat="1"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row r="40" ht="15.15"/>
    <row r="41" customFormat="1" ht="54" customHeight="1" spans="1:9">
      <c r="A41" s="146" t="s">
        <v>382</v>
      </c>
      <c r="B41" s="84" t="s">
        <v>304</v>
      </c>
      <c r="C41" s="140" t="s">
        <v>305</v>
      </c>
      <c r="D41" s="140" t="s">
        <v>306</v>
      </c>
      <c r="E41" s="84" t="s">
        <v>307</v>
      </c>
      <c r="F41" s="84" t="s">
        <v>307</v>
      </c>
      <c r="G41" s="84" t="s">
        <v>308</v>
      </c>
      <c r="H41" s="140" t="s">
        <v>183</v>
      </c>
      <c r="I41" s="85" t="s">
        <v>383</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2"/>
  <sheetViews>
    <sheetView workbookViewId="0">
      <selection activeCell="M17" sqref="M17"/>
    </sheetView>
  </sheetViews>
  <sheetFormatPr defaultColWidth="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s>
  <sheetData>
    <row r="1" ht="15.6" spans="1:8">
      <c r="A1" s="147" t="str">
        <f>'Date initiale'!C3</f>
        <v>Universitatea de Arhitectură și Urbanism "Ion Mincu" București</v>
      </c>
      <c r="B1" s="147"/>
      <c r="C1" s="147"/>
      <c r="D1" s="36"/>
      <c r="E1" s="36"/>
      <c r="F1" s="36"/>
      <c r="G1" s="36"/>
      <c r="H1" s="36"/>
    </row>
    <row r="2" ht="15.6" spans="1:8">
      <c r="A2" s="147" t="str">
        <f>'Date initiale'!B4&amp;" "&amp;'Date initiale'!C4</f>
        <v>Facultatea ARHITECTURA</v>
      </c>
      <c r="B2" s="147"/>
      <c r="C2" s="147"/>
      <c r="D2" s="36"/>
      <c r="E2" s="36"/>
      <c r="F2" s="36"/>
      <c r="G2" s="36"/>
      <c r="H2" s="36"/>
    </row>
    <row r="3" ht="15.6" spans="1:8">
      <c r="A3" s="147" t="str">
        <f>'Date initiale'!B5&amp;" "&amp;'Date initiale'!C5</f>
        <v>Departamentul Bazele Proiectării</v>
      </c>
      <c r="B3" s="147"/>
      <c r="C3" s="147"/>
      <c r="D3" s="36"/>
      <c r="E3" s="36"/>
      <c r="F3" s="36"/>
      <c r="G3" s="36"/>
      <c r="H3" s="36"/>
    </row>
    <row r="4" ht="15.6" spans="1:8">
      <c r="A4" s="148" t="str">
        <f>'Date initiale'!C6&amp;", "&amp;'Date initiale'!C7</f>
        <v>Călin Alexandru, Conferențiar Poziția 27</v>
      </c>
      <c r="B4" s="148"/>
      <c r="C4" s="148"/>
      <c r="D4" s="36"/>
      <c r="E4" s="36"/>
      <c r="F4" s="36"/>
      <c r="G4" s="36"/>
      <c r="H4" s="36"/>
    </row>
    <row r="5" customFormat="1" ht="15.6" spans="1:8">
      <c r="A5" s="148"/>
      <c r="B5" s="148"/>
      <c r="C5" s="148"/>
      <c r="D5" s="36"/>
      <c r="E5" s="36"/>
      <c r="F5" s="36"/>
      <c r="G5" s="36"/>
      <c r="H5" s="36"/>
    </row>
    <row r="6" ht="15.6" spans="1:8">
      <c r="A6" s="149" t="s">
        <v>177</v>
      </c>
      <c r="B6" s="149"/>
      <c r="C6" s="149"/>
      <c r="D6" s="149"/>
      <c r="E6" s="149"/>
      <c r="F6" s="149"/>
      <c r="G6" s="149"/>
      <c r="H6" s="149"/>
    </row>
    <row r="7" ht="36.75" customHeight="1" spans="1:8">
      <c r="A7" s="121" t="str">
        <f>'Descriere indicatori'!B19&amp;"b. "&amp;'Descriere indicatori'!C20</f>
        <v>I14b. Proiect urbanistic şi peisagistic la nivelul Planurilor Generale / Zonale ale Localităţilor (inclusiv studii de fundamentare, de inserţie, de oportunitate) avizate** </v>
      </c>
      <c r="B7" s="121"/>
      <c r="C7" s="121"/>
      <c r="D7" s="121"/>
      <c r="E7" s="121"/>
      <c r="F7" s="121"/>
      <c r="G7" s="121"/>
      <c r="H7" s="121"/>
    </row>
    <row r="8" ht="19.5" customHeight="1" spans="1:8">
      <c r="A8" s="31"/>
      <c r="B8" s="31"/>
      <c r="C8" s="31"/>
      <c r="D8" s="31"/>
      <c r="E8" s="31"/>
      <c r="F8" s="31"/>
      <c r="G8" s="31"/>
      <c r="H8" s="31"/>
    </row>
    <row r="9" ht="43.95" spans="1:10">
      <c r="A9" s="6" t="s">
        <v>178</v>
      </c>
      <c r="B9" s="84" t="s">
        <v>304</v>
      </c>
      <c r="C9" s="140" t="s">
        <v>305</v>
      </c>
      <c r="D9" s="140" t="s">
        <v>306</v>
      </c>
      <c r="E9" s="84" t="s">
        <v>378</v>
      </c>
      <c r="F9" s="84" t="s">
        <v>308</v>
      </c>
      <c r="G9" s="140" t="s">
        <v>183</v>
      </c>
      <c r="H9" s="85" t="s">
        <v>25</v>
      </c>
      <c r="J9" s="9" t="s">
        <v>187</v>
      </c>
    </row>
    <row r="10" spans="1:11">
      <c r="A10" s="150">
        <v>1</v>
      </c>
      <c r="B10" s="151"/>
      <c r="C10" s="152"/>
      <c r="D10" s="151"/>
      <c r="E10" s="153"/>
      <c r="F10" s="153"/>
      <c r="G10" s="151"/>
      <c r="H10" s="154"/>
      <c r="J10" s="14" t="s">
        <v>384</v>
      </c>
      <c r="K10" s="26" t="s">
        <v>314</v>
      </c>
    </row>
    <row r="11" customFormat="1" spans="1:8">
      <c r="A11" s="90">
        <f>A10+1</f>
        <v>2</v>
      </c>
      <c r="B11" s="93"/>
      <c r="C11" s="91"/>
      <c r="D11" s="93"/>
      <c r="E11" s="93"/>
      <c r="F11" s="93"/>
      <c r="G11" s="135"/>
      <c r="H11" s="38"/>
    </row>
    <row r="12" customFormat="1" spans="1:8">
      <c r="A12" s="90">
        <f t="shared" ref="A12:A19" si="0">A11+1</f>
        <v>3</v>
      </c>
      <c r="B12" s="93"/>
      <c r="C12" s="155"/>
      <c r="D12" s="93"/>
      <c r="E12" s="156"/>
      <c r="F12" s="156"/>
      <c r="G12" s="156"/>
      <c r="H12" s="38"/>
    </row>
    <row r="13" customFormat="1" spans="1:8">
      <c r="A13" s="90">
        <f t="shared" si="0"/>
        <v>4</v>
      </c>
      <c r="B13" s="93"/>
      <c r="C13" s="91"/>
      <c r="D13" s="93"/>
      <c r="E13" s="93"/>
      <c r="F13" s="93"/>
      <c r="G13" s="135"/>
      <c r="H13" s="38"/>
    </row>
    <row r="14" customFormat="1" spans="1:8">
      <c r="A14" s="90">
        <f t="shared" si="0"/>
        <v>5</v>
      </c>
      <c r="B14" s="93"/>
      <c r="C14" s="155"/>
      <c r="D14" s="93"/>
      <c r="E14" s="156"/>
      <c r="F14" s="156"/>
      <c r="G14" s="156"/>
      <c r="H14" s="38"/>
    </row>
    <row r="15" customFormat="1" spans="1:8">
      <c r="A15" s="90">
        <f t="shared" si="0"/>
        <v>6</v>
      </c>
      <c r="B15" s="93"/>
      <c r="C15" s="155"/>
      <c r="D15" s="93"/>
      <c r="E15" s="156"/>
      <c r="F15" s="156"/>
      <c r="G15" s="156"/>
      <c r="H15" s="38"/>
    </row>
    <row r="16" spans="1:8">
      <c r="A16" s="90">
        <f t="shared" si="0"/>
        <v>7</v>
      </c>
      <c r="B16" s="93"/>
      <c r="C16" s="91"/>
      <c r="D16" s="93"/>
      <c r="E16" s="93"/>
      <c r="F16" s="93"/>
      <c r="G16" s="135"/>
      <c r="H16" s="38"/>
    </row>
    <row r="17" spans="1:8">
      <c r="A17" s="90">
        <f t="shared" si="0"/>
        <v>8</v>
      </c>
      <c r="B17" s="93"/>
      <c r="C17" s="155"/>
      <c r="D17" s="93"/>
      <c r="E17" s="156"/>
      <c r="F17" s="156"/>
      <c r="G17" s="156"/>
      <c r="H17" s="38"/>
    </row>
    <row r="18" spans="1:8">
      <c r="A18" s="90">
        <f t="shared" si="0"/>
        <v>9</v>
      </c>
      <c r="B18" s="93"/>
      <c r="C18" s="155"/>
      <c r="D18" s="93"/>
      <c r="E18" s="156"/>
      <c r="F18" s="156"/>
      <c r="G18" s="156"/>
      <c r="H18" s="38"/>
    </row>
    <row r="19" ht="15.15" spans="1:8">
      <c r="A19" s="94">
        <f t="shared" si="0"/>
        <v>10</v>
      </c>
      <c r="B19" s="97"/>
      <c r="C19" s="157"/>
      <c r="D19" s="97"/>
      <c r="E19" s="97"/>
      <c r="F19" s="97"/>
      <c r="G19" s="97"/>
      <c r="H19" s="98"/>
    </row>
    <row r="20" ht="16.35" spans="1:8">
      <c r="A20" s="158"/>
      <c r="G20" s="64" t="str">
        <f>"Total "&amp;LEFT(A7,4)</f>
        <v>Total I14b</v>
      </c>
      <c r="H20" s="159">
        <f>SUM(H10:H19)</f>
        <v>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O16" sqref="O16"/>
    </sheetView>
  </sheetViews>
  <sheetFormatPr defaultColWidth="9.1388888888888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 min="10" max="10" width="10.287037037037" customWidth="1"/>
  </cols>
  <sheetData>
    <row r="1" ht="15.6" spans="1:6">
      <c r="A1" s="27" t="str">
        <f>'Date initiale'!C3</f>
        <v>Universitatea de Arhitectură și Urbanism "Ion Mincu" București</v>
      </c>
      <c r="B1" s="27"/>
      <c r="C1" s="27"/>
      <c r="D1" s="29"/>
      <c r="E1" s="29"/>
      <c r="F1" s="29"/>
    </row>
    <row r="2" ht="15.6" spans="1:6">
      <c r="A2" s="27" t="str">
        <f>'Date initiale'!B4&amp;" "&amp;'Date initiale'!C4</f>
        <v>Facultatea ARHITECTURA</v>
      </c>
      <c r="B2" s="27"/>
      <c r="C2" s="27"/>
      <c r="D2" s="29"/>
      <c r="E2" s="29"/>
      <c r="F2" s="29"/>
    </row>
    <row r="3" ht="15.6" spans="1:6">
      <c r="A3" s="27" t="str">
        <f>'Date initiale'!B5&amp;" "&amp;'Date initiale'!C5</f>
        <v>Departamentul Bazele Proiectării</v>
      </c>
      <c r="B3" s="27"/>
      <c r="C3" s="27"/>
      <c r="D3" s="29"/>
      <c r="E3" s="29"/>
      <c r="F3" s="29"/>
    </row>
    <row r="4" ht="15.6" spans="1:6">
      <c r="A4" s="81" t="str">
        <f>'Date initiale'!C6&amp;", "&amp;'Date initiale'!C7</f>
        <v>Călin Alexandru, Conferențiar Poziția 27</v>
      </c>
      <c r="B4" s="81"/>
      <c r="C4" s="81"/>
      <c r="D4" s="29"/>
      <c r="E4" s="29"/>
      <c r="F4" s="29"/>
    </row>
    <row r="5" ht="15.6" spans="1:6">
      <c r="A5" s="81"/>
      <c r="B5" s="81"/>
      <c r="C5" s="81"/>
      <c r="D5" s="29"/>
      <c r="E5" s="29"/>
      <c r="F5" s="29"/>
    </row>
    <row r="6" ht="15.6" spans="1:8">
      <c r="A6" s="138" t="s">
        <v>177</v>
      </c>
      <c r="B6" s="138"/>
      <c r="C6" s="138"/>
      <c r="D6" s="138"/>
      <c r="E6" s="138"/>
      <c r="F6" s="138"/>
      <c r="G6" s="138"/>
      <c r="H6" s="138"/>
    </row>
    <row r="7" ht="52.5" customHeight="1" spans="1:8">
      <c r="A7" s="121" t="str">
        <f>'Descriere indicatori'!B19&amp;"c. "&amp;'Descriere indicatori'!C21</f>
        <v>I14c. Studii de cercetare, granturi şi proiecte de cercetare internaţionale/ naţionale/locale (MEN, CNCS, CEEX, MDRL), realizate prin centrele de cercetare ale universităţii/alte centre universitare şi/academice)** </v>
      </c>
      <c r="B7" s="121"/>
      <c r="C7" s="121"/>
      <c r="D7" s="121"/>
      <c r="E7" s="121"/>
      <c r="F7" s="121"/>
      <c r="G7" s="121"/>
      <c r="H7" s="121"/>
    </row>
    <row r="8" ht="16.35" spans="1:8">
      <c r="A8" s="72"/>
      <c r="B8" s="72"/>
      <c r="C8" s="72"/>
      <c r="D8" s="72"/>
      <c r="E8" s="72"/>
      <c r="F8" s="139"/>
      <c r="G8" s="139"/>
      <c r="H8" s="139"/>
    </row>
    <row r="9" ht="43.95" spans="1:10">
      <c r="A9" s="105" t="s">
        <v>178</v>
      </c>
      <c r="B9" s="84" t="s">
        <v>304</v>
      </c>
      <c r="C9" s="140" t="s">
        <v>385</v>
      </c>
      <c r="D9" s="140" t="s">
        <v>306</v>
      </c>
      <c r="E9" s="84" t="s">
        <v>378</v>
      </c>
      <c r="F9" s="84" t="s">
        <v>308</v>
      </c>
      <c r="G9" s="140" t="s">
        <v>183</v>
      </c>
      <c r="H9" s="85" t="s">
        <v>25</v>
      </c>
      <c r="J9" s="9" t="s">
        <v>187</v>
      </c>
    </row>
    <row r="10" spans="1:11">
      <c r="A10" s="124">
        <v>1</v>
      </c>
      <c r="B10" s="141"/>
      <c r="C10" s="141"/>
      <c r="D10" s="141"/>
      <c r="E10" s="141"/>
      <c r="F10" s="141"/>
      <c r="G10" s="141"/>
      <c r="H10" s="142"/>
      <c r="J10" s="14" t="s">
        <v>386</v>
      </c>
      <c r="K10" s="26" t="s">
        <v>314</v>
      </c>
    </row>
    <row r="11" spans="1:8">
      <c r="A11" s="128">
        <f>A10+1</f>
        <v>2</v>
      </c>
      <c r="B11" s="129"/>
      <c r="C11" s="129"/>
      <c r="D11" s="129"/>
      <c r="E11" s="143"/>
      <c r="F11" s="143"/>
      <c r="G11" s="129"/>
      <c r="H11" s="38"/>
    </row>
    <row r="12" spans="1:8">
      <c r="A12" s="128">
        <f t="shared" ref="A12:A19" si="0">A11+1</f>
        <v>3</v>
      </c>
      <c r="B12" s="93"/>
      <c r="C12" s="93"/>
      <c r="D12" s="93"/>
      <c r="E12" s="93"/>
      <c r="F12" s="93"/>
      <c r="G12" s="93"/>
      <c r="H12" s="38"/>
    </row>
    <row r="13" spans="1:8">
      <c r="A13" s="128">
        <f t="shared" si="0"/>
        <v>4</v>
      </c>
      <c r="B13" s="93"/>
      <c r="C13" s="93"/>
      <c r="D13" s="93"/>
      <c r="E13" s="93"/>
      <c r="F13" s="93"/>
      <c r="G13" s="93"/>
      <c r="H13" s="38"/>
    </row>
    <row r="14" spans="1:8">
      <c r="A14" s="128">
        <f t="shared" si="0"/>
        <v>5</v>
      </c>
      <c r="B14" s="93"/>
      <c r="C14" s="93"/>
      <c r="D14" s="93"/>
      <c r="E14" s="93"/>
      <c r="F14" s="93"/>
      <c r="G14" s="93"/>
      <c r="H14" s="38"/>
    </row>
    <row r="15" spans="1:8">
      <c r="A15" s="128">
        <f t="shared" si="0"/>
        <v>6</v>
      </c>
      <c r="B15" s="93"/>
      <c r="C15" s="93"/>
      <c r="D15" s="93"/>
      <c r="E15" s="93"/>
      <c r="F15" s="93"/>
      <c r="G15" s="93"/>
      <c r="H15" s="38"/>
    </row>
    <row r="16" spans="1:8">
      <c r="A16" s="128">
        <f t="shared" si="0"/>
        <v>7</v>
      </c>
      <c r="B16" s="93"/>
      <c r="C16" s="93"/>
      <c r="D16" s="93"/>
      <c r="E16" s="93"/>
      <c r="F16" s="93"/>
      <c r="G16" s="93"/>
      <c r="H16" s="38"/>
    </row>
    <row r="17" spans="1:8">
      <c r="A17" s="128">
        <f t="shared" si="0"/>
        <v>8</v>
      </c>
      <c r="B17" s="93"/>
      <c r="C17" s="93"/>
      <c r="D17" s="93"/>
      <c r="E17" s="93"/>
      <c r="F17" s="93"/>
      <c r="G17" s="93"/>
      <c r="H17" s="38"/>
    </row>
    <row r="18" spans="1:8">
      <c r="A18" s="128">
        <f t="shared" si="0"/>
        <v>9</v>
      </c>
      <c r="B18" s="93"/>
      <c r="C18" s="93"/>
      <c r="D18" s="93"/>
      <c r="E18" s="93"/>
      <c r="F18" s="93"/>
      <c r="G18" s="93"/>
      <c r="H18" s="38"/>
    </row>
    <row r="19" ht="15.15" spans="1:8">
      <c r="A19" s="132">
        <f t="shared" si="0"/>
        <v>10</v>
      </c>
      <c r="B19" s="97"/>
      <c r="C19" s="97"/>
      <c r="D19" s="97"/>
      <c r="E19" s="97"/>
      <c r="F19" s="97"/>
      <c r="G19" s="97"/>
      <c r="H19" s="98"/>
    </row>
    <row r="20" ht="15.15" spans="1:8">
      <c r="A20" s="144"/>
      <c r="B20" s="145"/>
      <c r="C20" s="100"/>
      <c r="D20" s="100"/>
      <c r="E20" s="100"/>
      <c r="F20" s="100"/>
      <c r="G20" s="64" t="str">
        <f>"Total "&amp;LEFT(A7,4)</f>
        <v>Total I14c</v>
      </c>
      <c r="H20" s="102">
        <f>SUM(H10:H19)</f>
        <v>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row r="40" ht="15.15"/>
    <row r="41" ht="54" customHeight="1" spans="1:9">
      <c r="A41" s="146" t="s">
        <v>382</v>
      </c>
      <c r="B41" s="84" t="s">
        <v>304</v>
      </c>
      <c r="C41" s="140" t="s">
        <v>305</v>
      </c>
      <c r="D41" s="140" t="s">
        <v>306</v>
      </c>
      <c r="E41" s="84" t="s">
        <v>307</v>
      </c>
      <c r="F41" s="84" t="s">
        <v>307</v>
      </c>
      <c r="G41" s="84" t="s">
        <v>308</v>
      </c>
      <c r="H41" s="140" t="s">
        <v>183</v>
      </c>
      <c r="I41" s="85" t="s">
        <v>383</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C10" sqref="C10"/>
    </sheetView>
  </sheetViews>
  <sheetFormatPr defaultColWidth="9.13888888888889" defaultRowHeight="14.4"/>
  <cols>
    <col min="1" max="1" width="5.13888888888889" customWidth="1"/>
    <col min="2" max="2" width="10.5740740740741" customWidth="1"/>
    <col min="3" max="3" width="43.1388888888889" customWidth="1"/>
    <col min="4" max="4" width="24" customWidth="1"/>
    <col min="5" max="5" width="14.287037037037" customWidth="1"/>
    <col min="6" max="6" width="11.8611111111111" customWidth="1"/>
    <col min="7" max="7" width="10" customWidth="1"/>
    <col min="8" max="8" width="9.71296296296296" customWidth="1"/>
    <col min="10" max="10" width="10.287037037037" customWidth="1"/>
  </cols>
  <sheetData>
    <row r="1" ht="15.6" spans="1:6">
      <c r="A1" s="27" t="str">
        <f>'Date initiale'!C3</f>
        <v>Universitatea de Arhitectură și Urbanism "Ion Mincu" București</v>
      </c>
      <c r="B1" s="27"/>
      <c r="C1" s="27"/>
      <c r="D1" s="29"/>
      <c r="E1" s="29"/>
      <c r="F1" s="29"/>
    </row>
    <row r="2" ht="15.6" spans="1:6">
      <c r="A2" s="27" t="str">
        <f>'Date initiale'!B4&amp;" "&amp;'Date initiale'!C4</f>
        <v>Facultatea ARHITECTURA</v>
      </c>
      <c r="B2" s="27"/>
      <c r="C2" s="27"/>
      <c r="D2" s="29"/>
      <c r="E2" s="29"/>
      <c r="F2" s="29"/>
    </row>
    <row r="3" ht="15.6" spans="1:6">
      <c r="A3" s="27" t="str">
        <f>'Date initiale'!B5&amp;" "&amp;'Date initiale'!C5</f>
        <v>Departamentul Bazele Proiectării</v>
      </c>
      <c r="B3" s="27"/>
      <c r="C3" s="27"/>
      <c r="D3" s="29"/>
      <c r="E3" s="29"/>
      <c r="F3" s="29"/>
    </row>
    <row r="4" ht="15.6" spans="1:6">
      <c r="A4" s="81" t="str">
        <f>'Date initiale'!C6&amp;", "&amp;'Date initiale'!C7</f>
        <v>Călin Alexandru, Conferențiar Poziția 27</v>
      </c>
      <c r="B4" s="81"/>
      <c r="C4" s="81"/>
      <c r="D4" s="29"/>
      <c r="E4" s="29"/>
      <c r="F4" s="29"/>
    </row>
    <row r="5" ht="15.6" spans="1:6">
      <c r="A5" s="81"/>
      <c r="B5" s="81"/>
      <c r="C5" s="81"/>
      <c r="D5" s="29"/>
      <c r="E5" s="29"/>
      <c r="F5" s="29"/>
    </row>
    <row r="6" ht="15.6" spans="1:8">
      <c r="A6" s="138" t="s">
        <v>177</v>
      </c>
      <c r="B6" s="138"/>
      <c r="C6" s="138"/>
      <c r="D6" s="138"/>
      <c r="E6" s="138"/>
      <c r="F6" s="138"/>
      <c r="G6" s="138"/>
      <c r="H6" s="138"/>
    </row>
    <row r="7" ht="52.5" customHeight="1" spans="1:8">
      <c r="A7" s="12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121"/>
      <c r="C7" s="121"/>
      <c r="D7" s="121"/>
      <c r="E7" s="121"/>
      <c r="F7" s="121"/>
      <c r="G7" s="121"/>
      <c r="H7" s="121"/>
    </row>
    <row r="8" ht="16.35" spans="1:8">
      <c r="A8" s="72"/>
      <c r="B8" s="72"/>
      <c r="C8" s="72"/>
      <c r="D8" s="72"/>
      <c r="E8" s="72"/>
      <c r="F8" s="139"/>
      <c r="G8" s="139"/>
      <c r="H8" s="139"/>
    </row>
    <row r="9" ht="43.95" spans="1:10">
      <c r="A9" s="105" t="s">
        <v>178</v>
      </c>
      <c r="B9" s="84" t="s">
        <v>304</v>
      </c>
      <c r="C9" s="140" t="s">
        <v>385</v>
      </c>
      <c r="D9" s="140" t="s">
        <v>306</v>
      </c>
      <c r="E9" s="84" t="s">
        <v>378</v>
      </c>
      <c r="F9" s="84" t="s">
        <v>308</v>
      </c>
      <c r="G9" s="140" t="s">
        <v>183</v>
      </c>
      <c r="H9" s="85" t="s">
        <v>25</v>
      </c>
      <c r="J9" s="9" t="s">
        <v>187</v>
      </c>
    </row>
    <row r="10" spans="1:11">
      <c r="A10" s="124">
        <v>1</v>
      </c>
      <c r="B10" s="141"/>
      <c r="C10" s="141" t="s">
        <v>387</v>
      </c>
      <c r="D10" s="141"/>
      <c r="E10" s="141" t="s">
        <v>378</v>
      </c>
      <c r="F10" s="141" t="s">
        <v>312</v>
      </c>
      <c r="G10" s="141">
        <v>2007</v>
      </c>
      <c r="H10" s="142">
        <v>20</v>
      </c>
      <c r="J10" s="14">
        <v>20</v>
      </c>
      <c r="K10" s="26" t="s">
        <v>314</v>
      </c>
    </row>
    <row r="11" spans="1:8">
      <c r="A11" s="128">
        <f>A10+1</f>
        <v>2</v>
      </c>
      <c r="B11" s="129"/>
      <c r="C11" s="129"/>
      <c r="D11" s="129"/>
      <c r="E11" s="143"/>
      <c r="F11" s="143"/>
      <c r="G11" s="129"/>
      <c r="H11" s="38"/>
    </row>
    <row r="12" spans="1:8">
      <c r="A12" s="128">
        <f t="shared" ref="A12:A19" si="0">A11+1</f>
        <v>3</v>
      </c>
      <c r="B12" s="93"/>
      <c r="C12" s="93"/>
      <c r="D12" s="93"/>
      <c r="E12" s="93"/>
      <c r="F12" s="93"/>
      <c r="G12" s="93"/>
      <c r="H12" s="38"/>
    </row>
    <row r="13" spans="1:8">
      <c r="A13" s="128">
        <f t="shared" si="0"/>
        <v>4</v>
      </c>
      <c r="B13" s="93"/>
      <c r="C13" s="93"/>
      <c r="D13" s="93"/>
      <c r="E13" s="93"/>
      <c r="F13" s="93"/>
      <c r="G13" s="93"/>
      <c r="H13" s="38"/>
    </row>
    <row r="14" spans="1:8">
      <c r="A14" s="128">
        <f t="shared" si="0"/>
        <v>5</v>
      </c>
      <c r="B14" s="93"/>
      <c r="C14" s="93"/>
      <c r="D14" s="93"/>
      <c r="E14" s="93"/>
      <c r="F14" s="93"/>
      <c r="G14" s="93"/>
      <c r="H14" s="38"/>
    </row>
    <row r="15" spans="1:8">
      <c r="A15" s="128">
        <f t="shared" si="0"/>
        <v>6</v>
      </c>
      <c r="B15" s="93"/>
      <c r="C15" s="93"/>
      <c r="D15" s="93"/>
      <c r="E15" s="93"/>
      <c r="F15" s="93"/>
      <c r="G15" s="93"/>
      <c r="H15" s="38"/>
    </row>
    <row r="16" spans="1:8">
      <c r="A16" s="128">
        <f t="shared" si="0"/>
        <v>7</v>
      </c>
      <c r="B16" s="93"/>
      <c r="C16" s="93"/>
      <c r="D16" s="93"/>
      <c r="E16" s="93"/>
      <c r="F16" s="93"/>
      <c r="G16" s="93"/>
      <c r="H16" s="38"/>
    </row>
    <row r="17" spans="1:8">
      <c r="A17" s="128">
        <f t="shared" si="0"/>
        <v>8</v>
      </c>
      <c r="B17" s="93"/>
      <c r="C17" s="93"/>
      <c r="D17" s="93"/>
      <c r="E17" s="93"/>
      <c r="F17" s="93"/>
      <c r="G17" s="93"/>
      <c r="H17" s="38"/>
    </row>
    <row r="18" spans="1:8">
      <c r="A18" s="128">
        <f t="shared" si="0"/>
        <v>9</v>
      </c>
      <c r="B18" s="93"/>
      <c r="C18" s="93"/>
      <c r="D18" s="93"/>
      <c r="E18" s="93"/>
      <c r="F18" s="93"/>
      <c r="G18" s="93"/>
      <c r="H18" s="38"/>
    </row>
    <row r="19" ht="15.15" spans="1:8">
      <c r="A19" s="132">
        <f t="shared" si="0"/>
        <v>10</v>
      </c>
      <c r="B19" s="97"/>
      <c r="C19" s="97"/>
      <c r="D19" s="97"/>
      <c r="E19" s="97"/>
      <c r="F19" s="97"/>
      <c r="G19" s="97"/>
      <c r="H19" s="98"/>
    </row>
    <row r="20" ht="15.15" spans="1:8">
      <c r="A20" s="144"/>
      <c r="B20" s="145"/>
      <c r="C20" s="100"/>
      <c r="D20" s="100"/>
      <c r="E20" s="100"/>
      <c r="F20" s="100"/>
      <c r="G20" s="64" t="str">
        <f>"Total "&amp;LEFT(A7,4)</f>
        <v>Total I15.</v>
      </c>
      <c r="H20" s="102">
        <f>SUM(H10:H19)</f>
        <v>20</v>
      </c>
    </row>
    <row r="22" ht="53.25" customHeight="1" spans="1:8">
      <c r="A22" s="11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111"/>
      <c r="C22" s="111"/>
      <c r="D22" s="111"/>
      <c r="E22" s="111"/>
      <c r="F22" s="111"/>
      <c r="G22" s="111"/>
      <c r="H22" s="111"/>
    </row>
    <row r="40" ht="15.15"/>
    <row r="41" ht="54" customHeight="1" spans="1:9">
      <c r="A41" s="146" t="s">
        <v>382</v>
      </c>
      <c r="B41" s="84" t="s">
        <v>304</v>
      </c>
      <c r="C41" s="140" t="s">
        <v>305</v>
      </c>
      <c r="D41" s="140" t="s">
        <v>306</v>
      </c>
      <c r="E41" s="84" t="s">
        <v>307</v>
      </c>
      <c r="F41" s="84" t="s">
        <v>307</v>
      </c>
      <c r="G41" s="84" t="s">
        <v>308</v>
      </c>
      <c r="H41" s="140" t="s">
        <v>183</v>
      </c>
      <c r="I41" s="85" t="s">
        <v>383</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H31"/>
  <sheetViews>
    <sheetView topLeftCell="A7" workbookViewId="0">
      <selection activeCell="F20" sqref="F20"/>
    </sheetView>
  </sheetViews>
  <sheetFormatPr defaultColWidth="9" defaultRowHeight="14.4" outlineLevelCol="7"/>
  <cols>
    <col min="1" max="1" width="5.13888888888889" customWidth="1"/>
    <col min="2" max="2" width="103.138888888889" customWidth="1"/>
    <col min="3" max="3" width="10.5740740740741" customWidth="1"/>
    <col min="4" max="4" width="9.71296296296296" customWidth="1"/>
    <col min="6" max="6" width="11.287037037037" customWidth="1"/>
  </cols>
  <sheetData>
    <row r="1" ht="15.6" spans="1:5">
      <c r="A1" s="27" t="str">
        <f>'Date initiale'!C3</f>
        <v>Universitatea de Arhitectură și Urbanism "Ion Mincu" București</v>
      </c>
      <c r="B1" s="27"/>
      <c r="C1" s="27"/>
      <c r="D1" s="29"/>
      <c r="E1" s="28"/>
    </row>
    <row r="2" ht="15.6" spans="1:5">
      <c r="A2" s="27" t="str">
        <f>'Date initiale'!B4&amp;" "&amp;'Date initiale'!C4</f>
        <v>Facultatea ARHITECTURA</v>
      </c>
      <c r="B2" s="27"/>
      <c r="C2" s="27"/>
      <c r="D2" s="113"/>
      <c r="E2" s="28"/>
    </row>
    <row r="3" ht="15.6" spans="1:5">
      <c r="A3" s="27" t="str">
        <f>'Date initiale'!B5&amp;" "&amp;'Date initiale'!C5</f>
        <v>Departamentul Bazele Proiectării</v>
      </c>
      <c r="B3" s="27"/>
      <c r="C3" s="27"/>
      <c r="D3" s="29"/>
      <c r="E3" s="28"/>
    </row>
    <row r="4" spans="1:3">
      <c r="A4" s="3" t="str">
        <f>'Date initiale'!C6&amp;", "&amp;'Date initiale'!C7</f>
        <v>Călin Alexandru, Conferențiar Poziția 27</v>
      </c>
      <c r="B4" s="3"/>
      <c r="C4" s="3"/>
    </row>
    <row r="5" customFormat="1" spans="1:3">
      <c r="A5" s="3"/>
      <c r="B5" s="3"/>
      <c r="C5" s="3"/>
    </row>
    <row r="6" ht="15.6" spans="1:4">
      <c r="A6" s="31" t="s">
        <v>177</v>
      </c>
      <c r="B6" s="31"/>
      <c r="C6" s="31"/>
      <c r="D6" s="31"/>
    </row>
    <row r="7" customFormat="1" ht="90.75" customHeight="1" spans="1:8">
      <c r="A7" s="12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121"/>
      <c r="C7" s="121"/>
      <c r="D7" s="121"/>
      <c r="E7" s="122"/>
      <c r="F7" s="122"/>
      <c r="G7" s="122"/>
      <c r="H7" s="122"/>
    </row>
    <row r="8" ht="18.75" customHeight="1" spans="1:4">
      <c r="A8" s="114"/>
      <c r="B8" s="114"/>
      <c r="C8" s="114"/>
      <c r="D8" s="114"/>
    </row>
    <row r="9" ht="45.75" customHeight="1" spans="1:6">
      <c r="A9" s="105" t="s">
        <v>178</v>
      </c>
      <c r="B9" s="84" t="s">
        <v>388</v>
      </c>
      <c r="C9" s="84" t="s">
        <v>183</v>
      </c>
      <c r="D9" s="123" t="s">
        <v>25</v>
      </c>
      <c r="E9" s="106"/>
      <c r="F9" s="9" t="s">
        <v>187</v>
      </c>
    </row>
    <row r="10" spans="1:7">
      <c r="A10" s="124">
        <v>1</v>
      </c>
      <c r="B10" s="125" t="s">
        <v>389</v>
      </c>
      <c r="C10" s="126">
        <v>2011</v>
      </c>
      <c r="D10" s="127">
        <v>30</v>
      </c>
      <c r="F10" s="14" t="s">
        <v>390</v>
      </c>
      <c r="G10" s="26" t="s">
        <v>391</v>
      </c>
    </row>
    <row r="11" spans="1:4">
      <c r="A11" s="128">
        <f>A10+1</f>
        <v>2</v>
      </c>
      <c r="B11" s="91" t="s">
        <v>392</v>
      </c>
      <c r="C11" s="129">
        <v>2023</v>
      </c>
      <c r="D11" s="130">
        <v>10</v>
      </c>
    </row>
    <row r="12" customFormat="1" spans="1:4">
      <c r="A12" s="128">
        <f t="shared" ref="A12:A19" si="0">A11+1</f>
        <v>3</v>
      </c>
      <c r="B12" s="131" t="s">
        <v>393</v>
      </c>
      <c r="C12" s="93">
        <v>2019</v>
      </c>
      <c r="D12" s="38">
        <v>10</v>
      </c>
    </row>
    <row r="13" customFormat="1" spans="1:4">
      <c r="A13" s="128">
        <f t="shared" si="0"/>
        <v>4</v>
      </c>
      <c r="C13" s="93"/>
      <c r="D13" s="38"/>
    </row>
    <row r="14" customFormat="1" spans="1:4">
      <c r="A14" s="128">
        <f t="shared" si="0"/>
        <v>5</v>
      </c>
      <c r="B14" s="131"/>
      <c r="C14" s="93"/>
      <c r="D14" s="38"/>
    </row>
    <row r="15" spans="1:4">
      <c r="A15" s="128">
        <f t="shared" si="0"/>
        <v>6</v>
      </c>
      <c r="B15" s="91"/>
      <c r="C15" s="93"/>
      <c r="D15" s="38"/>
    </row>
    <row r="16" spans="1:4">
      <c r="A16" s="128">
        <f t="shared" si="0"/>
        <v>7</v>
      </c>
      <c r="B16" s="131"/>
      <c r="C16" s="93"/>
      <c r="D16" s="38"/>
    </row>
    <row r="17" spans="1:4">
      <c r="A17" s="128">
        <f t="shared" si="0"/>
        <v>8</v>
      </c>
      <c r="B17" s="131"/>
      <c r="C17" s="93"/>
      <c r="D17" s="38"/>
    </row>
    <row r="18" spans="1:4">
      <c r="A18" s="128">
        <f t="shared" si="0"/>
        <v>9</v>
      </c>
      <c r="B18" s="131"/>
      <c r="C18" s="93"/>
      <c r="D18" s="38"/>
    </row>
    <row r="19" ht="15.15" spans="1:4">
      <c r="A19" s="132">
        <f t="shared" si="0"/>
        <v>10</v>
      </c>
      <c r="B19" s="133"/>
      <c r="C19" s="97"/>
      <c r="D19" s="98"/>
    </row>
    <row r="20" ht="15.15" spans="1:4">
      <c r="A20" s="134"/>
      <c r="B20" s="135"/>
      <c r="C20" s="64" t="str">
        <f>"Total "&amp;LEFT(A7,3)</f>
        <v>Total I16</v>
      </c>
      <c r="D20" s="136">
        <f>SUM(D10:D19)</f>
        <v>50</v>
      </c>
    </row>
    <row r="21" ht="15.6" spans="1:4">
      <c r="A21" s="47"/>
      <c r="B21" s="137"/>
      <c r="C21" s="137"/>
      <c r="D21" s="137"/>
    </row>
    <row r="22" spans="1:4">
      <c r="A22" s="80"/>
      <c r="B22" s="80"/>
      <c r="C22" s="80"/>
      <c r="D22" s="80"/>
    </row>
    <row r="26" spans="1:2">
      <c r="A26" s="80"/>
      <c r="B26" s="79"/>
    </row>
    <row r="27" spans="1:2">
      <c r="A27" s="80"/>
      <c r="B27" s="79"/>
    </row>
    <row r="28" spans="1:1">
      <c r="A28" s="80"/>
    </row>
    <row r="29" spans="1:1">
      <c r="A29" s="80"/>
    </row>
    <row r="30" spans="1:1">
      <c r="A30" s="80"/>
    </row>
    <row r="31" spans="1:1">
      <c r="A31" s="80"/>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0"/>
  <sheetViews>
    <sheetView workbookViewId="0">
      <selection activeCell="G10" sqref="G10"/>
    </sheetView>
  </sheetViews>
  <sheetFormatPr defaultColWidth="9" defaultRowHeight="14.4"/>
  <cols>
    <col min="1" max="1" width="5.13888888888889" customWidth="1"/>
    <col min="2" max="2" width="103.138888888889" customWidth="1"/>
    <col min="3" max="3" width="10.5740740740741" customWidth="1"/>
    <col min="4" max="4" width="9.71296296296296" customWidth="1"/>
    <col min="6" max="6" width="10.4259259259259" customWidth="1"/>
  </cols>
  <sheetData>
    <row r="1" ht="15.6" spans="1:4">
      <c r="A1" s="27" t="str">
        <f>'Date initiale'!C3</f>
        <v>Universitatea de Arhitectură și Urbanism "Ion Mincu" București</v>
      </c>
      <c r="B1" s="27"/>
      <c r="C1" s="27"/>
      <c r="D1" s="29"/>
    </row>
    <row r="2" ht="15.6" spans="1:4">
      <c r="A2" s="27" t="str">
        <f>'Date initiale'!B4&amp;" "&amp;'Date initiale'!C4</f>
        <v>Facultatea ARHITECTURA</v>
      </c>
      <c r="B2" s="27"/>
      <c r="C2" s="27"/>
      <c r="D2" s="113"/>
    </row>
    <row r="3" ht="15.6" spans="1:4">
      <c r="A3" s="27" t="str">
        <f>'Date initiale'!B5&amp;" "&amp;'Date initiale'!C5</f>
        <v>Departamentul Bazele Proiectării</v>
      </c>
      <c r="B3" s="27"/>
      <c r="C3" s="27"/>
      <c r="D3" s="29"/>
    </row>
    <row r="4" spans="1:3">
      <c r="A4" s="3" t="str">
        <f>'Date initiale'!C6&amp;", "&amp;'Date initiale'!C7</f>
        <v>Călin Alexandru, Conferențiar Poziția 27</v>
      </c>
      <c r="B4" s="3"/>
      <c r="C4" s="3"/>
    </row>
    <row r="5" customFormat="1" spans="1:3">
      <c r="A5" s="3"/>
      <c r="B5" s="3"/>
      <c r="C5" s="3"/>
    </row>
    <row r="6" spans="1:4">
      <c r="A6" s="114" t="s">
        <v>177</v>
      </c>
      <c r="B6" s="114"/>
      <c r="C6" s="114"/>
      <c r="D6" s="114"/>
    </row>
    <row r="7" customFormat="1" ht="40.5" customHeight="1" spans="1:4">
      <c r="A7" s="5" t="str">
        <f>'Descriere indicatori'!B24&amp;". "&amp;'Descriere indicatori'!C24</f>
        <v>I17. Premii / mențiuni / nominalizări / selecţionări obţinute pentru concursuri naţionale de proiecte (organizate potrivit regulamentului UNESCO-UIA, girate de OAR/UAR/RUR, concursuri RUR - Registrul Urbaniştilor din România) </v>
      </c>
      <c r="B7" s="5"/>
      <c r="C7" s="5"/>
      <c r="D7" s="5"/>
    </row>
    <row r="8" ht="15.15"/>
    <row r="9" ht="48.75" customHeight="1" spans="1:6">
      <c r="A9" s="105" t="s">
        <v>178</v>
      </c>
      <c r="B9" s="7" t="s">
        <v>388</v>
      </c>
      <c r="C9" s="7" t="s">
        <v>183</v>
      </c>
      <c r="D9" s="8" t="s">
        <v>25</v>
      </c>
      <c r="F9" s="9" t="s">
        <v>187</v>
      </c>
    </row>
    <row r="10" spans="1:11">
      <c r="A10" s="115">
        <v>1</v>
      </c>
      <c r="B10" s="11"/>
      <c r="C10" s="12"/>
      <c r="D10" s="116"/>
      <c r="F10" s="14" t="s">
        <v>394</v>
      </c>
      <c r="G10" s="26" t="s">
        <v>395</v>
      </c>
      <c r="K10" s="80"/>
    </row>
    <row r="11" customFormat="1" spans="1:11">
      <c r="A11" s="117">
        <f>A10+1</f>
        <v>2</v>
      </c>
      <c r="B11" s="16"/>
      <c r="C11" s="17"/>
      <c r="D11" s="118"/>
      <c r="K11" s="80"/>
    </row>
    <row r="12" customFormat="1" spans="1:11">
      <c r="A12" s="117">
        <f t="shared" ref="A12:A19" si="0">A11+1</f>
        <v>3</v>
      </c>
      <c r="B12" s="16"/>
      <c r="C12" s="17"/>
      <c r="D12" s="118"/>
      <c r="K12" s="80"/>
    </row>
    <row r="13" customFormat="1" spans="1:11">
      <c r="A13" s="117">
        <f t="shared" si="0"/>
        <v>4</v>
      </c>
      <c r="B13" s="16"/>
      <c r="C13" s="17"/>
      <c r="D13" s="118"/>
      <c r="K13" s="80"/>
    </row>
    <row r="14" customFormat="1" spans="1:11">
      <c r="A14" s="117">
        <f t="shared" si="0"/>
        <v>5</v>
      </c>
      <c r="B14" s="16"/>
      <c r="C14" s="17"/>
      <c r="D14" s="118"/>
      <c r="K14" s="80"/>
    </row>
    <row r="15" customFormat="1" spans="1:11">
      <c r="A15" s="117">
        <f t="shared" si="0"/>
        <v>6</v>
      </c>
      <c r="B15" s="16"/>
      <c r="C15" s="17"/>
      <c r="D15" s="118"/>
      <c r="K15" s="80"/>
    </row>
    <row r="16" customFormat="1" spans="1:11">
      <c r="A16" s="117">
        <f t="shared" si="0"/>
        <v>7</v>
      </c>
      <c r="B16" s="16"/>
      <c r="C16" s="17"/>
      <c r="D16" s="118"/>
      <c r="K16" s="80"/>
    </row>
    <row r="17" customFormat="1" spans="1:11">
      <c r="A17" s="117">
        <f t="shared" si="0"/>
        <v>8</v>
      </c>
      <c r="B17" s="16"/>
      <c r="C17" s="17"/>
      <c r="D17" s="118"/>
      <c r="K17" s="80"/>
    </row>
    <row r="18" customFormat="1" spans="1:11">
      <c r="A18" s="117">
        <f t="shared" si="0"/>
        <v>9</v>
      </c>
      <c r="B18" s="16"/>
      <c r="C18" s="17"/>
      <c r="D18" s="118"/>
      <c r="K18" s="80"/>
    </row>
    <row r="19" ht="15.15" spans="1:11">
      <c r="A19" s="119">
        <f t="shared" si="0"/>
        <v>10</v>
      </c>
      <c r="B19" s="20"/>
      <c r="C19" s="21"/>
      <c r="D19" s="120"/>
      <c r="K19" s="80"/>
    </row>
    <row r="20" ht="15.15" spans="1:11">
      <c r="A20" s="23"/>
      <c r="B20" s="3"/>
      <c r="C20" s="24" t="str">
        <f>"Total "&amp;LEFT(A7,3)</f>
        <v>Total I17</v>
      </c>
      <c r="D20" s="43">
        <f>SUM(D10:D19)</f>
        <v>0</v>
      </c>
      <c r="K20" s="67"/>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31"/>
  <sheetViews>
    <sheetView workbookViewId="0">
      <selection activeCell="F13" sqref="F13"/>
    </sheetView>
  </sheetViews>
  <sheetFormatPr defaultColWidth="9" defaultRowHeight="14.4"/>
  <cols>
    <col min="1" max="1" width="5.13888888888889" customWidth="1"/>
    <col min="2" max="2" width="103.138888888889" customWidth="1"/>
    <col min="3" max="3" width="10.5740740740741" customWidth="1"/>
    <col min="4" max="4" width="9.71296296296296" customWidth="1"/>
  </cols>
  <sheetData>
    <row r="1" ht="15.6" spans="1:5">
      <c r="A1" s="27" t="str">
        <f>'Date initiale'!C3</f>
        <v>Universitatea de Arhitectură și Urbanism "Ion Mincu" București</v>
      </c>
      <c r="B1" s="27"/>
      <c r="C1" s="27"/>
      <c r="D1" s="29"/>
      <c r="E1" s="28"/>
    </row>
    <row r="2" ht="15.6" spans="1:5">
      <c r="A2" s="27" t="str">
        <f>'Date initiale'!B4&amp;" "&amp;'Date initiale'!C4</f>
        <v>Facultatea ARHITECTURA</v>
      </c>
      <c r="B2" s="27"/>
      <c r="C2" s="27"/>
      <c r="D2" s="28"/>
      <c r="E2" s="28"/>
    </row>
    <row r="3" ht="15.6" spans="1:5">
      <c r="A3" s="27" t="str">
        <f>'Date initiale'!B5&amp;" "&amp;'Date initiale'!C5</f>
        <v>Departamentul Bazele Proiectării</v>
      </c>
      <c r="B3" s="27"/>
      <c r="C3" s="27"/>
      <c r="D3" s="29"/>
      <c r="E3" s="28"/>
    </row>
    <row r="4" spans="1:3">
      <c r="A4" s="3" t="str">
        <f>'Date initiale'!C6&amp;", "&amp;'Date initiale'!C7</f>
        <v>Călin Alexandru, Conferențiar Poziția 27</v>
      </c>
      <c r="B4" s="3"/>
      <c r="C4" s="3"/>
    </row>
    <row r="5" customFormat="1" spans="1:3">
      <c r="A5" s="3"/>
      <c r="B5" s="3"/>
      <c r="C5" s="3"/>
    </row>
    <row r="6" ht="34.5" customHeight="1" spans="1:4">
      <c r="A6" s="31" t="s">
        <v>177</v>
      </c>
      <c r="B6" s="31"/>
      <c r="C6" s="31"/>
      <c r="D6" s="31"/>
    </row>
    <row r="7" customFormat="1" ht="34.5" customHeight="1" spans="1:4">
      <c r="A7" s="5" t="str">
        <f>'Descriere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 </v>
      </c>
      <c r="B7" s="5"/>
      <c r="C7" s="5"/>
      <c r="D7" s="5"/>
    </row>
    <row r="8" ht="16.5" customHeight="1" spans="1:4">
      <c r="A8" s="31"/>
      <c r="B8" s="31"/>
      <c r="C8" s="31"/>
      <c r="D8" s="31"/>
    </row>
    <row r="9" ht="42.75" customHeight="1" spans="1:6">
      <c r="A9" s="105" t="s">
        <v>178</v>
      </c>
      <c r="B9" s="7" t="s">
        <v>388</v>
      </c>
      <c r="C9" s="7" t="s">
        <v>183</v>
      </c>
      <c r="D9" s="8" t="s">
        <v>383</v>
      </c>
      <c r="E9" s="106"/>
      <c r="F9" s="9" t="s">
        <v>187</v>
      </c>
    </row>
    <row r="10" ht="28.8" spans="1:11">
      <c r="A10" s="10">
        <v>1</v>
      </c>
      <c r="B10" s="107" t="s">
        <v>396</v>
      </c>
      <c r="C10" s="12">
        <v>2022</v>
      </c>
      <c r="D10" s="35">
        <v>5</v>
      </c>
      <c r="E10" s="106"/>
      <c r="F10" s="14" t="s">
        <v>397</v>
      </c>
      <c r="G10" s="26" t="s">
        <v>398</v>
      </c>
      <c r="K10" s="80"/>
    </row>
    <row r="11" ht="43.2" spans="1:11">
      <c r="A11" s="15">
        <f>A10+1</f>
        <v>2</v>
      </c>
      <c r="B11" s="16" t="s">
        <v>399</v>
      </c>
      <c r="C11" s="17">
        <v>2018</v>
      </c>
      <c r="D11" s="38">
        <v>5</v>
      </c>
      <c r="K11" s="80"/>
    </row>
    <row r="12" spans="1:11">
      <c r="A12" s="15">
        <f t="shared" ref="A12:A19" si="0">A11+1</f>
        <v>3</v>
      </c>
      <c r="B12" s="16"/>
      <c r="C12" s="17"/>
      <c r="D12" s="38"/>
      <c r="K12" s="67"/>
    </row>
    <row r="13" spans="1:4">
      <c r="A13" s="15">
        <f t="shared" si="0"/>
        <v>4</v>
      </c>
      <c r="B13" s="16"/>
      <c r="C13" s="17"/>
      <c r="D13" s="38"/>
    </row>
    <row r="14" spans="1:4">
      <c r="A14" s="15">
        <f t="shared" si="0"/>
        <v>5</v>
      </c>
      <c r="B14" s="16"/>
      <c r="C14" s="17"/>
      <c r="D14" s="38"/>
    </row>
    <row r="15" spans="1:4">
      <c r="A15" s="15">
        <f t="shared" si="0"/>
        <v>6</v>
      </c>
      <c r="B15" s="16"/>
      <c r="C15" s="17"/>
      <c r="D15" s="38"/>
    </row>
    <row r="16" spans="1:4">
      <c r="A16" s="15">
        <f t="shared" si="0"/>
        <v>7</v>
      </c>
      <c r="B16" s="16"/>
      <c r="C16" s="17"/>
      <c r="D16" s="38"/>
    </row>
    <row r="17" s="104" customFormat="1" spans="1:4">
      <c r="A17" s="15">
        <f t="shared" si="0"/>
        <v>8</v>
      </c>
      <c r="B17" s="16"/>
      <c r="C17" s="17"/>
      <c r="D17" s="38"/>
    </row>
    <row r="18" spans="1:4">
      <c r="A18" s="15">
        <f t="shared" si="0"/>
        <v>9</v>
      </c>
      <c r="B18" s="16"/>
      <c r="C18" s="17"/>
      <c r="D18" s="38"/>
    </row>
    <row r="19" ht="15.15" spans="1:4">
      <c r="A19" s="19">
        <f t="shared" si="0"/>
        <v>10</v>
      </c>
      <c r="B19" s="20"/>
      <c r="C19" s="21"/>
      <c r="D19" s="98"/>
    </row>
    <row r="20" s="80" customFormat="1" ht="15.15" spans="1:4">
      <c r="A20" s="108"/>
      <c r="B20" s="109"/>
      <c r="C20" s="24" t="str">
        <f>"Total "&amp;LEFT(A7,3)</f>
        <v>Total I18</v>
      </c>
      <c r="D20" s="110">
        <f>SUM(D10:D19)</f>
        <v>10</v>
      </c>
    </row>
    <row r="21" spans="2:2">
      <c r="B21" s="79"/>
    </row>
    <row r="22" ht="53.25" customHeight="1" spans="1:8">
      <c r="A22" s="11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111"/>
      <c r="C22" s="111"/>
      <c r="D22" s="111"/>
      <c r="E22" s="112"/>
      <c r="F22" s="112"/>
      <c r="G22" s="112"/>
      <c r="H22" s="112"/>
    </row>
    <row r="23" spans="2:2">
      <c r="B23" s="79"/>
    </row>
    <row r="24" spans="2:2">
      <c r="B24" s="79"/>
    </row>
    <row r="25" spans="2:2">
      <c r="B25" s="79"/>
    </row>
    <row r="26" spans="2:2">
      <c r="B26" s="79"/>
    </row>
    <row r="27" spans="2:2">
      <c r="B27" s="79"/>
    </row>
    <row r="28" spans="2:2">
      <c r="B28" s="79"/>
    </row>
    <row r="29" spans="2:2">
      <c r="B29" s="79"/>
    </row>
    <row r="30" spans="2:2">
      <c r="B30" s="79"/>
    </row>
    <row r="31" spans="2:2">
      <c r="B31" s="79"/>
    </row>
  </sheetData>
  <mergeCells count="3">
    <mergeCell ref="A6:D6"/>
    <mergeCell ref="A7:D7"/>
    <mergeCell ref="A22:D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0"/>
  <sheetViews>
    <sheetView workbookViewId="0">
      <selection activeCell="G14" sqref="G14"/>
    </sheetView>
  </sheetViews>
  <sheetFormatPr defaultColWidth="9" defaultRowHeight="14.4"/>
  <cols>
    <col min="1" max="1" width="5.13888888888889" customWidth="1"/>
    <col min="2" max="2" width="27.1388888888889" customWidth="1"/>
    <col min="3" max="3" width="75.712962962963" customWidth="1"/>
    <col min="4" max="4" width="10.5740740740741" customWidth="1"/>
    <col min="5" max="5" width="9.71296296296296" customWidth="1"/>
    <col min="7" max="7" width="14.1388888888889" customWidth="1"/>
  </cols>
  <sheetData>
    <row r="1" spans="1:4">
      <c r="A1" s="2" t="str">
        <f>'Date initiale'!C3</f>
        <v>Universitatea de Arhitectură și Urbanism "Ion Mincu" București</v>
      </c>
      <c r="B1" s="2"/>
      <c r="D1" s="2"/>
    </row>
    <row r="2" ht="15.6" spans="1:5">
      <c r="A2" s="27" t="str">
        <f>'Date initiale'!B4&amp;" "&amp;'Date initiale'!C4</f>
        <v>Facultatea ARHITECTURA</v>
      </c>
      <c r="B2" s="27"/>
      <c r="C2" s="29"/>
      <c r="D2" s="27"/>
      <c r="E2" s="29"/>
    </row>
    <row r="3" ht="15.6" spans="1:5">
      <c r="A3" s="27" t="str">
        <f>'Date initiale'!B5&amp;" "&amp;'Date initiale'!C5</f>
        <v>Departamentul Bazele Proiectării</v>
      </c>
      <c r="B3" s="27"/>
      <c r="C3" s="29"/>
      <c r="D3" s="27"/>
      <c r="E3" s="29"/>
    </row>
    <row r="4" spans="1:5">
      <c r="A4" s="81" t="str">
        <f>'Date initiale'!C6&amp;", "&amp;'Date initiale'!C7</f>
        <v>Călin Alexandru, Conferențiar Poziția 27</v>
      </c>
      <c r="B4" s="81"/>
      <c r="C4" s="29"/>
      <c r="D4" s="29"/>
      <c r="E4" s="29"/>
    </row>
    <row r="5" customFormat="1" ht="15.6" spans="1:5">
      <c r="A5" s="81"/>
      <c r="B5" s="81"/>
      <c r="C5" s="29"/>
      <c r="D5" s="81"/>
      <c r="E5" s="29"/>
    </row>
    <row r="6" ht="15.6" spans="1:5">
      <c r="A6" s="30" t="s">
        <v>177</v>
      </c>
      <c r="B6" s="30"/>
      <c r="C6" s="30"/>
      <c r="D6" s="30"/>
      <c r="E6" s="30"/>
    </row>
    <row r="7" ht="67.5" customHeight="1" spans="1:9">
      <c r="A7" s="5" t="str">
        <f>'Descriere indicatori'!B26&amp;". "&amp;'Descriere indicatori'!C26</f>
        <v>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
      <c r="C7" s="5"/>
      <c r="D7" s="5"/>
      <c r="E7" s="5"/>
      <c r="F7" s="82"/>
      <c r="G7" s="82"/>
      <c r="H7" s="82"/>
      <c r="I7" s="82"/>
    </row>
    <row r="8" s="80" customFormat="1" ht="20.25" customHeight="1" spans="1:9">
      <c r="A8" s="31"/>
      <c r="B8" s="31"/>
      <c r="C8" s="31"/>
      <c r="D8" s="31"/>
      <c r="E8" s="31"/>
      <c r="F8" s="83"/>
      <c r="G8" s="83"/>
      <c r="H8" s="83"/>
      <c r="I8" s="83"/>
    </row>
    <row r="9" ht="29.55" spans="1:11">
      <c r="A9" s="6" t="s">
        <v>178</v>
      </c>
      <c r="B9" s="84" t="s">
        <v>400</v>
      </c>
      <c r="C9" s="84" t="s">
        <v>401</v>
      </c>
      <c r="D9" s="84" t="s">
        <v>402</v>
      </c>
      <c r="E9" s="85" t="s">
        <v>25</v>
      </c>
      <c r="G9" s="9" t="s">
        <v>187</v>
      </c>
      <c r="K9" s="80"/>
    </row>
    <row r="10" customFormat="1" spans="1:11">
      <c r="A10" s="86">
        <v>1</v>
      </c>
      <c r="B10" s="87" t="s">
        <v>403</v>
      </c>
      <c r="C10" s="88" t="s">
        <v>404</v>
      </c>
      <c r="D10" s="89" t="s">
        <v>405</v>
      </c>
      <c r="E10" s="35">
        <v>5</v>
      </c>
      <c r="G10" s="14" t="s">
        <v>406</v>
      </c>
      <c r="H10" s="26" t="s">
        <v>407</v>
      </c>
      <c r="K10" s="80"/>
    </row>
    <row r="11" customFormat="1" ht="28.8" spans="1:11">
      <c r="A11" s="90">
        <f>A10+1</f>
        <v>2</v>
      </c>
      <c r="B11" s="91" t="s">
        <v>408</v>
      </c>
      <c r="C11" s="92" t="s">
        <v>404</v>
      </c>
      <c r="D11" s="93" t="s">
        <v>409</v>
      </c>
      <c r="E11" s="38">
        <v>5</v>
      </c>
      <c r="K11" s="80"/>
    </row>
    <row r="12" customFormat="1" spans="1:11">
      <c r="A12" s="90">
        <f t="shared" ref="A12:A19" si="0">A11+1</f>
        <v>3</v>
      </c>
      <c r="B12" s="91"/>
      <c r="C12" s="92"/>
      <c r="D12" s="93"/>
      <c r="E12" s="38"/>
      <c r="K12" s="80"/>
    </row>
    <row r="13" customFormat="1" spans="1:11">
      <c r="A13" s="90">
        <f t="shared" si="0"/>
        <v>4</v>
      </c>
      <c r="B13" s="91"/>
      <c r="C13" s="92"/>
      <c r="D13" s="93"/>
      <c r="E13" s="38"/>
      <c r="K13" s="80"/>
    </row>
    <row r="14" spans="1:11">
      <c r="A14" s="90">
        <f t="shared" si="0"/>
        <v>5</v>
      </c>
      <c r="B14" s="91"/>
      <c r="C14" s="92"/>
      <c r="D14" s="93"/>
      <c r="E14" s="38"/>
      <c r="K14" s="80"/>
    </row>
    <row r="15" customFormat="1" spans="1:11">
      <c r="A15" s="90">
        <f t="shared" si="0"/>
        <v>6</v>
      </c>
      <c r="B15" s="91"/>
      <c r="C15" s="92"/>
      <c r="D15" s="93"/>
      <c r="E15" s="38"/>
      <c r="K15" s="80"/>
    </row>
    <row r="16" customFormat="1" spans="1:11">
      <c r="A16" s="90">
        <f t="shared" si="0"/>
        <v>7</v>
      </c>
      <c r="B16" s="91"/>
      <c r="C16" s="92"/>
      <c r="D16" s="93"/>
      <c r="E16" s="38"/>
      <c r="K16" s="80"/>
    </row>
    <row r="17" customFormat="1" spans="1:11">
      <c r="A17" s="90">
        <f t="shared" si="0"/>
        <v>8</v>
      </c>
      <c r="B17" s="91"/>
      <c r="C17" s="92"/>
      <c r="D17" s="93"/>
      <c r="E17" s="38"/>
      <c r="K17" s="80"/>
    </row>
    <row r="18" customFormat="1" spans="1:11">
      <c r="A18" s="90">
        <f t="shared" si="0"/>
        <v>9</v>
      </c>
      <c r="B18" s="91"/>
      <c r="C18" s="92"/>
      <c r="D18" s="93"/>
      <c r="E18" s="38"/>
      <c r="K18" s="80"/>
    </row>
    <row r="19" customFormat="1" ht="15.15" spans="1:11">
      <c r="A19" s="94">
        <f t="shared" si="0"/>
        <v>10</v>
      </c>
      <c r="B19" s="95"/>
      <c r="C19" s="96"/>
      <c r="D19" s="97"/>
      <c r="E19" s="98"/>
      <c r="K19" s="80"/>
    </row>
    <row r="20" ht="15.15" spans="1:11">
      <c r="A20" s="99"/>
      <c r="B20" s="100"/>
      <c r="C20" s="101"/>
      <c r="D20" s="64" t="str">
        <f>"Total "&amp;LEFT(A7,3)</f>
        <v>Total I19</v>
      </c>
      <c r="E20" s="102">
        <f>SUM(E10:E19)</f>
        <v>10</v>
      </c>
      <c r="K20" s="103"/>
    </row>
  </sheetData>
  <mergeCells count="3">
    <mergeCell ref="A4:E4"/>
    <mergeCell ref="A6:E6"/>
    <mergeCell ref="A7:E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H25"/>
  <sheetViews>
    <sheetView workbookViewId="0">
      <selection activeCell="B16" sqref="B16"/>
    </sheetView>
  </sheetViews>
  <sheetFormatPr defaultColWidth="9" defaultRowHeight="14.4" outlineLevelCol="7"/>
  <cols>
    <col min="1" max="1" width="5.13888888888889" customWidth="1"/>
    <col min="2" max="2" width="86.287037037037" customWidth="1"/>
    <col min="3" max="3" width="17.1388888888889" customWidth="1"/>
    <col min="4" max="4" width="10.5740740740741" customWidth="1"/>
    <col min="5" max="5" width="9.71296296296296" customWidth="1"/>
    <col min="7" max="7" width="13.4259259259259" customWidth="1"/>
  </cols>
  <sheetData>
    <row r="1" ht="15.6" spans="1:5">
      <c r="A1" s="27" t="str">
        <f>'Date initiale'!C3</f>
        <v>Universitatea de Arhitectură și Urbanism "Ion Mincu" București</v>
      </c>
      <c r="B1" s="27"/>
      <c r="C1" s="27"/>
      <c r="D1" s="27"/>
      <c r="E1" s="29"/>
    </row>
    <row r="2" ht="15.6" spans="1:5">
      <c r="A2" s="27" t="str">
        <f>'Date initiale'!B4&amp;" "&amp;'Date initiale'!C4</f>
        <v>Facultatea ARHITECTURA</v>
      </c>
      <c r="B2" s="27"/>
      <c r="C2" s="27"/>
      <c r="D2" s="27"/>
      <c r="E2" s="29"/>
    </row>
    <row r="3" ht="15.6" spans="1:5">
      <c r="A3" s="27" t="str">
        <f>'Date initiale'!B5&amp;" "&amp;'Date initiale'!C5</f>
        <v>Departamentul Bazele Proiectării</v>
      </c>
      <c r="B3" s="27"/>
      <c r="C3" s="27"/>
      <c r="D3" s="27"/>
      <c r="E3" s="29"/>
    </row>
    <row r="4" spans="1:4">
      <c r="A4" s="3" t="str">
        <f>'Date initiale'!C6&amp;", "&amp;'Date initiale'!C7</f>
        <v>Călin Alexandru, Conferențiar Poziția 27</v>
      </c>
      <c r="B4" s="3"/>
      <c r="C4" s="3"/>
      <c r="D4" s="3"/>
    </row>
    <row r="5" customFormat="1" spans="1:4">
      <c r="A5" s="3"/>
      <c r="B5" s="3"/>
      <c r="C5" s="3"/>
      <c r="D5" s="3"/>
    </row>
    <row r="6" ht="15.6" spans="1:5">
      <c r="A6" s="68" t="s">
        <v>177</v>
      </c>
      <c r="B6" s="69"/>
      <c r="C6" s="69"/>
      <c r="D6" s="69"/>
      <c r="E6" s="70"/>
    </row>
    <row r="7" customFormat="1" ht="15.6" spans="1:6">
      <c r="A7" s="5" t="str">
        <f>'Descriere indicatori'!B27&amp;". "&amp;'Descriere indicatori'!C27</f>
        <v>I20. Expoziţii profesionale în domeniu organizate la nivel internaţional / naţional sau local în calitate de autor, coautor, curator </v>
      </c>
      <c r="B7" s="5"/>
      <c r="C7" s="5"/>
      <c r="D7" s="5"/>
      <c r="E7" s="5"/>
      <c r="F7" s="71"/>
    </row>
    <row r="8" customFormat="1" ht="32.25" customHeight="1" spans="1:5">
      <c r="A8" s="72"/>
      <c r="B8" s="72"/>
      <c r="C8" s="72"/>
      <c r="D8" s="72"/>
      <c r="E8" s="72"/>
    </row>
    <row r="9" ht="29.55" spans="1:7">
      <c r="A9" s="6" t="s">
        <v>178</v>
      </c>
      <c r="B9" s="48" t="s">
        <v>410</v>
      </c>
      <c r="C9" s="7" t="s">
        <v>411</v>
      </c>
      <c r="D9" s="7" t="s">
        <v>183</v>
      </c>
      <c r="E9" s="8" t="s">
        <v>25</v>
      </c>
      <c r="G9" s="9" t="s">
        <v>187</v>
      </c>
    </row>
    <row r="10" spans="1:8">
      <c r="A10" s="49">
        <v>1</v>
      </c>
      <c r="B10" s="50" t="s">
        <v>412</v>
      </c>
      <c r="C10" s="50" t="s">
        <v>312</v>
      </c>
      <c r="D10" s="50">
        <v>2016</v>
      </c>
      <c r="E10" s="73">
        <v>5</v>
      </c>
      <c r="G10" s="14" t="s">
        <v>397</v>
      </c>
      <c r="H10" s="26" t="s">
        <v>413</v>
      </c>
    </row>
    <row r="11" spans="1:7">
      <c r="A11" s="52">
        <f>A10+1</f>
        <v>2</v>
      </c>
      <c r="B11" s="53" t="s">
        <v>414</v>
      </c>
      <c r="C11" s="17" t="s">
        <v>317</v>
      </c>
      <c r="D11" s="17">
        <v>2022</v>
      </c>
      <c r="E11" s="74">
        <v>5</v>
      </c>
      <c r="G11" s="14" t="s">
        <v>415</v>
      </c>
    </row>
    <row r="12" spans="1:7">
      <c r="A12" s="52">
        <f t="shared" ref="A12:A19" si="0">A11+1</f>
        <v>3</v>
      </c>
      <c r="B12" s="53" t="s">
        <v>416</v>
      </c>
      <c r="C12" s="17" t="s">
        <v>317</v>
      </c>
      <c r="D12" s="17">
        <v>2022</v>
      </c>
      <c r="E12" s="74">
        <v>5</v>
      </c>
      <c r="G12" s="14" t="s">
        <v>417</v>
      </c>
    </row>
    <row r="13" spans="1:5">
      <c r="A13" s="52">
        <f t="shared" si="0"/>
        <v>4</v>
      </c>
      <c r="B13" s="53" t="s">
        <v>418</v>
      </c>
      <c r="C13" s="17" t="s">
        <v>312</v>
      </c>
      <c r="D13" s="17">
        <v>2023</v>
      </c>
      <c r="E13" s="74">
        <v>5</v>
      </c>
    </row>
    <row r="14" ht="28.8" spans="1:5">
      <c r="A14" s="52">
        <f t="shared" si="0"/>
        <v>5</v>
      </c>
      <c r="B14" s="16" t="s">
        <v>419</v>
      </c>
      <c r="C14" s="17" t="s">
        <v>312</v>
      </c>
      <c r="D14" s="17">
        <v>2023</v>
      </c>
      <c r="E14" s="75">
        <v>5</v>
      </c>
    </row>
    <row r="15" ht="28.8" spans="1:5">
      <c r="A15" s="52">
        <f t="shared" si="0"/>
        <v>6</v>
      </c>
      <c r="B15" s="16" t="s">
        <v>420</v>
      </c>
      <c r="C15" s="17" t="s">
        <v>312</v>
      </c>
      <c r="D15" s="17">
        <v>2024</v>
      </c>
      <c r="E15" s="75">
        <v>5</v>
      </c>
    </row>
    <row r="16" spans="1:5">
      <c r="A16" s="52">
        <f t="shared" si="0"/>
        <v>7</v>
      </c>
      <c r="B16" s="16" t="s">
        <v>421</v>
      </c>
      <c r="C16" s="17" t="s">
        <v>317</v>
      </c>
      <c r="D16" s="17">
        <v>2024</v>
      </c>
      <c r="E16" s="75">
        <v>5</v>
      </c>
    </row>
    <row r="17" spans="1:5">
      <c r="A17" s="52">
        <f t="shared" si="0"/>
        <v>8</v>
      </c>
      <c r="B17" s="16"/>
      <c r="C17" s="17"/>
      <c r="D17" s="17"/>
      <c r="E17" s="38"/>
    </row>
    <row r="18" s="67" customFormat="1" spans="1:5">
      <c r="A18" s="52">
        <f t="shared" si="0"/>
        <v>9</v>
      </c>
      <c r="B18" s="57"/>
      <c r="C18" s="58"/>
      <c r="D18" s="58"/>
      <c r="E18" s="76"/>
    </row>
    <row r="19" s="67" customFormat="1" ht="15.15" spans="1:5">
      <c r="A19" s="60">
        <f t="shared" si="0"/>
        <v>10</v>
      </c>
      <c r="B19" s="61"/>
      <c r="C19" s="62"/>
      <c r="D19" s="62"/>
      <c r="E19" s="77"/>
    </row>
    <row r="20" ht="15.15" spans="1:5">
      <c r="A20" s="42"/>
      <c r="B20" s="37"/>
      <c r="C20" s="78"/>
      <c r="D20" s="64" t="str">
        <f>"Total "&amp;LEFT(A7,3)</f>
        <v>Total I20</v>
      </c>
      <c r="E20" s="43">
        <f>SUM(E10:E19)</f>
        <v>35</v>
      </c>
    </row>
    <row r="21" spans="2:2">
      <c r="B21" s="79"/>
    </row>
    <row r="22" spans="2:2">
      <c r="B22" s="80"/>
    </row>
    <row r="23" spans="2:2">
      <c r="B23" s="80"/>
    </row>
    <row r="24" spans="2:2">
      <c r="B24" s="80"/>
    </row>
    <row r="25" spans="2:2">
      <c r="B25" s="79"/>
    </row>
  </sheetData>
  <mergeCells count="2">
    <mergeCell ref="A6:E6"/>
    <mergeCell ref="A7:E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B1:D47"/>
  <sheetViews>
    <sheetView showGridLines="0" showRowColHeaders="0" tabSelected="1" zoomScale="130" zoomScaleNormal="130" topLeftCell="A45" workbookViewId="0">
      <selection activeCell="C14" sqref="C14"/>
    </sheetView>
  </sheetViews>
  <sheetFormatPr defaultColWidth="9" defaultRowHeight="14.4" outlineLevelCol="3"/>
  <cols>
    <col min="1" max="1" width="4.28703703703704" customWidth="1"/>
    <col min="2" max="2" width="8.71296296296296" customWidth="1"/>
    <col min="3" max="3" width="72" customWidth="1"/>
    <col min="4" max="4" width="7.71296296296296" customWidth="1"/>
  </cols>
  <sheetData>
    <row r="1" spans="2:4">
      <c r="B1" s="395" t="s">
        <v>8</v>
      </c>
      <c r="C1" s="395"/>
      <c r="D1" s="395"/>
    </row>
    <row r="2" customFormat="1" spans="2:4">
      <c r="B2" s="395" t="str">
        <f>"Facultatea de "&amp;'Date initiale'!C4</f>
        <v>Facultatea de ARHITECTURA</v>
      </c>
      <c r="C2" s="395"/>
      <c r="D2" s="395"/>
    </row>
    <row r="3" spans="2:4">
      <c r="B3" s="395" t="str">
        <f>"Departamentul "&amp;'Date initiale'!C5</f>
        <v>Departamentul Bazele Proiectării</v>
      </c>
      <c r="C3" s="395"/>
      <c r="D3" s="395"/>
    </row>
    <row r="4" spans="2:4">
      <c r="B4" s="395" t="str">
        <f>"Nume și prenume: "&amp;'Date initiale'!C6</f>
        <v>Nume și prenume: Călin Alexandru</v>
      </c>
      <c r="C4" s="395"/>
      <c r="D4" s="395"/>
    </row>
    <row r="5" customFormat="1" spans="2:4">
      <c r="B5" s="395" t="str">
        <f>"Post: "&amp;'Date initiale'!C7</f>
        <v>Post: Conferențiar Poziția 27</v>
      </c>
      <c r="C5" s="395"/>
      <c r="D5" s="395"/>
    </row>
    <row r="6" spans="2:4">
      <c r="B6" s="395" t="str">
        <f>"Standard de referință: "&amp;'Date initiale'!C8</f>
        <v>Standard de referință: </v>
      </c>
      <c r="C6" s="395"/>
      <c r="D6" s="395"/>
    </row>
    <row r="8" customFormat="1" ht="15.6" spans="2:4">
      <c r="B8" s="396" t="s">
        <v>21</v>
      </c>
      <c r="C8" s="396"/>
      <c r="D8" s="396"/>
    </row>
    <row r="9" ht="34.5" customHeight="1" spans="2:4">
      <c r="B9" s="397" t="s">
        <v>22</v>
      </c>
      <c r="C9" s="398"/>
      <c r="D9" s="398"/>
    </row>
    <row r="10" ht="28.8" spans="2:4">
      <c r="B10" s="399" t="s">
        <v>23</v>
      </c>
      <c r="C10" s="399" t="s">
        <v>24</v>
      </c>
      <c r="D10" s="399" t="s">
        <v>25</v>
      </c>
    </row>
    <row r="11" spans="2:4">
      <c r="B11" s="400" t="s">
        <v>26</v>
      </c>
      <c r="C11" s="372" t="s">
        <v>27</v>
      </c>
      <c r="D11" s="401">
        <f>'I1'!I20</f>
        <v>0</v>
      </c>
    </row>
    <row r="12" ht="15" customHeight="1" spans="2:4">
      <c r="B12" s="402" t="s">
        <v>28</v>
      </c>
      <c r="C12" s="372" t="s">
        <v>29</v>
      </c>
      <c r="D12" s="403">
        <f>'I2'!I20</f>
        <v>0</v>
      </c>
    </row>
    <row r="13" spans="2:4">
      <c r="B13" s="402" t="s">
        <v>30</v>
      </c>
      <c r="C13" s="374" t="s">
        <v>31</v>
      </c>
      <c r="D13" s="403">
        <f>'I3'!I20</f>
        <v>0</v>
      </c>
    </row>
    <row r="14" spans="2:4">
      <c r="B14" s="402" t="s">
        <v>32</v>
      </c>
      <c r="C14" s="372" t="s">
        <v>33</v>
      </c>
      <c r="D14" s="403">
        <f>'I4'!I20</f>
        <v>70</v>
      </c>
    </row>
    <row r="15" ht="43.2" spans="2:4">
      <c r="B15" s="402" t="s">
        <v>34</v>
      </c>
      <c r="C15" s="373" t="s">
        <v>35</v>
      </c>
      <c r="D15" s="403">
        <f>'I5'!I20</f>
        <v>0</v>
      </c>
    </row>
    <row r="16" ht="15" customHeight="1" spans="2:4">
      <c r="B16" s="402" t="s">
        <v>36</v>
      </c>
      <c r="C16" s="375" t="s">
        <v>37</v>
      </c>
      <c r="D16" s="403">
        <f>'I6'!I20</f>
        <v>0</v>
      </c>
    </row>
    <row r="17" ht="15" customHeight="1" spans="2:4">
      <c r="B17" s="402" t="s">
        <v>38</v>
      </c>
      <c r="C17" s="375" t="s">
        <v>39</v>
      </c>
      <c r="D17" s="403">
        <f>'I7'!I20</f>
        <v>0</v>
      </c>
    </row>
    <row r="18" ht="28.8" spans="2:4">
      <c r="B18" s="402" t="s">
        <v>40</v>
      </c>
      <c r="C18" s="375" t="s">
        <v>41</v>
      </c>
      <c r="D18" s="403">
        <f>'I8'!I20</f>
        <v>0</v>
      </c>
    </row>
    <row r="19" spans="2:4">
      <c r="B19" s="402" t="s">
        <v>42</v>
      </c>
      <c r="C19" s="372" t="s">
        <v>43</v>
      </c>
      <c r="D19" s="403">
        <f>'I9'!I20</f>
        <v>7</v>
      </c>
    </row>
    <row r="20" ht="28.8" spans="2:4">
      <c r="B20" s="402" t="s">
        <v>44</v>
      </c>
      <c r="C20" s="376" t="s">
        <v>45</v>
      </c>
      <c r="D20" s="403">
        <f>'I10'!I20</f>
        <v>20</v>
      </c>
    </row>
    <row r="21" ht="43.2" spans="2:4">
      <c r="B21" s="404" t="s">
        <v>46</v>
      </c>
      <c r="C21" s="375" t="s">
        <v>47</v>
      </c>
      <c r="D21" s="403">
        <f>I11a!I20</f>
        <v>0</v>
      </c>
    </row>
    <row r="22" ht="60" customHeight="1" spans="2:4">
      <c r="B22" s="405"/>
      <c r="C22" s="375" t="s">
        <v>48</v>
      </c>
      <c r="D22" s="403">
        <f>I11b!H20</f>
        <v>30</v>
      </c>
    </row>
    <row r="23" ht="28.8" spans="2:4">
      <c r="B23" s="400"/>
      <c r="C23" s="380" t="s">
        <v>49</v>
      </c>
      <c r="D23" s="403">
        <f>I11c!G22</f>
        <v>60</v>
      </c>
    </row>
    <row r="24" ht="72" spans="2:4">
      <c r="B24" s="402" t="s">
        <v>50</v>
      </c>
      <c r="C24" s="375" t="s">
        <v>51</v>
      </c>
      <c r="D24" s="403">
        <f>'I12'!H35</f>
        <v>475</v>
      </c>
    </row>
    <row r="25" ht="48" customHeight="1" spans="2:4">
      <c r="B25" s="402" t="s">
        <v>52</v>
      </c>
      <c r="C25" s="375" t="s">
        <v>53</v>
      </c>
      <c r="D25" s="403">
        <f>'I13'!H27</f>
        <v>205</v>
      </c>
    </row>
    <row r="26" ht="57.6" spans="2:4">
      <c r="B26" s="404" t="s">
        <v>54</v>
      </c>
      <c r="C26" s="372" t="s">
        <v>55</v>
      </c>
      <c r="D26" s="403">
        <f>I14a!H20</f>
        <v>20</v>
      </c>
    </row>
    <row r="27" ht="30" customHeight="1" spans="2:4">
      <c r="B27" s="400"/>
      <c r="C27" s="372" t="s">
        <v>56</v>
      </c>
      <c r="D27" s="403">
        <f>I14b!H20</f>
        <v>0</v>
      </c>
    </row>
    <row r="28" ht="43.2" spans="2:4">
      <c r="B28" s="402" t="s">
        <v>54</v>
      </c>
      <c r="C28" s="372" t="s">
        <v>57</v>
      </c>
      <c r="D28" s="403">
        <f>I14c!H20</f>
        <v>0</v>
      </c>
    </row>
    <row r="29" customFormat="1" ht="43.2" spans="2:4">
      <c r="B29" s="406" t="s">
        <v>58</v>
      </c>
      <c r="C29" s="372" t="s">
        <v>59</v>
      </c>
      <c r="D29" s="407">
        <f>'I15'!H20</f>
        <v>20</v>
      </c>
    </row>
    <row r="30" ht="100.8" spans="2:4">
      <c r="B30" s="408" t="s">
        <v>60</v>
      </c>
      <c r="C30" s="382" t="s">
        <v>61</v>
      </c>
      <c r="D30" s="407">
        <f>'I16'!D20</f>
        <v>50</v>
      </c>
    </row>
    <row r="31" ht="43.2" spans="2:4">
      <c r="B31" s="408" t="s">
        <v>62</v>
      </c>
      <c r="C31" s="384" t="s">
        <v>63</v>
      </c>
      <c r="D31" s="403">
        <f>'I17'!D20</f>
        <v>0</v>
      </c>
    </row>
    <row r="32" ht="45" customHeight="1" spans="2:4">
      <c r="B32" s="400" t="s">
        <v>64</v>
      </c>
      <c r="C32" s="375" t="s">
        <v>65</v>
      </c>
      <c r="D32" s="401">
        <f>'I18'!D20</f>
        <v>10</v>
      </c>
    </row>
    <row r="33" ht="75" customHeight="1" spans="2:4">
      <c r="B33" s="402" t="s">
        <v>66</v>
      </c>
      <c r="C33" s="386" t="s">
        <v>67</v>
      </c>
      <c r="D33" s="403">
        <f>'I19'!E20</f>
        <v>10</v>
      </c>
    </row>
    <row r="34" ht="28.8" spans="2:4">
      <c r="B34" s="409" t="s">
        <v>68</v>
      </c>
      <c r="C34" s="387" t="s">
        <v>69</v>
      </c>
      <c r="D34" s="403">
        <f>'I20'!E20</f>
        <v>35</v>
      </c>
    </row>
    <row r="35" spans="2:4">
      <c r="B35" s="402" t="s">
        <v>70</v>
      </c>
      <c r="C35" s="385" t="s">
        <v>71</v>
      </c>
      <c r="D35" s="403">
        <f>'I21'!D20</f>
        <v>45</v>
      </c>
    </row>
    <row r="36" ht="72" spans="2:4">
      <c r="B36" s="402" t="s">
        <v>72</v>
      </c>
      <c r="C36" s="388" t="s">
        <v>73</v>
      </c>
      <c r="D36" s="403">
        <f>'I22'!D20</f>
        <v>35</v>
      </c>
    </row>
    <row r="37" ht="43.2" spans="2:4">
      <c r="B37" s="402" t="s">
        <v>74</v>
      </c>
      <c r="C37" s="373" t="s">
        <v>75</v>
      </c>
      <c r="D37" s="403">
        <f>'I23'!D20</f>
        <v>75</v>
      </c>
    </row>
    <row r="38" spans="2:4">
      <c r="B38" s="402" t="s">
        <v>76</v>
      </c>
      <c r="C38" s="373" t="s">
        <v>77</v>
      </c>
      <c r="D38" s="403">
        <f>'I24'!F20</f>
        <v>0</v>
      </c>
    </row>
    <row r="40" spans="2:3">
      <c r="B40" s="410" t="s">
        <v>78</v>
      </c>
      <c r="C40" s="362" t="s">
        <v>79</v>
      </c>
    </row>
    <row r="41" spans="2:4">
      <c r="B41" s="363" t="s">
        <v>80</v>
      </c>
      <c r="C41" s="364" t="s">
        <v>81</v>
      </c>
      <c r="D41" s="411">
        <f>SUM(D11:D20)+SUM(D33:D38)</f>
        <v>297</v>
      </c>
    </row>
    <row r="42" spans="2:4">
      <c r="B42" s="363" t="s">
        <v>82</v>
      </c>
      <c r="C42" s="364" t="s">
        <v>83</v>
      </c>
      <c r="D42" s="411">
        <f>SUM(D24:D33)</f>
        <v>790</v>
      </c>
    </row>
    <row r="43" ht="15.15" spans="2:4">
      <c r="B43" s="412" t="s">
        <v>84</v>
      </c>
      <c r="C43" s="65" t="s">
        <v>85</v>
      </c>
      <c r="D43" s="413">
        <f>SUM(D21:D23)</f>
        <v>90</v>
      </c>
    </row>
    <row r="44" ht="15.9" spans="2:4">
      <c r="B44" s="414" t="s">
        <v>86</v>
      </c>
      <c r="C44" s="415" t="s">
        <v>87</v>
      </c>
      <c r="D44" s="416">
        <f>D41+D42+D43</f>
        <v>1177</v>
      </c>
    </row>
    <row r="45" ht="15.15"/>
    <row r="46" spans="2:3">
      <c r="B46" s="417" t="s">
        <v>88</v>
      </c>
      <c r="C46" t="s">
        <v>89</v>
      </c>
    </row>
    <row r="47" spans="2:2">
      <c r="B47" s="418" t="str">
        <f>'Date initiale'!C9</f>
        <v>iulie 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8:D8"/>
    <mergeCell ref="B9:D9"/>
  </mergeCells>
  <printOptions horizontalCentered="1"/>
  <pageMargins left="0.590551181102362" right="0.590551181102362" top="0.669291338582677" bottom="0.669291338582677" header="0.31496062992126" footer="0.31496062992126"/>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J20"/>
  <sheetViews>
    <sheetView workbookViewId="0">
      <selection activeCell="F19" sqref="F19"/>
    </sheetView>
  </sheetViews>
  <sheetFormatPr defaultColWidth="9" defaultRowHeight="14.4"/>
  <cols>
    <col min="1" max="1" width="5.13888888888889" customWidth="1"/>
    <col min="2" max="2" width="104.287037037037" customWidth="1"/>
    <col min="3" max="3" width="10.5740740740741" customWidth="1"/>
    <col min="4" max="4" width="9.71296296296296" customWidth="1"/>
  </cols>
  <sheetData>
    <row r="1" spans="1:2">
      <c r="A1" s="2" t="str">
        <f>'Date initiale'!C3</f>
        <v>Universitatea de Arhitectură și Urbanism "Ion Mincu" București</v>
      </c>
      <c r="B1" s="2"/>
    </row>
    <row r="2" spans="1:2">
      <c r="A2" s="2" t="str">
        <f>'Date initiale'!B4&amp;" "&amp;'Date initiale'!C4</f>
        <v>Facultatea ARHITECTURA</v>
      </c>
      <c r="B2" s="2"/>
    </row>
    <row r="3" spans="1:2">
      <c r="A3" s="2" t="str">
        <f>'Date initiale'!B5&amp;" "&amp;'Date initiale'!C5</f>
        <v>Departamentul Bazele Proiectării</v>
      </c>
      <c r="B3" s="2"/>
    </row>
    <row r="4" spans="1:2">
      <c r="A4" s="3" t="str">
        <f>'Date initiale'!C6&amp;", "&amp;'Date initiale'!C7</f>
        <v>Călin Alexandru, Conferențiar Poziția 27</v>
      </c>
      <c r="B4" s="3"/>
    </row>
    <row r="5" customFormat="1" spans="1:2">
      <c r="A5" s="3"/>
      <c r="B5" s="3"/>
    </row>
    <row r="6" ht="15.6" spans="1:4">
      <c r="A6" s="30" t="s">
        <v>177</v>
      </c>
      <c r="B6" s="30"/>
      <c r="C6" s="30"/>
      <c r="D6" s="30"/>
    </row>
    <row r="7" ht="24" customHeight="1" spans="1:4">
      <c r="A7" s="5" t="str">
        <f>'Descriere indicatori'!B28&amp;". "&amp;'Descriere indicatori'!C28</f>
        <v>I21. Organizator / curator expoziţii la nivel internaţional/naţional </v>
      </c>
      <c r="B7" s="5"/>
      <c r="C7" s="5"/>
      <c r="D7" s="5"/>
    </row>
    <row r="8" ht="15.15"/>
    <row r="9" ht="29.55" spans="1:10">
      <c r="A9" s="6" t="s">
        <v>178</v>
      </c>
      <c r="B9" s="48" t="s">
        <v>410</v>
      </c>
      <c r="C9" s="7" t="s">
        <v>183</v>
      </c>
      <c r="D9" s="8" t="s">
        <v>25</v>
      </c>
      <c r="F9" s="9" t="s">
        <v>187</v>
      </c>
      <c r="J9" s="65"/>
    </row>
    <row r="10" spans="1:10">
      <c r="A10" s="49">
        <v>1</v>
      </c>
      <c r="B10" s="50" t="s">
        <v>422</v>
      </c>
      <c r="C10" s="50">
        <v>2023</v>
      </c>
      <c r="D10" s="51">
        <v>5</v>
      </c>
      <c r="F10" s="14" t="s">
        <v>397</v>
      </c>
      <c r="G10" s="26" t="s">
        <v>413</v>
      </c>
      <c r="J10" s="66"/>
    </row>
    <row r="11" spans="1:10">
      <c r="A11" s="52">
        <f>A10+1</f>
        <v>2</v>
      </c>
      <c r="B11" s="53" t="s">
        <v>423</v>
      </c>
      <c r="C11" s="17">
        <v>2024</v>
      </c>
      <c r="D11" s="54">
        <v>5</v>
      </c>
      <c r="J11" s="67"/>
    </row>
    <row r="12" spans="1:4">
      <c r="A12" s="52">
        <f t="shared" ref="A12:A19" si="0">A11+1</f>
        <v>3</v>
      </c>
      <c r="B12" s="53" t="s">
        <v>424</v>
      </c>
      <c r="C12" s="17">
        <v>2023</v>
      </c>
      <c r="D12" s="54">
        <v>5</v>
      </c>
    </row>
    <row r="13" spans="1:4">
      <c r="A13" s="52">
        <f t="shared" si="0"/>
        <v>4</v>
      </c>
      <c r="B13" s="53" t="s">
        <v>425</v>
      </c>
      <c r="C13" s="17">
        <v>2024</v>
      </c>
      <c r="D13" s="54">
        <v>5</v>
      </c>
    </row>
    <row r="14" ht="28.8" spans="1:4">
      <c r="A14" s="52">
        <f t="shared" si="0"/>
        <v>5</v>
      </c>
      <c r="B14" s="16" t="s">
        <v>426</v>
      </c>
      <c r="C14" s="17">
        <v>2022</v>
      </c>
      <c r="D14" s="55">
        <v>5</v>
      </c>
    </row>
    <row r="15" spans="1:4">
      <c r="A15" s="52">
        <f t="shared" si="0"/>
        <v>6</v>
      </c>
      <c r="B15" s="16" t="s">
        <v>414</v>
      </c>
      <c r="C15" s="17">
        <v>2022</v>
      </c>
      <c r="D15" s="55">
        <v>5</v>
      </c>
    </row>
    <row r="16" ht="28.8" spans="1:4">
      <c r="A16" s="52">
        <f t="shared" si="0"/>
        <v>7</v>
      </c>
      <c r="B16" s="16" t="s">
        <v>418</v>
      </c>
      <c r="C16" s="17">
        <v>2023</v>
      </c>
      <c r="D16" s="55">
        <v>10</v>
      </c>
    </row>
    <row r="17" ht="28.8" spans="1:4">
      <c r="A17" s="52">
        <f t="shared" si="0"/>
        <v>8</v>
      </c>
      <c r="B17" s="16" t="s">
        <v>427</v>
      </c>
      <c r="C17" s="17">
        <v>2016</v>
      </c>
      <c r="D17" s="56">
        <v>5</v>
      </c>
    </row>
    <row r="18" spans="1:4">
      <c r="A18" s="52">
        <f t="shared" si="0"/>
        <v>9</v>
      </c>
      <c r="B18" s="57"/>
      <c r="C18" s="58"/>
      <c r="D18" s="59"/>
    </row>
    <row r="19" ht="15.15" spans="1:4">
      <c r="A19" s="60">
        <f t="shared" si="0"/>
        <v>10</v>
      </c>
      <c r="B19" s="61"/>
      <c r="C19" s="62"/>
      <c r="D19" s="63"/>
    </row>
    <row r="20" ht="15.15" spans="1:4">
      <c r="A20" s="42"/>
      <c r="B20" s="37"/>
      <c r="C20" s="64" t="str">
        <f>"Total "&amp;LEFT(A7,3)</f>
        <v>Total I21</v>
      </c>
      <c r="D20" s="43">
        <f>SUM(D10:D19)</f>
        <v>45</v>
      </c>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G65"/>
  <sheetViews>
    <sheetView workbookViewId="0">
      <selection activeCell="G18" sqref="G18"/>
    </sheetView>
  </sheetViews>
  <sheetFormatPr defaultColWidth="9" defaultRowHeight="14.4" outlineLevelCol="6"/>
  <cols>
    <col min="1" max="1" width="5.13888888888889" customWidth="1"/>
    <col min="2" max="2" width="98.287037037037" customWidth="1"/>
    <col min="3" max="3" width="15.712962962963" customWidth="1"/>
    <col min="4" max="4" width="9.71296296296296" customWidth="1"/>
  </cols>
  <sheetData>
    <row r="1" ht="15.6" spans="1:4">
      <c r="A1" s="27" t="str">
        <f>'Date initiale'!C3</f>
        <v>Universitatea de Arhitectură și Urbanism "Ion Mincu" București</v>
      </c>
      <c r="B1" s="27"/>
      <c r="C1" s="27"/>
      <c r="D1" s="29"/>
    </row>
    <row r="2" ht="15.6" spans="1:4">
      <c r="A2" s="27" t="str">
        <f>'Date initiale'!B4&amp;" "&amp;'Date initiale'!C4</f>
        <v>Facultatea ARHITECTURA</v>
      </c>
      <c r="B2" s="27"/>
      <c r="C2" s="27"/>
      <c r="D2" s="29"/>
    </row>
    <row r="3" ht="15.6" spans="1:4">
      <c r="A3" s="27" t="str">
        <f>'Date initiale'!B5&amp;" "&amp;'Date initiale'!C5</f>
        <v>Departamentul Bazele Proiectării</v>
      </c>
      <c r="B3" s="27"/>
      <c r="C3" s="27"/>
      <c r="D3" s="29"/>
    </row>
    <row r="4" spans="1:3">
      <c r="A4" s="3" t="str">
        <f>'Date initiale'!C6&amp;", "&amp;'Date initiale'!C7</f>
        <v>Călin Alexandru, Conferențiar Poziția 27</v>
      </c>
      <c r="B4" s="3"/>
      <c r="C4" s="3"/>
    </row>
    <row r="5" customFormat="1" spans="1:3">
      <c r="A5" s="3"/>
      <c r="B5" s="3"/>
      <c r="C5" s="3"/>
    </row>
    <row r="6" ht="15.6" spans="1:4">
      <c r="A6" s="31" t="s">
        <v>177</v>
      </c>
      <c r="B6" s="31"/>
      <c r="C6" s="31"/>
      <c r="D6" s="31"/>
    </row>
    <row r="7" customFormat="1" ht="66.75" customHeight="1" spans="1:4">
      <c r="A7" s="5" t="str">
        <f>'Descriere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
      <c r="C7" s="5"/>
      <c r="D7" s="5"/>
    </row>
    <row r="8" ht="16.35" spans="1:4">
      <c r="A8" s="31"/>
      <c r="B8" s="31"/>
      <c r="C8" s="31"/>
      <c r="D8" s="31"/>
    </row>
    <row r="9" ht="29.55" spans="1:6">
      <c r="A9" s="6" t="s">
        <v>178</v>
      </c>
      <c r="B9" s="32" t="s">
        <v>428</v>
      </c>
      <c r="C9" s="32" t="s">
        <v>402</v>
      </c>
      <c r="D9" s="33" t="s">
        <v>25</v>
      </c>
      <c r="F9" s="9" t="s">
        <v>187</v>
      </c>
    </row>
    <row r="10" ht="15.6" spans="1:7">
      <c r="A10" s="10">
        <v>1</v>
      </c>
      <c r="B10" s="11" t="s">
        <v>429</v>
      </c>
      <c r="C10" s="34" t="s">
        <v>430</v>
      </c>
      <c r="D10" s="35">
        <v>15</v>
      </c>
      <c r="E10" s="36"/>
      <c r="F10" s="14" t="s">
        <v>431</v>
      </c>
      <c r="G10" s="26" t="s">
        <v>432</v>
      </c>
    </row>
    <row r="11" ht="15.6" spans="1:6">
      <c r="A11" s="15">
        <f>A10+1</f>
        <v>2</v>
      </c>
      <c r="B11" s="37" t="s">
        <v>433</v>
      </c>
      <c r="C11" s="17">
        <v>2021</v>
      </c>
      <c r="D11" s="38">
        <v>10</v>
      </c>
      <c r="E11" s="36"/>
      <c r="F11" s="14" t="s">
        <v>397</v>
      </c>
    </row>
    <row r="12" ht="15.6" spans="1:6">
      <c r="A12" s="15">
        <f t="shared" ref="A12:A19" si="0">A11+1</f>
        <v>3</v>
      </c>
      <c r="B12" s="16" t="s">
        <v>434</v>
      </c>
      <c r="C12" s="39" t="s">
        <v>430</v>
      </c>
      <c r="D12" s="40">
        <v>10</v>
      </c>
      <c r="E12" s="36"/>
      <c r="F12" s="14" t="s">
        <v>397</v>
      </c>
    </row>
    <row r="13" ht="15.6" spans="1:6">
      <c r="A13" s="15">
        <f t="shared" si="0"/>
        <v>4</v>
      </c>
      <c r="B13" s="16"/>
      <c r="C13" s="17"/>
      <c r="D13" s="40"/>
      <c r="E13" s="36"/>
      <c r="F13" s="14">
        <v>20</v>
      </c>
    </row>
    <row r="14" ht="15.6" spans="1:5">
      <c r="A14" s="15">
        <f t="shared" si="0"/>
        <v>5</v>
      </c>
      <c r="B14" s="16"/>
      <c r="C14" s="17"/>
      <c r="D14" s="40"/>
      <c r="E14" s="36"/>
    </row>
    <row r="15" ht="15.6" spans="1:5">
      <c r="A15" s="15">
        <f t="shared" si="0"/>
        <v>6</v>
      </c>
      <c r="B15" s="16"/>
      <c r="C15" s="17"/>
      <c r="D15" s="40"/>
      <c r="E15" s="36"/>
    </row>
    <row r="16" ht="15.6" spans="1:5">
      <c r="A16" s="15">
        <f t="shared" si="0"/>
        <v>7</v>
      </c>
      <c r="B16" s="16"/>
      <c r="C16" s="17"/>
      <c r="D16" s="40"/>
      <c r="E16" s="36"/>
    </row>
    <row r="17" ht="15.6" spans="1:5">
      <c r="A17" s="15">
        <f t="shared" si="0"/>
        <v>8</v>
      </c>
      <c r="B17" s="16"/>
      <c r="C17" s="17"/>
      <c r="D17" s="40"/>
      <c r="E17" s="36"/>
    </row>
    <row r="18" ht="15.6" spans="1:5">
      <c r="A18" s="15">
        <f t="shared" si="0"/>
        <v>9</v>
      </c>
      <c r="B18" s="16"/>
      <c r="C18" s="17"/>
      <c r="D18" s="40"/>
      <c r="E18" s="36"/>
    </row>
    <row r="19" ht="16.35" spans="1:5">
      <c r="A19" s="19">
        <f t="shared" si="0"/>
        <v>10</v>
      </c>
      <c r="B19" s="20"/>
      <c r="C19" s="21"/>
      <c r="D19" s="41"/>
      <c r="E19" s="36"/>
    </row>
    <row r="20" ht="16.35" spans="1:5">
      <c r="A20" s="42"/>
      <c r="B20" s="37"/>
      <c r="C20" s="24" t="str">
        <f>"Total "&amp;LEFT(A7,3)</f>
        <v>Total I22</v>
      </c>
      <c r="D20" s="43">
        <f>SUM(D10:D19)</f>
        <v>35</v>
      </c>
      <c r="E20" s="36"/>
    </row>
    <row r="21" ht="15.6" spans="1:5">
      <c r="A21" s="36"/>
      <c r="B21" s="44"/>
      <c r="C21" s="36"/>
      <c r="D21" s="36"/>
      <c r="E21" s="36"/>
    </row>
    <row r="22" ht="15.6" spans="1:5">
      <c r="A22" s="36"/>
      <c r="B22" s="44"/>
      <c r="C22" s="36"/>
      <c r="D22" s="36"/>
      <c r="E22" s="36"/>
    </row>
    <row r="23" ht="15.6" spans="1:5">
      <c r="A23" s="36"/>
      <c r="B23" s="44"/>
      <c r="C23" s="36"/>
      <c r="D23" s="36"/>
      <c r="E23" s="36"/>
    </row>
    <row r="24" ht="15.6" spans="1:5">
      <c r="A24" s="36"/>
      <c r="B24" s="44"/>
      <c r="C24" s="36"/>
      <c r="D24" s="36"/>
      <c r="E24" s="36"/>
    </row>
    <row r="25" ht="15.6" spans="1:5">
      <c r="A25" s="36"/>
      <c r="B25" s="44"/>
      <c r="C25" s="36"/>
      <c r="D25" s="36"/>
      <c r="E25" s="36"/>
    </row>
    <row r="26" ht="15.6" spans="1:5">
      <c r="A26" s="36"/>
      <c r="B26" s="44"/>
      <c r="C26" s="36"/>
      <c r="D26" s="36"/>
      <c r="E26" s="36"/>
    </row>
    <row r="27" ht="15.6" spans="1:5">
      <c r="A27" s="36"/>
      <c r="B27" s="45"/>
      <c r="C27" s="36"/>
      <c r="D27" s="36"/>
      <c r="E27" s="36"/>
    </row>
    <row r="28" ht="15.6" spans="1:5">
      <c r="A28" s="36"/>
      <c r="B28" s="44"/>
      <c r="C28" s="36"/>
      <c r="D28" s="36"/>
      <c r="E28" s="36"/>
    </row>
    <row r="29" ht="15.6" spans="1:5">
      <c r="A29" s="36"/>
      <c r="B29" s="44"/>
      <c r="C29" s="36"/>
      <c r="D29" s="36"/>
      <c r="E29" s="36"/>
    </row>
    <row r="30" ht="15.6" spans="1:5">
      <c r="A30" s="36"/>
      <c r="B30" s="46"/>
      <c r="C30" s="36"/>
      <c r="D30" s="36"/>
      <c r="E30" s="36"/>
    </row>
    <row r="31" ht="15.6" spans="1:5">
      <c r="A31" s="36"/>
      <c r="B31" s="47"/>
      <c r="C31" s="36"/>
      <c r="D31" s="36"/>
      <c r="E31" s="36"/>
    </row>
    <row r="32" ht="15.6" spans="1:5">
      <c r="A32" s="36"/>
      <c r="B32" s="47"/>
      <c r="C32" s="36"/>
      <c r="D32" s="36"/>
      <c r="E32" s="36"/>
    </row>
    <row r="33" ht="15.6" spans="1:5">
      <c r="A33" s="36"/>
      <c r="B33" s="36"/>
      <c r="C33" s="36"/>
      <c r="D33" s="36"/>
      <c r="E33" s="36"/>
    </row>
    <row r="34" ht="15.6" spans="1:5">
      <c r="A34" s="36"/>
      <c r="B34" s="36"/>
      <c r="C34" s="36"/>
      <c r="D34" s="36"/>
      <c r="E34" s="36"/>
    </row>
    <row r="35" ht="15.6" spans="1:5">
      <c r="A35" s="36"/>
      <c r="B35" s="36"/>
      <c r="C35" s="36"/>
      <c r="D35" s="36"/>
      <c r="E35" s="36"/>
    </row>
    <row r="36" ht="15.6" spans="1:5">
      <c r="A36" s="36"/>
      <c r="B36" s="36"/>
      <c r="C36" s="36"/>
      <c r="D36" s="36"/>
      <c r="E36" s="36"/>
    </row>
    <row r="37" ht="15.6" spans="1:5">
      <c r="A37" s="36"/>
      <c r="B37" s="36"/>
      <c r="C37" s="36"/>
      <c r="D37" s="36"/>
      <c r="E37" s="36"/>
    </row>
    <row r="38" ht="15.6" spans="1:5">
      <c r="A38" s="36"/>
      <c r="B38" s="36"/>
      <c r="C38" s="36"/>
      <c r="D38" s="36"/>
      <c r="E38" s="36"/>
    </row>
    <row r="39" ht="15.6" spans="1:5">
      <c r="A39" s="36"/>
      <c r="B39" s="36"/>
      <c r="C39" s="36"/>
      <c r="D39" s="36"/>
      <c r="E39" s="36"/>
    </row>
    <row r="40" ht="15.6" spans="1:5">
      <c r="A40" s="36"/>
      <c r="B40" s="36"/>
      <c r="C40" s="36"/>
      <c r="D40" s="36"/>
      <c r="E40" s="36"/>
    </row>
    <row r="41" ht="15.6" spans="1:5">
      <c r="A41" s="36"/>
      <c r="B41" s="36"/>
      <c r="C41" s="36"/>
      <c r="D41" s="36"/>
      <c r="E41" s="36"/>
    </row>
    <row r="42" ht="15.6" spans="1:5">
      <c r="A42" s="36"/>
      <c r="B42" s="36"/>
      <c r="C42" s="36"/>
      <c r="D42" s="36"/>
      <c r="E42" s="36"/>
    </row>
    <row r="43" ht="15.6" spans="1:5">
      <c r="A43" s="36"/>
      <c r="B43" s="36"/>
      <c r="C43" s="36"/>
      <c r="D43" s="36"/>
      <c r="E43" s="36"/>
    </row>
    <row r="44" ht="15.6" spans="1:5">
      <c r="A44" s="36"/>
      <c r="B44" s="36"/>
      <c r="C44" s="36"/>
      <c r="D44" s="36"/>
      <c r="E44" s="36"/>
    </row>
    <row r="45" ht="15.6" spans="1:5">
      <c r="A45" s="36"/>
      <c r="B45" s="36"/>
      <c r="C45" s="36"/>
      <c r="D45" s="36"/>
      <c r="E45" s="36"/>
    </row>
    <row r="46" ht="15.6" spans="1:5">
      <c r="A46" s="36"/>
      <c r="B46" s="36"/>
      <c r="C46" s="36"/>
      <c r="D46" s="36"/>
      <c r="E46" s="36"/>
    </row>
    <row r="47" ht="15.6" spans="1:5">
      <c r="A47" s="36"/>
      <c r="B47" s="36"/>
      <c r="C47" s="36"/>
      <c r="D47" s="36"/>
      <c r="E47" s="36"/>
    </row>
    <row r="48" ht="15.6" spans="1:5">
      <c r="A48" s="36"/>
      <c r="B48" s="36"/>
      <c r="C48" s="36"/>
      <c r="D48" s="36"/>
      <c r="E48" s="36"/>
    </row>
    <row r="49" ht="15.6" spans="1:5">
      <c r="A49" s="36"/>
      <c r="B49" s="36"/>
      <c r="C49" s="36"/>
      <c r="D49" s="36"/>
      <c r="E49" s="36"/>
    </row>
    <row r="50" ht="15.6" spans="1:5">
      <c r="A50" s="36"/>
      <c r="B50" s="36"/>
      <c r="C50" s="36"/>
      <c r="D50" s="36"/>
      <c r="E50" s="36"/>
    </row>
    <row r="51" ht="15.6" spans="1:5">
      <c r="A51" s="36"/>
      <c r="B51" s="36"/>
      <c r="C51" s="36"/>
      <c r="D51" s="36"/>
      <c r="E51" s="36"/>
    </row>
    <row r="52" ht="15.6" spans="1:5">
      <c r="A52" s="36"/>
      <c r="B52" s="36"/>
      <c r="C52" s="36"/>
      <c r="D52" s="36"/>
      <c r="E52" s="36"/>
    </row>
    <row r="53" ht="15.6" spans="1:5">
      <c r="A53" s="36"/>
      <c r="B53" s="36"/>
      <c r="C53" s="36"/>
      <c r="D53" s="36"/>
      <c r="E53" s="36"/>
    </row>
    <row r="54" ht="15.6" spans="1:5">
      <c r="A54" s="36"/>
      <c r="B54" s="36"/>
      <c r="C54" s="36"/>
      <c r="D54" s="36"/>
      <c r="E54" s="36"/>
    </row>
    <row r="55" ht="15.6" spans="1:5">
      <c r="A55" s="36"/>
      <c r="B55" s="36"/>
      <c r="C55" s="36"/>
      <c r="D55" s="36"/>
      <c r="E55" s="36"/>
    </row>
    <row r="56" ht="15.6" spans="1:5">
      <c r="A56" s="36"/>
      <c r="B56" s="36"/>
      <c r="C56" s="36"/>
      <c r="D56" s="36"/>
      <c r="E56" s="36"/>
    </row>
    <row r="57" ht="15.6" spans="1:5">
      <c r="A57" s="36"/>
      <c r="B57" s="36"/>
      <c r="C57" s="36"/>
      <c r="D57" s="36"/>
      <c r="E57" s="36"/>
    </row>
    <row r="58" ht="15.6" spans="1:5">
      <c r="A58" s="36"/>
      <c r="B58" s="36"/>
      <c r="C58" s="36"/>
      <c r="D58" s="36"/>
      <c r="E58" s="36"/>
    </row>
    <row r="59" ht="15.6" spans="1:5">
      <c r="A59" s="36"/>
      <c r="B59" s="36"/>
      <c r="C59" s="36"/>
      <c r="D59" s="36"/>
      <c r="E59" s="36"/>
    </row>
    <row r="60" ht="15.6" spans="1:5">
      <c r="A60" s="36"/>
      <c r="B60" s="36"/>
      <c r="C60" s="36"/>
      <c r="D60" s="36"/>
      <c r="E60" s="36"/>
    </row>
    <row r="61" ht="15.6" spans="1:5">
      <c r="A61" s="36"/>
      <c r="B61" s="36"/>
      <c r="C61" s="36"/>
      <c r="D61" s="36"/>
      <c r="E61" s="36"/>
    </row>
    <row r="62" ht="15.6" spans="1:5">
      <c r="A62" s="36"/>
      <c r="B62" s="36"/>
      <c r="C62" s="36"/>
      <c r="D62" s="36"/>
      <c r="E62" s="36"/>
    </row>
    <row r="63" ht="15.6" spans="1:5">
      <c r="A63" s="36"/>
      <c r="B63" s="36"/>
      <c r="C63" s="36"/>
      <c r="D63" s="36"/>
      <c r="E63" s="36"/>
    </row>
    <row r="64" ht="15.6" spans="1:5">
      <c r="A64" s="36"/>
      <c r="B64" s="36"/>
      <c r="C64" s="36"/>
      <c r="D64" s="36"/>
      <c r="E64" s="36"/>
    </row>
    <row r="65" ht="15.6" spans="1:5">
      <c r="A65" s="36"/>
      <c r="B65" s="36"/>
      <c r="C65" s="36"/>
      <c r="D65" s="36"/>
      <c r="E65" s="36"/>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G20"/>
  <sheetViews>
    <sheetView workbookViewId="0">
      <selection activeCell="G22" sqref="G22"/>
    </sheetView>
  </sheetViews>
  <sheetFormatPr defaultColWidth="9" defaultRowHeight="14.4" outlineLevelCol="6"/>
  <cols>
    <col min="1" max="1" width="5.13888888888889" customWidth="1"/>
    <col min="2" max="2" width="98.287037037037" customWidth="1"/>
    <col min="3" max="3" width="15.712962962963" customWidth="1"/>
    <col min="4" max="4" width="9.71296296296296" customWidth="1"/>
  </cols>
  <sheetData>
    <row r="1" ht="15.6" spans="1:4">
      <c r="A1" s="27" t="str">
        <f>'Date initiale'!C3</f>
        <v>Universitatea de Arhitectură și Urbanism "Ion Mincu" București</v>
      </c>
      <c r="B1" s="27"/>
      <c r="C1" s="27"/>
      <c r="D1" s="28"/>
    </row>
    <row r="2" ht="15.6" spans="1:4">
      <c r="A2" s="27" t="str">
        <f>'Date initiale'!B4&amp;" "&amp;'Date initiale'!C4</f>
        <v>Facultatea ARHITECTURA</v>
      </c>
      <c r="B2" s="27"/>
      <c r="C2" s="27"/>
      <c r="D2" s="29"/>
    </row>
    <row r="3" ht="15.6" spans="1:4">
      <c r="A3" s="27" t="str">
        <f>'Date initiale'!B5&amp;" "&amp;'Date initiale'!C5</f>
        <v>Departamentul Bazele Proiectării</v>
      </c>
      <c r="B3" s="27"/>
      <c r="C3" s="27"/>
      <c r="D3" s="29"/>
    </row>
    <row r="4" spans="1:3">
      <c r="A4" s="3" t="str">
        <f>'Date initiale'!C6&amp;", "&amp;'Date initiale'!C7</f>
        <v>Călin Alexandru, Conferențiar Poziția 27</v>
      </c>
      <c r="B4" s="3"/>
      <c r="C4" s="3"/>
    </row>
    <row r="5" customFormat="1" spans="1:3">
      <c r="A5" s="3"/>
      <c r="B5" s="3"/>
      <c r="C5" s="3"/>
    </row>
    <row r="6" ht="15.6" spans="1:4">
      <c r="A6" s="30" t="s">
        <v>177</v>
      </c>
      <c r="B6" s="30"/>
      <c r="C6" s="30"/>
      <c r="D6" s="30"/>
    </row>
    <row r="7" ht="39.75" customHeight="1" spans="1:4">
      <c r="A7" s="5" t="str">
        <f>'Descriere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 </v>
      </c>
      <c r="B7" s="5"/>
      <c r="C7" s="5"/>
      <c r="D7" s="5"/>
    </row>
    <row r="8" ht="15.75" customHeight="1" spans="1:4">
      <c r="A8" s="31"/>
      <c r="B8" s="31"/>
      <c r="C8" s="31"/>
      <c r="D8" s="31"/>
    </row>
    <row r="9" ht="29.55" spans="1:6">
      <c r="A9" s="6" t="s">
        <v>178</v>
      </c>
      <c r="B9" s="7" t="s">
        <v>435</v>
      </c>
      <c r="C9" s="7" t="s">
        <v>402</v>
      </c>
      <c r="D9" s="8" t="s">
        <v>25</v>
      </c>
      <c r="F9" s="9" t="s">
        <v>187</v>
      </c>
    </row>
    <row r="10" customFormat="1" spans="1:7">
      <c r="A10" s="10">
        <v>1</v>
      </c>
      <c r="B10" s="11" t="s">
        <v>436</v>
      </c>
      <c r="C10" s="12">
        <v>2023</v>
      </c>
      <c r="D10" s="13">
        <v>5</v>
      </c>
      <c r="F10" s="14" t="s">
        <v>397</v>
      </c>
      <c r="G10" s="26" t="s">
        <v>407</v>
      </c>
    </row>
    <row r="11" customFormat="1" spans="1:6">
      <c r="A11" s="15">
        <f>A10+1</f>
        <v>2</v>
      </c>
      <c r="B11" s="16" t="s">
        <v>437</v>
      </c>
      <c r="C11" s="17">
        <v>2023</v>
      </c>
      <c r="D11" s="18">
        <v>10</v>
      </c>
      <c r="F11" s="14" t="s">
        <v>415</v>
      </c>
    </row>
    <row r="12" spans="1:6">
      <c r="A12" s="15">
        <f t="shared" ref="A12:A19" si="0">A11+1</f>
        <v>3</v>
      </c>
      <c r="B12" s="16" t="s">
        <v>438</v>
      </c>
      <c r="C12" s="17">
        <v>2023</v>
      </c>
      <c r="D12" s="18">
        <v>5</v>
      </c>
      <c r="F12" s="14" t="s">
        <v>417</v>
      </c>
    </row>
    <row r="13" customFormat="1" spans="1:4">
      <c r="A13" s="15">
        <f t="shared" si="0"/>
        <v>4</v>
      </c>
      <c r="B13" s="16" t="s">
        <v>439</v>
      </c>
      <c r="C13" s="17">
        <v>2011</v>
      </c>
      <c r="D13" s="18">
        <v>5</v>
      </c>
    </row>
    <row r="14" customFormat="1" spans="1:4">
      <c r="A14" s="15">
        <f t="shared" si="0"/>
        <v>5</v>
      </c>
      <c r="B14" s="16" t="s">
        <v>440</v>
      </c>
      <c r="C14" s="17">
        <v>2012</v>
      </c>
      <c r="D14" s="18">
        <v>5</v>
      </c>
    </row>
    <row r="15" customFormat="1" spans="1:4">
      <c r="A15" s="15">
        <f t="shared" si="0"/>
        <v>6</v>
      </c>
      <c r="B15" s="16" t="s">
        <v>441</v>
      </c>
      <c r="C15" s="17">
        <v>2013</v>
      </c>
      <c r="D15" s="18">
        <v>5</v>
      </c>
    </row>
    <row r="16" customFormat="1" spans="1:4">
      <c r="A16" s="15">
        <f t="shared" si="0"/>
        <v>7</v>
      </c>
      <c r="B16" s="16" t="s">
        <v>442</v>
      </c>
      <c r="C16" s="17">
        <v>2012</v>
      </c>
      <c r="D16" s="18">
        <v>10</v>
      </c>
    </row>
    <row r="17" customFormat="1" spans="1:4">
      <c r="A17" s="15">
        <f t="shared" si="0"/>
        <v>8</v>
      </c>
      <c r="B17" s="16" t="s">
        <v>443</v>
      </c>
      <c r="C17" s="17">
        <v>2013</v>
      </c>
      <c r="D17" s="18">
        <v>10</v>
      </c>
    </row>
    <row r="18" customFormat="1" spans="1:4">
      <c r="A18" s="15">
        <f t="shared" si="0"/>
        <v>9</v>
      </c>
      <c r="B18" s="16" t="s">
        <v>444</v>
      </c>
      <c r="C18" s="17">
        <v>2018</v>
      </c>
      <c r="D18" s="18">
        <v>10</v>
      </c>
    </row>
    <row r="19" ht="15.15" spans="1:4">
      <c r="A19" s="19">
        <f t="shared" si="0"/>
        <v>10</v>
      </c>
      <c r="B19" s="20" t="s">
        <v>445</v>
      </c>
      <c r="C19" s="21">
        <v>2019</v>
      </c>
      <c r="D19" s="22">
        <v>10</v>
      </c>
    </row>
    <row r="20" ht="15.15" spans="1:4">
      <c r="A20" s="23"/>
      <c r="B20" s="3"/>
      <c r="C20" s="24" t="str">
        <f>"Total "&amp;LEFT(A7,3)</f>
        <v>Total I23</v>
      </c>
      <c r="D20" s="25">
        <f>SUM(D10:D19)</f>
        <v>75</v>
      </c>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I20"/>
  <sheetViews>
    <sheetView workbookViewId="0">
      <selection activeCell="M14" sqref="M14"/>
    </sheetView>
  </sheetViews>
  <sheetFormatPr defaultColWidth="9" defaultRowHeight="14.4"/>
  <cols>
    <col min="1" max="1" width="5.13888888888889" customWidth="1"/>
    <col min="2" max="2" width="27.5740740740741" customWidth="1"/>
    <col min="3" max="3" width="46.8611111111111" customWidth="1"/>
    <col min="4" max="4" width="30" customWidth="1"/>
    <col min="5" max="5" width="10.5740740740741" customWidth="1"/>
    <col min="6" max="6" width="9.71296296296296" customWidth="1"/>
  </cols>
  <sheetData>
    <row r="1" spans="1:5">
      <c r="A1" s="2" t="str">
        <f>'Date initiale'!C3</f>
        <v>Universitatea de Arhitectură și Urbanism "Ion Mincu" București</v>
      </c>
      <c r="B1" s="2"/>
      <c r="C1" s="2"/>
      <c r="D1" s="2"/>
      <c r="E1" s="2"/>
    </row>
    <row r="2" spans="1:5">
      <c r="A2" s="2" t="str">
        <f>'Date initiale'!B4&amp;" "&amp;'Date initiale'!C4</f>
        <v>Facultatea ARHITECTURA</v>
      </c>
      <c r="B2" s="2"/>
      <c r="C2" s="2"/>
      <c r="D2" s="2"/>
      <c r="E2" s="2"/>
    </row>
    <row r="3" spans="1:5">
      <c r="A3" s="2" t="str">
        <f>'Date initiale'!B5&amp;" "&amp;'Date initiale'!C5</f>
        <v>Departamentul Bazele Proiectării</v>
      </c>
      <c r="B3" s="2"/>
      <c r="C3" s="2"/>
      <c r="D3" s="2"/>
      <c r="E3" s="2"/>
    </row>
    <row r="4" spans="1:5">
      <c r="A4" s="3" t="str">
        <f>'Date initiale'!C6&amp;", "&amp;'Date initiale'!C7</f>
        <v>Călin Alexandru, Conferențiar Poziția 27</v>
      </c>
      <c r="B4" s="3"/>
      <c r="C4" s="3"/>
      <c r="D4" s="3"/>
      <c r="E4" s="3"/>
    </row>
    <row r="5" customFormat="1" spans="1:5">
      <c r="A5" s="3"/>
      <c r="B5" s="3"/>
      <c r="C5" s="3"/>
      <c r="D5" s="3"/>
      <c r="E5" s="3"/>
    </row>
    <row r="6" ht="15.6" spans="1:1">
      <c r="A6" s="4" t="s">
        <v>177</v>
      </c>
    </row>
    <row r="7" ht="15.6" spans="1:6">
      <c r="A7" s="5" t="str">
        <f>'Descriere indicatori'!B31&amp;". "&amp;'Descriere indicatori'!C31</f>
        <v>I24. Îndrumare de doctorat sau în co-tutelă la nivel internaţional/naţional </v>
      </c>
      <c r="B7" s="5"/>
      <c r="C7" s="5"/>
      <c r="D7" s="5"/>
      <c r="E7" s="5"/>
      <c r="F7" s="5"/>
    </row>
    <row r="8" ht="15.15"/>
    <row r="9" ht="29.55" spans="1:8">
      <c r="A9" s="6" t="s">
        <v>178</v>
      </c>
      <c r="B9" s="7" t="s">
        <v>446</v>
      </c>
      <c r="C9" s="7" t="s">
        <v>447</v>
      </c>
      <c r="D9" s="7" t="s">
        <v>448</v>
      </c>
      <c r="E9" s="7" t="s">
        <v>402</v>
      </c>
      <c r="F9" s="8" t="s">
        <v>25</v>
      </c>
      <c r="H9" s="9" t="s">
        <v>187</v>
      </c>
    </row>
    <row r="10" spans="1:9">
      <c r="A10" s="10">
        <v>1</v>
      </c>
      <c r="B10" s="11"/>
      <c r="C10" s="11"/>
      <c r="D10" s="11"/>
      <c r="E10" s="12"/>
      <c r="F10" s="13"/>
      <c r="H10" s="14" t="s">
        <v>449</v>
      </c>
      <c r="I10" s="26" t="s">
        <v>450</v>
      </c>
    </row>
    <row r="11" spans="1:9">
      <c r="A11" s="15">
        <f>A10+1</f>
        <v>2</v>
      </c>
      <c r="B11" s="16"/>
      <c r="C11" s="16"/>
      <c r="D11" s="16"/>
      <c r="E11" s="17"/>
      <c r="F11" s="18"/>
      <c r="I11" s="26" t="s">
        <v>451</v>
      </c>
    </row>
    <row r="12" spans="1:6">
      <c r="A12" s="15">
        <f t="shared" ref="A12:A19" si="0">A11+1</f>
        <v>3</v>
      </c>
      <c r="B12" s="16"/>
      <c r="C12" s="16"/>
      <c r="D12" s="16"/>
      <c r="E12" s="17"/>
      <c r="F12" s="18"/>
    </row>
    <row r="13" spans="1:6">
      <c r="A13" s="15">
        <f t="shared" si="0"/>
        <v>4</v>
      </c>
      <c r="B13" s="16"/>
      <c r="C13" s="16"/>
      <c r="D13" s="16"/>
      <c r="E13" s="17"/>
      <c r="F13" s="18"/>
    </row>
    <row r="14" spans="1:6">
      <c r="A14" s="15">
        <f t="shared" si="0"/>
        <v>5</v>
      </c>
      <c r="B14" s="16"/>
      <c r="C14" s="16"/>
      <c r="D14" s="16"/>
      <c r="E14" s="17"/>
      <c r="F14" s="18"/>
    </row>
    <row r="15" spans="1:6">
      <c r="A15" s="15">
        <f t="shared" si="0"/>
        <v>6</v>
      </c>
      <c r="B15" s="16"/>
      <c r="C15" s="16"/>
      <c r="D15" s="16"/>
      <c r="E15" s="17"/>
      <c r="F15" s="18"/>
    </row>
    <row r="16" spans="1:6">
      <c r="A16" s="15">
        <f t="shared" si="0"/>
        <v>7</v>
      </c>
      <c r="B16" s="16"/>
      <c r="C16" s="16"/>
      <c r="D16" s="16"/>
      <c r="E16" s="17"/>
      <c r="F16" s="18"/>
    </row>
    <row r="17" spans="1:6">
      <c r="A17" s="15">
        <f t="shared" si="0"/>
        <v>8</v>
      </c>
      <c r="B17" s="16"/>
      <c r="C17" s="16"/>
      <c r="D17" s="16"/>
      <c r="E17" s="17"/>
      <c r="F17" s="18"/>
    </row>
    <row r="18" spans="1:6">
      <c r="A18" s="15">
        <f t="shared" si="0"/>
        <v>9</v>
      </c>
      <c r="B18" s="16"/>
      <c r="C18" s="16"/>
      <c r="D18" s="16"/>
      <c r="E18" s="17"/>
      <c r="F18" s="18"/>
    </row>
    <row r="19" ht="15.15" spans="1:6">
      <c r="A19" s="19">
        <f t="shared" si="0"/>
        <v>10</v>
      </c>
      <c r="B19" s="20"/>
      <c r="C19" s="20"/>
      <c r="D19" s="20"/>
      <c r="E19" s="21"/>
      <c r="F19" s="22"/>
    </row>
    <row r="20" ht="15.15" spans="1:6">
      <c r="A20" s="23"/>
      <c r="B20" s="3"/>
      <c r="C20" s="3"/>
      <c r="D20" s="3"/>
      <c r="E20" s="24" t="str">
        <f>"Total "&amp;LEFT(A7,3)</f>
        <v>Total I24</v>
      </c>
      <c r="F20" s="25">
        <f>SUM(F10:F19)</f>
        <v>0</v>
      </c>
    </row>
  </sheetData>
  <mergeCells count="1">
    <mergeCell ref="A7:F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13888888888889" defaultRowHeight="14.4"/>
  <sheetData/>
  <pageMargins left="0.75" right="0.75" top="1" bottom="1" header="0.5" footer="0.5"/>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13888888888889" defaultRowHeight="14.4"/>
  <sheetData/>
  <pageMargins left="0.75" right="0.75" top="1" bottom="1" header="0.5" footer="0.5"/>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15"/>
  <sheetViews>
    <sheetView workbookViewId="0">
      <selection activeCell="A16" sqref="A16"/>
    </sheetView>
  </sheetViews>
  <sheetFormatPr defaultColWidth="9" defaultRowHeight="14.4"/>
  <sheetData>
    <row r="1" spans="1:28">
      <c r="A1" t="s">
        <v>452</v>
      </c>
      <c r="AA1" s="1" t="s">
        <v>453</v>
      </c>
      <c r="AB1" t="s">
        <v>454</v>
      </c>
    </row>
    <row r="2" spans="1:1">
      <c r="A2" t="s">
        <v>455</v>
      </c>
    </row>
    <row r="6" spans="1:1">
      <c r="A6" t="s">
        <v>456</v>
      </c>
    </row>
    <row r="7" spans="1:1">
      <c r="A7" t="s">
        <v>457</v>
      </c>
    </row>
    <row r="8" spans="1:1">
      <c r="A8" t="s">
        <v>458</v>
      </c>
    </row>
    <row r="9" spans="1:1">
      <c r="A9" t="s">
        <v>459</v>
      </c>
    </row>
    <row r="10" spans="1:1">
      <c r="A10" t="s">
        <v>460</v>
      </c>
    </row>
    <row r="13" spans="1:1">
      <c r="A13" t="s">
        <v>10</v>
      </c>
    </row>
    <row r="14" spans="1:1">
      <c r="A14" t="s">
        <v>461</v>
      </c>
    </row>
    <row r="15" spans="1:1">
      <c r="A15" t="s">
        <v>462</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B1:E62"/>
  <sheetViews>
    <sheetView showGridLines="0" showRowColHeaders="0" zoomScale="115" zoomScaleNormal="115" topLeftCell="A38" workbookViewId="0">
      <selection activeCell="C6" sqref="C6"/>
    </sheetView>
  </sheetViews>
  <sheetFormatPr defaultColWidth="9" defaultRowHeight="14.4" outlineLevelCol="4"/>
  <cols>
    <col min="1" max="1" width="3.86111111111111" customWidth="1"/>
    <col min="2" max="2" width="9.13888888888889" customWidth="1"/>
    <col min="3" max="3" width="55" customWidth="1"/>
    <col min="4" max="4" width="9.42592592592593" style="368" customWidth="1"/>
    <col min="5" max="5" width="14.287037037037" customWidth="1"/>
  </cols>
  <sheetData>
    <row r="1" spans="2:4">
      <c r="B1" s="358" t="s">
        <v>90</v>
      </c>
      <c r="D1"/>
    </row>
    <row r="2" spans="2:4">
      <c r="B2" s="358"/>
      <c r="D2"/>
    </row>
    <row r="3" ht="43.2" spans="2:5">
      <c r="B3" s="369" t="s">
        <v>23</v>
      </c>
      <c r="C3" s="370" t="s">
        <v>91</v>
      </c>
      <c r="D3" s="369" t="s">
        <v>92</v>
      </c>
      <c r="E3" s="370" t="s">
        <v>93</v>
      </c>
    </row>
    <row r="4" ht="28.8" spans="2:5">
      <c r="B4" s="371" t="s">
        <v>94</v>
      </c>
      <c r="C4" s="372" t="s">
        <v>27</v>
      </c>
      <c r="D4" s="371" t="s">
        <v>95</v>
      </c>
      <c r="E4" s="373" t="s">
        <v>96</v>
      </c>
    </row>
    <row r="5" spans="2:5">
      <c r="B5" s="371" t="s">
        <v>97</v>
      </c>
      <c r="C5" s="372" t="s">
        <v>29</v>
      </c>
      <c r="D5" s="371" t="s">
        <v>98</v>
      </c>
      <c r="E5" s="373" t="s">
        <v>99</v>
      </c>
    </row>
    <row r="6" ht="28.8" spans="2:5">
      <c r="B6" s="371" t="s">
        <v>100</v>
      </c>
      <c r="C6" s="374" t="s">
        <v>31</v>
      </c>
      <c r="D6" s="371" t="s">
        <v>101</v>
      </c>
      <c r="E6" s="373" t="s">
        <v>102</v>
      </c>
    </row>
    <row r="7" spans="2:5">
      <c r="B7" s="371" t="s">
        <v>103</v>
      </c>
      <c r="C7" s="372" t="s">
        <v>33</v>
      </c>
      <c r="D7" s="371" t="s">
        <v>101</v>
      </c>
      <c r="E7" s="373" t="s">
        <v>104</v>
      </c>
    </row>
    <row r="8" s="367" customFormat="1" ht="57.6" spans="2:5">
      <c r="B8" s="371" t="s">
        <v>105</v>
      </c>
      <c r="C8" s="373" t="s">
        <v>35</v>
      </c>
      <c r="D8" s="371" t="s">
        <v>101</v>
      </c>
      <c r="E8" s="373" t="s">
        <v>104</v>
      </c>
    </row>
    <row r="9" ht="30" customHeight="1" spans="2:5">
      <c r="B9" s="371" t="s">
        <v>106</v>
      </c>
      <c r="C9" s="375" t="s">
        <v>37</v>
      </c>
      <c r="D9" s="371" t="s">
        <v>107</v>
      </c>
      <c r="E9" s="373" t="s">
        <v>104</v>
      </c>
    </row>
    <row r="10" ht="30" customHeight="1" spans="2:5">
      <c r="B10" s="371" t="s">
        <v>108</v>
      </c>
      <c r="C10" s="375" t="s">
        <v>39</v>
      </c>
      <c r="D10" s="371" t="s">
        <v>107</v>
      </c>
      <c r="E10" s="373" t="s">
        <v>104</v>
      </c>
    </row>
    <row r="11" ht="28.8" spans="2:5">
      <c r="B11" s="371" t="s">
        <v>109</v>
      </c>
      <c r="C11" s="375" t="s">
        <v>41</v>
      </c>
      <c r="D11" s="371" t="s">
        <v>101</v>
      </c>
      <c r="E11" s="373" t="s">
        <v>110</v>
      </c>
    </row>
    <row r="12" ht="28.8" spans="2:5">
      <c r="B12" s="371" t="s">
        <v>111</v>
      </c>
      <c r="C12" s="372" t="s">
        <v>43</v>
      </c>
      <c r="D12" s="371" t="s">
        <v>112</v>
      </c>
      <c r="E12" s="373" t="s">
        <v>110</v>
      </c>
    </row>
    <row r="13" ht="62.25" customHeight="1" spans="2:5">
      <c r="B13" s="371" t="s">
        <v>113</v>
      </c>
      <c r="C13" s="376" t="s">
        <v>45</v>
      </c>
      <c r="D13" s="371" t="s">
        <v>114</v>
      </c>
      <c r="E13" s="373" t="s">
        <v>115</v>
      </c>
    </row>
    <row r="14" ht="57.6" spans="2:5">
      <c r="B14" s="377" t="s">
        <v>116</v>
      </c>
      <c r="C14" s="375" t="s">
        <v>47</v>
      </c>
      <c r="D14" s="371" t="s">
        <v>117</v>
      </c>
      <c r="E14" s="373" t="s">
        <v>118</v>
      </c>
    </row>
    <row r="15" ht="76.5" customHeight="1" spans="2:5">
      <c r="B15" s="378"/>
      <c r="C15" s="375" t="s">
        <v>48</v>
      </c>
      <c r="D15" s="371" t="s">
        <v>119</v>
      </c>
      <c r="E15" s="373" t="s">
        <v>120</v>
      </c>
    </row>
    <row r="16" ht="28.8" spans="2:5">
      <c r="B16" s="379"/>
      <c r="C16" s="380" t="s">
        <v>49</v>
      </c>
      <c r="D16" s="371" t="s">
        <v>121</v>
      </c>
      <c r="E16" s="373" t="s">
        <v>122</v>
      </c>
    </row>
    <row r="17" ht="90" customHeight="1" spans="2:5">
      <c r="B17" s="371" t="s">
        <v>123</v>
      </c>
      <c r="C17" s="375" t="s">
        <v>51</v>
      </c>
      <c r="D17" s="371" t="s">
        <v>124</v>
      </c>
      <c r="E17" s="373" t="s">
        <v>125</v>
      </c>
    </row>
    <row r="18" ht="61.5" customHeight="1" spans="2:5">
      <c r="B18" s="371" t="s">
        <v>126</v>
      </c>
      <c r="C18" s="375" t="s">
        <v>53</v>
      </c>
      <c r="D18" s="371" t="s">
        <v>127</v>
      </c>
      <c r="E18" s="373" t="s">
        <v>125</v>
      </c>
    </row>
    <row r="19" ht="75" customHeight="1" spans="2:5">
      <c r="B19" s="377" t="s">
        <v>128</v>
      </c>
      <c r="C19" s="372" t="s">
        <v>55</v>
      </c>
      <c r="D19" s="371" t="s">
        <v>129</v>
      </c>
      <c r="E19" s="373" t="s">
        <v>125</v>
      </c>
    </row>
    <row r="20" ht="43.2" spans="2:5">
      <c r="B20" s="378"/>
      <c r="C20" s="372" t="s">
        <v>56</v>
      </c>
      <c r="D20" s="371" t="s">
        <v>130</v>
      </c>
      <c r="E20" s="373" t="s">
        <v>125</v>
      </c>
    </row>
    <row r="21" ht="57.6" spans="2:5">
      <c r="B21" s="379"/>
      <c r="C21" s="372" t="s">
        <v>57</v>
      </c>
      <c r="D21" s="371" t="s">
        <v>131</v>
      </c>
      <c r="E21" s="373" t="s">
        <v>125</v>
      </c>
    </row>
    <row r="22" customFormat="1" ht="57.6" spans="2:5">
      <c r="B22" s="371" t="s">
        <v>58</v>
      </c>
      <c r="C22" s="372" t="s">
        <v>59</v>
      </c>
      <c r="D22" s="371" t="s">
        <v>132</v>
      </c>
      <c r="E22" s="373" t="s">
        <v>125</v>
      </c>
    </row>
    <row r="23" ht="135.75" customHeight="1" spans="2:5">
      <c r="B23" s="381" t="s">
        <v>133</v>
      </c>
      <c r="C23" s="382" t="s">
        <v>61</v>
      </c>
      <c r="D23" s="383" t="s">
        <v>134</v>
      </c>
      <c r="E23" s="382" t="s">
        <v>135</v>
      </c>
    </row>
    <row r="24" ht="57.6" spans="2:5">
      <c r="B24" s="379" t="s">
        <v>136</v>
      </c>
      <c r="C24" s="384" t="s">
        <v>63</v>
      </c>
      <c r="D24" s="379" t="s">
        <v>137</v>
      </c>
      <c r="E24" s="385" t="s">
        <v>138</v>
      </c>
    </row>
    <row r="25" ht="57.6" spans="2:5">
      <c r="B25" s="371" t="s">
        <v>139</v>
      </c>
      <c r="C25" s="375" t="s">
        <v>65</v>
      </c>
      <c r="D25" s="371" t="s">
        <v>140</v>
      </c>
      <c r="E25" s="373" t="s">
        <v>141</v>
      </c>
    </row>
    <row r="26" ht="106.5" customHeight="1" spans="2:5">
      <c r="B26" s="371" t="s">
        <v>142</v>
      </c>
      <c r="C26" s="386" t="s">
        <v>67</v>
      </c>
      <c r="D26" s="371" t="s">
        <v>143</v>
      </c>
      <c r="E26" s="373" t="s">
        <v>144</v>
      </c>
    </row>
    <row r="27" ht="43.2" spans="2:5">
      <c r="B27" s="371" t="s">
        <v>145</v>
      </c>
      <c r="C27" s="387" t="s">
        <v>69</v>
      </c>
      <c r="D27" s="371" t="s">
        <v>146</v>
      </c>
      <c r="E27" s="373" t="s">
        <v>147</v>
      </c>
    </row>
    <row r="28" ht="28.8" spans="2:5">
      <c r="B28" s="371" t="s">
        <v>148</v>
      </c>
      <c r="C28" s="385" t="s">
        <v>71</v>
      </c>
      <c r="D28" s="371" t="s">
        <v>140</v>
      </c>
      <c r="E28" s="373" t="s">
        <v>147</v>
      </c>
    </row>
    <row r="29" ht="107.25" customHeight="1" spans="2:5">
      <c r="B29" s="371" t="s">
        <v>149</v>
      </c>
      <c r="C29" s="388" t="s">
        <v>150</v>
      </c>
      <c r="D29" s="371" t="s">
        <v>151</v>
      </c>
      <c r="E29" s="373" t="s">
        <v>152</v>
      </c>
    </row>
    <row r="30" ht="57.6" spans="2:5">
      <c r="B30" s="371" t="s">
        <v>153</v>
      </c>
      <c r="C30" s="373" t="s">
        <v>75</v>
      </c>
      <c r="D30" s="371" t="s">
        <v>154</v>
      </c>
      <c r="E30" s="373" t="s">
        <v>144</v>
      </c>
    </row>
    <row r="31" ht="57.6" spans="2:5">
      <c r="B31" s="371" t="s">
        <v>76</v>
      </c>
      <c r="C31" s="373" t="s">
        <v>77</v>
      </c>
      <c r="D31" s="371" t="s">
        <v>155</v>
      </c>
      <c r="E31" s="373" t="s">
        <v>156</v>
      </c>
    </row>
    <row r="33" customFormat="1" spans="2:5">
      <c r="B33" s="389" t="s">
        <v>157</v>
      </c>
      <c r="C33" s="390"/>
      <c r="D33" s="390"/>
      <c r="E33" s="390"/>
    </row>
    <row r="34" customFormat="1" spans="2:5">
      <c r="B34" s="390"/>
      <c r="C34" s="390"/>
      <c r="D34" s="390"/>
      <c r="E34" s="390"/>
    </row>
    <row r="35" customFormat="1" spans="2:5">
      <c r="B35" s="390"/>
      <c r="C35" s="390"/>
      <c r="D35" s="390"/>
      <c r="E35" s="390"/>
    </row>
    <row r="36" customFormat="1" spans="2:5">
      <c r="B36" s="390"/>
      <c r="C36" s="390"/>
      <c r="D36" s="390"/>
      <c r="E36" s="390"/>
    </row>
    <row r="37" customFormat="1" spans="2:5">
      <c r="B37" s="390"/>
      <c r="C37" s="390"/>
      <c r="D37" s="390"/>
      <c r="E37" s="390"/>
    </row>
    <row r="38" customFormat="1" spans="2:5">
      <c r="B38" s="390"/>
      <c r="C38" s="390"/>
      <c r="D38" s="390"/>
      <c r="E38" s="390"/>
    </row>
    <row r="39" customFormat="1" spans="2:5">
      <c r="B39" s="390"/>
      <c r="C39" s="390"/>
      <c r="D39" s="390"/>
      <c r="E39" s="390"/>
    </row>
    <row r="40" customFormat="1" ht="128.25" customHeight="1" spans="2:5">
      <c r="B40" s="390"/>
      <c r="C40" s="390"/>
      <c r="D40" s="390"/>
      <c r="E40" s="390"/>
    </row>
    <row r="41" customFormat="1" spans="2:5">
      <c r="B41" s="391" t="s">
        <v>158</v>
      </c>
      <c r="C41" s="391"/>
      <c r="D41" s="391"/>
      <c r="E41" s="391"/>
    </row>
    <row r="42" ht="48.75" customHeight="1" spans="2:5">
      <c r="B42" s="392" t="s">
        <v>159</v>
      </c>
      <c r="C42" s="392"/>
      <c r="D42" s="392"/>
      <c r="E42" s="392"/>
    </row>
    <row r="43" ht="64.5" customHeight="1" spans="2:5">
      <c r="B43" s="392" t="s">
        <v>160</v>
      </c>
      <c r="C43" s="392"/>
      <c r="D43" s="392"/>
      <c r="E43" s="392"/>
    </row>
    <row r="44" ht="59.25" customHeight="1" spans="2:5">
      <c r="B44" s="392" t="s">
        <v>161</v>
      </c>
      <c r="C44" s="392"/>
      <c r="D44" s="392"/>
      <c r="E44" s="392"/>
    </row>
    <row r="45" customFormat="1" ht="46.5" customHeight="1" spans="2:5">
      <c r="B45" s="392" t="s">
        <v>162</v>
      </c>
      <c r="C45" s="392"/>
      <c r="D45" s="392"/>
      <c r="E45" s="392"/>
    </row>
    <row r="46" ht="32.25" customHeight="1" spans="2:5">
      <c r="B46" s="390" t="s">
        <v>163</v>
      </c>
      <c r="C46" s="390"/>
      <c r="D46" s="390"/>
      <c r="E46" s="390"/>
    </row>
    <row r="47" spans="2:5">
      <c r="B47" s="389" t="s">
        <v>164</v>
      </c>
      <c r="C47" s="390"/>
      <c r="D47" s="390"/>
      <c r="E47" s="390"/>
    </row>
    <row r="48" spans="2:5">
      <c r="B48" s="390"/>
      <c r="C48" s="390"/>
      <c r="D48" s="390"/>
      <c r="E48" s="390"/>
    </row>
    <row r="49" spans="2:5">
      <c r="B49" s="390"/>
      <c r="C49" s="390"/>
      <c r="D49" s="390"/>
      <c r="E49" s="390"/>
    </row>
    <row r="50" spans="2:5">
      <c r="B50" s="390"/>
      <c r="C50" s="390"/>
      <c r="D50" s="390"/>
      <c r="E50" s="390"/>
    </row>
    <row r="51" spans="2:5">
      <c r="B51" s="390"/>
      <c r="C51" s="390"/>
      <c r="D51" s="390"/>
      <c r="E51" s="390"/>
    </row>
    <row r="52" spans="2:5">
      <c r="B52" s="390"/>
      <c r="C52" s="390"/>
      <c r="D52" s="390"/>
      <c r="E52" s="390"/>
    </row>
    <row r="53" spans="2:5">
      <c r="B53" s="390"/>
      <c r="C53" s="390"/>
      <c r="D53" s="390"/>
      <c r="E53" s="390"/>
    </row>
    <row r="54" ht="114" customHeight="1" spans="2:5">
      <c r="B54" s="390"/>
      <c r="C54" s="390"/>
      <c r="D54" s="390"/>
      <c r="E54" s="390"/>
    </row>
    <row r="56" spans="2:2">
      <c r="B56" s="26" t="s">
        <v>165</v>
      </c>
    </row>
    <row r="57" ht="63" customHeight="1" spans="2:5">
      <c r="B57" s="393" t="s">
        <v>166</v>
      </c>
      <c r="C57" s="394"/>
      <c r="D57" s="394"/>
      <c r="E57" s="394"/>
    </row>
    <row r="62" ht="86.25" customHeight="1"/>
  </sheetData>
  <sheetProtection algorithmName="SHA-512" hashValue="ga5TvO0oQvWCZMU+6AccswLuRS+hzz5Vw4oJoA5hb1BVsUfRmElyDnQMQgJQYjG+HmpZ1MLUScKajnLS9pGUqA==" saltValue="8tm6U7u5zxhqnzK78M1Ucg==" spinCount="100000" sheet="1" objects="1" scenarios="1"/>
  <mergeCells count="10">
    <mergeCell ref="B41:E41"/>
    <mergeCell ref="B42:E42"/>
    <mergeCell ref="B43:E43"/>
    <mergeCell ref="B44:E44"/>
    <mergeCell ref="B45:E45"/>
    <mergeCell ref="B46:E46"/>
    <mergeCell ref="B57:E57"/>
    <mergeCell ref="B19:B20"/>
    <mergeCell ref="B33:E40"/>
    <mergeCell ref="B47:E54"/>
  </mergeCells>
  <pageMargins left="0.590551181102362" right="0.590551181102362" top="0.78740157480315" bottom="0.78740157480315"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H18"/>
  <sheetViews>
    <sheetView showGridLines="0" showRowColHeaders="0" workbookViewId="0">
      <selection activeCell="D18" sqref="D18"/>
    </sheetView>
  </sheetViews>
  <sheetFormatPr defaultColWidth="9" defaultRowHeight="14.4" outlineLevelCol="7"/>
  <cols>
    <col min="2" max="2" width="46.5740740740741" customWidth="1"/>
    <col min="3" max="4" width="14.287037037037" customWidth="1"/>
  </cols>
  <sheetData>
    <row r="1" spans="1:1">
      <c r="A1" s="358" t="s">
        <v>167</v>
      </c>
    </row>
    <row r="3" ht="64.5" customHeight="1" spans="1:8">
      <c r="A3" s="359" t="s">
        <v>78</v>
      </c>
      <c r="B3" s="360" t="s">
        <v>168</v>
      </c>
      <c r="C3" s="361" t="s">
        <v>169</v>
      </c>
      <c r="D3" s="361" t="s">
        <v>170</v>
      </c>
      <c r="E3" s="362"/>
      <c r="F3" s="362"/>
      <c r="G3" s="362"/>
      <c r="H3" s="362"/>
    </row>
    <row r="4" spans="1:4">
      <c r="A4" s="363" t="s">
        <v>80</v>
      </c>
      <c r="B4" s="364" t="s">
        <v>81</v>
      </c>
      <c r="C4" s="363" t="s">
        <v>171</v>
      </c>
      <c r="D4" s="363" t="s">
        <v>172</v>
      </c>
    </row>
    <row r="5" spans="1:4">
      <c r="A5" s="363" t="s">
        <v>82</v>
      </c>
      <c r="B5" s="364" t="s">
        <v>83</v>
      </c>
      <c r="C5" s="363" t="s">
        <v>171</v>
      </c>
      <c r="D5" s="363" t="s">
        <v>172</v>
      </c>
    </row>
    <row r="6" spans="1:4">
      <c r="A6" s="363" t="s">
        <v>84</v>
      </c>
      <c r="B6" s="364" t="s">
        <v>85</v>
      </c>
      <c r="C6" s="363" t="s">
        <v>173</v>
      </c>
      <c r="D6" s="363" t="s">
        <v>174</v>
      </c>
    </row>
    <row r="7" spans="1:4">
      <c r="A7" s="365" t="s">
        <v>86</v>
      </c>
      <c r="B7" s="366" t="s">
        <v>87</v>
      </c>
      <c r="C7" s="365" t="s">
        <v>175</v>
      </c>
      <c r="D7" s="365" t="s">
        <v>176</v>
      </c>
    </row>
    <row r="11" ht="13.5" customHeight="1"/>
    <row r="12" hidden="1"/>
    <row r="13" hidden="1"/>
    <row r="14" hidden="1"/>
    <row r="15" hidden="1"/>
    <row r="16" hidden="1"/>
    <row r="18" ht="20.25" customHeight="1"/>
  </sheetData>
  <pageMargins left="0.78740157480315" right="0.590551181102362" top="0.78740157480315" bottom="0.78740157480315" header="0.31496062992126" footer="0.3149606299212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AE22"/>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 customWidth="1"/>
    <col min="8" max="8" width="10.712962962963" customWidth="1"/>
    <col min="9" max="9" width="9.42592592592593" customWidth="1"/>
  </cols>
  <sheetData>
    <row r="1" ht="15.6" spans="1:9">
      <c r="A1" s="27" t="str">
        <f>'Date initiale'!C3</f>
        <v>Universitatea de Arhitectură și Urbanism "Ion Mincu" București</v>
      </c>
      <c r="B1" s="27"/>
      <c r="C1" s="27"/>
      <c r="D1" s="113"/>
      <c r="E1" s="113"/>
      <c r="F1" s="329"/>
      <c r="G1" s="329"/>
      <c r="H1" s="329"/>
      <c r="I1" s="329"/>
    </row>
    <row r="2" ht="15.6" spans="1:9">
      <c r="A2" s="27" t="str">
        <f>'Date initiale'!B4&amp;" "&amp;'Date initiale'!C4</f>
        <v>Facultatea ARHITECTURA</v>
      </c>
      <c r="B2" s="27"/>
      <c r="C2" s="27"/>
      <c r="D2" s="113"/>
      <c r="E2" s="113"/>
      <c r="F2" s="329"/>
      <c r="G2" s="329"/>
      <c r="H2" s="329"/>
      <c r="I2" s="329"/>
    </row>
    <row r="3" ht="15.6" spans="1:9">
      <c r="A3" s="27" t="str">
        <f>'Date initiale'!B5&amp;" "&amp;'Date initiale'!C5</f>
        <v>Departamentul Bazele Proiectării</v>
      </c>
      <c r="B3" s="27"/>
      <c r="C3" s="27"/>
      <c r="D3" s="113"/>
      <c r="E3" s="113"/>
      <c r="F3" s="113"/>
      <c r="G3" s="113"/>
      <c r="H3" s="113"/>
      <c r="I3" s="113"/>
    </row>
    <row r="4" ht="15.6" spans="1:9">
      <c r="A4" s="81" t="str">
        <f>'Date initiale'!C6&amp;", "&amp;'Date initiale'!C7</f>
        <v>Călin Alexandru, Conferențiar Poziția 27</v>
      </c>
      <c r="B4" s="81"/>
      <c r="C4" s="81"/>
      <c r="D4" s="113"/>
      <c r="E4" s="113"/>
      <c r="F4" s="329"/>
      <c r="G4" s="329"/>
      <c r="H4" s="329"/>
      <c r="I4" s="329"/>
    </row>
    <row r="5" customFormat="1" ht="15.6" spans="1:9">
      <c r="A5" s="81"/>
      <c r="B5" s="81"/>
      <c r="C5" s="81"/>
      <c r="D5" s="113"/>
      <c r="E5" s="113"/>
      <c r="F5" s="329"/>
      <c r="G5" s="329"/>
      <c r="H5" s="329"/>
      <c r="I5" s="329"/>
    </row>
    <row r="6" ht="15.6" spans="1:9">
      <c r="A6" s="138" t="s">
        <v>177</v>
      </c>
      <c r="B6" s="138"/>
      <c r="C6" s="138"/>
      <c r="D6" s="138"/>
      <c r="E6" s="138"/>
      <c r="F6" s="138"/>
      <c r="G6" s="138"/>
      <c r="H6" s="138"/>
      <c r="I6" s="138"/>
    </row>
    <row r="7" ht="15.6" spans="1:9">
      <c r="A7" s="138" t="str">
        <f>'Descriere indicatori'!B4&amp;". "&amp;'Descriere indicatori'!C4</f>
        <v>I1. Cărţi de autor/capitole publicate la edituri cu prestigiu internaţional* </v>
      </c>
      <c r="B7" s="138"/>
      <c r="C7" s="138"/>
      <c r="D7" s="138"/>
      <c r="E7" s="138"/>
      <c r="F7" s="138"/>
      <c r="G7" s="138"/>
      <c r="H7" s="138"/>
      <c r="I7" s="138"/>
    </row>
    <row r="8" ht="16.35" spans="1:9">
      <c r="A8" s="138"/>
      <c r="B8" s="138"/>
      <c r="C8" s="138"/>
      <c r="D8" s="138"/>
      <c r="E8" s="138"/>
      <c r="F8" s="138"/>
      <c r="G8" s="138"/>
      <c r="H8" s="138"/>
      <c r="I8" s="138"/>
    </row>
    <row r="9" s="280" customFormat="1" ht="58.35" spans="1:31">
      <c r="A9" s="105" t="s">
        <v>178</v>
      </c>
      <c r="B9" s="319" t="s">
        <v>179</v>
      </c>
      <c r="C9" s="319" t="s">
        <v>180</v>
      </c>
      <c r="D9" s="319" t="s">
        <v>181</v>
      </c>
      <c r="E9" s="319" t="s">
        <v>182</v>
      </c>
      <c r="F9" s="320" t="s">
        <v>183</v>
      </c>
      <c r="G9" s="319" t="s">
        <v>184</v>
      </c>
      <c r="H9" s="319" t="s">
        <v>185</v>
      </c>
      <c r="I9" s="326" t="s">
        <v>186</v>
      </c>
      <c r="J9" s="349"/>
      <c r="K9" s="9" t="s">
        <v>187</v>
      </c>
      <c r="L9" s="350"/>
      <c r="M9" s="350"/>
      <c r="N9" s="350"/>
      <c r="O9" s="350"/>
      <c r="P9" s="350"/>
      <c r="Q9" s="350"/>
      <c r="R9" s="350"/>
      <c r="S9" s="350"/>
      <c r="T9" s="350"/>
      <c r="U9" s="350"/>
      <c r="V9" s="350"/>
      <c r="W9" s="350"/>
      <c r="X9" s="350"/>
      <c r="Y9" s="350"/>
      <c r="Z9" s="350"/>
      <c r="AA9" s="350"/>
      <c r="AB9" s="350"/>
      <c r="AC9" s="350"/>
      <c r="AD9" s="350"/>
      <c r="AE9" s="350"/>
    </row>
    <row r="10" s="280" customFormat="1" ht="15.6" spans="1:31">
      <c r="A10" s="281">
        <v>1</v>
      </c>
      <c r="B10" s="282"/>
      <c r="C10" s="282"/>
      <c r="D10" s="282"/>
      <c r="E10" s="243"/>
      <c r="F10" s="272"/>
      <c r="G10" s="272"/>
      <c r="H10" s="272"/>
      <c r="I10" s="355"/>
      <c r="J10" s="346"/>
      <c r="K10" s="14" t="s">
        <v>188</v>
      </c>
      <c r="L10" s="432" t="s">
        <v>189</v>
      </c>
      <c r="M10" s="347"/>
      <c r="N10" s="347"/>
      <c r="O10" s="347"/>
      <c r="P10" s="347"/>
      <c r="Q10" s="347"/>
      <c r="R10" s="347"/>
      <c r="S10" s="347"/>
      <c r="T10" s="347"/>
      <c r="U10" s="347"/>
      <c r="V10" s="347"/>
      <c r="W10" s="347"/>
      <c r="X10" s="347"/>
      <c r="Y10" s="347"/>
      <c r="Z10" s="347"/>
      <c r="AA10" s="347"/>
      <c r="AB10" s="347"/>
      <c r="AC10" s="347"/>
      <c r="AD10" s="347"/>
      <c r="AE10" s="347"/>
    </row>
    <row r="11" s="280" customFormat="1" ht="15.6" spans="1:31">
      <c r="A11" s="314">
        <f>A10+1</f>
        <v>2</v>
      </c>
      <c r="B11" s="301"/>
      <c r="C11" s="254"/>
      <c r="D11" s="301"/>
      <c r="E11" s="250"/>
      <c r="F11" s="252"/>
      <c r="G11" s="292"/>
      <c r="H11" s="292"/>
      <c r="I11" s="266"/>
      <c r="J11" s="346"/>
      <c r="K11" s="357"/>
      <c r="L11" s="347"/>
      <c r="M11" s="347"/>
      <c r="N11" s="347"/>
      <c r="O11" s="347"/>
      <c r="P11" s="347"/>
      <c r="Q11" s="347"/>
      <c r="R11" s="347"/>
      <c r="S11" s="347"/>
      <c r="T11" s="347"/>
      <c r="U11" s="347"/>
      <c r="V11" s="347"/>
      <c r="W11" s="347"/>
      <c r="X11" s="347"/>
      <c r="Y11" s="347"/>
      <c r="Z11" s="347"/>
      <c r="AA11" s="347"/>
      <c r="AB11" s="347"/>
      <c r="AC11" s="347"/>
      <c r="AD11" s="347"/>
      <c r="AE11" s="347"/>
    </row>
    <row r="12" s="280" customFormat="1" ht="15.6" spans="1:31">
      <c r="A12" s="314">
        <f t="shared" ref="A12:A19" si="0">A11+1</f>
        <v>3</v>
      </c>
      <c r="B12" s="254"/>
      <c r="C12" s="254"/>
      <c r="D12" s="254"/>
      <c r="E12" s="250"/>
      <c r="F12" s="252"/>
      <c r="G12" s="292"/>
      <c r="H12" s="292"/>
      <c r="I12" s="266"/>
      <c r="J12" s="346"/>
      <c r="K12" s="347"/>
      <c r="L12" s="347"/>
      <c r="M12" s="347"/>
      <c r="N12" s="347"/>
      <c r="O12" s="347"/>
      <c r="P12" s="347"/>
      <c r="Q12" s="347"/>
      <c r="R12" s="347"/>
      <c r="S12" s="347"/>
      <c r="T12" s="347"/>
      <c r="U12" s="347"/>
      <c r="V12" s="347"/>
      <c r="W12" s="347"/>
      <c r="X12" s="347"/>
      <c r="Y12" s="347"/>
      <c r="Z12" s="347"/>
      <c r="AA12" s="347"/>
      <c r="AB12" s="347"/>
      <c r="AC12" s="347"/>
      <c r="AD12" s="347"/>
      <c r="AE12" s="347"/>
    </row>
    <row r="13" s="280" customFormat="1" ht="15.6" spans="1:31">
      <c r="A13" s="314">
        <f t="shared" si="0"/>
        <v>4</v>
      </c>
      <c r="B13" s="301"/>
      <c r="C13" s="254"/>
      <c r="D13" s="301"/>
      <c r="E13" s="250"/>
      <c r="F13" s="252"/>
      <c r="G13" s="292"/>
      <c r="H13" s="292"/>
      <c r="I13" s="266"/>
      <c r="J13" s="346"/>
      <c r="K13" s="347"/>
      <c r="L13" s="347"/>
      <c r="M13" s="347"/>
      <c r="N13" s="347"/>
      <c r="O13" s="347"/>
      <c r="P13" s="347"/>
      <c r="Q13" s="347"/>
      <c r="R13" s="347"/>
      <c r="S13" s="347"/>
      <c r="T13" s="347"/>
      <c r="U13" s="347"/>
      <c r="V13" s="347"/>
      <c r="W13" s="347"/>
      <c r="X13" s="347"/>
      <c r="Y13" s="347"/>
      <c r="Z13" s="347"/>
      <c r="AA13" s="347"/>
      <c r="AB13" s="347"/>
      <c r="AC13" s="347"/>
      <c r="AD13" s="347"/>
      <c r="AE13" s="347"/>
    </row>
    <row r="14" s="280" customFormat="1" ht="15.6" spans="1:31">
      <c r="A14" s="314">
        <f t="shared" si="0"/>
        <v>5</v>
      </c>
      <c r="B14" s="254"/>
      <c r="C14" s="254"/>
      <c r="D14" s="254"/>
      <c r="E14" s="250"/>
      <c r="F14" s="252"/>
      <c r="G14" s="292"/>
      <c r="H14" s="292"/>
      <c r="I14" s="266"/>
      <c r="J14" s="346"/>
      <c r="K14" s="347"/>
      <c r="L14" s="347"/>
      <c r="M14" s="347"/>
      <c r="N14" s="347"/>
      <c r="O14" s="347"/>
      <c r="P14" s="347"/>
      <c r="Q14" s="347"/>
      <c r="R14" s="347"/>
      <c r="S14" s="347"/>
      <c r="T14" s="347"/>
      <c r="U14" s="347"/>
      <c r="V14" s="347"/>
      <c r="W14" s="347"/>
      <c r="X14" s="347"/>
      <c r="Y14" s="347"/>
      <c r="Z14" s="347"/>
      <c r="AA14" s="347"/>
      <c r="AB14" s="347"/>
      <c r="AC14" s="347"/>
      <c r="AD14" s="347"/>
      <c r="AE14" s="347"/>
    </row>
    <row r="15" s="280" customFormat="1" ht="15.6" spans="1:31">
      <c r="A15" s="314">
        <f t="shared" si="0"/>
        <v>6</v>
      </c>
      <c r="B15" s="254"/>
      <c r="C15" s="254"/>
      <c r="D15" s="254"/>
      <c r="E15" s="250"/>
      <c r="F15" s="252"/>
      <c r="G15" s="292"/>
      <c r="H15" s="292"/>
      <c r="I15" s="266"/>
      <c r="J15" s="346"/>
      <c r="K15" s="347"/>
      <c r="L15" s="347"/>
      <c r="M15" s="347"/>
      <c r="N15" s="347"/>
      <c r="O15" s="347"/>
      <c r="P15" s="347"/>
      <c r="Q15" s="347"/>
      <c r="R15" s="347"/>
      <c r="S15" s="347"/>
      <c r="T15" s="347"/>
      <c r="U15" s="347"/>
      <c r="V15" s="347"/>
      <c r="W15" s="347"/>
      <c r="X15" s="347"/>
      <c r="Y15" s="347"/>
      <c r="Z15" s="347"/>
      <c r="AA15" s="347"/>
      <c r="AB15" s="347"/>
      <c r="AC15" s="347"/>
      <c r="AD15" s="347"/>
      <c r="AE15" s="347"/>
    </row>
    <row r="16" s="280" customFormat="1" ht="15.6" spans="1:31">
      <c r="A16" s="314">
        <f t="shared" si="0"/>
        <v>7</v>
      </c>
      <c r="B16" s="301"/>
      <c r="C16" s="254"/>
      <c r="D16" s="301"/>
      <c r="E16" s="250"/>
      <c r="F16" s="252"/>
      <c r="G16" s="292"/>
      <c r="H16" s="292"/>
      <c r="I16" s="266"/>
      <c r="J16" s="346"/>
      <c r="K16" s="347"/>
      <c r="L16" s="347"/>
      <c r="M16" s="347"/>
      <c r="N16" s="347"/>
      <c r="O16" s="347"/>
      <c r="P16" s="347"/>
      <c r="Q16" s="347"/>
      <c r="R16" s="347"/>
      <c r="S16" s="347"/>
      <c r="T16" s="347"/>
      <c r="U16" s="347"/>
      <c r="V16" s="347"/>
      <c r="W16" s="347"/>
      <c r="X16" s="347"/>
      <c r="Y16" s="347"/>
      <c r="Z16" s="347"/>
      <c r="AA16" s="347"/>
      <c r="AB16" s="347"/>
      <c r="AC16" s="347"/>
      <c r="AD16" s="347"/>
      <c r="AE16" s="347"/>
    </row>
    <row r="17" s="280" customFormat="1" ht="15.6" spans="1:31">
      <c r="A17" s="314">
        <f t="shared" si="0"/>
        <v>8</v>
      </c>
      <c r="B17" s="254"/>
      <c r="C17" s="254"/>
      <c r="D17" s="254"/>
      <c r="E17" s="250"/>
      <c r="F17" s="252"/>
      <c r="G17" s="292"/>
      <c r="H17" s="292"/>
      <c r="I17" s="266"/>
      <c r="J17" s="346"/>
      <c r="K17" s="347"/>
      <c r="L17" s="347"/>
      <c r="M17" s="347"/>
      <c r="N17" s="347"/>
      <c r="O17" s="347"/>
      <c r="P17" s="347"/>
      <c r="Q17" s="347"/>
      <c r="R17" s="347"/>
      <c r="S17" s="347"/>
      <c r="T17" s="347"/>
      <c r="U17" s="347"/>
      <c r="V17" s="347"/>
      <c r="W17" s="347"/>
      <c r="X17" s="347"/>
      <c r="Y17" s="347"/>
      <c r="Z17" s="347"/>
      <c r="AA17" s="347"/>
      <c r="AB17" s="347"/>
      <c r="AC17" s="347"/>
      <c r="AD17" s="347"/>
      <c r="AE17" s="347"/>
    </row>
    <row r="18" s="280" customFormat="1" ht="15.6" spans="1:31">
      <c r="A18" s="314">
        <f t="shared" si="0"/>
        <v>9</v>
      </c>
      <c r="B18" s="301"/>
      <c r="C18" s="254"/>
      <c r="D18" s="301"/>
      <c r="E18" s="250"/>
      <c r="F18" s="252"/>
      <c r="G18" s="292"/>
      <c r="H18" s="292"/>
      <c r="I18" s="266"/>
      <c r="J18" s="346"/>
      <c r="K18" s="347"/>
      <c r="L18" s="347"/>
      <c r="M18" s="347"/>
      <c r="N18" s="347"/>
      <c r="O18" s="347"/>
      <c r="P18" s="347"/>
      <c r="Q18" s="347"/>
      <c r="R18" s="347"/>
      <c r="S18" s="347"/>
      <c r="T18" s="347"/>
      <c r="U18" s="347"/>
      <c r="V18" s="347"/>
      <c r="W18" s="347"/>
      <c r="X18" s="347"/>
      <c r="Y18" s="347"/>
      <c r="Z18" s="347"/>
      <c r="AA18" s="347"/>
      <c r="AB18" s="347"/>
      <c r="AC18" s="347"/>
      <c r="AD18" s="347"/>
      <c r="AE18" s="347"/>
    </row>
    <row r="19" s="280" customFormat="1" ht="16.35" spans="1:31">
      <c r="A19" s="284">
        <f t="shared" si="0"/>
        <v>10</v>
      </c>
      <c r="B19" s="285"/>
      <c r="C19" s="285"/>
      <c r="D19" s="285"/>
      <c r="E19" s="257"/>
      <c r="F19" s="259"/>
      <c r="G19" s="354"/>
      <c r="H19" s="354"/>
      <c r="I19" s="267"/>
      <c r="J19" s="346"/>
      <c r="K19" s="347"/>
      <c r="L19" s="347"/>
      <c r="M19" s="347"/>
      <c r="N19" s="347"/>
      <c r="O19" s="347"/>
      <c r="P19" s="347"/>
      <c r="Q19" s="347"/>
      <c r="R19" s="347"/>
      <c r="S19" s="347"/>
      <c r="T19" s="347"/>
      <c r="U19" s="347"/>
      <c r="V19" s="347"/>
      <c r="W19" s="347"/>
      <c r="X19" s="347"/>
      <c r="Y19" s="347"/>
      <c r="Z19" s="347"/>
      <c r="AA19" s="347"/>
      <c r="AB19" s="347"/>
      <c r="AC19" s="347"/>
      <c r="AD19" s="347"/>
      <c r="AE19" s="347"/>
    </row>
    <row r="20" ht="15.15" spans="1:9">
      <c r="A20" s="23"/>
      <c r="B20" s="3"/>
      <c r="C20" s="3"/>
      <c r="D20" s="3"/>
      <c r="E20" s="3"/>
      <c r="F20" s="3"/>
      <c r="G20" s="3"/>
      <c r="H20" s="24" t="str">
        <f>"Total "&amp;LEFT(A7,2)</f>
        <v>Total I1</v>
      </c>
      <c r="I20" s="43">
        <f>SUM(I10:I19)</f>
        <v>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4">
    <mergeCell ref="A4:C4"/>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AE25"/>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 customWidth="1"/>
    <col min="8" max="8" width="10.5740740740741" customWidth="1"/>
    <col min="9" max="9" width="9.71296296296296" customWidth="1"/>
  </cols>
  <sheetData>
    <row r="1" ht="15.6" spans="1:9">
      <c r="A1" s="27" t="str">
        <f>'Date initiale'!C3</f>
        <v>Universitatea de Arhitectură și Urbanism "Ion Mincu" București</v>
      </c>
      <c r="B1" s="27"/>
      <c r="C1" s="27"/>
      <c r="D1" s="113"/>
      <c r="E1" s="113"/>
      <c r="F1" s="329"/>
      <c r="G1" s="329"/>
      <c r="H1" s="329"/>
      <c r="I1" s="329"/>
    </row>
    <row r="2" ht="15.6" spans="1:9">
      <c r="A2" s="27" t="str">
        <f>'Date initiale'!B4&amp;" "&amp;'Date initiale'!C4</f>
        <v>Facultatea ARHITECTURA</v>
      </c>
      <c r="B2" s="27"/>
      <c r="C2" s="27"/>
      <c r="D2" s="113"/>
      <c r="E2" s="113"/>
      <c r="F2" s="329"/>
      <c r="G2" s="329"/>
      <c r="H2" s="329"/>
      <c r="I2" s="329"/>
    </row>
    <row r="3" ht="15.6" spans="1:9">
      <c r="A3" s="27" t="str">
        <f>'Date initiale'!B5&amp;" "&amp;'Date initiale'!C5</f>
        <v>Departamentul Bazele Proiectării</v>
      </c>
      <c r="B3" s="27"/>
      <c r="C3" s="27"/>
      <c r="D3" s="113"/>
      <c r="E3" s="113"/>
      <c r="F3" s="113"/>
      <c r="G3" s="113"/>
      <c r="H3" s="113"/>
      <c r="I3" s="113"/>
    </row>
    <row r="4" ht="15.6" spans="1:9">
      <c r="A4" s="81" t="str">
        <f>'Date initiale'!C6&amp;", "&amp;'Date initiale'!C7</f>
        <v>Călin Alexandru, Conferențiar Poziția 27</v>
      </c>
      <c r="B4" s="81"/>
      <c r="C4" s="81"/>
      <c r="D4" s="113"/>
      <c r="E4" s="113"/>
      <c r="F4" s="329"/>
      <c r="G4" s="329"/>
      <c r="H4" s="329"/>
      <c r="I4" s="329"/>
    </row>
    <row r="5" customFormat="1" ht="15.6" spans="1:9">
      <c r="A5" s="81"/>
      <c r="B5" s="81"/>
      <c r="C5" s="81"/>
      <c r="D5" s="113"/>
      <c r="E5" s="113"/>
      <c r="F5" s="329"/>
      <c r="G5" s="329"/>
      <c r="H5" s="329"/>
      <c r="I5" s="329"/>
    </row>
    <row r="6" ht="15.6" spans="1:9">
      <c r="A6" s="138" t="s">
        <v>177</v>
      </c>
      <c r="B6" s="138"/>
      <c r="C6" s="138"/>
      <c r="D6" s="138"/>
      <c r="E6" s="138"/>
      <c r="F6" s="138"/>
      <c r="G6" s="138"/>
      <c r="H6" s="138"/>
      <c r="I6" s="138"/>
    </row>
    <row r="7" ht="15.6" spans="1:9">
      <c r="A7" s="138" t="str">
        <f>'Descriere indicatori'!B5&amp;". "&amp;'Descriere indicatori'!C5</f>
        <v>I2. Cărţi de autor publicate la edituri cu prestigiu naţional* </v>
      </c>
      <c r="B7" s="138"/>
      <c r="C7" s="138"/>
      <c r="D7" s="138"/>
      <c r="E7" s="138"/>
      <c r="F7" s="138"/>
      <c r="G7" s="138"/>
      <c r="H7" s="138"/>
      <c r="I7" s="138"/>
    </row>
    <row r="8" ht="16.35" spans="1:9">
      <c r="A8" s="138"/>
      <c r="B8" s="138"/>
      <c r="C8" s="138"/>
      <c r="D8" s="138"/>
      <c r="E8" s="138"/>
      <c r="F8" s="138"/>
      <c r="G8" s="138"/>
      <c r="H8" s="138"/>
      <c r="I8" s="138"/>
    </row>
    <row r="9" s="280" customFormat="1" ht="58.35" spans="1:31">
      <c r="A9" s="330" t="s">
        <v>178</v>
      </c>
      <c r="B9" s="331" t="s">
        <v>179</v>
      </c>
      <c r="C9" s="331" t="s">
        <v>190</v>
      </c>
      <c r="D9" s="331" t="s">
        <v>181</v>
      </c>
      <c r="E9" s="331" t="s">
        <v>182</v>
      </c>
      <c r="F9" s="332" t="s">
        <v>183</v>
      </c>
      <c r="G9" s="331" t="s">
        <v>184</v>
      </c>
      <c r="H9" s="331" t="s">
        <v>185</v>
      </c>
      <c r="I9" s="348" t="s">
        <v>186</v>
      </c>
      <c r="J9" s="349"/>
      <c r="K9" s="9" t="s">
        <v>187</v>
      </c>
      <c r="L9" s="350"/>
      <c r="M9" s="350"/>
      <c r="N9" s="350"/>
      <c r="O9" s="350"/>
      <c r="P9" s="350"/>
      <c r="Q9" s="350"/>
      <c r="R9" s="350"/>
      <c r="S9" s="350"/>
      <c r="T9" s="350"/>
      <c r="U9" s="350"/>
      <c r="V9" s="350"/>
      <c r="W9" s="350"/>
      <c r="X9" s="350"/>
      <c r="Y9" s="350"/>
      <c r="Z9" s="350"/>
      <c r="AA9" s="350"/>
      <c r="AB9" s="350"/>
      <c r="AC9" s="350"/>
      <c r="AD9" s="350"/>
      <c r="AE9" s="350"/>
    </row>
    <row r="10" s="280" customFormat="1" ht="15.6" spans="1:31">
      <c r="A10" s="333">
        <v>1</v>
      </c>
      <c r="B10" s="334"/>
      <c r="C10" s="180"/>
      <c r="D10" s="334"/>
      <c r="E10" s="153"/>
      <c r="F10" s="335"/>
      <c r="G10" s="334"/>
      <c r="H10" s="334"/>
      <c r="I10" s="351"/>
      <c r="J10" s="352"/>
      <c r="K10" s="14">
        <v>15</v>
      </c>
      <c r="L10" s="352" t="s">
        <v>191</v>
      </c>
      <c r="M10" s="352"/>
      <c r="N10" s="352"/>
      <c r="O10" s="352"/>
      <c r="P10" s="352"/>
      <c r="Q10" s="352"/>
      <c r="R10" s="352"/>
      <c r="S10" s="352"/>
      <c r="T10" s="352"/>
      <c r="U10" s="352"/>
      <c r="V10" s="352"/>
      <c r="W10" s="352"/>
      <c r="X10" s="352"/>
      <c r="Y10" s="352"/>
      <c r="Z10" s="352"/>
      <c r="AA10" s="352"/>
      <c r="AB10" s="352"/>
      <c r="AC10" s="352"/>
      <c r="AD10" s="352"/>
      <c r="AE10" s="352"/>
    </row>
    <row r="11" s="280" customFormat="1" ht="15.6" spans="1:31">
      <c r="A11" s="336">
        <f>A10+1</f>
        <v>2</v>
      </c>
      <c r="B11" s="337"/>
      <c r="C11" s="93"/>
      <c r="D11" s="337"/>
      <c r="E11" s="93"/>
      <c r="F11" s="338"/>
      <c r="G11" s="337"/>
      <c r="H11" s="337"/>
      <c r="I11" s="317"/>
      <c r="J11" s="352"/>
      <c r="K11" s="67"/>
      <c r="L11" s="352"/>
      <c r="M11" s="352"/>
      <c r="N11" s="352"/>
      <c r="O11" s="352"/>
      <c r="P11" s="352"/>
      <c r="Q11" s="352"/>
      <c r="R11" s="352"/>
      <c r="S11" s="352"/>
      <c r="T11" s="352"/>
      <c r="U11" s="352"/>
      <c r="V11" s="352"/>
      <c r="W11" s="352"/>
      <c r="X11" s="352"/>
      <c r="Y11" s="352"/>
      <c r="Z11" s="352"/>
      <c r="AA11" s="352"/>
      <c r="AB11" s="352"/>
      <c r="AC11" s="352"/>
      <c r="AD11" s="352"/>
      <c r="AE11" s="352"/>
    </row>
    <row r="12" s="280" customFormat="1" ht="15.6" spans="1:31">
      <c r="A12" s="336">
        <f t="shared" ref="A12:A19" si="0">A11+1</f>
        <v>3</v>
      </c>
      <c r="B12" s="93"/>
      <c r="C12" s="93"/>
      <c r="D12" s="337"/>
      <c r="E12" s="93"/>
      <c r="F12" s="338"/>
      <c r="G12" s="339"/>
      <c r="H12" s="337"/>
      <c r="I12" s="317"/>
      <c r="J12" s="352"/>
      <c r="K12" s="352"/>
      <c r="L12" s="352"/>
      <c r="M12" s="352"/>
      <c r="N12" s="352"/>
      <c r="O12" s="352"/>
      <c r="P12" s="352"/>
      <c r="Q12" s="352"/>
      <c r="R12" s="352"/>
      <c r="S12" s="352"/>
      <c r="T12" s="352"/>
      <c r="U12" s="352"/>
      <c r="V12" s="352"/>
      <c r="W12" s="352"/>
      <c r="X12" s="352"/>
      <c r="Y12" s="352"/>
      <c r="Z12" s="352"/>
      <c r="AA12" s="352"/>
      <c r="AB12" s="352"/>
      <c r="AC12" s="352"/>
      <c r="AD12" s="352"/>
      <c r="AE12" s="352"/>
    </row>
    <row r="13" s="280" customFormat="1" ht="15.6" spans="1:31">
      <c r="A13" s="336">
        <f t="shared" si="0"/>
        <v>4</v>
      </c>
      <c r="B13" s="93"/>
      <c r="C13" s="93"/>
      <c r="D13" s="337"/>
      <c r="E13" s="93"/>
      <c r="F13" s="338"/>
      <c r="G13" s="339"/>
      <c r="H13" s="339"/>
      <c r="I13" s="317"/>
      <c r="J13" s="352"/>
      <c r="K13" s="352"/>
      <c r="L13" s="352"/>
      <c r="M13" s="352"/>
      <c r="N13" s="352"/>
      <c r="O13" s="352"/>
      <c r="P13" s="352"/>
      <c r="Q13" s="352"/>
      <c r="R13" s="352"/>
      <c r="S13" s="352"/>
      <c r="T13" s="352"/>
      <c r="U13" s="352"/>
      <c r="V13" s="352"/>
      <c r="W13" s="352"/>
      <c r="X13" s="352"/>
      <c r="Y13" s="352"/>
      <c r="Z13" s="352"/>
      <c r="AA13" s="352"/>
      <c r="AB13" s="352"/>
      <c r="AC13" s="352"/>
      <c r="AD13" s="352"/>
      <c r="AE13" s="352"/>
    </row>
    <row r="14" s="280" customFormat="1" ht="15.6" spans="1:31">
      <c r="A14" s="336">
        <f t="shared" si="0"/>
        <v>5</v>
      </c>
      <c r="B14" s="337"/>
      <c r="C14" s="93"/>
      <c r="D14" s="337"/>
      <c r="E14" s="93"/>
      <c r="F14" s="338"/>
      <c r="G14" s="337"/>
      <c r="H14" s="337"/>
      <c r="I14" s="317"/>
      <c r="J14" s="352"/>
      <c r="K14" s="352"/>
      <c r="L14" s="352"/>
      <c r="M14" s="352"/>
      <c r="N14" s="352"/>
      <c r="O14" s="352"/>
      <c r="P14" s="352"/>
      <c r="Q14" s="352"/>
      <c r="R14" s="352"/>
      <c r="S14" s="352"/>
      <c r="T14" s="352"/>
      <c r="U14" s="352"/>
      <c r="V14" s="352"/>
      <c r="W14" s="352"/>
      <c r="X14" s="352"/>
      <c r="Y14" s="352"/>
      <c r="Z14" s="352"/>
      <c r="AA14" s="352"/>
      <c r="AB14" s="352"/>
      <c r="AC14" s="352"/>
      <c r="AD14" s="352"/>
      <c r="AE14" s="352"/>
    </row>
    <row r="15" s="280" customFormat="1" ht="15.6" spans="1:31">
      <c r="A15" s="336">
        <f t="shared" si="0"/>
        <v>6</v>
      </c>
      <c r="B15" s="93"/>
      <c r="C15" s="93"/>
      <c r="D15" s="337"/>
      <c r="E15" s="93"/>
      <c r="F15" s="338"/>
      <c r="G15" s="339"/>
      <c r="H15" s="337"/>
      <c r="I15" s="317"/>
      <c r="J15" s="352"/>
      <c r="K15" s="352"/>
      <c r="L15" s="352"/>
      <c r="M15" s="352"/>
      <c r="N15" s="352"/>
      <c r="O15" s="352"/>
      <c r="P15" s="352"/>
      <c r="Q15" s="352"/>
      <c r="R15" s="352"/>
      <c r="S15" s="352"/>
      <c r="T15" s="352"/>
      <c r="U15" s="352"/>
      <c r="V15" s="352"/>
      <c r="W15" s="352"/>
      <c r="X15" s="352"/>
      <c r="Y15" s="352"/>
      <c r="Z15" s="352"/>
      <c r="AA15" s="352"/>
      <c r="AB15" s="352"/>
      <c r="AC15" s="352"/>
      <c r="AD15" s="352"/>
      <c r="AE15" s="352"/>
    </row>
    <row r="16" s="280" customFormat="1" ht="15.6" spans="1:31">
      <c r="A16" s="336">
        <f t="shared" si="0"/>
        <v>7</v>
      </c>
      <c r="B16" s="93"/>
      <c r="C16" s="93"/>
      <c r="D16" s="337"/>
      <c r="E16" s="93"/>
      <c r="F16" s="338"/>
      <c r="G16" s="339"/>
      <c r="H16" s="339"/>
      <c r="I16" s="317"/>
      <c r="J16" s="352"/>
      <c r="K16" s="352"/>
      <c r="L16" s="352"/>
      <c r="M16" s="352"/>
      <c r="N16" s="352"/>
      <c r="O16" s="352"/>
      <c r="P16" s="352"/>
      <c r="Q16" s="352"/>
      <c r="R16" s="352"/>
      <c r="S16" s="352"/>
      <c r="T16" s="352"/>
      <c r="U16" s="352"/>
      <c r="V16" s="352"/>
      <c r="W16" s="352"/>
      <c r="X16" s="352"/>
      <c r="Y16" s="352"/>
      <c r="Z16" s="352"/>
      <c r="AA16" s="352"/>
      <c r="AB16" s="352"/>
      <c r="AC16" s="352"/>
      <c r="AD16" s="352"/>
      <c r="AE16" s="352"/>
    </row>
    <row r="17" s="280" customFormat="1" ht="15.6" spans="1:31">
      <c r="A17" s="336">
        <f t="shared" si="0"/>
        <v>8</v>
      </c>
      <c r="B17" s="340"/>
      <c r="C17" s="93"/>
      <c r="D17" s="340"/>
      <c r="E17" s="195"/>
      <c r="F17" s="338"/>
      <c r="G17" s="339"/>
      <c r="H17" s="339"/>
      <c r="I17" s="317"/>
      <c r="J17" s="352"/>
      <c r="K17" s="352"/>
      <c r="L17" s="352"/>
      <c r="M17" s="352"/>
      <c r="N17" s="352"/>
      <c r="O17" s="352"/>
      <c r="P17" s="352"/>
      <c r="Q17" s="352"/>
      <c r="R17" s="352"/>
      <c r="S17" s="352"/>
      <c r="T17" s="352"/>
      <c r="U17" s="352"/>
      <c r="V17" s="352"/>
      <c r="W17" s="352"/>
      <c r="X17" s="352"/>
      <c r="Y17" s="352"/>
      <c r="Z17" s="352"/>
      <c r="AA17" s="352"/>
      <c r="AB17" s="352"/>
      <c r="AC17" s="352"/>
      <c r="AD17" s="352"/>
      <c r="AE17" s="352"/>
    </row>
    <row r="18" s="280" customFormat="1" ht="15.6" spans="1:31">
      <c r="A18" s="336">
        <f t="shared" si="0"/>
        <v>9</v>
      </c>
      <c r="B18" s="340"/>
      <c r="C18" s="93"/>
      <c r="D18" s="340"/>
      <c r="E18" s="195"/>
      <c r="F18" s="338"/>
      <c r="G18" s="339"/>
      <c r="H18" s="339"/>
      <c r="I18" s="317"/>
      <c r="J18" s="352"/>
      <c r="K18" s="352"/>
      <c r="L18" s="352"/>
      <c r="M18" s="352"/>
      <c r="N18" s="352"/>
      <c r="O18" s="352"/>
      <c r="P18" s="352"/>
      <c r="Q18" s="352"/>
      <c r="R18" s="352"/>
      <c r="S18" s="352"/>
      <c r="T18" s="352"/>
      <c r="U18" s="352"/>
      <c r="V18" s="352"/>
      <c r="W18" s="352"/>
      <c r="X18" s="352"/>
      <c r="Y18" s="352"/>
      <c r="Z18" s="352"/>
      <c r="AA18" s="352"/>
      <c r="AB18" s="352"/>
      <c r="AC18" s="352"/>
      <c r="AD18" s="352"/>
      <c r="AE18" s="352"/>
    </row>
    <row r="19" s="280" customFormat="1" ht="16.35" spans="1:31">
      <c r="A19" s="341">
        <f t="shared" si="0"/>
        <v>10</v>
      </c>
      <c r="B19" s="342"/>
      <c r="C19" s="97"/>
      <c r="D19" s="342"/>
      <c r="E19" s="97"/>
      <c r="F19" s="343"/>
      <c r="G19" s="343"/>
      <c r="H19" s="343"/>
      <c r="I19" s="318"/>
      <c r="J19" s="346"/>
      <c r="K19" s="347"/>
      <c r="L19" s="347"/>
      <c r="M19" s="347"/>
      <c r="N19" s="347"/>
      <c r="O19" s="347"/>
      <c r="P19" s="347"/>
      <c r="Q19" s="347"/>
      <c r="R19" s="347"/>
      <c r="S19" s="347"/>
      <c r="T19" s="347"/>
      <c r="U19" s="347"/>
      <c r="V19" s="347"/>
      <c r="W19" s="347"/>
      <c r="X19" s="347"/>
      <c r="Y19" s="347"/>
      <c r="Z19" s="347"/>
      <c r="AA19" s="347"/>
      <c r="AB19" s="347"/>
      <c r="AC19" s="347"/>
      <c r="AD19" s="347"/>
      <c r="AE19" s="347"/>
    </row>
    <row r="20" s="280" customFormat="1" ht="16.35" spans="1:22">
      <c r="A20" s="344"/>
      <c r="B20" s="345"/>
      <c r="C20" s="345"/>
      <c r="D20" s="345"/>
      <c r="E20" s="345"/>
      <c r="F20" s="345"/>
      <c r="G20" s="345"/>
      <c r="H20" s="24" t="str">
        <f>"Total "&amp;LEFT(A7,2)</f>
        <v>Total I2</v>
      </c>
      <c r="I20" s="353">
        <f>SUM(I10:I19)</f>
        <v>0</v>
      </c>
      <c r="J20" s="347"/>
      <c r="K20" s="347"/>
      <c r="L20" s="347"/>
      <c r="M20" s="347"/>
      <c r="N20" s="347"/>
      <c r="O20" s="347"/>
      <c r="P20" s="347"/>
      <c r="Q20" s="347"/>
      <c r="R20" s="347"/>
      <c r="S20" s="347"/>
      <c r="T20" s="347"/>
      <c r="U20" s="347"/>
      <c r="V20" s="347"/>
    </row>
    <row r="21" s="280" customFormat="1" ht="15.6" spans="1:22">
      <c r="A21" s="346"/>
      <c r="B21" s="347"/>
      <c r="C21" s="347"/>
      <c r="D21" s="347"/>
      <c r="E21" s="347"/>
      <c r="F21" s="347"/>
      <c r="G21" s="347"/>
      <c r="H21" s="347"/>
      <c r="I21" s="347"/>
      <c r="J21" s="347"/>
      <c r="K21" s="347"/>
      <c r="L21" s="347"/>
      <c r="M21" s="347"/>
      <c r="N21" s="347"/>
      <c r="O21" s="347"/>
      <c r="P21" s="347"/>
      <c r="Q21" s="347"/>
      <c r="R21" s="347"/>
      <c r="S21" s="347"/>
      <c r="T21" s="347"/>
      <c r="U21" s="347"/>
      <c r="V21" s="347"/>
    </row>
    <row r="22" s="280" customFormat="1" ht="33.75" customHeight="1" spans="1:22">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c r="J22" s="347"/>
      <c r="K22" s="347"/>
      <c r="L22" s="347"/>
      <c r="M22" s="347"/>
      <c r="N22" s="347"/>
      <c r="O22" s="347"/>
      <c r="P22" s="347"/>
      <c r="Q22" s="347"/>
      <c r="R22" s="347"/>
      <c r="S22" s="347"/>
      <c r="T22" s="347"/>
      <c r="U22" s="347"/>
      <c r="V22" s="347"/>
    </row>
    <row r="23" s="280" customFormat="1" ht="15.6" spans="1:22">
      <c r="A23" s="346"/>
      <c r="B23" s="347"/>
      <c r="C23" s="347"/>
      <c r="D23" s="347"/>
      <c r="E23" s="347"/>
      <c r="F23" s="347"/>
      <c r="G23" s="347"/>
      <c r="H23" s="347"/>
      <c r="I23" s="347"/>
      <c r="J23" s="347"/>
      <c r="K23" s="347"/>
      <c r="L23" s="347"/>
      <c r="M23" s="347"/>
      <c r="N23" s="347"/>
      <c r="O23" s="347"/>
      <c r="P23" s="347"/>
      <c r="Q23" s="347"/>
      <c r="R23" s="347"/>
      <c r="S23" s="347"/>
      <c r="T23" s="347"/>
      <c r="U23" s="347"/>
      <c r="V23" s="347"/>
    </row>
    <row r="24" s="280" customFormat="1" ht="15.6" spans="1:22">
      <c r="A24" s="346"/>
      <c r="B24" s="347"/>
      <c r="C24" s="347"/>
      <c r="D24" s="347"/>
      <c r="E24" s="347"/>
      <c r="F24" s="347"/>
      <c r="G24" s="347"/>
      <c r="H24" s="347"/>
      <c r="I24" s="347"/>
      <c r="J24" s="347"/>
      <c r="K24" s="347"/>
      <c r="L24" s="347"/>
      <c r="M24" s="347"/>
      <c r="N24" s="347"/>
      <c r="O24" s="347"/>
      <c r="P24" s="347"/>
      <c r="Q24" s="347"/>
      <c r="R24" s="347"/>
      <c r="S24" s="347"/>
      <c r="T24" s="347"/>
      <c r="U24" s="347"/>
      <c r="V24" s="347"/>
    </row>
    <row r="25" s="280" customFormat="1" ht="15.6" spans="1:22">
      <c r="A25" s="346"/>
      <c r="B25" s="347"/>
      <c r="C25" s="347"/>
      <c r="D25" s="347"/>
      <c r="E25" s="347"/>
      <c r="F25" s="347"/>
      <c r="G25" s="347"/>
      <c r="H25" s="347"/>
      <c r="I25" s="347"/>
      <c r="J25" s="347"/>
      <c r="K25" s="347"/>
      <c r="L25" s="347"/>
      <c r="M25" s="347"/>
      <c r="N25" s="347"/>
      <c r="O25" s="347"/>
      <c r="P25" s="347"/>
      <c r="Q25" s="347"/>
      <c r="R25" s="347"/>
      <c r="S25" s="347"/>
      <c r="T25" s="347"/>
      <c r="U25" s="347"/>
      <c r="V25" s="347"/>
    </row>
  </sheetData>
  <mergeCells count="4">
    <mergeCell ref="A4:C4"/>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 customWidth="1"/>
    <col min="8" max="8" width="10.5740740740741"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15.6" spans="1:9">
      <c r="A7" s="138" t="str">
        <f>'Descriere indicatori'!B6&amp;". "&amp;'Descriere indicatori'!C6</f>
        <v>I3. Capitole de autor cuprinse în cărţi publicate la edituri cu prestigiu naţional* </v>
      </c>
      <c r="B7" s="138"/>
      <c r="C7" s="138"/>
      <c r="D7" s="138"/>
      <c r="E7" s="138"/>
      <c r="F7" s="138"/>
      <c r="G7" s="138"/>
      <c r="H7" s="138"/>
      <c r="I7" s="138"/>
    </row>
    <row r="8" ht="16.35" spans="1:9">
      <c r="A8" s="138"/>
      <c r="B8" s="138"/>
      <c r="C8" s="138"/>
      <c r="D8" s="138"/>
      <c r="E8" s="138"/>
      <c r="F8" s="138"/>
      <c r="G8" s="138"/>
      <c r="H8" s="138"/>
      <c r="I8" s="138"/>
    </row>
    <row r="9" ht="58.35" spans="1:11">
      <c r="A9" s="105" t="s">
        <v>178</v>
      </c>
      <c r="B9" s="319" t="s">
        <v>179</v>
      </c>
      <c r="C9" s="319" t="s">
        <v>180</v>
      </c>
      <c r="D9" s="319" t="s">
        <v>181</v>
      </c>
      <c r="E9" s="319" t="s">
        <v>182</v>
      </c>
      <c r="F9" s="320" t="s">
        <v>183</v>
      </c>
      <c r="G9" s="319" t="s">
        <v>184</v>
      </c>
      <c r="H9" s="319" t="s">
        <v>185</v>
      </c>
      <c r="I9" s="326" t="s">
        <v>186</v>
      </c>
      <c r="K9" s="9" t="s">
        <v>187</v>
      </c>
    </row>
    <row r="10" spans="1:12">
      <c r="A10" s="242">
        <v>1</v>
      </c>
      <c r="B10" s="244"/>
      <c r="C10" s="244"/>
      <c r="D10" s="244"/>
      <c r="E10" s="244"/>
      <c r="F10" s="271"/>
      <c r="G10" s="321"/>
      <c r="H10" s="271"/>
      <c r="I10" s="277"/>
      <c r="K10" s="14">
        <v>10</v>
      </c>
      <c r="L10" s="26" t="s">
        <v>192</v>
      </c>
    </row>
    <row r="11" spans="1:11">
      <c r="A11" s="314">
        <f>A10+1</f>
        <v>2</v>
      </c>
      <c r="B11" s="17"/>
      <c r="C11" s="17"/>
      <c r="D11" s="322"/>
      <c r="E11" s="17"/>
      <c r="F11" s="17"/>
      <c r="G11" s="17"/>
      <c r="H11" s="17"/>
      <c r="I11" s="38"/>
      <c r="K11" s="67"/>
    </row>
    <row r="12" spans="1:9">
      <c r="A12" s="290">
        <f t="shared" ref="A12:A19" si="0">A11+1</f>
        <v>3</v>
      </c>
      <c r="B12" s="323"/>
      <c r="C12" s="324"/>
      <c r="D12" s="322"/>
      <c r="E12" s="262"/>
      <c r="F12" s="292"/>
      <c r="G12" s="292"/>
      <c r="H12" s="292"/>
      <c r="I12" s="327"/>
    </row>
    <row r="13" spans="1:9">
      <c r="A13" s="290">
        <f t="shared" si="0"/>
        <v>4</v>
      </c>
      <c r="B13" s="248"/>
      <c r="C13" s="17"/>
      <c r="D13" s="17"/>
      <c r="E13" s="17"/>
      <c r="F13" s="252"/>
      <c r="G13" s="252"/>
      <c r="H13" s="252"/>
      <c r="I13" s="266"/>
    </row>
    <row r="14" customFormat="1" spans="1:9">
      <c r="A14" s="290">
        <f t="shared" si="0"/>
        <v>5</v>
      </c>
      <c r="B14" s="250"/>
      <c r="C14" s="17"/>
      <c r="D14" s="17"/>
      <c r="E14" s="17"/>
      <c r="F14" s="252"/>
      <c r="G14" s="252"/>
      <c r="H14" s="252"/>
      <c r="I14" s="328"/>
    </row>
    <row r="15" customFormat="1" spans="1:9">
      <c r="A15" s="290">
        <f t="shared" si="0"/>
        <v>6</v>
      </c>
      <c r="B15" s="248"/>
      <c r="C15" s="17"/>
      <c r="D15" s="17"/>
      <c r="E15" s="250"/>
      <c r="F15" s="252"/>
      <c r="G15" s="252"/>
      <c r="H15" s="252"/>
      <c r="I15" s="266"/>
    </row>
    <row r="16" spans="1:9">
      <c r="A16" s="290">
        <f t="shared" si="0"/>
        <v>7</v>
      </c>
      <c r="B16" s="250"/>
      <c r="C16" s="17"/>
      <c r="D16" s="17"/>
      <c r="E16" s="17"/>
      <c r="F16" s="252"/>
      <c r="G16" s="252"/>
      <c r="H16" s="252"/>
      <c r="I16" s="328"/>
    </row>
    <row r="17" spans="1:9">
      <c r="A17" s="290">
        <f t="shared" si="0"/>
        <v>8</v>
      </c>
      <c r="B17" s="248"/>
      <c r="C17" s="17"/>
      <c r="D17" s="17"/>
      <c r="E17" s="250"/>
      <c r="F17" s="252"/>
      <c r="G17" s="252"/>
      <c r="H17" s="252"/>
      <c r="I17" s="266"/>
    </row>
    <row r="18" spans="1:9">
      <c r="A18" s="290">
        <f t="shared" si="0"/>
        <v>9</v>
      </c>
      <c r="B18" s="291"/>
      <c r="C18" s="262"/>
      <c r="D18" s="322"/>
      <c r="E18" s="325"/>
      <c r="F18" s="292"/>
      <c r="G18" s="292"/>
      <c r="H18" s="292"/>
      <c r="I18" s="266"/>
    </row>
    <row r="19" ht="15.15" spans="1:9">
      <c r="A19" s="275">
        <f t="shared" si="0"/>
        <v>10</v>
      </c>
      <c r="B19" s="256"/>
      <c r="C19" s="21"/>
      <c r="D19" s="21"/>
      <c r="E19" s="21"/>
      <c r="F19" s="259"/>
      <c r="G19" s="259"/>
      <c r="H19" s="259"/>
      <c r="I19" s="267"/>
    </row>
    <row r="20" ht="15.15" spans="1:9">
      <c r="A20" s="23"/>
      <c r="B20" s="3"/>
      <c r="C20" s="3"/>
      <c r="D20" s="3"/>
      <c r="E20" s="3"/>
      <c r="F20" s="3"/>
      <c r="G20" s="3"/>
      <c r="H20" s="24" t="str">
        <f>"Total "&amp;LEFT(A7,2)</f>
        <v>Total I3</v>
      </c>
      <c r="I20" s="43">
        <f>SUM(I10:I19)</f>
        <v>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topLeftCell="A12" workbookViewId="0">
      <selection activeCell="D16" sqref="D16"/>
    </sheetView>
  </sheetViews>
  <sheetFormatPr defaultColWidth="9" defaultRowHeight="14.4"/>
  <cols>
    <col min="1" max="1" width="5.13888888888889" customWidth="1"/>
    <col min="2" max="2" width="22.1388888888889" customWidth="1"/>
    <col min="3" max="3" width="27.1388888888889" customWidth="1"/>
    <col min="4" max="4" width="21.4259259259259" customWidth="1"/>
    <col min="5" max="5" width="16" customWidth="1"/>
    <col min="6" max="6" width="6.86111111111111" customWidth="1"/>
    <col min="7" max="7" width="10.5740740740741" customWidth="1"/>
    <col min="8" max="8" width="10" customWidth="1"/>
    <col min="9" max="9" width="9.71296296296296"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Bazele Proiectării</v>
      </c>
      <c r="B3" s="27"/>
      <c r="C3" s="27"/>
    </row>
    <row r="4" spans="1:3">
      <c r="A4" s="3" t="str">
        <f>'Date initiale'!C6&amp;", "&amp;'Date initiale'!C7</f>
        <v>Călin Alexandru, Conferențiar Poziția 27</v>
      </c>
      <c r="B4" s="3"/>
      <c r="C4" s="3"/>
    </row>
    <row r="5" customFormat="1" spans="1:3">
      <c r="A5" s="3"/>
      <c r="B5" s="3"/>
      <c r="C5" s="3"/>
    </row>
    <row r="6" ht="15.6" spans="1:9">
      <c r="A6" s="138" t="s">
        <v>177</v>
      </c>
      <c r="B6" s="138"/>
      <c r="C6" s="138"/>
      <c r="D6" s="138"/>
      <c r="E6" s="138"/>
      <c r="F6" s="138"/>
      <c r="G6" s="138"/>
      <c r="H6" s="138"/>
      <c r="I6" s="138"/>
    </row>
    <row r="7" ht="15.6" spans="1:9">
      <c r="A7" s="138" t="str">
        <f>'Descriere indicatori'!B7&amp;". "&amp;'Descriere indicatori'!C7</f>
        <v>I4. Articole in extenso în reviste ştiinţifice de specialitate* </v>
      </c>
      <c r="B7" s="138"/>
      <c r="C7" s="138"/>
      <c r="D7" s="138"/>
      <c r="E7" s="138"/>
      <c r="F7" s="138"/>
      <c r="G7" s="138"/>
      <c r="H7" s="138"/>
      <c r="I7" s="138"/>
    </row>
    <row r="8" ht="15.15" spans="1:9">
      <c r="A8" s="313"/>
      <c r="B8" s="313"/>
      <c r="C8" s="313"/>
      <c r="D8" s="313"/>
      <c r="E8" s="313"/>
      <c r="F8" s="313"/>
      <c r="G8" s="313"/>
      <c r="H8" s="313"/>
      <c r="I8" s="313"/>
    </row>
    <row r="9" ht="29.55" spans="1:11">
      <c r="A9" s="105" t="s">
        <v>178</v>
      </c>
      <c r="B9" s="7" t="s">
        <v>179</v>
      </c>
      <c r="C9" s="7" t="s">
        <v>193</v>
      </c>
      <c r="D9" s="7" t="s">
        <v>194</v>
      </c>
      <c r="E9" s="7" t="s">
        <v>195</v>
      </c>
      <c r="F9" s="241" t="s">
        <v>183</v>
      </c>
      <c r="G9" s="7" t="s">
        <v>196</v>
      </c>
      <c r="H9" s="7" t="s">
        <v>197</v>
      </c>
      <c r="I9" s="264" t="s">
        <v>186</v>
      </c>
      <c r="K9" s="9" t="s">
        <v>187</v>
      </c>
    </row>
    <row r="10" ht="72" spans="1:12">
      <c r="A10" s="281">
        <v>1</v>
      </c>
      <c r="B10" s="282" t="s">
        <v>198</v>
      </c>
      <c r="C10" s="282" t="s">
        <v>199</v>
      </c>
      <c r="D10" s="282" t="s">
        <v>200</v>
      </c>
      <c r="E10" s="243" t="s">
        <v>201</v>
      </c>
      <c r="F10" s="272">
        <v>2022</v>
      </c>
      <c r="G10" s="272"/>
      <c r="H10" s="272">
        <v>6</v>
      </c>
      <c r="I10" s="316">
        <v>10</v>
      </c>
      <c r="K10" s="14">
        <v>10</v>
      </c>
      <c r="L10" s="26" t="s">
        <v>202</v>
      </c>
    </row>
    <row r="11" ht="129.6" spans="1:11">
      <c r="A11" s="314">
        <f>A10+1</f>
        <v>2</v>
      </c>
      <c r="B11" s="301" t="s">
        <v>198</v>
      </c>
      <c r="C11" s="254" t="s">
        <v>203</v>
      </c>
      <c r="D11" s="301" t="s">
        <v>204</v>
      </c>
      <c r="E11" s="250" t="s">
        <v>205</v>
      </c>
      <c r="F11" s="252">
        <v>2019</v>
      </c>
      <c r="G11" s="292">
        <v>1</v>
      </c>
      <c r="H11" s="292">
        <v>16</v>
      </c>
      <c r="I11" s="317">
        <v>10</v>
      </c>
      <c r="K11" s="67"/>
    </row>
    <row r="12" ht="144" spans="1:9">
      <c r="A12" s="314">
        <f t="shared" ref="A12:A19" si="0">A11+1</f>
        <v>3</v>
      </c>
      <c r="B12" s="254" t="s">
        <v>198</v>
      </c>
      <c r="C12" s="254" t="s">
        <v>206</v>
      </c>
      <c r="D12" s="254" t="s">
        <v>207</v>
      </c>
      <c r="E12" s="250" t="s">
        <v>205</v>
      </c>
      <c r="F12" s="252">
        <v>2019</v>
      </c>
      <c r="G12" s="292">
        <v>2</v>
      </c>
      <c r="H12" s="292">
        <v>18</v>
      </c>
      <c r="I12" s="317">
        <v>10</v>
      </c>
    </row>
    <row r="13" ht="72" spans="1:9">
      <c r="A13" s="314">
        <f t="shared" si="0"/>
        <v>4</v>
      </c>
      <c r="B13" s="254" t="s">
        <v>198</v>
      </c>
      <c r="C13" s="254" t="s">
        <v>208</v>
      </c>
      <c r="D13" s="254" t="s">
        <v>209</v>
      </c>
      <c r="E13" s="250" t="s">
        <v>210</v>
      </c>
      <c r="F13" s="252">
        <v>2021</v>
      </c>
      <c r="G13" s="252">
        <v>12</v>
      </c>
      <c r="H13" s="252">
        <v>10</v>
      </c>
      <c r="I13" s="317">
        <v>10</v>
      </c>
    </row>
    <row r="14" ht="43.2" spans="1:9">
      <c r="A14" s="314">
        <f t="shared" si="0"/>
        <v>5</v>
      </c>
      <c r="B14" s="254" t="s">
        <v>198</v>
      </c>
      <c r="C14" s="254" t="s">
        <v>211</v>
      </c>
      <c r="D14" s="254" t="s">
        <v>212</v>
      </c>
      <c r="E14" s="250" t="s">
        <v>213</v>
      </c>
      <c r="F14" s="252">
        <v>2021</v>
      </c>
      <c r="G14" s="252">
        <v>164</v>
      </c>
      <c r="H14" s="252">
        <v>10</v>
      </c>
      <c r="I14" s="317">
        <v>10</v>
      </c>
    </row>
    <row r="15" ht="28.8" spans="1:9">
      <c r="A15" s="314">
        <f t="shared" si="0"/>
        <v>6</v>
      </c>
      <c r="B15" s="254" t="s">
        <v>198</v>
      </c>
      <c r="C15" s="254" t="s">
        <v>214</v>
      </c>
      <c r="D15" s="254" t="s">
        <v>215</v>
      </c>
      <c r="E15" s="250" t="s">
        <v>216</v>
      </c>
      <c r="F15" s="252">
        <v>2014</v>
      </c>
      <c r="G15" s="252">
        <v>3</v>
      </c>
      <c r="H15" s="252">
        <v>7</v>
      </c>
      <c r="I15" s="317">
        <v>10</v>
      </c>
    </row>
    <row r="16" ht="72" spans="1:9">
      <c r="A16" s="314">
        <f t="shared" si="0"/>
        <v>7</v>
      </c>
      <c r="B16" s="254" t="s">
        <v>198</v>
      </c>
      <c r="C16" s="254" t="s">
        <v>217</v>
      </c>
      <c r="D16" s="254" t="s">
        <v>218</v>
      </c>
      <c r="E16" s="250" t="s">
        <v>219</v>
      </c>
      <c r="F16" s="252">
        <v>2023</v>
      </c>
      <c r="G16" s="252">
        <v>1</v>
      </c>
      <c r="H16" s="252">
        <v>7</v>
      </c>
      <c r="I16" s="317">
        <v>10</v>
      </c>
    </row>
    <row r="17" spans="1:9">
      <c r="A17" s="314">
        <f t="shared" si="0"/>
        <v>8</v>
      </c>
      <c r="B17" s="254"/>
      <c r="C17" s="254"/>
      <c r="D17" s="254"/>
      <c r="E17" s="250"/>
      <c r="F17" s="252"/>
      <c r="G17" s="252"/>
      <c r="H17" s="252"/>
      <c r="I17" s="317"/>
    </row>
    <row r="18" spans="1:9">
      <c r="A18" s="314">
        <f t="shared" si="0"/>
        <v>9</v>
      </c>
      <c r="B18" s="254"/>
      <c r="C18" s="254"/>
      <c r="D18" s="254"/>
      <c r="E18" s="250"/>
      <c r="F18" s="252"/>
      <c r="G18" s="252"/>
      <c r="H18" s="252"/>
      <c r="I18" s="317"/>
    </row>
    <row r="19" ht="15.15" spans="1:9">
      <c r="A19" s="315">
        <f t="shared" si="0"/>
        <v>10</v>
      </c>
      <c r="B19" s="285"/>
      <c r="C19" s="285"/>
      <c r="D19" s="285"/>
      <c r="E19" s="257"/>
      <c r="F19" s="259"/>
      <c r="G19" s="259"/>
      <c r="H19" s="259"/>
      <c r="I19" s="318"/>
    </row>
    <row r="20" ht="15.15" spans="1:9">
      <c r="A20" s="303"/>
      <c r="B20" s="3"/>
      <c r="C20" s="3"/>
      <c r="D20" s="3"/>
      <c r="E20" s="3"/>
      <c r="F20" s="3"/>
      <c r="G20" s="3"/>
      <c r="H20" s="24" t="str">
        <f>"Total "&amp;LEFT(A7,2)</f>
        <v>Total I4</v>
      </c>
      <c r="I20" s="102">
        <f>SUM(I10:I19)</f>
        <v>70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Company>UAUIM</Company>
  <Application>Microsoft Excel</Application>
  <HeadingPairs>
    <vt:vector size="2" baseType="variant">
      <vt:variant>
        <vt:lpstr>工作表</vt:lpstr>
      </vt:variant>
      <vt:variant>
        <vt:i4>36</vt:i4>
      </vt:variant>
    </vt:vector>
  </HeadingPairs>
  <TitlesOfParts>
    <vt:vector size="3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Sheet1</vt:lpstr>
      <vt:lpstr>Sheet2</vt:lpstr>
      <vt:lpstr>liste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Georgiana</cp:lastModifiedBy>
  <dcterms:created xsi:type="dcterms:W3CDTF">2013-01-10T17:13:00Z</dcterms:created>
  <cp:lastPrinted>2017-05-10T06:45:00Z</cp:lastPrinted>
  <dcterms:modified xsi:type="dcterms:W3CDTF">2024-06-23T18:37:04Z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y fmtid="{D5CDD505-2E9C-101B-9397-08002B2CF9AE}" pid="3" name="ICV">
    <vt:lpwstr>4F0EDA715D80483FAF7A3427683AD807</vt:lpwstr>
  </property>
  <property fmtid="{D5CDD505-2E9C-101B-9397-08002B2CF9AE}" pid="4" name="KSOProductBuildVer">
    <vt:lpwstr>2057-12.2.0.17119</vt:lpwstr>
  </property>
</Properties>
</file>