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defaultThemeVersion="124226"/>
  <mc:AlternateContent xmlns:mc="http://schemas.openxmlformats.org/markup-compatibility/2006">
    <mc:Choice Requires="x15">
      <x15ac:absPath xmlns:x15ac="http://schemas.microsoft.com/office/spreadsheetml/2010/11/ac" url="/Users/vladimirnicula/VN Documents/002 - Scoala/00 Cercetare/Cercetare 2023/Concurs Conf sem 2/02 work/"/>
    </mc:Choice>
  </mc:AlternateContent>
  <xr:revisionPtr revIDLastSave="0" documentId="13_ncr:1_{D385D2E5-6CF1-2E49-9134-A56681146F89}" xr6:coauthVersionLast="47" xr6:coauthVersionMax="47" xr10:uidLastSave="{00000000-0000-0000-0000-000000000000}"/>
  <bookViews>
    <workbookView xWindow="0" yWindow="500" windowWidth="28800" windowHeight="14760" tabRatio="928"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indicatori'!$A$1:$E$57</definedName>
    <definedName name="_xlnm.Print_Area" localSheetId="2">'Fisa verificare'!$A$1:$D$47</definedName>
    <definedName name="_xlnm.Print_Area" localSheetId="5">'I1'!$A$1:$I$22</definedName>
    <definedName name="_xlnm.Print_Area" localSheetId="14">'I10'!$A$1:$I$22</definedName>
    <definedName name="_xlnm.Print_Area" localSheetId="15">I11a!$A$1:$I$20</definedName>
    <definedName name="_xlnm.Print_Area" localSheetId="16">I11b!$A$1:$H$21</definedName>
    <definedName name="_xlnm.Print_Area" localSheetId="17">I11c!$A$1:$G$20</definedName>
    <definedName name="_xlnm.Print_Area" localSheetId="18">'I12'!$A$1:$H$27</definedName>
    <definedName name="_xlnm.Print_Area" localSheetId="19">'I13'!$A$1:$H$46</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37" l="1"/>
  <c r="D20" i="25"/>
  <c r="H44" i="16"/>
  <c r="H21" i="29"/>
  <c r="D20" i="24"/>
  <c r="H20" i="37"/>
  <c r="D29" i="36" s="1"/>
  <c r="A23" i="13"/>
  <c r="A22" i="37"/>
  <c r="A7" i="37"/>
  <c r="G20" i="37" s="1"/>
  <c r="A11" i="37"/>
  <c r="A12" i="37" s="1"/>
  <c r="A13" i="37" s="1"/>
  <c r="A14" i="37" s="1"/>
  <c r="A15" i="37" s="1"/>
  <c r="A16" i="37" s="1"/>
  <c r="A17" i="37" s="1"/>
  <c r="A18" i="37" s="1"/>
  <c r="A19" i="37" s="1"/>
  <c r="A4"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46" i="16"/>
  <c r="A7" i="16"/>
  <c r="G44" i="16" s="1"/>
  <c r="A27" i="15"/>
  <c r="A11" i="15"/>
  <c r="A7" i="15"/>
  <c r="G25" i="15" s="1"/>
  <c r="A11" i="28"/>
  <c r="A12" i="28" s="1"/>
  <c r="A13" i="28" s="1"/>
  <c r="A14" i="28" s="1"/>
  <c r="A15" i="28" s="1"/>
  <c r="A16" i="28" s="1"/>
  <c r="A17" i="28" s="1"/>
  <c r="A18" i="28" s="1"/>
  <c r="A19" i="28" s="1"/>
  <c r="A7" i="28"/>
  <c r="F20" i="28" s="1"/>
  <c r="A14" i="29"/>
  <c r="A15" i="29" s="1"/>
  <c r="A16" i="29" s="1"/>
  <c r="A17" i="29" s="1"/>
  <c r="A18" i="29" s="1"/>
  <c r="A19" i="29" s="1"/>
  <c r="A20" i="29"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D25" i="36"/>
  <c r="D36" i="36"/>
  <c r="D20" i="20"/>
  <c r="D32" i="36" s="1"/>
  <c r="D20" i="18"/>
  <c r="D30" i="36" s="1"/>
  <c r="H20" i="30"/>
  <c r="D27" i="36" s="1"/>
  <c r="H25" i="15"/>
  <c r="D24" i="36" s="1"/>
  <c r="D22" i="36"/>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<sst xmlns="http://schemas.openxmlformats.org/spreadsheetml/2006/main" count="931" uniqueCount="457">
  <si>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</si>
  <si>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</si>
  <si>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</si>
  <si>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</si>
  <si>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</si>
  <si>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</si>
  <si>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</si>
  <si>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</si>
  <si>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</si>
  <si>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</si>
  <si>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</si>
  <si>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</si>
  <si>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</si>
  <si>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</si>
  <si>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</si>
  <si>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</si>
  <si>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</si>
  <si>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</si>
  <si>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</si>
  <si>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</si>
  <si>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</si>
  <si>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</si>
  <si>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</si>
  <si>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</si>
  <si>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</si>
  <si>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</si>
  <si>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</si>
  <si>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</si>
  <si>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</si>
  <si>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</si>
  <si>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</si>
  <si>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</si>
  <si>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</si>
  <si>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</si>
  <si>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</si>
  <si>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</si>
  <si>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</si>
  <si>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</si>
  <si>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</si>
  <si>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</si>
  <si>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</si>
  <si>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</si>
  <si>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</si>
  <si>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</si>
  <si>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</si>
  <si>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</si>
  <si>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</si>
  <si>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</si>
  <si>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</si>
  <si>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</si>
  <si>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</si>
  <si>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</si>
  <si>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</si>
  <si>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</si>
  <si>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</si>
  <si>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</si>
  <si>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</si>
  <si>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</si>
  <si>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</si>
  <si>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</si>
  <si>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</si>
  <si>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</si>
  <si>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</si>
  <si>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</si>
  <si>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</si>
  <si>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</si>
  <si>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</si>
  <si>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</si>
  <si>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</si>
  <si>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</si>
  <si>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</si>
  <si>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</si>
  <si>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</si>
  <si>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</si>
  <si>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</si>
  <si>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</si>
  <si>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</si>
  <si>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</si>
  <si>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</si>
  <si>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</si>
  <si>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</si>
  <si>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</si>
  <si>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</si>
  <si>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</si>
  <si>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</si>
  <si>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</si>
  <si>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</si>
  <si>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</si>
  <si>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</si>
  <si>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</si>
  <si>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</si>
  <si>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</si>
  <si>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</si>
  <si>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</si>
  <si>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</si>
  <si>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</si>
  <si>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</si>
  <si>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</si>
  <si>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</si>
  <si>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</si>
  <si>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</si>
  <si>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</si>
  <si>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</si>
  <si>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</si>
  <si>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</si>
  <si>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</si>
  <si>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</si>
  <si>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</si>
  <si>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</si>
  <si>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</si>
  <si>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</si>
  <si>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</si>
  <si>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</si>
  <si>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</si>
  <si>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</si>
  <si>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</si>
  <si>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</si>
  <si>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</si>
  <si>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</si>
  <si>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</si>
  <si>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</si>
  <si>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</si>
  <si>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</si>
  <si>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</si>
  <si>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</si>
  <si>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</si>
  <si>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</si>
  <si>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</si>
  <si>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</si>
  <si>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</si>
  <si>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</si>
  <si>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</si>
  <si>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</si>
  <si>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</si>
  <si>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</si>
  <si>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</si>
  <si>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</si>
  <si>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</si>
  <si>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</si>
  <si>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</si>
  <si>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</si>
  <si>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</si>
  <si>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</si>
  <si>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</si>
  <si>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</si>
  <si>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</si>
  <si>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</si>
  <si>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</si>
  <si>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</si>
  <si>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</si>
  <si>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</si>
  <si>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</si>
  <si>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</si>
  <si>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</si>
  <si>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</si>
  <si>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</si>
  <si>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</si>
  <si>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</si>
  <si>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</si>
  <si>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</si>
  <si>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</si>
  <si>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</si>
  <si>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</si>
  <si>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</si>
  <si>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</si>
  <si>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</si>
  <si>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</si>
  <si>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</si>
  <si>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</si>
  <si>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</si>
  <si>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</si>
  <si>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</si>
  <si>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</si>
  <si>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</si>
  <si>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</si>
  <si>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</si>
  <si>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</si>
  <si>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</si>
  <si>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</si>
  <si>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</si>
  <si>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</si>
  <si>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</si>
  <si>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</si>
  <si>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</si>
  <si>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</si>
  <si>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</si>
  <si>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</si>
  <si>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</si>
  <si>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</si>
  <si>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</si>
  <si>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</si>
  <si>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</si>
  <si>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</si>
  <si>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</si>
  <si>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</si>
  <si>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</si>
  <si>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</si>
  <si>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</si>
  <si>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</si>
  <si>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</si>
  <si>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</si>
  <si>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</si>
  <si>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</si>
  <si>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</si>
  <si>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</si>
  <si>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</si>
  <si>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</si>
  <si>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</si>
  <si>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</si>
  <si>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</si>
  <si>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</si>
  <si>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</si>
  <si>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</si>
  <si>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</si>
  <si>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</si>
  <si>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</si>
  <si>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</si>
  <si>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</si>
  <si>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</si>
  <si>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</si>
  <si>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</si>
  <si>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</si>
  <si>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</si>
  <si>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</si>
  <si>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</si>
  <si>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</si>
  <si>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</si>
  <si>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</si>
  <si>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</si>
  <si>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</si>
  <si>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</si>
  <si>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</si>
  <si>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</si>
  <si>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</si>
  <si>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</si>
  <si>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</si>
  <si>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</si>
  <si>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</si>
  <si>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</si>
  <si>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</si>
  <si>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</si>
  <si>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</si>
  <si>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</si>
  <si>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</si>
  <si>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</si>
  <si>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</si>
  <si>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</si>
  <si>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</si>
  <si>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</si>
  <si>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</si>
  <si>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</si>
  <si>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</si>
  <si>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</si>
  <si>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</si>
  <si>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</si>
  <si>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</si>
  <si>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</si>
  <si>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</si>
  <si>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</si>
  <si>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</si>
  <si>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</si>
  <si>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</si>
  <si>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</si>
  <si>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</si>
  <si>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</si>
  <si>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</si>
  <si>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</si>
  <si>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</si>
  <si>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</si>
  <si>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</si>
  <si>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</si>
  <si>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</si>
  <si>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Nicula Alexandru Dan Vladimir</t>
  </si>
  <si>
    <t>Nicula, Vladimir</t>
  </si>
  <si>
    <t>Intimitatea temporara a spatiului public</t>
  </si>
  <si>
    <t>Argument</t>
  </si>
  <si>
    <t>ISSN 2067-4252</t>
  </si>
  <si>
    <t>pg. 203-211</t>
  </si>
  <si>
    <t>Imagini de santier. Arena Nationala</t>
  </si>
  <si>
    <t>Arhitectura nr. 6/2013</t>
  </si>
  <si>
    <t xml:space="preserve">Un martor tacut pentru trecut si prezent - amenajare Art Safari 2017 
</t>
  </si>
  <si>
    <t>Igloo - Habitat &amp; Arhitectura</t>
  </si>
  <si>
    <t>La Kretzulescu - amenajare interioara temporara pentru Art Safari Bucuresti 2017</t>
  </si>
  <si>
    <t>Nicula, Vladimir/Corbu, Ioana</t>
  </si>
  <si>
    <t>Zeppelin</t>
  </si>
  <si>
    <t>-</t>
  </si>
  <si>
    <t>Body-building. Dansând despre arhitectură: Mårten Spångber – Digital Technology performance</t>
  </si>
  <si>
    <t>e-Zeppelin</t>
  </si>
  <si>
    <t>Membru al comisiei de îndrumare a tezei de doctorat</t>
  </si>
  <si>
    <t>Universitatea de Arhitectura si Urbanism "Ion Mincu" Bucuresti, Facultatea de Arhitectura</t>
  </si>
  <si>
    <t>Ioana Corbu  – „Traditie si Experiment in Arhitectura Contemporana”</t>
  </si>
  <si>
    <t>MEMBRU ÎN JURIUL CONCURSULUI "CE PUI LÂNGA MINCU?" ORGANIZAT DE OAR, ASAU SI PRO_DO_MO</t>
  </si>
  <si>
    <t>apr. 2011</t>
  </si>
  <si>
    <t>MEMBRU ÎN JURIUL CONCURSULUI PENTRU NOUL LOGO AL ORASULUI BUCURESTI ORGANIZAT DE PMB</t>
  </si>
  <si>
    <t>mai. 2017</t>
  </si>
  <si>
    <t xml:space="preserve">Pavilion expozitional „Selfie – Architecture Otherwhere” din cadrul Street-Delivery </t>
  </si>
  <si>
    <t>Sapienza Università di Roma</t>
  </si>
  <si>
    <t>sept. 2009</t>
  </si>
  <si>
    <t>îndrumare didactica în cadrul Scolii de Vara – Roma Summer School</t>
  </si>
  <si>
    <t>Premiul II la concursul pentru amenajarea standului Romaniei la Congresul UIA Durban</t>
  </si>
  <si>
    <t>Premiul la concursul Utopia Happiness organizat de Camera Arhitectilor din Turcia</t>
  </si>
  <si>
    <t xml:space="preserve">Nominalizare în cadrul Anualei de Arhitectura Bucuresti, pentru Amenajarea Art Safari 2017   </t>
  </si>
  <si>
    <t>Congresul UIA Durban 2014 – Architecture Otherwhere</t>
  </si>
  <si>
    <t>De vorba cu Zahira Asmal</t>
  </si>
  <si>
    <t>Interviu cu Kjetil Traedal Thorsen</t>
  </si>
  <si>
    <t>Patrimoniul Elefantilor Albi - moștenirea FIFA pentru Africa de Sud</t>
  </si>
  <si>
    <t>Interviu cu Toyo Ito</t>
  </si>
  <si>
    <t>6 (648)</t>
  </si>
  <si>
    <t>Bucuresti, forme urbane si de arhitectura</t>
  </si>
  <si>
    <t xml:space="preserve">sesiune de comunicari stiintifice </t>
  </si>
  <si>
    <t>Regenerarea peisajului urban/ arhitectural intre repere - prioritati – limite</t>
  </si>
  <si>
    <t>29-30 iunie</t>
  </si>
  <si>
    <t>6-7 aprilie</t>
  </si>
  <si>
    <t xml:space="preserve">Imobil birouri si sediu UAR, str Dem. I. Dobrescu 5, Bucuresti </t>
  </si>
  <si>
    <t>confidential</t>
  </si>
  <si>
    <t>executat</t>
  </si>
  <si>
    <t>coautor</t>
  </si>
  <si>
    <t>Imobil birouri Costa Terra, Costa Mare, Grecia</t>
  </si>
  <si>
    <t xml:space="preserve">Extindere si reamenajare a stadionului Aris Harilou, Thessaloniki, Grecia </t>
  </si>
  <si>
    <t xml:space="preserve">Centru de fizioterapie AMEA, Grecia </t>
  </si>
  <si>
    <t xml:space="preserve">Sala sport polivalenta T10B, Melission, Grecia </t>
  </si>
  <si>
    <t xml:space="preserve">Sala competitii olimpice de box, Peristeri, Grecia </t>
  </si>
  <si>
    <t>concept</t>
  </si>
  <si>
    <t xml:space="preserve">Show-room si service BMW-Banat Car, Timisoara </t>
  </si>
  <si>
    <t>Banat Car</t>
  </si>
  <si>
    <t>Arena Nationala, Bucuresti</t>
  </si>
  <si>
    <t>PMB</t>
  </si>
  <si>
    <t>Reabilitare Cladire de birouri, str. Armand Calinescu 2-4, Bucuresti</t>
  </si>
  <si>
    <t>autorizat</t>
  </si>
  <si>
    <t>Remodelare complex comercial Sun – Plaza, Cal. Vacaresti, Bucuresti</t>
  </si>
  <si>
    <t>Extindere imobil birouri strada Monetariei 8, Bucuresti</t>
  </si>
  <si>
    <t>Amenajari interioare pt clinica medicala in Rhodos, Grecia</t>
  </si>
  <si>
    <t xml:space="preserve">Imobile de locuinte in cadrul proiectului ANL C-tin Brancusi, Bucuresti </t>
  </si>
  <si>
    <t>ANL</t>
  </si>
  <si>
    <t>Reabilitare Gradinita, str. Sofia 20, Bucuresti</t>
  </si>
  <si>
    <t>Accor Hotels</t>
  </si>
  <si>
    <t>Garofil George, pers. priv.</t>
  </si>
  <si>
    <t>autor</t>
  </si>
  <si>
    <t>Extindere imobil de locuinte str Daniel Barcianu 22, Bucuresti</t>
  </si>
  <si>
    <t xml:space="preserve">Amenajare complex comercial Auchan Titan, B-dul 1 Decembrie 1918, Bucuresti </t>
  </si>
  <si>
    <t>Ansamblu locuinte Voluntari, jud. Ilfov</t>
  </si>
  <si>
    <t>Amenajare Spa, Hotel Novotel, Bucuresti</t>
  </si>
  <si>
    <t>Locuinta individuala, str. Turnul Eiffel 28, Bucuresti</t>
  </si>
  <si>
    <t>Coordonare masuri PSI, Depozit frigorific Macromex, Campia Turzii, jud. Cluj</t>
  </si>
  <si>
    <t xml:space="preserve">Reabilitare Imobil de birouri Construdava – Pipera, Voluntari, jud. Ilfov </t>
  </si>
  <si>
    <t>avizat</t>
  </si>
  <si>
    <t>Premiul II la concursul pentru amenajarea standului Romaniei la Congresul UIA Seoul</t>
  </si>
  <si>
    <t>Nicula Vladimir si Maria Tîlvescu</t>
  </si>
  <si>
    <t>Emergency Operation Centre</t>
  </si>
  <si>
    <t>Kaira Looro Architecture Competition - Introduction by Kengo Kuma</t>
  </si>
  <si>
    <t>Septembrie</t>
  </si>
  <si>
    <t>ISBN 9798664107531</t>
  </si>
  <si>
    <t>28 iun-03 iul</t>
  </si>
  <si>
    <t>simpozion  Performance, architecture and landscape WASP 4Culture</t>
  </si>
  <si>
    <t>Art Architecture Landscape - dialog cu Mårten Spångber</t>
  </si>
  <si>
    <t>Petrom City II, Bucuresti - Concept Design; suport PUZ</t>
  </si>
  <si>
    <t>Petrom</t>
  </si>
  <si>
    <t>Amenajare Pavilion Art Safari Bucuresti</t>
  </si>
  <si>
    <t>Artmark</t>
  </si>
  <si>
    <t>Romexpo Pavilioane A si C - Coordonare masuri de protectie PSI</t>
  </si>
  <si>
    <t>Romexpo SA</t>
  </si>
  <si>
    <t>Deutsche Schule Bukarest – str. Coralilor 20G – Coordonare licitatie functionala</t>
  </si>
  <si>
    <t>DSBU</t>
  </si>
  <si>
    <t>Kranichschule Duisburg, Germania – Documentatie as-built</t>
  </si>
  <si>
    <t>Imobil Golescu 12-14 – Concept restaurare</t>
  </si>
  <si>
    <t>Aviv Baal-Taxa</t>
  </si>
  <si>
    <t>Palatul Dacia, fost Muzeu al Literaturii Române, Bd. Dacia 12 – TDD</t>
  </si>
  <si>
    <t>Platforma Metalurgiei – Bd. Metalurgiei 78 - TDD</t>
  </si>
  <si>
    <t>Birouri Schönherr Bucuresti – Bd. Dacia 30 – Asistenta amenajare interior</t>
  </si>
  <si>
    <t>Schönherr</t>
  </si>
  <si>
    <t>Birouri AxA Invest srl – Aleea Teisani 141 – Amenajare interioara: Concept design &amp; asistenta santier</t>
  </si>
  <si>
    <t>AxA Invest srl</t>
  </si>
  <si>
    <t>A1 Bussines Park Hala D – Raport tehnic – TDD</t>
  </si>
  <si>
    <t>GLL</t>
  </si>
  <si>
    <t>BSS</t>
  </si>
  <si>
    <t>CDG Genos – etaj 13 Amenajare interioara – Concept Design</t>
  </si>
  <si>
    <t>Equilibrium Building 1&amp;2 – str. Gara Herastrau – TDD &amp; Performance manual</t>
  </si>
  <si>
    <t>studiu</t>
  </si>
  <si>
    <t>Hotspot UAUIM – Platforma de lucru interactiva – Concept Design &amp; Sponsorship Plan</t>
  </si>
  <si>
    <t>UAUIM</t>
  </si>
  <si>
    <t>în avizare</t>
  </si>
  <si>
    <t>Selectionare si publicare la concursul Kaira Looro "Emergency Operation Center"</t>
  </si>
  <si>
    <t>Premiul II la concursul Kaira Looro "Women's House"</t>
  </si>
  <si>
    <t>Expozitia Fotografica “INTIMITATEA SPATIULUI PUBLIC”</t>
  </si>
  <si>
    <t>MEMBRU SUPLEANT ÎN JURIUL CONCURSULUI INTERNATIONAL STUDENTESC „PREZENT – PROVOCARI ALE ARHITECTURII”- COLABORARE UAUIM SI AEEA</t>
  </si>
  <si>
    <t>nov. 2008</t>
  </si>
  <si>
    <t>ATELIER PENTRU INTEGRAREA TEHNICILOR SI PRACTICILOR TRADITIONALE ÎN DEZVOLTAREA MODERNA A ARHITECTURII RURALE – SOMARTIN, CINCU, GHERDEAL</t>
  </si>
  <si>
    <t>Franz Echeriu</t>
  </si>
  <si>
    <t>Spatii reprezentare, servicii si depozitare SC Banat SRL</t>
  </si>
  <si>
    <t>Monografia Anualei de Arhitectura Bucuresti 2006</t>
  </si>
  <si>
    <t>1842-2918</t>
  </si>
  <si>
    <t>Vladimir Nicula</t>
  </si>
  <si>
    <t>“INTIMITATEA SPATIULUI PUBLIC” Expozitie foto</t>
  </si>
  <si>
    <t>2007</t>
  </si>
  <si>
    <t>1220-3254</t>
  </si>
  <si>
    <t>57</t>
  </si>
  <si>
    <t>Arhitectura fondata 1906         August-Septembrie</t>
  </si>
  <si>
    <t>Timisoara</t>
  </si>
  <si>
    <t>Cluj</t>
  </si>
  <si>
    <t>Protecția pasivă la incendiu. Soluții, legislație și proiectare</t>
  </si>
  <si>
    <t>ARHITECTURA: O PROPUNERE INDECENTA - scurt discurs despre importanta detaliului</t>
  </si>
  <si>
    <t>Institutul de Management al Artei, Artmark, Bucuresti</t>
  </si>
  <si>
    <t>"Rolul Arhitectului"</t>
  </si>
  <si>
    <t>"Iesirea de Urgenta" Seminar pe teme de siguranta la foc</t>
  </si>
  <si>
    <t>Bragadiru Construct Finance Consulting srl</t>
  </si>
  <si>
    <t>Ansamblu multifunctional “Colosseum” – Palat Bragadiru, Cal. Rahovei 145-153, Bucuresti; sef proiect arh. Dan Hanganu</t>
  </si>
  <si>
    <t>REFEREND CHAMBERS EUROPE</t>
  </si>
  <si>
    <t>2018-2020</t>
  </si>
  <si>
    <t>Extindere locuinta, str Petre Popovat, Bucuresti</t>
  </si>
  <si>
    <t>Imobil birouri Botosani, str. Petru Rares</t>
  </si>
  <si>
    <t>2007-2008</t>
  </si>
  <si>
    <t>Extindere locuinta, str Frânarului 8, Bucuresti</t>
  </si>
  <si>
    <t>Fam. Giugiunea</t>
  </si>
  <si>
    <t>Locuinta unifamiliala nr.T71, P232, com. Balotesti, jud. Ilfov</t>
  </si>
  <si>
    <t>Neculae si Elena Horia</t>
  </si>
  <si>
    <t>Grivita Plot Development, Bucuresti</t>
  </si>
  <si>
    <t>REC immpuls</t>
  </si>
  <si>
    <t>"The Office relocation guide - the tenants perspective on leasing office space"</t>
  </si>
  <si>
    <t>Tudor Popp, Vladimir Nicula, Cristina Ivanescu, Arina Dragulescu</t>
  </si>
  <si>
    <t>Gara Herastrau Volume Study, Bucuresti – Concept Design</t>
  </si>
  <si>
    <t>PUMAC Volume Study, Bucuresti – Concept Design</t>
  </si>
  <si>
    <t>Smart Offices, Bucuresti – Concept Design</t>
  </si>
  <si>
    <t>2012-2014</t>
  </si>
  <si>
    <t>REC Immpuls</t>
  </si>
  <si>
    <t>IKEA</t>
  </si>
  <si>
    <t>IKEA Supply SA Headquarters, Bucuresti - amenajare interior</t>
  </si>
  <si>
    <t>Imobil de birouri Charles de Gaulle Plaza, Bucuresti – Reconversie etaj 13,14,15 si 16</t>
  </si>
  <si>
    <t>GLL Partners</t>
  </si>
  <si>
    <t>BAV 8183 - Barbu Vacarescu, Bucuresti – Studiu de amplasament</t>
  </si>
  <si>
    <t>Rex Hotel, Mamaia, Romania - audit proiect arhitectura</t>
  </si>
  <si>
    <t>Ernst &amp;Young – Amenajare de interior</t>
  </si>
  <si>
    <t>E&amp;Y</t>
  </si>
  <si>
    <t>SMARTOFFICE DOROBANTI, Calea Dorobantilor 44-46, Bucuresti</t>
  </si>
  <si>
    <t>S-Immo</t>
  </si>
  <si>
    <t>Aug 2019</t>
  </si>
  <si>
    <t>"BETON" Workshop pentru studierea tehnicilor de turnare a machetelor de beton - anul I</t>
  </si>
  <si>
    <t>Nov 2015</t>
  </si>
  <si>
    <t>Podcast - Hotspot Workhub</t>
  </si>
  <si>
    <t xml:space="preserve">Interviu despre viitorul arhitecturii spatiilor de birouri </t>
  </si>
  <si>
    <t>03. Iun</t>
  </si>
  <si>
    <t>08. Mai</t>
  </si>
  <si>
    <t>"Art Safari Bucuresti" editia a IV-a</t>
  </si>
  <si>
    <t>Conferinta de presa</t>
  </si>
  <si>
    <t>08. Iunie</t>
  </si>
  <si>
    <t>Art Safari la Radio România Cultural</t>
  </si>
  <si>
    <t>"Dimineata Crossover" cu Maria Balabas</t>
  </si>
  <si>
    <t>Locuinta individuala, str. Octav Cocarascu 79, Bucuresti</t>
  </si>
  <si>
    <t>Andrei si Dana Niculescu, pers. priv.</t>
  </si>
  <si>
    <t>Funcom</t>
  </si>
  <si>
    <t>Amenajare Funcom, etaj 8 Tiriac Tower, cal. Buzesti 82-94</t>
  </si>
  <si>
    <t>Voluntariat "Uranus Acum"</t>
  </si>
  <si>
    <t>Oct 2019</t>
  </si>
  <si>
    <t>membru în echipa de elaborare</t>
  </si>
  <si>
    <t xml:space="preserve">BMW Center București – showroom service Băneasa, Bucuresti </t>
  </si>
  <si>
    <t>Automobile Bavaria</t>
  </si>
  <si>
    <t>06/2023</t>
  </si>
  <si>
    <t>Sinteza Proiectarii de Arhitectura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</si>
</sst>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charset val="238"/>
      <scheme val="minor"/>
    </font>
    <font>
      <sz val="10"/>
      <color rgb="FF000000"/>
      <name val="Arial"/>
      <family val="2"/>
    </font>
    <font>
      <sz val="10"/>
      <color theme="1"/>
      <name val="Arial Narrow"/>
      <family val="2"/>
    </font>
    <font>
      <sz val="10"/>
      <color theme="1"/>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27">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Border="1" applyAlignment="1">
      <alignment horizontal="center" wrapText="1"/>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2" xfId="0" applyFont="1" applyBorder="1" applyAlignment="1">
      <alignment horizontal="center" vertical="center" wrapText="1"/>
    </xf>
    <xf numFmtId="0" fontId="14" fillId="0" borderId="18" xfId="0" applyFont="1" applyBorder="1" applyAlignment="1">
      <alignment horizontal="left" vertical="center" wrapText="1"/>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6" xfId="0" applyFont="1" applyBorder="1" applyAlignment="1">
      <alignment horizontal="left" vertical="center" wrapText="1"/>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2" xfId="0" applyBorder="1"/>
    <xf numFmtId="2" fontId="3" fillId="0" borderId="27"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3" fillId="0" borderId="37"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2"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20" fillId="0" borderId="38" xfId="0" applyFont="1" applyBorder="1"/>
    <xf numFmtId="0" fontId="14" fillId="0" borderId="38" xfId="0" applyFont="1" applyBorder="1"/>
    <xf numFmtId="0" fontId="0" fillId="0" borderId="38" xfId="0" applyBorder="1"/>
    <xf numFmtId="0" fontId="20" fillId="0" borderId="38" xfId="0" applyFont="1" applyBorder="1" applyAlignment="1">
      <alignment horizontal="center" vertical="center" wrapText="1"/>
    </xf>
    <xf numFmtId="0" fontId="3" fillId="0" borderId="38" xfId="0" applyFont="1" applyBorder="1"/>
    <xf numFmtId="0" fontId="0" fillId="0" borderId="38" xfId="0" applyBorder="1" applyAlignment="1">
      <alignment horizontal="center" vertical="center" wrapText="1"/>
    </xf>
    <xf numFmtId="0" fontId="11" fillId="0" borderId="38" xfId="0" applyFont="1" applyBorder="1" applyAlignment="1">
      <alignment horizontal="center" vertical="center"/>
    </xf>
    <xf numFmtId="0" fontId="14" fillId="0" borderId="38" xfId="0" applyFont="1" applyBorder="1" applyAlignment="1">
      <alignment horizontal="center" vertical="center"/>
    </xf>
    <xf numFmtId="0" fontId="14" fillId="0" borderId="38"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14" fillId="0" borderId="43" xfId="0" applyFont="1" applyBorder="1" applyAlignment="1">
      <alignment horizontal="center" vertical="center" wrapText="1"/>
    </xf>
    <xf numFmtId="49" fontId="14" fillId="0" borderId="30" xfId="0" applyNumberFormat="1" applyFont="1" applyBorder="1" applyAlignment="1">
      <alignment horizontal="left" vertical="center" wrapText="1"/>
    </xf>
    <xf numFmtId="49" fontId="14" fillId="0" borderId="30"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35" fillId="0" borderId="2" xfId="0" applyNumberFormat="1" applyFont="1" applyBorder="1" applyAlignment="1">
      <alignment horizontal="left" vertical="center" wrapText="1"/>
    </xf>
    <xf numFmtId="0" fontId="1" fillId="0" borderId="18" xfId="0" applyFont="1" applyBorder="1"/>
    <xf numFmtId="0" fontId="20" fillId="0" borderId="18" xfId="0" applyFont="1" applyBorder="1" applyAlignment="1">
      <alignment horizontal="center"/>
    </xf>
    <xf numFmtId="0" fontId="20" fillId="0" borderId="27" xfId="0" applyFont="1" applyBorder="1" applyAlignment="1">
      <alignment horizontal="center"/>
    </xf>
    <xf numFmtId="49" fontId="35" fillId="0" borderId="4" xfId="0" applyNumberFormat="1" applyFont="1" applyBorder="1" applyAlignment="1">
      <alignment horizontal="left" vertical="center" wrapText="1"/>
    </xf>
    <xf numFmtId="2" fontId="3" fillId="0" borderId="37" xfId="0" applyNumberFormat="1" applyFont="1" applyBorder="1" applyAlignment="1" applyProtection="1">
      <alignment horizontal="center" vertical="center" wrapText="1"/>
      <protection hidden="1"/>
    </xf>
    <xf numFmtId="49" fontId="14" fillId="0" borderId="44" xfId="0" applyNumberFormat="1" applyFont="1" applyBorder="1" applyAlignment="1" applyProtection="1">
      <alignment horizontal="center" vertical="center" wrapText="1"/>
      <protection locked="0"/>
    </xf>
    <xf numFmtId="49" fontId="35" fillId="0" borderId="41" xfId="0" applyNumberFormat="1" applyFont="1" applyBorder="1" applyAlignment="1">
      <alignment horizontal="left" vertical="center" wrapText="1"/>
    </xf>
    <xf numFmtId="0" fontId="17" fillId="0" borderId="45" xfId="0" applyFont="1" applyBorder="1"/>
    <xf numFmtId="165" fontId="17" fillId="0" borderId="46" xfId="0" applyNumberFormat="1" applyFont="1" applyBorder="1" applyAlignment="1">
      <alignment horizontal="center"/>
    </xf>
    <xf numFmtId="49" fontId="14" fillId="0" borderId="6" xfId="0" applyNumberFormat="1" applyFont="1" applyBorder="1" applyAlignment="1">
      <alignment horizontal="left" vertical="center" wrapText="1"/>
    </xf>
    <xf numFmtId="0" fontId="8" fillId="0" borderId="2" xfId="0" applyFont="1" applyBorder="1" applyAlignment="1">
      <alignment horizontal="left" vertical="center" wrapText="1"/>
    </xf>
    <xf numFmtId="0" fontId="14" fillId="0" borderId="31" xfId="0" applyFont="1" applyBorder="1" applyAlignment="1">
      <alignment horizontal="center" vertical="center" wrapText="1"/>
    </xf>
    <xf numFmtId="166" fontId="17" fillId="0" borderId="46" xfId="0" applyNumberFormat="1" applyFont="1" applyBorder="1" applyAlignment="1">
      <alignment horizontal="center"/>
    </xf>
    <xf numFmtId="0" fontId="36" fillId="0" borderId="18" xfId="0" applyFont="1" applyBorder="1" applyAlignment="1">
      <alignment vertical="center" wrapText="1"/>
    </xf>
    <xf numFmtId="0" fontId="0" fillId="0" borderId="2" xfId="0" applyBorder="1" applyAlignment="1">
      <alignment horizontal="center" vertical="center" wrapText="1"/>
    </xf>
    <xf numFmtId="16" fontId="3" fillId="0" borderId="2" xfId="0" applyNumberFormat="1" applyFont="1" applyBorder="1" applyAlignment="1">
      <alignment horizontal="center" vertical="center"/>
    </xf>
    <xf numFmtId="0" fontId="0" fillId="0" borderId="0" xfId="0" applyAlignment="1">
      <alignment vertical="center"/>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6" fillId="0" borderId="45" xfId="0" applyFont="1" applyBorder="1"/>
    <xf numFmtId="165" fontId="6" fillId="0" borderId="46" xfId="0" applyNumberFormat="1" applyFont="1" applyBorder="1" applyAlignment="1">
      <alignment horizontal="center"/>
    </xf>
    <xf numFmtId="0" fontId="3" fillId="0" borderId="47" xfId="0" applyFont="1" applyBorder="1" applyAlignment="1">
      <alignment horizontal="center"/>
    </xf>
    <xf numFmtId="0" fontId="3" fillId="0" borderId="44" xfId="0" applyFont="1" applyBorder="1" applyAlignment="1">
      <alignment horizontal="center"/>
    </xf>
    <xf numFmtId="0" fontId="3" fillId="0" borderId="8" xfId="0" quotePrefix="1" applyFont="1" applyBorder="1" applyAlignment="1">
      <alignment horizontal="center" vertical="center" wrapText="1"/>
    </xf>
    <xf numFmtId="0" fontId="3" fillId="0" borderId="9" xfId="0" quotePrefix="1"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14" fontId="14" fillId="0" borderId="2" xfId="0" applyNumberFormat="1" applyFont="1" applyBorder="1" applyAlignment="1">
      <alignment horizontal="center" vertical="center" wrapText="1"/>
    </xf>
    <xf numFmtId="0" fontId="37" fillId="0" borderId="2" xfId="0" applyFont="1" applyBorder="1"/>
    <xf numFmtId="0" fontId="0" fillId="0" borderId="18" xfId="0" applyBorder="1"/>
    <xf numFmtId="0" fontId="3" fillId="0" borderId="48" xfId="0" applyFont="1" applyBorder="1" applyAlignment="1">
      <alignment horizontal="center"/>
    </xf>
    <xf numFmtId="0" fontId="3" fillId="0" borderId="45" xfId="0" applyFont="1" applyBorder="1" applyAlignment="1">
      <alignment horizontal="center"/>
    </xf>
    <xf numFmtId="0" fontId="24" fillId="0" borderId="2" xfId="0" applyFont="1" applyBorder="1" applyAlignment="1">
      <alignment horizontal="center" vertical="center"/>
    </xf>
    <xf numFmtId="16" fontId="8" fillId="0" borderId="2" xfId="0" quotePrefix="1" applyNumberFormat="1" applyFont="1" applyBorder="1" applyAlignment="1">
      <alignment horizontal="center" vertical="center" wrapText="1"/>
    </xf>
    <xf numFmtId="0" fontId="0" fillId="2" borderId="4" xfId="0" applyFill="1" applyBorder="1" applyAlignment="1">
      <alignment horizontal="center" vertical="center"/>
    </xf>
    <xf numFmtId="0" fontId="22" fillId="0" borderId="0" xfId="0" applyFont="1" applyAlignment="1">
      <alignment vertical="center"/>
    </xf>
    <xf numFmtId="0" fontId="3" fillId="0" borderId="4" xfId="0" quotePrefix="1" applyFont="1" applyBorder="1" applyAlignment="1">
      <alignment horizontal="center" vertical="center"/>
    </xf>
    <xf numFmtId="0" fontId="0" fillId="0" borderId="2" xfId="0" applyBorder="1" applyAlignment="1">
      <alignment vertical="center"/>
    </xf>
    <xf numFmtId="0" fontId="3" fillId="0" borderId="18" xfId="0" applyFont="1" applyBorder="1" applyAlignment="1">
      <alignment horizontal="center" vertical="center"/>
    </xf>
    <xf numFmtId="0" fontId="0" fillId="0" borderId="18" xfId="0" applyBorder="1" applyAlignment="1">
      <alignment horizontal="center" vertical="center"/>
    </xf>
    <xf numFmtId="0" fontId="3" fillId="0" borderId="27" xfId="0" applyFont="1" applyBorder="1" applyAlignment="1">
      <alignment horizontal="center" vertical="center"/>
    </xf>
    <xf numFmtId="0" fontId="0" fillId="0" borderId="2" xfId="0" applyBorder="1" applyAlignment="1">
      <alignment horizontal="center" vertical="center"/>
    </xf>
    <xf numFmtId="0" fontId="0" fillId="0" borderId="23" xfId="0" applyBorder="1" applyAlignment="1">
      <alignment horizontal="center" vertical="center"/>
    </xf>
    <xf numFmtId="0" fontId="6" fillId="0" borderId="45" xfId="0" applyFont="1" applyBorder="1" applyAlignment="1">
      <alignment horizontal="center"/>
    </xf>
    <xf numFmtId="0" fontId="3" fillId="0" borderId="30" xfId="0" applyFont="1" applyBorder="1" applyAlignment="1" applyProtection="1">
      <alignment horizontal="center" vertical="center" wrapText="1"/>
      <protection hidden="1"/>
    </xf>
    <xf numFmtId="165" fontId="6" fillId="0" borderId="46" xfId="0" applyNumberFormat="1" applyFont="1" applyBorder="1" applyAlignment="1">
      <alignment horizontal="center" vertical="center" wrapText="1"/>
    </xf>
    <xf numFmtId="16" fontId="3" fillId="0" borderId="2" xfId="0" quotePrefix="1" applyNumberFormat="1" applyFont="1" applyBorder="1" applyAlignment="1">
      <alignment horizontal="center" vertical="center"/>
    </xf>
    <xf numFmtId="0" fontId="3" fillId="0" borderId="18" xfId="0" applyFont="1" applyBorder="1" applyAlignment="1" applyProtection="1">
      <alignment horizontal="center" vertical="center" wrapText="1"/>
      <protection hidden="1"/>
    </xf>
    <xf numFmtId="0" fontId="38" fillId="0" borderId="2" xfId="0" applyFont="1" applyBorder="1" applyAlignment="1">
      <alignment horizontal="left"/>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38"/>
  </cols>
  <sheetData>
    <row r="1" spans="2:12" ht="16" x14ac:dyDescent="0.2">
      <c r="B1" s="336" t="s">
        <v>180</v>
      </c>
      <c r="C1" s="337"/>
      <c r="D1" s="337"/>
      <c r="E1" s="337"/>
      <c r="F1" s="337"/>
      <c r="G1" s="337"/>
      <c r="H1" s="337"/>
      <c r="I1" s="337"/>
      <c r="J1" s="337"/>
      <c r="K1" s="337"/>
    </row>
    <row r="2" spans="2:12" ht="16" x14ac:dyDescent="0.2">
      <c r="B2" s="337"/>
      <c r="C2" s="337"/>
      <c r="D2" s="337"/>
      <c r="E2" s="337"/>
      <c r="F2" s="337"/>
      <c r="G2" s="337"/>
      <c r="H2" s="337"/>
      <c r="I2" s="337"/>
      <c r="J2" s="337"/>
      <c r="K2" s="337"/>
    </row>
    <row r="3" spans="2:12" ht="90" customHeight="1" x14ac:dyDescent="0.2">
      <c r="B3" s="400" t="s">
        <v>184</v>
      </c>
      <c r="C3" s="400"/>
      <c r="D3" s="400"/>
      <c r="E3" s="400"/>
      <c r="F3" s="400"/>
      <c r="G3" s="400"/>
      <c r="H3" s="400"/>
      <c r="I3" s="400"/>
      <c r="J3" s="400"/>
      <c r="K3" s="400"/>
      <c r="L3" s="400"/>
    </row>
    <row r="4" spans="2:12" ht="135" customHeight="1" x14ac:dyDescent="0.2">
      <c r="B4" s="401" t="s">
        <v>269</v>
      </c>
      <c r="C4" s="401"/>
      <c r="D4" s="401"/>
      <c r="E4" s="401"/>
      <c r="F4" s="401"/>
      <c r="G4" s="401"/>
      <c r="H4" s="401"/>
      <c r="I4" s="401"/>
      <c r="J4" s="401"/>
      <c r="K4" s="401"/>
      <c r="L4" s="401"/>
    </row>
    <row r="5" spans="2:12" ht="60" customHeight="1" x14ac:dyDescent="0.2">
      <c r="B5" s="402" t="s">
        <v>270</v>
      </c>
      <c r="C5" s="402"/>
      <c r="D5" s="402"/>
      <c r="E5" s="402"/>
      <c r="F5" s="402"/>
      <c r="G5" s="402"/>
      <c r="H5" s="402"/>
      <c r="I5" s="402"/>
      <c r="J5" s="402"/>
      <c r="K5" s="402"/>
      <c r="L5" s="402"/>
    </row>
    <row r="6" spans="2:12" ht="60" customHeight="1" x14ac:dyDescent="0.2">
      <c r="B6" s="402" t="s">
        <v>181</v>
      </c>
      <c r="C6" s="402"/>
      <c r="D6" s="402"/>
      <c r="E6" s="402"/>
      <c r="F6" s="402"/>
      <c r="G6" s="402"/>
      <c r="H6" s="402"/>
      <c r="I6" s="402"/>
      <c r="J6" s="402"/>
      <c r="K6" s="402"/>
      <c r="L6" s="402"/>
    </row>
    <row r="7" spans="2:12" ht="60" customHeight="1" x14ac:dyDescent="0.2">
      <c r="B7" s="399" t="s">
        <v>185</v>
      </c>
      <c r="C7" s="399"/>
      <c r="D7" s="399"/>
      <c r="E7" s="399"/>
      <c r="F7" s="399"/>
      <c r="G7" s="399"/>
      <c r="H7" s="399"/>
      <c r="I7" s="399"/>
      <c r="J7" s="399"/>
      <c r="K7" s="399"/>
      <c r="L7" s="399"/>
    </row>
    <row r="8" spans="2:12" ht="16" x14ac:dyDescent="0.2">
      <c r="B8" s="337"/>
      <c r="C8" s="337"/>
      <c r="D8" s="337"/>
      <c r="E8" s="337"/>
      <c r="F8" s="337"/>
      <c r="G8" s="337"/>
      <c r="H8" s="337"/>
      <c r="I8" s="337"/>
      <c r="J8" s="337"/>
      <c r="K8" s="337"/>
    </row>
    <row r="9" spans="2:12" ht="16" x14ac:dyDescent="0.2">
      <c r="B9" s="337"/>
      <c r="C9" s="337"/>
      <c r="D9" s="337"/>
      <c r="E9" s="337"/>
      <c r="F9" s="337"/>
      <c r="G9" s="337"/>
      <c r="H9" s="337"/>
      <c r="I9" s="337"/>
      <c r="J9" s="337"/>
      <c r="K9" s="337"/>
    </row>
    <row r="10" spans="2:12" ht="16" x14ac:dyDescent="0.2">
      <c r="B10" s="337"/>
      <c r="C10" s="337"/>
      <c r="D10" s="337"/>
      <c r="E10" s="337"/>
      <c r="F10" s="337"/>
      <c r="G10" s="337"/>
      <c r="H10" s="337"/>
      <c r="I10" s="337"/>
      <c r="J10" s="337"/>
      <c r="K10" s="337"/>
    </row>
    <row r="11" spans="2:12" ht="16" x14ac:dyDescent="0.2">
      <c r="B11" s="337"/>
      <c r="C11" s="337"/>
      <c r="D11" s="337"/>
      <c r="E11" s="337"/>
      <c r="F11" s="337"/>
      <c r="G11" s="337"/>
      <c r="H11" s="337"/>
      <c r="I11" s="337"/>
      <c r="J11" s="337"/>
      <c r="K11" s="337"/>
    </row>
    <row r="12" spans="2:12" ht="16" x14ac:dyDescent="0.2">
      <c r="B12" s="337"/>
      <c r="C12" s="337"/>
      <c r="D12" s="337"/>
      <c r="E12" s="337"/>
      <c r="F12" s="337"/>
      <c r="G12" s="337"/>
      <c r="H12" s="337"/>
      <c r="I12" s="337"/>
      <c r="J12" s="337"/>
      <c r="K12" s="337"/>
    </row>
  </sheetData>
  <mergeCells count="5">
    <mergeCell ref="B7:L7"/>
    <mergeCell ref="B3:L3"/>
    <mergeCell ref="B4:L4"/>
    <mergeCell ref="B5:L5"/>
    <mergeCell ref="B6:L6"/>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35.25" customHeight="1" x14ac:dyDescent="0.2">
      <c r="A7" s="41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17"/>
      <c r="C7" s="417"/>
      <c r="D7" s="417"/>
      <c r="E7" s="417"/>
      <c r="F7" s="417"/>
      <c r="G7" s="417"/>
      <c r="H7" s="417"/>
      <c r="I7" s="417"/>
    </row>
    <row r="8" spans="1:12" ht="16" thickBot="1" x14ac:dyDescent="0.25">
      <c r="A8" s="60"/>
      <c r="B8" s="60"/>
      <c r="C8" s="60"/>
      <c r="D8" s="60"/>
      <c r="E8" s="60"/>
      <c r="F8" s="60"/>
      <c r="G8" s="60"/>
      <c r="H8" s="60"/>
      <c r="I8" s="60"/>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157">
        <v>1</v>
      </c>
      <c r="B10" s="142"/>
      <c r="C10" s="142"/>
      <c r="D10" s="142"/>
      <c r="E10" s="142"/>
      <c r="F10" s="141"/>
      <c r="G10" s="142"/>
      <c r="H10" s="142"/>
      <c r="I10" s="165"/>
      <c r="K10" s="241">
        <v>10</v>
      </c>
      <c r="L10" s="339" t="s">
        <v>248</v>
      </c>
    </row>
    <row r="11" spans="1:12" x14ac:dyDescent="0.2">
      <c r="A11" s="158">
        <f>A10+1</f>
        <v>2</v>
      </c>
      <c r="B11" s="104"/>
      <c r="C11" s="36"/>
      <c r="D11" s="105"/>
      <c r="E11" s="36"/>
      <c r="F11" s="106"/>
      <c r="G11" s="106"/>
      <c r="H11" s="106"/>
      <c r="I11" s="282"/>
    </row>
    <row r="12" spans="1:12" x14ac:dyDescent="0.2">
      <c r="A12" s="159">
        <f t="shared" ref="A12:A19" si="0">A11+1</f>
        <v>3</v>
      </c>
      <c r="B12" s="160"/>
      <c r="C12" s="161"/>
      <c r="D12" s="105"/>
      <c r="E12" s="161"/>
      <c r="F12" s="150"/>
      <c r="G12" s="161"/>
      <c r="H12" s="150"/>
      <c r="I12" s="282"/>
    </row>
    <row r="13" spans="1:12" x14ac:dyDescent="0.2">
      <c r="A13" s="162">
        <f t="shared" si="0"/>
        <v>4</v>
      </c>
      <c r="B13" s="104"/>
      <c r="C13" s="105"/>
      <c r="D13" s="105"/>
      <c r="E13" s="105"/>
      <c r="F13" s="106"/>
      <c r="G13" s="106"/>
      <c r="H13" s="106"/>
      <c r="I13" s="282"/>
    </row>
    <row r="14" spans="1:12" x14ac:dyDescent="0.2">
      <c r="A14" s="158">
        <f t="shared" si="0"/>
        <v>5</v>
      </c>
      <c r="B14" s="104"/>
      <c r="C14" s="36"/>
      <c r="D14" s="105"/>
      <c r="E14" s="36"/>
      <c r="F14" s="106"/>
      <c r="G14" s="106"/>
      <c r="H14" s="106"/>
      <c r="I14" s="282"/>
    </row>
    <row r="15" spans="1:12" x14ac:dyDescent="0.2">
      <c r="A15" s="162">
        <f t="shared" si="0"/>
        <v>6</v>
      </c>
      <c r="B15" s="104"/>
      <c r="C15" s="105"/>
      <c r="D15" s="105"/>
      <c r="E15" s="105"/>
      <c r="F15" s="106"/>
      <c r="G15" s="106"/>
      <c r="H15" s="106"/>
      <c r="I15" s="282"/>
    </row>
    <row r="16" spans="1:12" x14ac:dyDescent="0.2">
      <c r="A16" s="158">
        <f t="shared" si="0"/>
        <v>7</v>
      </c>
      <c r="B16" s="104"/>
      <c r="C16" s="36"/>
      <c r="D16" s="105"/>
      <c r="E16" s="36"/>
      <c r="F16" s="106"/>
      <c r="G16" s="106"/>
      <c r="H16" s="106"/>
      <c r="I16" s="282"/>
    </row>
    <row r="17" spans="1:9" x14ac:dyDescent="0.2">
      <c r="A17" s="159">
        <f t="shared" si="0"/>
        <v>8</v>
      </c>
      <c r="B17" s="160"/>
      <c r="C17" s="161"/>
      <c r="D17" s="105"/>
      <c r="E17" s="161"/>
      <c r="F17" s="150"/>
      <c r="G17" s="161"/>
      <c r="H17" s="150"/>
      <c r="I17" s="282"/>
    </row>
    <row r="18" spans="1:9" x14ac:dyDescent="0.2">
      <c r="A18" s="162">
        <f t="shared" si="0"/>
        <v>9</v>
      </c>
      <c r="B18" s="104"/>
      <c r="C18" s="105"/>
      <c r="D18" s="105"/>
      <c r="E18" s="105"/>
      <c r="F18" s="106"/>
      <c r="G18" s="106"/>
      <c r="H18" s="106"/>
      <c r="I18" s="282"/>
    </row>
    <row r="19" spans="1:9" ht="16" thickBot="1" x14ac:dyDescent="0.25">
      <c r="A19" s="115">
        <f t="shared" si="0"/>
        <v>10</v>
      </c>
      <c r="B19" s="109"/>
      <c r="C19" s="110"/>
      <c r="D19" s="148"/>
      <c r="E19" s="163"/>
      <c r="F19" s="163"/>
      <c r="G19" s="164"/>
      <c r="H19" s="164"/>
      <c r="I19" s="291"/>
    </row>
    <row r="20" spans="1:9" ht="17" thickBot="1" x14ac:dyDescent="0.25">
      <c r="A20" s="326"/>
      <c r="H20" s="116" t="str">
        <f>"Total "&amp;LEFT(A7,2)</f>
        <v>Total I5</v>
      </c>
      <c r="I20" s="156">
        <f>SUM(I10:I19)</f>
        <v>0</v>
      </c>
    </row>
    <row r="21" spans="1:9" ht="16" x14ac:dyDescent="0.2">
      <c r="A21" s="45"/>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pageSetUpPr fitToPage="1"/>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7" t="str">
        <f>'Descriere indicatori'!B9&amp;". "&amp;'Descriere indicatori'!C9</f>
        <v xml:space="preserve">I6. Articole in extenso în reviste ştiinţifice indexate ERIH şi clasificate în categoria NAT </v>
      </c>
      <c r="B7" s="417"/>
      <c r="C7" s="417"/>
      <c r="D7" s="417"/>
      <c r="E7" s="417"/>
      <c r="F7" s="417"/>
      <c r="G7" s="417"/>
      <c r="H7" s="417"/>
      <c r="I7" s="417"/>
    </row>
    <row r="8" spans="1:12" ht="16" thickBot="1" x14ac:dyDescent="0.25">
      <c r="A8" s="64"/>
      <c r="B8" s="64"/>
      <c r="C8" s="64"/>
      <c r="D8" s="64"/>
      <c r="E8" s="64"/>
      <c r="F8" s="64"/>
      <c r="G8" s="64"/>
      <c r="H8" s="64"/>
      <c r="I8" s="64"/>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167">
        <v>1</v>
      </c>
      <c r="B10" s="99"/>
      <c r="C10" s="99"/>
      <c r="D10" s="99"/>
      <c r="E10" s="100"/>
      <c r="F10" s="101"/>
      <c r="G10" s="101"/>
      <c r="H10" s="101"/>
      <c r="I10" s="287"/>
      <c r="K10" s="241">
        <v>5</v>
      </c>
      <c r="L10" s="339" t="s">
        <v>248</v>
      </c>
    </row>
    <row r="11" spans="1:12" x14ac:dyDescent="0.2">
      <c r="A11" s="168">
        <f>A10+1</f>
        <v>2</v>
      </c>
      <c r="B11" s="103"/>
      <c r="C11" s="104"/>
      <c r="D11" s="103"/>
      <c r="E11" s="105"/>
      <c r="F11" s="106"/>
      <c r="G11" s="107"/>
      <c r="H11" s="107"/>
      <c r="I11" s="282"/>
    </row>
    <row r="12" spans="1:12" x14ac:dyDescent="0.2">
      <c r="A12" s="168">
        <f t="shared" ref="A12:A19" si="0">A11+1</f>
        <v>3</v>
      </c>
      <c r="B12" s="104"/>
      <c r="C12" s="104"/>
      <c r="D12" s="104"/>
      <c r="E12" s="105"/>
      <c r="F12" s="106"/>
      <c r="G12" s="107"/>
      <c r="H12" s="107"/>
      <c r="I12" s="282"/>
    </row>
    <row r="13" spans="1:12" x14ac:dyDescent="0.2">
      <c r="A13" s="168">
        <f t="shared" si="0"/>
        <v>4</v>
      </c>
      <c r="B13" s="104"/>
      <c r="C13" s="104"/>
      <c r="D13" s="104"/>
      <c r="E13" s="105"/>
      <c r="F13" s="106"/>
      <c r="G13" s="106"/>
      <c r="H13" s="106"/>
      <c r="I13" s="282"/>
    </row>
    <row r="14" spans="1:12" x14ac:dyDescent="0.2">
      <c r="A14" s="168">
        <f t="shared" si="0"/>
        <v>5</v>
      </c>
      <c r="B14" s="104"/>
      <c r="C14" s="104"/>
      <c r="D14" s="104"/>
      <c r="E14" s="105"/>
      <c r="F14" s="106"/>
      <c r="G14" s="106"/>
      <c r="H14" s="106"/>
      <c r="I14" s="282"/>
    </row>
    <row r="15" spans="1:12" x14ac:dyDescent="0.2">
      <c r="A15" s="168">
        <f t="shared" si="0"/>
        <v>6</v>
      </c>
      <c r="B15" s="104"/>
      <c r="C15" s="104"/>
      <c r="D15" s="104"/>
      <c r="E15" s="105"/>
      <c r="F15" s="106"/>
      <c r="G15" s="106"/>
      <c r="H15" s="106"/>
      <c r="I15" s="282"/>
    </row>
    <row r="16" spans="1:12" x14ac:dyDescent="0.2">
      <c r="A16" s="168">
        <f t="shared" si="0"/>
        <v>7</v>
      </c>
      <c r="B16" s="104"/>
      <c r="C16" s="104"/>
      <c r="D16" s="104"/>
      <c r="E16" s="105"/>
      <c r="F16" s="106"/>
      <c r="G16" s="106"/>
      <c r="H16" s="106"/>
      <c r="I16" s="282"/>
    </row>
    <row r="17" spans="1:9" x14ac:dyDescent="0.2">
      <c r="A17" s="168">
        <f t="shared" si="0"/>
        <v>8</v>
      </c>
      <c r="B17" s="104"/>
      <c r="C17" s="104"/>
      <c r="D17" s="104"/>
      <c r="E17" s="105"/>
      <c r="F17" s="106"/>
      <c r="G17" s="106"/>
      <c r="H17" s="106"/>
      <c r="I17" s="282"/>
    </row>
    <row r="18" spans="1:9" x14ac:dyDescent="0.2">
      <c r="A18" s="168">
        <f t="shared" si="0"/>
        <v>9</v>
      </c>
      <c r="B18" s="104"/>
      <c r="C18" s="104"/>
      <c r="D18" s="104"/>
      <c r="E18" s="105"/>
      <c r="F18" s="106"/>
      <c r="G18" s="106"/>
      <c r="H18" s="106"/>
      <c r="I18" s="282"/>
    </row>
    <row r="19" spans="1:9" ht="16" thickBot="1" x14ac:dyDescent="0.25">
      <c r="A19" s="169">
        <f t="shared" si="0"/>
        <v>10</v>
      </c>
      <c r="B19" s="109"/>
      <c r="C19" s="109"/>
      <c r="D19" s="109"/>
      <c r="E19" s="110"/>
      <c r="F19" s="111"/>
      <c r="G19" s="111"/>
      <c r="H19" s="111"/>
      <c r="I19" s="283"/>
    </row>
    <row r="20" spans="1:9" ht="16" thickBot="1" x14ac:dyDescent="0.25">
      <c r="A20" s="325"/>
      <c r="B20" s="113"/>
      <c r="C20" s="113"/>
      <c r="D20" s="113"/>
      <c r="E20" s="113"/>
      <c r="F20" s="113"/>
      <c r="G20" s="113"/>
      <c r="H20" s="116" t="str">
        <f>"Total "&amp;LEFT(A7,2)</f>
        <v>Total I6</v>
      </c>
      <c r="I20" s="11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pageSetUpPr fitToPage="1"/>
  </sheetPr>
  <dimension ref="A1:L24"/>
  <sheetViews>
    <sheetView topLeftCell="A5" workbookViewId="0">
      <selection activeCell="N17" sqref="N17"/>
    </sheetView>
  </sheetViews>
  <sheetFormatPr baseColWidth="10" defaultColWidth="8.83203125" defaultRowHeight="15" x14ac:dyDescent="0.2"/>
  <cols>
    <col min="1" max="1" width="5.1640625" customWidth="1"/>
    <col min="2" max="2" width="22.1640625" customWidth="1"/>
    <col min="3" max="3" width="53.1640625" bestFit="1" customWidth="1"/>
    <col min="4" max="4" width="30.1640625" customWidth="1"/>
    <col min="5" max="5" width="16" customWidth="1"/>
    <col min="6" max="6" width="6.83203125" customWidth="1"/>
    <col min="7" max="7" width="10.5" customWidth="1"/>
    <col min="8" max="8" width="10" customWidth="1"/>
    <col min="9" max="9" width="9.6640625" customWidth="1"/>
  </cols>
  <sheetData>
    <row r="1" spans="1:12" ht="16" x14ac:dyDescent="0.2">
      <c r="A1" s="237" t="str">
        <f>'Date initiale'!C3</f>
        <v>Universitatea de Arhitectură și Urbanism "Ion Mincu" București</v>
      </c>
      <c r="B1" s="237"/>
      <c r="C1" s="237"/>
      <c r="D1" s="6"/>
      <c r="E1" s="6"/>
      <c r="F1" s="6"/>
      <c r="G1" s="6"/>
      <c r="H1" s="6"/>
      <c r="I1" s="6"/>
      <c r="J1" s="6"/>
    </row>
    <row r="2" spans="1:12" ht="16" x14ac:dyDescent="0.2">
      <c r="A2" s="237" t="str">
        <f>'Date initiale'!B4&amp;" "&amp;'Date initiale'!C4</f>
        <v>Facultatea ARHITECTURA</v>
      </c>
      <c r="B2" s="237"/>
      <c r="C2" s="237"/>
      <c r="D2" s="6"/>
      <c r="E2" s="6"/>
      <c r="F2" s="6"/>
      <c r="G2" s="6"/>
      <c r="H2" s="6"/>
      <c r="I2" s="6"/>
      <c r="J2" s="6"/>
    </row>
    <row r="3" spans="1:12" ht="16" x14ac:dyDescent="0.2">
      <c r="A3" s="237" t="str">
        <f>'Date initiale'!B5&amp;" "&amp;'Date initiale'!C5</f>
        <v>Departamentul Sinteza Proiectarii de Arhitectura</v>
      </c>
      <c r="B3" s="237"/>
      <c r="C3" s="237"/>
      <c r="D3" s="6"/>
      <c r="E3" s="6"/>
      <c r="F3" s="6"/>
      <c r="G3" s="6"/>
      <c r="H3" s="6"/>
      <c r="I3" s="6"/>
      <c r="J3" s="6"/>
    </row>
    <row r="4" spans="1:12" ht="16" x14ac:dyDescent="0.2">
      <c r="A4" s="239" t="str">
        <f>'Date initiale'!C6&amp;", "&amp;'Date initiale'!C7</f>
        <v>Nicula Alexandru Dan Vladimir, 25</v>
      </c>
      <c r="B4" s="239"/>
      <c r="C4" s="239"/>
      <c r="D4" s="6"/>
      <c r="E4" s="6"/>
      <c r="F4" s="6"/>
      <c r="G4" s="6"/>
      <c r="H4" s="6"/>
      <c r="I4" s="6"/>
      <c r="J4" s="6"/>
    </row>
    <row r="5" spans="1:12" ht="16" x14ac:dyDescent="0.2">
      <c r="A5" s="239"/>
      <c r="B5" s="239"/>
      <c r="C5" s="239"/>
      <c r="D5" s="6"/>
      <c r="E5" s="6"/>
      <c r="F5" s="6"/>
      <c r="G5" s="6"/>
      <c r="H5" s="6"/>
      <c r="I5" s="6"/>
      <c r="J5" s="6"/>
    </row>
    <row r="6" spans="1:12" ht="16" x14ac:dyDescent="0.2">
      <c r="A6" s="418" t="s">
        <v>110</v>
      </c>
      <c r="B6" s="418"/>
      <c r="C6" s="418"/>
      <c r="D6" s="418"/>
      <c r="E6" s="418"/>
      <c r="F6" s="418"/>
      <c r="G6" s="418"/>
      <c r="H6" s="418"/>
      <c r="I6" s="418"/>
      <c r="J6" s="6"/>
    </row>
    <row r="7" spans="1:12" ht="16" x14ac:dyDescent="0.2">
      <c r="A7" s="417" t="str">
        <f>'Descriere indicatori'!B10&amp;". "&amp;'Descriere indicatori'!C10</f>
        <v xml:space="preserve">I7. Articole in extenso în reviste ştiinţifice recunoscute în domenii conexe* </v>
      </c>
      <c r="B7" s="417"/>
      <c r="C7" s="417"/>
      <c r="D7" s="417"/>
      <c r="E7" s="417"/>
      <c r="F7" s="417"/>
      <c r="G7" s="417"/>
      <c r="H7" s="417"/>
      <c r="I7" s="417"/>
      <c r="J7" s="6"/>
    </row>
    <row r="8" spans="1:12" ht="17" thickBot="1" x14ac:dyDescent="0.25">
      <c r="A8" s="166"/>
      <c r="B8" s="166"/>
      <c r="C8" s="166"/>
      <c r="D8" s="166"/>
      <c r="E8" s="166"/>
      <c r="F8" s="166"/>
      <c r="G8" s="166"/>
      <c r="H8" s="166"/>
      <c r="I8" s="166"/>
      <c r="J8" s="6"/>
    </row>
    <row r="9" spans="1:12" ht="33" thickBot="1" x14ac:dyDescent="0.25">
      <c r="A9" s="151" t="s">
        <v>55</v>
      </c>
      <c r="B9" s="152" t="s">
        <v>83</v>
      </c>
      <c r="C9" s="152" t="s">
        <v>52</v>
      </c>
      <c r="D9" s="152" t="s">
        <v>57</v>
      </c>
      <c r="E9" s="152" t="s">
        <v>80</v>
      </c>
      <c r="F9" s="153" t="s">
        <v>87</v>
      </c>
      <c r="G9" s="152" t="s">
        <v>58</v>
      </c>
      <c r="H9" s="152" t="s">
        <v>111</v>
      </c>
      <c r="I9" s="154" t="s">
        <v>90</v>
      </c>
      <c r="J9" s="6"/>
      <c r="K9" s="240" t="s">
        <v>108</v>
      </c>
    </row>
    <row r="10" spans="1:12" ht="32" customHeight="1" x14ac:dyDescent="0.2">
      <c r="A10" s="344">
        <v>1</v>
      </c>
      <c r="B10" s="345"/>
      <c r="C10" s="346"/>
      <c r="D10" s="346"/>
      <c r="E10" s="346"/>
      <c r="F10" s="141"/>
      <c r="G10" s="107"/>
      <c r="H10" s="172"/>
      <c r="I10" s="287"/>
      <c r="J10" s="6"/>
      <c r="K10" s="241">
        <v>5</v>
      </c>
      <c r="L10" s="339" t="s">
        <v>248</v>
      </c>
    </row>
    <row r="11" spans="1:12" ht="32" customHeight="1" x14ac:dyDescent="0.2">
      <c r="A11" s="177">
        <f>A10+1</f>
        <v>2</v>
      </c>
      <c r="B11" s="347"/>
      <c r="C11" s="137"/>
      <c r="D11" s="137"/>
      <c r="E11" s="36"/>
      <c r="F11" s="107"/>
      <c r="G11" s="107"/>
      <c r="H11" s="107"/>
      <c r="I11" s="282"/>
      <c r="J11" s="42"/>
    </row>
    <row r="12" spans="1:12" ht="32" customHeight="1" x14ac:dyDescent="0.2">
      <c r="A12" s="177">
        <f t="shared" ref="A12:A19" si="0">A11+1</f>
        <v>3</v>
      </c>
      <c r="B12" s="352"/>
      <c r="C12" s="137"/>
      <c r="D12" s="135"/>
      <c r="E12" s="36"/>
      <c r="F12" s="107"/>
      <c r="G12" s="107"/>
      <c r="H12" s="107"/>
      <c r="I12" s="282"/>
      <c r="J12" s="42"/>
    </row>
    <row r="13" spans="1:12" ht="32" customHeight="1" x14ac:dyDescent="0.2">
      <c r="A13" s="177">
        <f t="shared" si="0"/>
        <v>4</v>
      </c>
      <c r="B13" s="352"/>
      <c r="C13" s="137"/>
      <c r="D13" s="135"/>
      <c r="E13" s="36"/>
      <c r="F13" s="107"/>
      <c r="G13" s="107"/>
      <c r="H13" s="107"/>
      <c r="I13" s="282"/>
      <c r="J13" s="6"/>
    </row>
    <row r="14" spans="1:12" ht="32" customHeight="1" x14ac:dyDescent="0.2">
      <c r="A14" s="177">
        <f t="shared" si="0"/>
        <v>5</v>
      </c>
      <c r="B14" s="355"/>
      <c r="C14" s="137"/>
      <c r="D14" s="135"/>
      <c r="E14" s="36"/>
      <c r="F14" s="107"/>
      <c r="G14" s="107"/>
      <c r="H14" s="107"/>
      <c r="I14" s="282"/>
      <c r="J14" s="6"/>
    </row>
    <row r="15" spans="1:12" ht="32" customHeight="1" x14ac:dyDescent="0.2">
      <c r="A15" s="354">
        <f t="shared" si="0"/>
        <v>6</v>
      </c>
      <c r="B15" s="347"/>
      <c r="C15" s="137"/>
      <c r="D15" s="135"/>
      <c r="E15" s="36"/>
      <c r="F15" s="107"/>
      <c r="G15" s="107"/>
      <c r="H15" s="107"/>
      <c r="I15" s="282"/>
      <c r="J15" s="6"/>
    </row>
    <row r="16" spans="1:12" ht="32" customHeight="1" x14ac:dyDescent="0.2">
      <c r="A16" s="354">
        <f t="shared" si="0"/>
        <v>7</v>
      </c>
      <c r="B16" s="352"/>
      <c r="C16" s="137"/>
      <c r="D16" s="135"/>
      <c r="E16" s="36"/>
      <c r="F16" s="107"/>
      <c r="G16" s="107"/>
      <c r="H16" s="107"/>
      <c r="I16" s="282"/>
      <c r="J16" s="6"/>
    </row>
    <row r="17" spans="1:10" ht="32" customHeight="1" x14ac:dyDescent="0.2">
      <c r="A17" s="144">
        <f t="shared" si="0"/>
        <v>8</v>
      </c>
      <c r="B17" s="352"/>
      <c r="C17" s="137"/>
      <c r="D17" s="135"/>
      <c r="E17" s="36"/>
      <c r="F17" s="107"/>
      <c r="G17" s="107"/>
      <c r="H17" s="107"/>
      <c r="I17" s="353"/>
      <c r="J17" s="6"/>
    </row>
    <row r="18" spans="1:10" ht="32" customHeight="1" x14ac:dyDescent="0.2">
      <c r="A18" s="144">
        <f t="shared" si="0"/>
        <v>9</v>
      </c>
      <c r="B18" s="348"/>
      <c r="C18" s="137"/>
      <c r="D18" s="105"/>
      <c r="E18" s="36"/>
      <c r="F18" s="106"/>
      <c r="G18" s="107"/>
      <c r="H18" s="107"/>
      <c r="I18" s="282"/>
      <c r="J18" s="6"/>
    </row>
    <row r="19" spans="1:10" ht="32" customHeight="1" thickBot="1" x14ac:dyDescent="0.25">
      <c r="A19" s="170">
        <f t="shared" si="0"/>
        <v>10</v>
      </c>
      <c r="B19" s="358"/>
      <c r="C19" s="110"/>
      <c r="D19" s="110"/>
      <c r="E19" s="174"/>
      <c r="F19" s="111"/>
      <c r="G19" s="111"/>
      <c r="H19" s="111"/>
      <c r="I19" s="283"/>
      <c r="J19" s="6"/>
    </row>
    <row r="20" spans="1:10" ht="17" thickBot="1" x14ac:dyDescent="0.25">
      <c r="A20" s="175"/>
      <c r="B20" s="113"/>
      <c r="C20" s="113"/>
      <c r="D20" s="113"/>
      <c r="E20" s="113"/>
      <c r="F20" s="113"/>
      <c r="G20" s="113"/>
      <c r="H20" s="356" t="str">
        <f>"Total "&amp;LEFT(A7,2)</f>
        <v>Total I7</v>
      </c>
      <c r="I20" s="357">
        <f>SUM(I10:I19)</f>
        <v>0</v>
      </c>
      <c r="J20" s="6"/>
    </row>
    <row r="21" spans="1:10" x14ac:dyDescent="0.2">
      <c r="A21" s="38"/>
      <c r="B21" s="38"/>
      <c r="C21" s="38"/>
      <c r="D21" s="38"/>
      <c r="E21" s="38"/>
      <c r="F21" s="38"/>
      <c r="G21" s="38"/>
      <c r="H21" s="38"/>
      <c r="I21" s="39"/>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10" x14ac:dyDescent="0.2">
      <c r="A23" s="38"/>
    </row>
    <row r="24" spans="1:10" x14ac:dyDescent="0.2">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7" t="str">
        <f>'Descriere indicatori'!B11&amp;". "&amp;'Descriere indicatori'!C11</f>
        <v xml:space="preserve">I8. Studii in extenso apărute în volume colective publicate la edituri de prestigiu internaţional* </v>
      </c>
      <c r="B7" s="417"/>
      <c r="C7" s="417"/>
      <c r="D7" s="417"/>
      <c r="E7" s="417"/>
      <c r="F7" s="417"/>
      <c r="G7" s="417"/>
      <c r="H7" s="417"/>
      <c r="I7" s="417"/>
    </row>
    <row r="8" spans="1:12" ht="16" thickBot="1" x14ac:dyDescent="0.25">
      <c r="A8" s="64"/>
      <c r="B8" s="64"/>
      <c r="C8" s="64"/>
      <c r="D8" s="64"/>
      <c r="E8" s="64"/>
      <c r="F8" s="64"/>
      <c r="G8" s="64"/>
      <c r="H8" s="64"/>
      <c r="I8" s="64"/>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98">
        <v>1</v>
      </c>
      <c r="B10" s="99"/>
      <c r="C10" s="99"/>
      <c r="D10" s="99"/>
      <c r="E10" s="100"/>
      <c r="F10" s="101"/>
      <c r="G10" s="101"/>
      <c r="H10" s="101"/>
      <c r="I10" s="287"/>
      <c r="K10" s="241">
        <v>10</v>
      </c>
      <c r="L10" s="339" t="s">
        <v>249</v>
      </c>
    </row>
    <row r="11" spans="1:12" x14ac:dyDescent="0.2">
      <c r="A11" s="162">
        <f>A10+1</f>
        <v>2</v>
      </c>
      <c r="B11" s="160"/>
      <c r="C11" s="104"/>
      <c r="D11" s="160"/>
      <c r="E11" s="105"/>
      <c r="F11" s="106"/>
      <c r="G11" s="106"/>
      <c r="H11" s="106"/>
      <c r="I11" s="282"/>
    </row>
    <row r="12" spans="1:12" x14ac:dyDescent="0.2">
      <c r="A12" s="162">
        <f t="shared" ref="A12:A18" si="0">A11+1</f>
        <v>3</v>
      </c>
      <c r="B12" s="104"/>
      <c r="C12" s="104"/>
      <c r="D12" s="104"/>
      <c r="E12" s="105"/>
      <c r="F12" s="106"/>
      <c r="G12" s="106"/>
      <c r="H12" s="106"/>
      <c r="I12" s="282"/>
    </row>
    <row r="13" spans="1:12" x14ac:dyDescent="0.2">
      <c r="A13" s="162">
        <f t="shared" si="0"/>
        <v>4</v>
      </c>
      <c r="B13" s="104"/>
      <c r="C13" s="104"/>
      <c r="D13" s="104"/>
      <c r="E13" s="105"/>
      <c r="F13" s="106"/>
      <c r="G13" s="106"/>
      <c r="H13" s="106"/>
      <c r="I13" s="282"/>
    </row>
    <row r="14" spans="1:12" x14ac:dyDescent="0.2">
      <c r="A14" s="162">
        <f t="shared" si="0"/>
        <v>5</v>
      </c>
      <c r="B14" s="104"/>
      <c r="C14" s="104"/>
      <c r="D14" s="104"/>
      <c r="E14" s="105"/>
      <c r="F14" s="106"/>
      <c r="G14" s="106"/>
      <c r="H14" s="106"/>
      <c r="I14" s="282"/>
    </row>
    <row r="15" spans="1:12" x14ac:dyDescent="0.2">
      <c r="A15" s="162">
        <f t="shared" si="0"/>
        <v>6</v>
      </c>
      <c r="B15" s="104"/>
      <c r="C15" s="104"/>
      <c r="D15" s="104"/>
      <c r="E15" s="105"/>
      <c r="F15" s="106"/>
      <c r="G15" s="106"/>
      <c r="H15" s="106"/>
      <c r="I15" s="282"/>
    </row>
    <row r="16" spans="1:12" x14ac:dyDescent="0.2">
      <c r="A16" s="162">
        <f t="shared" si="0"/>
        <v>7</v>
      </c>
      <c r="B16" s="104"/>
      <c r="C16" s="104"/>
      <c r="D16" s="104"/>
      <c r="E16" s="105"/>
      <c r="F16" s="106"/>
      <c r="G16" s="106"/>
      <c r="H16" s="106"/>
      <c r="I16" s="282"/>
    </row>
    <row r="17" spans="1:10" x14ac:dyDescent="0.2">
      <c r="A17" s="162">
        <f t="shared" si="0"/>
        <v>8</v>
      </c>
      <c r="B17" s="104"/>
      <c r="C17" s="104"/>
      <c r="D17" s="104"/>
      <c r="E17" s="105"/>
      <c r="F17" s="106"/>
      <c r="G17" s="106"/>
      <c r="H17" s="106"/>
      <c r="I17" s="282"/>
    </row>
    <row r="18" spans="1:10" x14ac:dyDescent="0.2">
      <c r="A18" s="162">
        <f t="shared" si="0"/>
        <v>9</v>
      </c>
      <c r="B18" s="104"/>
      <c r="C18" s="104"/>
      <c r="D18" s="104"/>
      <c r="E18" s="105"/>
      <c r="F18" s="106"/>
      <c r="G18" s="106"/>
      <c r="H18" s="106"/>
      <c r="I18" s="282"/>
    </row>
    <row r="19" spans="1:10" ht="16" thickBot="1" x14ac:dyDescent="0.25">
      <c r="A19" s="115">
        <f>A18+1</f>
        <v>10</v>
      </c>
      <c r="B19" s="109"/>
      <c r="C19" s="109"/>
      <c r="D19" s="109"/>
      <c r="E19" s="110"/>
      <c r="F19" s="111"/>
      <c r="G19" s="111"/>
      <c r="H19" s="111"/>
      <c r="I19" s="283"/>
    </row>
    <row r="20" spans="1:10" ht="17" thickBot="1" x14ac:dyDescent="0.25">
      <c r="A20" s="324"/>
      <c r="B20" s="113"/>
      <c r="C20" s="113"/>
      <c r="D20" s="113"/>
      <c r="E20" s="113"/>
      <c r="F20" s="113"/>
      <c r="G20" s="113"/>
      <c r="H20" s="116" t="str">
        <f>"Total "&amp;LEFT(A7,2)</f>
        <v>Total I8</v>
      </c>
      <c r="I20" s="117">
        <f>SUM(I10:I19)</f>
        <v>0</v>
      </c>
      <c r="J20" s="6"/>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10"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15.75" customHeight="1" x14ac:dyDescent="0.2">
      <c r="A7" s="417" t="str">
        <f>'Descriere indicatori'!B12&amp;". "&amp;'Descriere indicatori'!C12</f>
        <v xml:space="preserve">I9. Studii in extenso apărute în volume colective publicate la edituri de prestigiu naţional* </v>
      </c>
      <c r="B7" s="417"/>
      <c r="C7" s="417"/>
      <c r="D7" s="417"/>
      <c r="E7" s="417"/>
      <c r="F7" s="417"/>
      <c r="G7" s="417"/>
      <c r="H7" s="417"/>
      <c r="I7" s="417"/>
      <c r="J7" s="176"/>
    </row>
    <row r="8" spans="1:12" ht="17" thickBot="1" x14ac:dyDescent="0.25">
      <c r="A8" s="51"/>
      <c r="B8" s="51"/>
      <c r="C8" s="51"/>
      <c r="D8" s="51"/>
      <c r="E8" s="51"/>
      <c r="F8" s="51"/>
      <c r="G8" s="64"/>
      <c r="H8" s="51"/>
      <c r="I8" s="51"/>
      <c r="J8" s="51"/>
    </row>
    <row r="9" spans="1:12" ht="33" thickBot="1" x14ac:dyDescent="0.25">
      <c r="A9" s="151" t="s">
        <v>55</v>
      </c>
      <c r="B9" s="152" t="s">
        <v>83</v>
      </c>
      <c r="C9" s="152" t="s">
        <v>56</v>
      </c>
      <c r="D9" s="152" t="s">
        <v>57</v>
      </c>
      <c r="E9" s="152" t="s">
        <v>80</v>
      </c>
      <c r="F9" s="153" t="s">
        <v>87</v>
      </c>
      <c r="G9" s="152" t="s">
        <v>58</v>
      </c>
      <c r="H9" s="152" t="s">
        <v>111</v>
      </c>
      <c r="I9" s="154" t="s">
        <v>90</v>
      </c>
      <c r="K9" s="240" t="s">
        <v>108</v>
      </c>
    </row>
    <row r="10" spans="1:12" x14ac:dyDescent="0.2">
      <c r="A10" s="157">
        <v>1</v>
      </c>
      <c r="B10" s="171"/>
      <c r="C10" s="171"/>
      <c r="D10" s="171"/>
      <c r="E10" s="140"/>
      <c r="F10" s="141"/>
      <c r="G10" s="101"/>
      <c r="H10" s="141"/>
      <c r="I10" s="287"/>
      <c r="K10" s="241">
        <v>7</v>
      </c>
      <c r="L10" s="339" t="s">
        <v>249</v>
      </c>
    </row>
    <row r="11" spans="1:12" x14ac:dyDescent="0.2">
      <c r="A11" s="177">
        <f>A10+1</f>
        <v>2</v>
      </c>
      <c r="B11" s="160"/>
      <c r="C11" s="160"/>
      <c r="D11" s="160"/>
      <c r="E11" s="173"/>
      <c r="F11" s="106"/>
      <c r="G11" s="106"/>
      <c r="H11" s="106"/>
      <c r="I11" s="282"/>
    </row>
    <row r="12" spans="1:12" x14ac:dyDescent="0.2">
      <c r="A12" s="177">
        <f t="shared" ref="A12:A19" si="0">A11+1</f>
        <v>3</v>
      </c>
      <c r="B12" s="160"/>
      <c r="C12" s="104"/>
      <c r="D12" s="160"/>
      <c r="E12" s="173"/>
      <c r="F12" s="106"/>
      <c r="G12" s="106"/>
      <c r="H12" s="106"/>
      <c r="I12" s="282"/>
    </row>
    <row r="13" spans="1:12" x14ac:dyDescent="0.2">
      <c r="A13" s="177">
        <f t="shared" si="0"/>
        <v>4</v>
      </c>
      <c r="B13" s="160"/>
      <c r="C13" s="104"/>
      <c r="D13" s="160"/>
      <c r="E13" s="173"/>
      <c r="F13" s="106"/>
      <c r="G13" s="106"/>
      <c r="H13" s="106"/>
      <c r="I13" s="282"/>
    </row>
    <row r="14" spans="1:12" x14ac:dyDescent="0.2">
      <c r="A14" s="177">
        <f t="shared" si="0"/>
        <v>5</v>
      </c>
      <c r="B14" s="178"/>
      <c r="C14" s="178"/>
      <c r="D14" s="178"/>
      <c r="E14" s="178"/>
      <c r="F14" s="178"/>
      <c r="G14" s="106"/>
      <c r="H14" s="178"/>
      <c r="I14" s="293"/>
    </row>
    <row r="15" spans="1:12" x14ac:dyDescent="0.2">
      <c r="A15" s="177">
        <f t="shared" si="0"/>
        <v>6</v>
      </c>
      <c r="B15" s="178"/>
      <c r="C15" s="178"/>
      <c r="D15" s="178"/>
      <c r="E15" s="178"/>
      <c r="F15" s="178"/>
      <c r="G15" s="106"/>
      <c r="H15" s="178"/>
      <c r="I15" s="293"/>
    </row>
    <row r="16" spans="1:12" x14ac:dyDescent="0.2">
      <c r="A16" s="177">
        <f t="shared" si="0"/>
        <v>7</v>
      </c>
      <c r="B16" s="178"/>
      <c r="C16" s="178"/>
      <c r="D16" s="178"/>
      <c r="E16" s="178"/>
      <c r="F16" s="178"/>
      <c r="G16" s="106"/>
      <c r="H16" s="178"/>
      <c r="I16" s="293"/>
    </row>
    <row r="17" spans="1:10" x14ac:dyDescent="0.2">
      <c r="A17" s="177">
        <f t="shared" si="0"/>
        <v>8</v>
      </c>
      <c r="B17" s="178"/>
      <c r="C17" s="178"/>
      <c r="D17" s="178"/>
      <c r="E17" s="178"/>
      <c r="F17" s="178"/>
      <c r="G17" s="106"/>
      <c r="H17" s="178"/>
      <c r="I17" s="293"/>
    </row>
    <row r="18" spans="1:10" x14ac:dyDescent="0.2">
      <c r="A18" s="177">
        <f t="shared" si="0"/>
        <v>9</v>
      </c>
      <c r="B18" s="178"/>
      <c r="C18" s="178"/>
      <c r="D18" s="178"/>
      <c r="E18" s="178"/>
      <c r="F18" s="178"/>
      <c r="G18" s="106"/>
      <c r="H18" s="178"/>
      <c r="I18" s="293"/>
    </row>
    <row r="19" spans="1:10" ht="16" thickBot="1" x14ac:dyDescent="0.25">
      <c r="A19" s="146">
        <f t="shared" si="0"/>
        <v>10</v>
      </c>
      <c r="B19" s="179"/>
      <c r="C19" s="179"/>
      <c r="D19" s="179"/>
      <c r="E19" s="179"/>
      <c r="F19" s="179"/>
      <c r="G19" s="111"/>
      <c r="H19" s="179"/>
      <c r="I19" s="294"/>
    </row>
    <row r="20" spans="1:10" ht="17" thickBot="1" x14ac:dyDescent="0.25">
      <c r="A20" s="324"/>
      <c r="B20" s="113"/>
      <c r="C20" s="113"/>
      <c r="D20" s="113"/>
      <c r="E20" s="113"/>
      <c r="F20" s="113"/>
      <c r="G20" s="113"/>
      <c r="H20" s="116" t="str">
        <f>"Total "&amp;LEFT(A7,2)</f>
        <v>Total I9</v>
      </c>
      <c r="I20" s="117">
        <f>SUM(I10:I19)</f>
        <v>0</v>
      </c>
      <c r="J20" s="6"/>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pageSetUpPr fitToPage="1"/>
  </sheetPr>
  <dimension ref="A1:L25"/>
  <sheetViews>
    <sheetView workbookViewId="0">
      <selection activeCell="I12" sqref="I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39" customHeight="1" x14ac:dyDescent="0.2">
      <c r="A7" s="417" t="str">
        <f>'Descriere indicatori'!B13&amp;". "&amp;'Descriere indicatori'!C13</f>
        <v xml:space="preserve">I10. Studii in extenso apărute în volume colective publicate la edituri recunoscute în domeniu*, precum şi studiile aferente proiectelor* </v>
      </c>
      <c r="B7" s="417"/>
      <c r="C7" s="417"/>
      <c r="D7" s="417"/>
      <c r="E7" s="417"/>
      <c r="F7" s="417"/>
      <c r="G7" s="417"/>
      <c r="H7" s="417"/>
      <c r="I7" s="417"/>
    </row>
    <row r="8" spans="1:12" ht="17.25" customHeight="1" thickBot="1" x14ac:dyDescent="0.25">
      <c r="A8" s="33"/>
      <c r="B8" s="51"/>
      <c r="C8" s="51"/>
      <c r="D8" s="51"/>
      <c r="E8" s="51"/>
      <c r="F8" s="51"/>
      <c r="G8" s="51"/>
      <c r="H8" s="51"/>
      <c r="I8" s="51"/>
    </row>
    <row r="9" spans="1:12" ht="33" thickBot="1" x14ac:dyDescent="0.25">
      <c r="A9" s="151" t="s">
        <v>55</v>
      </c>
      <c r="B9" s="152" t="s">
        <v>83</v>
      </c>
      <c r="C9" s="152" t="s">
        <v>56</v>
      </c>
      <c r="D9" s="152" t="s">
        <v>57</v>
      </c>
      <c r="E9" s="152" t="s">
        <v>80</v>
      </c>
      <c r="F9" s="153" t="s">
        <v>87</v>
      </c>
      <c r="G9" s="152" t="s">
        <v>58</v>
      </c>
      <c r="H9" s="152" t="s">
        <v>111</v>
      </c>
      <c r="I9" s="154" t="s">
        <v>90</v>
      </c>
      <c r="K9" s="240" t="s">
        <v>108</v>
      </c>
    </row>
    <row r="10" spans="1:12" ht="48" x14ac:dyDescent="0.2">
      <c r="A10" s="157">
        <v>1</v>
      </c>
      <c r="B10" s="137" t="s">
        <v>387</v>
      </c>
      <c r="C10" s="105" t="s">
        <v>388</v>
      </c>
      <c r="D10" s="137" t="s">
        <v>389</v>
      </c>
      <c r="E10" s="382" t="s">
        <v>390</v>
      </c>
      <c r="F10" s="106">
        <v>2006</v>
      </c>
      <c r="G10" s="106" t="s">
        <v>285</v>
      </c>
      <c r="H10" s="106"/>
      <c r="I10" s="282">
        <v>5</v>
      </c>
      <c r="J10" s="188"/>
      <c r="K10" s="241" t="s">
        <v>160</v>
      </c>
      <c r="L10" s="339" t="s">
        <v>250</v>
      </c>
    </row>
    <row r="11" spans="1:12" ht="32" x14ac:dyDescent="0.2">
      <c r="A11" s="158">
        <f>A10+1</f>
        <v>2</v>
      </c>
      <c r="B11" s="137" t="s">
        <v>391</v>
      </c>
      <c r="C11" s="161" t="s">
        <v>392</v>
      </c>
      <c r="D11" s="105" t="s">
        <v>396</v>
      </c>
      <c r="E11" s="173" t="s">
        <v>394</v>
      </c>
      <c r="F11" s="161" t="s">
        <v>393</v>
      </c>
      <c r="G11" s="161" t="s">
        <v>395</v>
      </c>
      <c r="H11" s="161"/>
      <c r="I11" s="288">
        <v>5</v>
      </c>
      <c r="J11" s="188"/>
      <c r="L11" s="339" t="s">
        <v>251</v>
      </c>
    </row>
    <row r="12" spans="1:12" x14ac:dyDescent="0.2">
      <c r="A12" s="158">
        <f t="shared" ref="A12:A19" si="0">A11+1</f>
        <v>3</v>
      </c>
      <c r="B12" s="137"/>
      <c r="C12" s="137"/>
      <c r="D12" s="137"/>
      <c r="E12" s="36"/>
      <c r="F12" s="106"/>
      <c r="G12" s="106"/>
      <c r="H12" s="106"/>
      <c r="I12" s="282"/>
    </row>
    <row r="13" spans="1:12" x14ac:dyDescent="0.2">
      <c r="A13" s="158">
        <f t="shared" si="0"/>
        <v>4</v>
      </c>
      <c r="B13" s="105"/>
      <c r="C13" s="105"/>
      <c r="D13" s="137"/>
      <c r="E13" s="36"/>
      <c r="F13" s="106"/>
      <c r="G13" s="106"/>
      <c r="H13" s="106"/>
      <c r="I13" s="282"/>
    </row>
    <row r="14" spans="1:12" x14ac:dyDescent="0.2">
      <c r="A14" s="158">
        <f t="shared" si="0"/>
        <v>5</v>
      </c>
      <c r="B14" s="137"/>
      <c r="C14" s="105"/>
      <c r="D14" s="105"/>
      <c r="E14" s="173"/>
      <c r="F14" s="106"/>
      <c r="G14" s="106"/>
      <c r="H14" s="106"/>
      <c r="I14" s="282"/>
    </row>
    <row r="15" spans="1:12" x14ac:dyDescent="0.2">
      <c r="A15" s="158">
        <f t="shared" si="0"/>
        <v>6</v>
      </c>
      <c r="B15" s="160"/>
      <c r="C15" s="160"/>
      <c r="D15" s="160"/>
      <c r="E15" s="173"/>
      <c r="F15" s="106"/>
      <c r="G15" s="106"/>
      <c r="H15" s="106"/>
      <c r="I15" s="282"/>
    </row>
    <row r="16" spans="1:12" x14ac:dyDescent="0.2">
      <c r="A16" s="158">
        <f t="shared" si="0"/>
        <v>7</v>
      </c>
      <c r="B16" s="160"/>
      <c r="C16" s="104"/>
      <c r="D16" s="160"/>
      <c r="E16" s="173"/>
      <c r="F16" s="106"/>
      <c r="G16" s="106"/>
      <c r="H16" s="106"/>
      <c r="I16" s="282"/>
    </row>
    <row r="17" spans="1:9" x14ac:dyDescent="0.2">
      <c r="A17" s="158">
        <f t="shared" si="0"/>
        <v>8</v>
      </c>
      <c r="B17" s="160"/>
      <c r="C17" s="104"/>
      <c r="D17" s="160"/>
      <c r="E17" s="173"/>
      <c r="F17" s="106"/>
      <c r="G17" s="106"/>
      <c r="H17" s="106"/>
      <c r="I17" s="282"/>
    </row>
    <row r="18" spans="1:9" x14ac:dyDescent="0.2">
      <c r="A18" s="158">
        <f t="shared" si="0"/>
        <v>9</v>
      </c>
      <c r="B18" s="173"/>
      <c r="C18" s="36"/>
      <c r="D18" s="36"/>
      <c r="E18" s="36"/>
      <c r="F18" s="106"/>
      <c r="G18" s="106"/>
      <c r="H18" s="106"/>
      <c r="I18" s="282"/>
    </row>
    <row r="19" spans="1:9" ht="16" thickBot="1" x14ac:dyDescent="0.25">
      <c r="A19" s="220">
        <f t="shared" si="0"/>
        <v>10</v>
      </c>
      <c r="B19" s="147"/>
      <c r="C19" s="110"/>
      <c r="D19" s="110"/>
      <c r="E19" s="174"/>
      <c r="F19" s="111"/>
      <c r="G19" s="111"/>
      <c r="H19" s="111"/>
      <c r="I19" s="283"/>
    </row>
    <row r="20" spans="1:9" ht="16" thickBot="1" x14ac:dyDescent="0.25">
      <c r="A20" s="324"/>
      <c r="B20" s="145"/>
      <c r="C20" s="145"/>
      <c r="D20" s="175"/>
      <c r="E20" s="175"/>
      <c r="F20" s="175"/>
      <c r="G20" s="175"/>
      <c r="H20" s="116" t="str">
        <f>"Total "&amp;LEFT(A7,3)</f>
        <v>Total I10</v>
      </c>
      <c r="I20" s="221">
        <f>SUM(I10:I19)</f>
        <v>10</v>
      </c>
    </row>
    <row r="21" spans="1:9" x14ac:dyDescent="0.2">
      <c r="B21" s="15"/>
      <c r="C21" s="17"/>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9" ht="48" customHeight="1" x14ac:dyDescent="0.2">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c r="I23" s="416"/>
    </row>
    <row r="24" spans="1:9" x14ac:dyDescent="0.2">
      <c r="B24" s="17"/>
      <c r="C24" s="17"/>
    </row>
    <row r="25" spans="1:9" x14ac:dyDescent="0.2">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6"/>
  <sheetViews>
    <sheetView topLeftCell="A2" workbookViewId="0">
      <selection activeCell="C11" sqref="C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c r="J6" s="34"/>
    </row>
    <row r="7" spans="1:12" ht="39" customHeight="1" x14ac:dyDescent="0.2">
      <c r="A7" s="41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17"/>
      <c r="C7" s="417"/>
      <c r="D7" s="417"/>
      <c r="E7" s="417"/>
      <c r="F7" s="417"/>
      <c r="G7" s="417"/>
      <c r="H7" s="417"/>
      <c r="I7" s="417"/>
      <c r="J7" s="33"/>
    </row>
    <row r="8" spans="1:12" ht="19.5" customHeight="1" thickBot="1" x14ac:dyDescent="0.25">
      <c r="A8" s="51"/>
      <c r="B8" s="51"/>
      <c r="C8" s="51"/>
      <c r="D8" s="51"/>
      <c r="E8" s="51"/>
      <c r="F8" s="51"/>
      <c r="G8" s="51"/>
      <c r="H8" s="51"/>
      <c r="I8" s="51"/>
      <c r="J8" s="33"/>
    </row>
    <row r="9" spans="1:12" ht="63" customHeight="1" thickBot="1" x14ac:dyDescent="0.25">
      <c r="A9" s="214" t="s">
        <v>55</v>
      </c>
      <c r="B9" s="215" t="s">
        <v>83</v>
      </c>
      <c r="C9" s="216" t="s">
        <v>52</v>
      </c>
      <c r="D9" s="216" t="s">
        <v>134</v>
      </c>
      <c r="E9" s="215" t="s">
        <v>87</v>
      </c>
      <c r="F9" s="216" t="s">
        <v>53</v>
      </c>
      <c r="G9" s="216" t="s">
        <v>79</v>
      </c>
      <c r="H9" s="215" t="s">
        <v>54</v>
      </c>
      <c r="I9" s="202" t="s">
        <v>147</v>
      </c>
      <c r="J9" s="2"/>
      <c r="K9" s="240" t="s">
        <v>108</v>
      </c>
    </row>
    <row r="10" spans="1:12" ht="85" x14ac:dyDescent="0.2">
      <c r="A10" s="54">
        <v>1</v>
      </c>
      <c r="B10" s="27" t="s">
        <v>347</v>
      </c>
      <c r="C10" s="27" t="s">
        <v>348</v>
      </c>
      <c r="D10" s="44" t="s">
        <v>349</v>
      </c>
      <c r="E10" s="52">
        <v>2020</v>
      </c>
      <c r="F10" s="53" t="s">
        <v>350</v>
      </c>
      <c r="G10" s="27" t="s">
        <v>351</v>
      </c>
      <c r="H10" s="27" t="s">
        <v>285</v>
      </c>
      <c r="I10" s="296">
        <v>15</v>
      </c>
      <c r="K10" s="241" t="s">
        <v>161</v>
      </c>
      <c r="L10" s="339" t="s">
        <v>252</v>
      </c>
    </row>
    <row r="11" spans="1:12" ht="16" x14ac:dyDescent="0.2">
      <c r="A11" s="55">
        <f>A10+1</f>
        <v>2</v>
      </c>
      <c r="B11" s="20"/>
      <c r="C11" s="20"/>
      <c r="D11" s="20"/>
      <c r="E11" s="19"/>
      <c r="F11" s="26"/>
      <c r="G11" s="20"/>
      <c r="H11" s="19"/>
      <c r="I11" s="297"/>
    </row>
    <row r="12" spans="1:12" ht="16" x14ac:dyDescent="0.2">
      <c r="A12" s="55">
        <f t="shared" ref="A12:A19" si="0">A11+1</f>
        <v>3</v>
      </c>
      <c r="B12" s="20"/>
      <c r="C12" s="20"/>
      <c r="D12" s="20"/>
      <c r="E12" s="19"/>
      <c r="F12" s="22"/>
      <c r="G12" s="20"/>
      <c r="H12" s="19"/>
      <c r="I12" s="297"/>
    </row>
    <row r="13" spans="1:12" ht="16" x14ac:dyDescent="0.2">
      <c r="A13" s="55">
        <f t="shared" si="0"/>
        <v>4</v>
      </c>
      <c r="B13" s="20"/>
      <c r="C13" s="20"/>
      <c r="D13" s="20"/>
      <c r="E13" s="20"/>
      <c r="F13" s="22"/>
      <c r="G13" s="20"/>
      <c r="H13" s="20"/>
      <c r="I13" s="297"/>
    </row>
    <row r="14" spans="1:12" ht="16" x14ac:dyDescent="0.2">
      <c r="A14" s="55">
        <f t="shared" si="0"/>
        <v>5</v>
      </c>
      <c r="B14" s="20"/>
      <c r="C14" s="20"/>
      <c r="D14" s="20"/>
      <c r="E14" s="20"/>
      <c r="F14" s="20"/>
      <c r="G14" s="20"/>
      <c r="H14" s="20"/>
      <c r="I14" s="297"/>
    </row>
    <row r="15" spans="1:12" ht="16" x14ac:dyDescent="0.2">
      <c r="A15" s="55">
        <f t="shared" si="0"/>
        <v>6</v>
      </c>
      <c r="B15" s="19"/>
      <c r="C15" s="20"/>
      <c r="D15" s="20"/>
      <c r="E15" s="19"/>
      <c r="F15" s="19"/>
      <c r="G15" s="19"/>
      <c r="H15" s="19"/>
      <c r="I15" s="297"/>
    </row>
    <row r="16" spans="1:12" ht="16" x14ac:dyDescent="0.2">
      <c r="A16" s="55">
        <f t="shared" si="0"/>
        <v>7</v>
      </c>
      <c r="B16" s="19"/>
      <c r="C16" s="19"/>
      <c r="D16" s="20"/>
      <c r="E16" s="19"/>
      <c r="F16" s="19"/>
      <c r="G16" s="20"/>
      <c r="H16" s="19"/>
      <c r="I16" s="297"/>
    </row>
    <row r="17" spans="1:10" ht="16" x14ac:dyDescent="0.2">
      <c r="A17" s="55">
        <f t="shared" si="0"/>
        <v>8</v>
      </c>
      <c r="B17" s="20"/>
      <c r="C17" s="20"/>
      <c r="D17" s="20"/>
      <c r="E17" s="19"/>
      <c r="F17" s="19"/>
      <c r="G17" s="20"/>
      <c r="H17" s="19"/>
      <c r="I17" s="297"/>
    </row>
    <row r="18" spans="1:10" ht="16" x14ac:dyDescent="0.2">
      <c r="A18" s="55">
        <f t="shared" si="0"/>
        <v>9</v>
      </c>
      <c r="B18" s="20"/>
      <c r="C18" s="20"/>
      <c r="D18" s="20"/>
      <c r="E18" s="20"/>
      <c r="F18" s="26"/>
      <c r="G18" s="21"/>
      <c r="H18" s="20"/>
      <c r="I18" s="298"/>
      <c r="J18" s="23"/>
    </row>
    <row r="19" spans="1:10" ht="17" thickBot="1" x14ac:dyDescent="0.25">
      <c r="A19" s="56">
        <f t="shared" si="0"/>
        <v>10</v>
      </c>
      <c r="B19" s="43"/>
      <c r="C19" s="57"/>
      <c r="D19" s="43"/>
      <c r="E19" s="43"/>
      <c r="F19" s="57"/>
      <c r="G19" s="57"/>
      <c r="H19" s="57"/>
      <c r="I19" s="299"/>
    </row>
    <row r="20" spans="1:10" ht="17" thickBot="1" x14ac:dyDescent="0.25">
      <c r="A20" s="323"/>
      <c r="D20" s="24"/>
      <c r="E20" s="17"/>
      <c r="H20" s="116" t="str">
        <f>"Total "&amp;LEFT(A7,4)</f>
        <v>Total I11a</v>
      </c>
      <c r="I20" s="343">
        <f>SUM(I10:I19)</f>
        <v>15</v>
      </c>
    </row>
    <row r="21" spans="1:10" ht="16" x14ac:dyDescent="0.2">
      <c r="A21" s="47"/>
      <c r="D21" s="25"/>
      <c r="E21" s="17"/>
    </row>
    <row r="22" spans="1:10" x14ac:dyDescent="0.2">
      <c r="D22" s="25"/>
      <c r="E22" s="17"/>
    </row>
    <row r="23" spans="1:10" x14ac:dyDescent="0.2">
      <c r="D23" s="24"/>
      <c r="E23" s="17"/>
    </row>
    <row r="24" spans="1:10" x14ac:dyDescent="0.2">
      <c r="D24" s="24"/>
      <c r="E24" s="17"/>
    </row>
    <row r="25" spans="1:10" x14ac:dyDescent="0.2">
      <c r="D25" s="24"/>
      <c r="E25" s="17"/>
    </row>
    <row r="26" spans="1:10" x14ac:dyDescent="0.2">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pageSetUpPr fitToPage="1"/>
  </sheetPr>
  <dimension ref="A1:K22"/>
  <sheetViews>
    <sheetView topLeftCell="A5" workbookViewId="0">
      <selection activeCell="C14" sqref="C14"/>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customWidth="1"/>
    <col min="8" max="8" width="9.6640625" customWidth="1"/>
  </cols>
  <sheetData>
    <row r="1" spans="1:11" ht="16" x14ac:dyDescent="0.2">
      <c r="A1" s="237" t="str">
        <f>'Date initiale'!C3</f>
        <v>Universitatea de Arhitectură și Urbanism "Ion Mincu" București</v>
      </c>
      <c r="B1" s="237"/>
      <c r="C1" s="237"/>
      <c r="D1" s="16"/>
    </row>
    <row r="2" spans="1:11" ht="16" x14ac:dyDescent="0.2">
      <c r="A2" s="237" t="str">
        <f>'Date initiale'!B4&amp;" "&amp;'Date initiale'!C4</f>
        <v>Facultatea ARHITECTURA</v>
      </c>
      <c r="B2" s="237"/>
      <c r="C2" s="237"/>
      <c r="D2" s="16"/>
    </row>
    <row r="3" spans="1:11" ht="16" x14ac:dyDescent="0.2">
      <c r="A3" s="237" t="str">
        <f>'Date initiale'!B5&amp;" "&amp;'Date initiale'!C5</f>
        <v>Departamentul Sinteza Proiectarii de Arhitectura</v>
      </c>
      <c r="B3" s="237"/>
      <c r="C3" s="237"/>
      <c r="D3" s="16"/>
    </row>
    <row r="4" spans="1:11" x14ac:dyDescent="0.2">
      <c r="A4" s="113" t="str">
        <f>'Date initiale'!C6&amp;", "&amp;'Date initiale'!C7</f>
        <v>Nicula Alexandru Dan Vladimir, 25</v>
      </c>
      <c r="B4" s="113"/>
      <c r="C4" s="113"/>
    </row>
    <row r="5" spans="1:11" x14ac:dyDescent="0.2">
      <c r="A5" s="113"/>
      <c r="B5" s="113"/>
      <c r="C5" s="113"/>
    </row>
    <row r="6" spans="1:11" ht="16" x14ac:dyDescent="0.2">
      <c r="A6" s="414" t="s">
        <v>110</v>
      </c>
      <c r="B6" s="414"/>
      <c r="C6" s="414"/>
      <c r="D6" s="414"/>
      <c r="E6" s="414"/>
      <c r="F6" s="414"/>
      <c r="G6" s="414"/>
      <c r="H6" s="414"/>
      <c r="I6" s="34"/>
      <c r="J6" s="34"/>
    </row>
    <row r="7" spans="1:11" ht="48" customHeight="1" x14ac:dyDescent="0.2">
      <c r="A7" s="41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17"/>
      <c r="C7" s="417"/>
      <c r="D7" s="417"/>
      <c r="E7" s="417"/>
      <c r="F7" s="417"/>
      <c r="G7" s="417"/>
      <c r="H7" s="417"/>
      <c r="I7" s="176"/>
      <c r="J7" s="176"/>
    </row>
    <row r="8" spans="1:11" ht="21.75" customHeight="1" thickBot="1" x14ac:dyDescent="0.25">
      <c r="A8" s="49"/>
      <c r="B8" s="49"/>
      <c r="C8" s="49"/>
      <c r="D8" s="49"/>
      <c r="E8" s="49"/>
      <c r="F8" s="49"/>
      <c r="G8" s="49"/>
      <c r="H8" s="49"/>
    </row>
    <row r="9" spans="1:11" ht="33" thickBot="1" x14ac:dyDescent="0.25">
      <c r="A9" s="180" t="s">
        <v>55</v>
      </c>
      <c r="B9" s="366" t="s">
        <v>83</v>
      </c>
      <c r="C9" s="366" t="s">
        <v>136</v>
      </c>
      <c r="D9" s="366" t="s">
        <v>137</v>
      </c>
      <c r="E9" s="366" t="s">
        <v>75</v>
      </c>
      <c r="F9" s="366" t="s">
        <v>76</v>
      </c>
      <c r="G9" s="394" t="s">
        <v>135</v>
      </c>
      <c r="H9" s="368" t="s">
        <v>147</v>
      </c>
      <c r="J9" s="240" t="s">
        <v>108</v>
      </c>
    </row>
    <row r="10" spans="1:11" ht="48" x14ac:dyDescent="0.2">
      <c r="A10" s="157">
        <v>1</v>
      </c>
      <c r="B10" s="226" t="s">
        <v>418</v>
      </c>
      <c r="C10" s="226" t="s">
        <v>417</v>
      </c>
      <c r="D10" s="226" t="s">
        <v>416</v>
      </c>
      <c r="E10" s="226">
        <v>2014</v>
      </c>
      <c r="F10" s="226" t="s">
        <v>285</v>
      </c>
      <c r="G10" s="397"/>
      <c r="H10" s="304">
        <v>10</v>
      </c>
      <c r="J10" s="241"/>
    </row>
    <row r="11" spans="1:11" s="365" customFormat="1" ht="32" x14ac:dyDescent="0.2">
      <c r="A11" s="206">
        <v>2</v>
      </c>
      <c r="B11" s="125" t="s">
        <v>391</v>
      </c>
      <c r="C11" s="128" t="s">
        <v>402</v>
      </c>
      <c r="D11" s="125" t="s">
        <v>403</v>
      </c>
      <c r="E11" s="128">
        <v>2015</v>
      </c>
      <c r="F11" s="396">
        <v>44898</v>
      </c>
      <c r="G11" s="396"/>
      <c r="H11" s="292">
        <v>8</v>
      </c>
      <c r="J11" s="384" t="s">
        <v>253</v>
      </c>
      <c r="K11" s="385" t="s">
        <v>256</v>
      </c>
    </row>
    <row r="12" spans="1:11" s="365" customFormat="1" ht="16" x14ac:dyDescent="0.2">
      <c r="A12" s="191">
        <v>3</v>
      </c>
      <c r="B12" s="125" t="s">
        <v>391</v>
      </c>
      <c r="C12" s="128" t="s">
        <v>441</v>
      </c>
      <c r="D12" s="125" t="s">
        <v>442</v>
      </c>
      <c r="E12" s="128">
        <v>2017</v>
      </c>
      <c r="F12" s="396" t="s">
        <v>440</v>
      </c>
      <c r="G12" s="396"/>
      <c r="H12" s="292">
        <v>8</v>
      </c>
      <c r="J12" s="384" t="s">
        <v>254</v>
      </c>
    </row>
    <row r="13" spans="1:11" s="365" customFormat="1" ht="32" x14ac:dyDescent="0.2">
      <c r="A13" s="191">
        <v>4</v>
      </c>
      <c r="B13" s="125" t="s">
        <v>391</v>
      </c>
      <c r="C13" s="128" t="s">
        <v>444</v>
      </c>
      <c r="D13" s="125" t="s">
        <v>445</v>
      </c>
      <c r="E13" s="128">
        <v>2017</v>
      </c>
      <c r="F13" s="396" t="s">
        <v>443</v>
      </c>
      <c r="G13" s="396"/>
      <c r="H13" s="292">
        <v>8</v>
      </c>
      <c r="I13" s="23"/>
      <c r="J13" s="384" t="s">
        <v>255</v>
      </c>
    </row>
    <row r="14" spans="1:11" s="365" customFormat="1" ht="32" x14ac:dyDescent="0.2">
      <c r="A14" s="191">
        <f t="shared" ref="A14:A20" si="0">A13+1</f>
        <v>5</v>
      </c>
      <c r="B14" s="125" t="s">
        <v>391</v>
      </c>
      <c r="C14" s="125" t="s">
        <v>399</v>
      </c>
      <c r="D14" s="125" t="s">
        <v>397</v>
      </c>
      <c r="E14" s="125">
        <v>2017</v>
      </c>
      <c r="F14" s="210">
        <v>44882</v>
      </c>
      <c r="G14" s="192"/>
      <c r="H14" s="288">
        <v>8</v>
      </c>
      <c r="I14" s="23"/>
    </row>
    <row r="15" spans="1:11" ht="32" x14ac:dyDescent="0.2">
      <c r="A15" s="191">
        <f t="shared" si="0"/>
        <v>6</v>
      </c>
      <c r="B15" s="194" t="s">
        <v>391</v>
      </c>
      <c r="C15" s="125" t="s">
        <v>399</v>
      </c>
      <c r="D15" s="194" t="s">
        <v>398</v>
      </c>
      <c r="E15" s="194">
        <v>2017</v>
      </c>
      <c r="F15" s="383">
        <v>44889</v>
      </c>
      <c r="G15" s="195"/>
      <c r="H15" s="301">
        <v>8</v>
      </c>
    </row>
    <row r="16" spans="1:11" ht="48" x14ac:dyDescent="0.2">
      <c r="A16" s="191">
        <f t="shared" si="0"/>
        <v>7</v>
      </c>
      <c r="B16" s="125" t="s">
        <v>391</v>
      </c>
      <c r="C16" s="125" t="s">
        <v>400</v>
      </c>
      <c r="D16" s="125" t="s">
        <v>401</v>
      </c>
      <c r="E16" s="125">
        <v>2018</v>
      </c>
      <c r="F16" s="210">
        <v>44609</v>
      </c>
      <c r="G16" s="192"/>
      <c r="H16" s="288">
        <v>8</v>
      </c>
      <c r="I16" s="23"/>
    </row>
    <row r="17" spans="1:9" ht="32" x14ac:dyDescent="0.2">
      <c r="A17" s="191">
        <f t="shared" si="0"/>
        <v>8</v>
      </c>
      <c r="B17" s="125" t="s">
        <v>391</v>
      </c>
      <c r="C17" s="125" t="s">
        <v>438</v>
      </c>
      <c r="D17" s="125" t="s">
        <v>437</v>
      </c>
      <c r="E17" s="125">
        <v>2021</v>
      </c>
      <c r="F17" s="192" t="s">
        <v>439</v>
      </c>
      <c r="G17" s="192"/>
      <c r="H17" s="288">
        <v>8</v>
      </c>
    </row>
    <row r="18" spans="1:9" ht="16" x14ac:dyDescent="0.2">
      <c r="A18" s="191">
        <f t="shared" si="0"/>
        <v>9</v>
      </c>
      <c r="B18" s="194"/>
      <c r="C18" s="194"/>
      <c r="D18" s="194"/>
      <c r="E18" s="194"/>
      <c r="F18" s="195"/>
      <c r="G18" s="195"/>
      <c r="H18" s="301"/>
      <c r="I18" s="23"/>
    </row>
    <row r="19" spans="1:9" ht="16" x14ac:dyDescent="0.2">
      <c r="A19" s="191">
        <f t="shared" si="0"/>
        <v>10</v>
      </c>
      <c r="B19" s="125"/>
      <c r="C19" s="125"/>
      <c r="D19" s="125"/>
      <c r="E19" s="125"/>
      <c r="F19" s="192"/>
      <c r="G19" s="192"/>
      <c r="H19" s="288"/>
      <c r="I19" s="23"/>
    </row>
    <row r="20" spans="1:9" ht="16" thickBot="1" x14ac:dyDescent="0.25">
      <c r="A20" s="196">
        <f t="shared" si="0"/>
        <v>11</v>
      </c>
      <c r="B20" s="131"/>
      <c r="C20" s="131"/>
      <c r="D20" s="131"/>
      <c r="E20" s="131"/>
      <c r="F20" s="197"/>
      <c r="G20" s="197"/>
      <c r="H20" s="302"/>
    </row>
    <row r="21" spans="1:9" ht="16" thickBot="1" x14ac:dyDescent="0.25">
      <c r="A21" s="199"/>
      <c r="B21" s="199"/>
      <c r="C21" s="199"/>
      <c r="D21" s="199"/>
      <c r="E21" s="199"/>
      <c r="G21" s="369" t="str">
        <f>"Total "&amp;LEFT(A7,4)</f>
        <v>Total I11b</v>
      </c>
      <c r="H21" s="395">
        <f>SUM(H10:H20)</f>
        <v>66</v>
      </c>
    </row>
    <row r="22" spans="1:9" ht="16" x14ac:dyDescent="0.2">
      <c r="A22" s="23"/>
      <c r="B22" s="23"/>
      <c r="C22" s="23"/>
      <c r="D22" s="23"/>
      <c r="E22" s="23"/>
      <c r="F22" s="23"/>
      <c r="G22" s="23"/>
      <c r="H22"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5"/>
  <sheetViews>
    <sheetView workbookViewId="0">
      <selection activeCell="C11" sqref="C11"/>
    </sheetView>
  </sheetViews>
  <sheetFormatPr baseColWidth="10" defaultColWidth="8.83203125" defaultRowHeight="15" x14ac:dyDescent="0.2"/>
  <cols>
    <col min="1" max="1" width="5.1640625" customWidth="1"/>
    <col min="2" max="2" width="22.1640625" customWidth="1"/>
    <col min="3" max="3" width="57.6640625" bestFit="1" customWidth="1"/>
    <col min="4" max="4" width="38.83203125" customWidth="1"/>
    <col min="5" max="5" width="6.83203125" customWidth="1"/>
    <col min="6" max="6" width="10.5" customWidth="1"/>
    <col min="7" max="7" width="9.6640625" customWidth="1"/>
  </cols>
  <sheetData>
    <row r="1" spans="1:10" x14ac:dyDescent="0.2">
      <c r="A1" s="237" t="str">
        <f>'Date initiale'!C3</f>
        <v>Universitatea de Arhitectură și Urbanism "Ion Mincu" București</v>
      </c>
      <c r="B1" s="237"/>
      <c r="C1" s="237"/>
    </row>
    <row r="2" spans="1:10" x14ac:dyDescent="0.2">
      <c r="A2" s="237" t="str">
        <f>'Date initiale'!B4&amp;" "&amp;'Date initiale'!C4</f>
        <v>Facultatea ARHITECTURA</v>
      </c>
      <c r="B2" s="237"/>
      <c r="C2" s="237"/>
    </row>
    <row r="3" spans="1:10" x14ac:dyDescent="0.2">
      <c r="A3" s="237" t="str">
        <f>'Date initiale'!B5&amp;" "&amp;'Date initiale'!C5</f>
        <v>Departamentul Sinteza Proiectarii de Arhitectura</v>
      </c>
      <c r="B3" s="237"/>
      <c r="C3" s="237"/>
    </row>
    <row r="4" spans="1:10" x14ac:dyDescent="0.2">
      <c r="A4" s="113" t="str">
        <f>'Date initiale'!C6&amp;", "&amp;'Date initiale'!C7</f>
        <v>Nicula Alexandru Dan Vladimir, 25</v>
      </c>
      <c r="B4" s="113"/>
      <c r="C4" s="113"/>
    </row>
    <row r="5" spans="1:10" x14ac:dyDescent="0.2">
      <c r="A5" s="113"/>
      <c r="B5" s="113"/>
      <c r="C5" s="113"/>
    </row>
    <row r="6" spans="1:10" ht="16" x14ac:dyDescent="0.2">
      <c r="A6" s="419" t="s">
        <v>110</v>
      </c>
      <c r="B6" s="419"/>
      <c r="C6" s="419"/>
      <c r="D6" s="419"/>
      <c r="E6" s="419"/>
      <c r="F6" s="419"/>
      <c r="G6" s="419"/>
    </row>
    <row r="7" spans="1:10" ht="16" x14ac:dyDescent="0.2">
      <c r="A7" s="417" t="str">
        <f>'Descriere indicatori'!B14&amp;"c. "&amp;'Descriere indicatori'!C16</f>
        <v>I11c. Susţinere comunicare publică în cadrul conferinţelor, colocviilor, seminariilor internaţionale/naţionale</v>
      </c>
      <c r="B7" s="417"/>
      <c r="C7" s="417"/>
      <c r="D7" s="417"/>
      <c r="E7" s="417"/>
      <c r="F7" s="417"/>
      <c r="G7" s="417"/>
      <c r="H7" s="176"/>
    </row>
    <row r="8" spans="1:10" ht="17" thickBot="1" x14ac:dyDescent="0.25">
      <c r="A8" s="51"/>
      <c r="B8" s="51"/>
      <c r="C8" s="51"/>
      <c r="D8" s="51"/>
      <c r="E8" s="51"/>
      <c r="F8" s="51"/>
      <c r="G8" s="51"/>
      <c r="H8" s="51"/>
    </row>
    <row r="9" spans="1:10" ht="33" thickBot="1" x14ac:dyDescent="0.25">
      <c r="A9" s="151" t="s">
        <v>55</v>
      </c>
      <c r="B9" s="201" t="s">
        <v>83</v>
      </c>
      <c r="C9" s="201" t="s">
        <v>73</v>
      </c>
      <c r="D9" s="201" t="s">
        <v>74</v>
      </c>
      <c r="E9" s="201" t="s">
        <v>75</v>
      </c>
      <c r="F9" s="201" t="s">
        <v>76</v>
      </c>
      <c r="G9" s="202" t="s">
        <v>147</v>
      </c>
      <c r="I9" s="240" t="s">
        <v>108</v>
      </c>
    </row>
    <row r="10" spans="1:10" ht="15" customHeight="1" x14ac:dyDescent="0.2">
      <c r="A10" s="203">
        <v>1</v>
      </c>
      <c r="B10" s="189" t="s">
        <v>273</v>
      </c>
      <c r="C10" s="204" t="s">
        <v>308</v>
      </c>
      <c r="D10" s="205" t="s">
        <v>309</v>
      </c>
      <c r="E10" s="190">
        <v>2006</v>
      </c>
      <c r="F10" s="190" t="s">
        <v>312</v>
      </c>
      <c r="G10" s="300">
        <v>3</v>
      </c>
      <c r="I10" s="241" t="s">
        <v>163</v>
      </c>
      <c r="J10" s="339" t="s">
        <v>257</v>
      </c>
    </row>
    <row r="11" spans="1:10" ht="15" customHeight="1" x14ac:dyDescent="0.2">
      <c r="A11" s="206">
        <f>A10+1</f>
        <v>2</v>
      </c>
      <c r="B11" s="128" t="s">
        <v>273</v>
      </c>
      <c r="C11" s="30" t="s">
        <v>310</v>
      </c>
      <c r="D11" s="207" t="s">
        <v>309</v>
      </c>
      <c r="E11" s="208">
        <v>2006</v>
      </c>
      <c r="F11" s="209" t="s">
        <v>311</v>
      </c>
      <c r="G11" s="303">
        <v>3</v>
      </c>
    </row>
    <row r="12" spans="1:10" s="365" customFormat="1" ht="32" x14ac:dyDescent="0.2">
      <c r="A12" s="206">
        <f t="shared" ref="A12:A19" si="0">A11+1</f>
        <v>3</v>
      </c>
      <c r="B12" s="128" t="s">
        <v>273</v>
      </c>
      <c r="C12" s="363" t="s">
        <v>354</v>
      </c>
      <c r="D12" s="125" t="s">
        <v>353</v>
      </c>
      <c r="E12" s="128">
        <v>2019</v>
      </c>
      <c r="F12" s="364" t="s">
        <v>352</v>
      </c>
      <c r="G12" s="292">
        <v>5</v>
      </c>
    </row>
    <row r="13" spans="1:10" ht="15" customHeight="1" x14ac:dyDescent="0.2">
      <c r="A13" s="206">
        <f t="shared" si="0"/>
        <v>4</v>
      </c>
      <c r="B13" s="125"/>
      <c r="C13" s="125"/>
      <c r="D13" s="125"/>
      <c r="E13" s="125"/>
      <c r="F13" s="192"/>
      <c r="G13" s="288"/>
    </row>
    <row r="14" spans="1:10" ht="15" customHeight="1" x14ac:dyDescent="0.2">
      <c r="A14" s="206">
        <f t="shared" si="0"/>
        <v>5</v>
      </c>
      <c r="B14" s="125"/>
      <c r="C14" s="125"/>
      <c r="D14" s="125"/>
      <c r="E14" s="125"/>
      <c r="F14" s="192"/>
      <c r="G14" s="288"/>
    </row>
    <row r="15" spans="1:10" ht="15" customHeight="1" x14ac:dyDescent="0.2">
      <c r="A15" s="206">
        <f t="shared" si="0"/>
        <v>6</v>
      </c>
      <c r="B15" s="125"/>
      <c r="C15" s="125"/>
      <c r="D15" s="125"/>
      <c r="E15" s="125"/>
      <c r="F15" s="210"/>
      <c r="G15" s="288"/>
    </row>
    <row r="16" spans="1:10" x14ac:dyDescent="0.2">
      <c r="A16" s="206">
        <f t="shared" si="0"/>
        <v>7</v>
      </c>
      <c r="B16" s="125"/>
      <c r="C16" s="125"/>
      <c r="D16" s="125"/>
      <c r="E16" s="125"/>
      <c r="F16" s="192"/>
      <c r="G16" s="288"/>
    </row>
    <row r="17" spans="1:7" x14ac:dyDescent="0.2">
      <c r="A17" s="206">
        <f t="shared" si="0"/>
        <v>8</v>
      </c>
      <c r="B17" s="125"/>
      <c r="C17" s="125"/>
      <c r="D17" s="125"/>
      <c r="E17" s="125"/>
      <c r="F17" s="192"/>
      <c r="G17" s="288"/>
    </row>
    <row r="18" spans="1:7" x14ac:dyDescent="0.2">
      <c r="A18" s="206">
        <f t="shared" si="0"/>
        <v>9</v>
      </c>
      <c r="B18" s="125"/>
      <c r="C18" s="125"/>
      <c r="D18" s="125"/>
      <c r="E18" s="125"/>
      <c r="F18" s="192"/>
      <c r="G18" s="288"/>
    </row>
    <row r="19" spans="1:7" ht="16" thickBot="1" x14ac:dyDescent="0.25">
      <c r="A19" s="211">
        <f t="shared" si="0"/>
        <v>10</v>
      </c>
      <c r="B19" s="131"/>
      <c r="C19" s="212"/>
      <c r="D19" s="131"/>
      <c r="E19" s="131"/>
      <c r="F19" s="213"/>
      <c r="G19" s="302"/>
    </row>
    <row r="20" spans="1:7" ht="16" thickBot="1" x14ac:dyDescent="0.25">
      <c r="A20" s="319"/>
      <c r="D20" s="17"/>
      <c r="F20" s="155" t="str">
        <f>"Total "&amp;LEFT(A7,4)</f>
        <v>Total I11c</v>
      </c>
      <c r="G20" s="156">
        <f>SUM(G10:G19)</f>
        <v>11</v>
      </c>
    </row>
    <row r="21" spans="1:7" x14ac:dyDescent="0.2">
      <c r="D21" s="17"/>
    </row>
    <row r="22" spans="1:7" x14ac:dyDescent="0.2">
      <c r="D22" s="17"/>
    </row>
    <row r="23" spans="1:7" x14ac:dyDescent="0.2">
      <c r="B23" s="17"/>
      <c r="D23" s="17"/>
    </row>
    <row r="24" spans="1:7" x14ac:dyDescent="0.2">
      <c r="B24" s="17"/>
      <c r="D24" s="17"/>
    </row>
    <row r="25" spans="1:7" x14ac:dyDescent="0.2">
      <c r="B25" s="17"/>
      <c r="D25"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27"/>
  <sheetViews>
    <sheetView topLeftCell="A5" workbookViewId="0">
      <selection activeCell="C17" sqref="C17"/>
    </sheetView>
  </sheetViews>
  <sheetFormatPr baseColWidth="10" defaultColWidth="8.83203125" defaultRowHeight="15" x14ac:dyDescent="0.2"/>
  <cols>
    <col min="1" max="1" width="5.1640625" customWidth="1"/>
    <col min="2" max="2" width="10.5" customWidth="1"/>
    <col min="3" max="3" width="59" customWidth="1"/>
    <col min="4" max="4" width="24" customWidth="1"/>
    <col min="5" max="5" width="14.33203125" customWidth="1"/>
    <col min="6" max="6" width="24.6640625" customWidth="1"/>
    <col min="7" max="7" width="10" customWidth="1"/>
    <col min="8" max="8" width="9.664062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Sinteza Proiectarii de Arhitectura</v>
      </c>
      <c r="B3" s="237"/>
      <c r="C3" s="237"/>
      <c r="D3" s="16"/>
      <c r="E3" s="16"/>
      <c r="F3" s="16"/>
    </row>
    <row r="4" spans="1:11" ht="16" x14ac:dyDescent="0.2">
      <c r="A4" s="238" t="str">
        <f>'Date initiale'!C6&amp;", "&amp;'Date initiale'!C7</f>
        <v>Nicula Alexandru Dan Vladimir, 25</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0.25" customHeight="1" x14ac:dyDescent="0.2">
      <c r="A7" s="41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17"/>
      <c r="C7" s="417"/>
      <c r="D7" s="417"/>
      <c r="E7" s="417"/>
      <c r="F7" s="417"/>
      <c r="G7" s="417"/>
      <c r="H7" s="417"/>
      <c r="I7" s="29"/>
      <c r="K7" s="29"/>
    </row>
    <row r="8" spans="1:11" ht="17" thickBot="1" x14ac:dyDescent="0.25">
      <c r="A8" s="46"/>
      <c r="B8" s="46"/>
      <c r="C8" s="46"/>
      <c r="D8" s="46"/>
      <c r="E8" s="46"/>
      <c r="F8" s="46"/>
      <c r="G8" s="46"/>
      <c r="H8" s="46"/>
    </row>
    <row r="9" spans="1:11" ht="46.5" customHeight="1" thickBot="1" x14ac:dyDescent="0.25">
      <c r="A9" s="180" t="s">
        <v>55</v>
      </c>
      <c r="B9" s="366" t="s">
        <v>72</v>
      </c>
      <c r="C9" s="367" t="s">
        <v>70</v>
      </c>
      <c r="D9" s="367" t="s">
        <v>71</v>
      </c>
      <c r="E9" s="366" t="s">
        <v>139</v>
      </c>
      <c r="F9" s="366" t="s">
        <v>138</v>
      </c>
      <c r="G9" s="367" t="s">
        <v>87</v>
      </c>
      <c r="H9" s="368" t="s">
        <v>147</v>
      </c>
      <c r="J9" s="240" t="s">
        <v>108</v>
      </c>
    </row>
    <row r="10" spans="1:11" ht="15" customHeight="1" x14ac:dyDescent="0.2">
      <c r="A10" s="380">
        <v>1</v>
      </c>
      <c r="B10" s="254"/>
      <c r="C10" s="255" t="s">
        <v>313</v>
      </c>
      <c r="D10" s="226" t="s">
        <v>314</v>
      </c>
      <c r="E10" s="226" t="s">
        <v>315</v>
      </c>
      <c r="F10" s="226" t="s">
        <v>452</v>
      </c>
      <c r="G10" s="226">
        <v>2001</v>
      </c>
      <c r="H10" s="295">
        <v>6</v>
      </c>
      <c r="J10" s="241" t="s">
        <v>164</v>
      </c>
      <c r="K10" s="339" t="s">
        <v>258</v>
      </c>
    </row>
    <row r="11" spans="1:11" ht="15" customHeight="1" x14ac:dyDescent="0.2">
      <c r="A11" s="372">
        <f>A10+1</f>
        <v>2</v>
      </c>
      <c r="B11" s="191"/>
      <c r="C11" s="222" t="s">
        <v>317</v>
      </c>
      <c r="D11" s="125" t="s">
        <v>314</v>
      </c>
      <c r="E11" s="125" t="s">
        <v>315</v>
      </c>
      <c r="F11" s="125" t="s">
        <v>452</v>
      </c>
      <c r="G11" s="125">
        <v>2002</v>
      </c>
      <c r="H11" s="288">
        <v>15</v>
      </c>
    </row>
    <row r="12" spans="1:11" ht="15" customHeight="1" x14ac:dyDescent="0.2">
      <c r="A12" s="371">
        <v>3</v>
      </c>
      <c r="B12" s="191"/>
      <c r="C12" s="222" t="s">
        <v>318</v>
      </c>
      <c r="D12" s="125" t="s">
        <v>314</v>
      </c>
      <c r="E12" s="125" t="s">
        <v>315</v>
      </c>
      <c r="F12" s="125" t="s">
        <v>452</v>
      </c>
      <c r="G12" s="125">
        <v>2002</v>
      </c>
      <c r="H12" s="288">
        <v>15</v>
      </c>
    </row>
    <row r="13" spans="1:11" ht="15" customHeight="1" x14ac:dyDescent="0.2">
      <c r="A13" s="372">
        <v>4</v>
      </c>
      <c r="B13" s="373"/>
      <c r="C13" s="222" t="s">
        <v>319</v>
      </c>
      <c r="D13" s="125" t="s">
        <v>314</v>
      </c>
      <c r="E13" s="125" t="s">
        <v>315</v>
      </c>
      <c r="F13" s="125" t="s">
        <v>452</v>
      </c>
      <c r="G13" s="125">
        <v>2002</v>
      </c>
      <c r="H13" s="288">
        <v>10</v>
      </c>
    </row>
    <row r="14" spans="1:11" ht="15" customHeight="1" x14ac:dyDescent="0.2">
      <c r="A14" s="371">
        <v>5</v>
      </c>
      <c r="B14" s="373"/>
      <c r="C14" s="222" t="s">
        <v>320</v>
      </c>
      <c r="D14" s="125" t="s">
        <v>314</v>
      </c>
      <c r="E14" s="125" t="s">
        <v>315</v>
      </c>
      <c r="F14" s="125" t="s">
        <v>452</v>
      </c>
      <c r="G14" s="125">
        <v>2002</v>
      </c>
      <c r="H14" s="288">
        <v>5</v>
      </c>
    </row>
    <row r="15" spans="1:11" ht="15" customHeight="1" x14ac:dyDescent="0.2">
      <c r="A15" s="372">
        <v>6</v>
      </c>
      <c r="B15" s="191"/>
      <c r="C15" s="222" t="s">
        <v>321</v>
      </c>
      <c r="D15" s="125" t="s">
        <v>314</v>
      </c>
      <c r="E15" s="125" t="s">
        <v>322</v>
      </c>
      <c r="F15" s="125" t="s">
        <v>452</v>
      </c>
      <c r="G15" s="125">
        <v>2002</v>
      </c>
      <c r="H15" s="288">
        <v>5</v>
      </c>
    </row>
    <row r="16" spans="1:11" ht="15" customHeight="1" x14ac:dyDescent="0.2">
      <c r="A16" s="371">
        <v>7</v>
      </c>
      <c r="B16" s="373"/>
      <c r="C16" s="222" t="s">
        <v>323</v>
      </c>
      <c r="D16" s="125" t="s">
        <v>324</v>
      </c>
      <c r="E16" s="125" t="s">
        <v>315</v>
      </c>
      <c r="F16" s="125" t="s">
        <v>452</v>
      </c>
      <c r="G16" s="125">
        <v>2003</v>
      </c>
      <c r="H16" s="288">
        <v>10</v>
      </c>
    </row>
    <row r="17" spans="1:8" ht="15" customHeight="1" x14ac:dyDescent="0.2">
      <c r="A17" s="371">
        <v>8</v>
      </c>
      <c r="B17" s="373"/>
      <c r="C17" s="222" t="s">
        <v>453</v>
      </c>
      <c r="D17" s="125" t="s">
        <v>454</v>
      </c>
      <c r="E17" s="125" t="s">
        <v>315</v>
      </c>
      <c r="F17" s="125" t="s">
        <v>452</v>
      </c>
      <c r="G17" s="125">
        <v>2006</v>
      </c>
      <c r="H17" s="288">
        <v>10</v>
      </c>
    </row>
    <row r="18" spans="1:8" ht="15" customHeight="1" x14ac:dyDescent="0.2">
      <c r="A18" s="371">
        <v>9</v>
      </c>
      <c r="B18" s="373"/>
      <c r="C18" s="222" t="s">
        <v>325</v>
      </c>
      <c r="D18" s="125" t="s">
        <v>326</v>
      </c>
      <c r="E18" s="125" t="s">
        <v>315</v>
      </c>
      <c r="F18" s="125" t="s">
        <v>452</v>
      </c>
      <c r="G18" s="125">
        <v>2009</v>
      </c>
      <c r="H18" s="292">
        <v>3</v>
      </c>
    </row>
    <row r="19" spans="1:8" ht="15" customHeight="1" x14ac:dyDescent="0.2">
      <c r="A19" s="372">
        <v>10</v>
      </c>
      <c r="B19" s="373"/>
      <c r="C19" s="222" t="s">
        <v>327</v>
      </c>
      <c r="D19" s="125" t="s">
        <v>314</v>
      </c>
      <c r="E19" s="125" t="s">
        <v>328</v>
      </c>
      <c r="F19" s="125" t="s">
        <v>452</v>
      </c>
      <c r="G19" s="125">
        <v>2012</v>
      </c>
      <c r="H19" s="292">
        <v>10</v>
      </c>
    </row>
    <row r="20" spans="1:8" ht="15" customHeight="1" x14ac:dyDescent="0.2">
      <c r="A20" s="371">
        <v>11</v>
      </c>
      <c r="B20" s="373"/>
      <c r="C20" s="359" t="s">
        <v>329</v>
      </c>
      <c r="D20" s="125" t="s">
        <v>314</v>
      </c>
      <c r="E20" s="125" t="s">
        <v>315</v>
      </c>
      <c r="F20" s="125" t="s">
        <v>337</v>
      </c>
      <c r="G20" s="125">
        <v>2015</v>
      </c>
      <c r="H20" s="288">
        <v>30</v>
      </c>
    </row>
    <row r="21" spans="1:8" ht="15" customHeight="1" x14ac:dyDescent="0.2">
      <c r="A21" s="372">
        <v>12</v>
      </c>
      <c r="B21" s="373"/>
      <c r="C21" s="359" t="s">
        <v>357</v>
      </c>
      <c r="D21" s="125" t="s">
        <v>358</v>
      </c>
      <c r="E21" s="125" t="s">
        <v>315</v>
      </c>
      <c r="F21" s="125" t="s">
        <v>316</v>
      </c>
      <c r="G21" s="125">
        <v>2017</v>
      </c>
      <c r="H21" s="288">
        <v>15</v>
      </c>
    </row>
    <row r="22" spans="1:8" ht="15" customHeight="1" x14ac:dyDescent="0.2">
      <c r="A22" s="371">
        <v>13</v>
      </c>
      <c r="B22" s="373"/>
      <c r="C22" s="359" t="s">
        <v>359</v>
      </c>
      <c r="D22" s="125" t="s">
        <v>360</v>
      </c>
      <c r="E22" s="125" t="s">
        <v>315</v>
      </c>
      <c r="F22" s="125" t="s">
        <v>337</v>
      </c>
      <c r="G22" s="125">
        <v>2018</v>
      </c>
      <c r="H22" s="288">
        <v>30</v>
      </c>
    </row>
    <row r="23" spans="1:8" ht="15" customHeight="1" x14ac:dyDescent="0.2">
      <c r="A23" s="372">
        <v>14</v>
      </c>
      <c r="B23" s="373"/>
      <c r="C23" s="359" t="s">
        <v>361</v>
      </c>
      <c r="D23" s="125" t="s">
        <v>362</v>
      </c>
      <c r="E23" s="125" t="s">
        <v>315</v>
      </c>
      <c r="F23" s="125" t="s">
        <v>452</v>
      </c>
      <c r="G23" s="125">
        <v>2018</v>
      </c>
      <c r="H23" s="288">
        <v>10</v>
      </c>
    </row>
    <row r="24" spans="1:8" ht="15" customHeight="1" thickBot="1" x14ac:dyDescent="0.25">
      <c r="A24" s="381">
        <v>15</v>
      </c>
      <c r="B24" s="374"/>
      <c r="C24" s="223" t="s">
        <v>363</v>
      </c>
      <c r="D24" s="131" t="s">
        <v>314</v>
      </c>
      <c r="E24" s="131" t="s">
        <v>315</v>
      </c>
      <c r="F24" s="131" t="s">
        <v>337</v>
      </c>
      <c r="G24" s="131">
        <v>2021</v>
      </c>
      <c r="H24" s="302">
        <v>30</v>
      </c>
    </row>
    <row r="25" spans="1:8" ht="16" thickBot="1" x14ac:dyDescent="0.25">
      <c r="A25" s="319"/>
      <c r="G25" s="369" t="str">
        <f>"Total "&amp;LEFT(A7,3)</f>
        <v>Total I12</v>
      </c>
      <c r="H25" s="370">
        <f>SUM(H10:H24)</f>
        <v>204</v>
      </c>
    </row>
    <row r="27" spans="1:8" ht="53.25" customHeight="1" x14ac:dyDescent="0.2">
      <c r="A27"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16"/>
      <c r="C27" s="416"/>
      <c r="D27" s="416"/>
      <c r="E27" s="416"/>
      <c r="F27" s="416"/>
      <c r="G27" s="416"/>
      <c r="H27" s="416"/>
    </row>
  </sheetData>
  <mergeCells count="3">
    <mergeCell ref="A7:H7"/>
    <mergeCell ref="A6:H6"/>
    <mergeCell ref="A27:H27"/>
  </mergeCells>
  <phoneticPr fontId="0" type="noConversion"/>
  <printOptions horizontalCentered="1"/>
  <pageMargins left="0.74803149606299213" right="0.74803149606299213" top="0.78740157480314965" bottom="0.59055118110236227"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B1:C10"/>
  <sheetViews>
    <sheetView showGridLines="0" showRowColHeaders="0" tabSelected="1" zoomScale="130" zoomScaleNormal="130" workbookViewId="0">
      <selection activeCell="C6" sqref="C6"/>
    </sheetView>
  </sheetViews>
  <sheetFormatPr baseColWidth="10" defaultColWidth="8.83203125" defaultRowHeight="15" x14ac:dyDescent="0.2"/>
  <cols>
    <col min="1" max="1" width="9.1640625"/>
    <col min="2" max="2" width="28.5" customWidth="1"/>
    <col min="3" max="3" width="39" customWidth="1"/>
  </cols>
  <sheetData>
    <row r="1" spans="2:3" x14ac:dyDescent="0.2">
      <c r="B1" s="78" t="s">
        <v>101</v>
      </c>
    </row>
    <row r="3" spans="2:3" ht="34" x14ac:dyDescent="0.2">
      <c r="B3" s="328" t="s">
        <v>91</v>
      </c>
      <c r="C3" s="61" t="s">
        <v>102</v>
      </c>
    </row>
    <row r="4" spans="2:3" ht="16" x14ac:dyDescent="0.2">
      <c r="B4" s="328" t="s">
        <v>92</v>
      </c>
      <c r="C4" s="332" t="s">
        <v>51</v>
      </c>
    </row>
    <row r="5" spans="2:3" ht="16" x14ac:dyDescent="0.2">
      <c r="B5" s="328" t="s">
        <v>93</v>
      </c>
      <c r="C5" s="332" t="s">
        <v>456</v>
      </c>
    </row>
    <row r="6" spans="2:3" ht="16" x14ac:dyDescent="0.2">
      <c r="B6" s="329" t="s">
        <v>96</v>
      </c>
      <c r="C6" s="332" t="s">
        <v>272</v>
      </c>
    </row>
    <row r="7" spans="2:3" ht="16" x14ac:dyDescent="0.2">
      <c r="B7" s="328" t="s">
        <v>176</v>
      </c>
      <c r="C7" s="332">
        <v>25</v>
      </c>
    </row>
    <row r="8" spans="2:3" ht="16" x14ac:dyDescent="0.2">
      <c r="B8" s="328" t="s">
        <v>105</v>
      </c>
      <c r="C8" s="332" t="s">
        <v>143</v>
      </c>
    </row>
    <row r="9" spans="2:3" ht="16" x14ac:dyDescent="0.2">
      <c r="B9" s="330" t="s">
        <v>95</v>
      </c>
      <c r="C9" s="333" t="s">
        <v>455</v>
      </c>
    </row>
    <row r="10" spans="2:3" ht="15" customHeight="1" x14ac:dyDescent="0.2">
      <c r="B10" s="330" t="s">
        <v>94</v>
      </c>
      <c r="C10" s="334"/>
    </row>
  </sheetData>
  <phoneticPr fontId="0" type="noConversion"/>
  <pageMargins left="0.78740157480314965" right="0.59055118110236227"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pageSetUpPr fitToPage="1"/>
  </sheetPr>
  <dimension ref="A1:K46"/>
  <sheetViews>
    <sheetView topLeftCell="A16" workbookViewId="0">
      <selection activeCell="C42" sqref="C42"/>
    </sheetView>
  </sheetViews>
  <sheetFormatPr baseColWidth="10" defaultColWidth="8.83203125" defaultRowHeight="15" x14ac:dyDescent="0.2"/>
  <cols>
    <col min="1" max="1" width="5.1640625" customWidth="1"/>
    <col min="2" max="2" width="9.33203125" bestFit="1" customWidth="1"/>
    <col min="3" max="3" width="83.1640625" customWidth="1"/>
    <col min="4" max="4" width="24" customWidth="1"/>
    <col min="5" max="5" width="14.33203125" customWidth="1"/>
    <col min="6" max="6" width="24.83203125" customWidth="1"/>
    <col min="7" max="7" width="10" customWidth="1"/>
    <col min="8" max="8" width="9.6640625" customWidth="1"/>
  </cols>
  <sheetData>
    <row r="1" spans="1:11" ht="16" x14ac:dyDescent="0.2">
      <c r="A1" s="237" t="str">
        <f>'Date initiale'!C3</f>
        <v>Universitatea de Arhitectură și Urbanism "Ion Mincu" București</v>
      </c>
      <c r="B1" s="237"/>
      <c r="C1" s="237"/>
      <c r="D1" s="16"/>
    </row>
    <row r="2" spans="1:11" ht="16" x14ac:dyDescent="0.2">
      <c r="A2" s="237" t="str">
        <f>'Date initiale'!B4&amp;" "&amp;'Date initiale'!C4</f>
        <v>Facultatea ARHITECTURA</v>
      </c>
      <c r="B2" s="237"/>
      <c r="C2" s="237"/>
      <c r="D2" s="16"/>
    </row>
    <row r="3" spans="1:11" ht="16" x14ac:dyDescent="0.2">
      <c r="A3" s="237" t="str">
        <f>'Date initiale'!B5&amp;" "&amp;'Date initiale'!C5</f>
        <v>Departamentul Sinteza Proiectarii de Arhitectura</v>
      </c>
      <c r="B3" s="237"/>
      <c r="C3" s="237"/>
      <c r="D3" s="16"/>
    </row>
    <row r="4" spans="1:11" x14ac:dyDescent="0.2">
      <c r="A4" s="113" t="str">
        <f>'Date initiale'!C6&amp;", "&amp;'Date initiale'!C7</f>
        <v>Nicula Alexandru Dan Vladimir, 25</v>
      </c>
      <c r="B4" s="113"/>
      <c r="C4" s="113"/>
    </row>
    <row r="5" spans="1:11" x14ac:dyDescent="0.2">
      <c r="A5" s="113"/>
      <c r="B5" s="113"/>
      <c r="C5" s="113"/>
    </row>
    <row r="6" spans="1:11" ht="16" x14ac:dyDescent="0.2">
      <c r="A6" s="420" t="s">
        <v>110</v>
      </c>
      <c r="B6" s="420"/>
      <c r="C6" s="420"/>
      <c r="D6" s="420"/>
      <c r="E6" s="420"/>
      <c r="F6" s="420"/>
      <c r="G6" s="420"/>
      <c r="H6" s="420"/>
    </row>
    <row r="7" spans="1:11" ht="36" customHeight="1" x14ac:dyDescent="0.2">
      <c r="A7" s="41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17"/>
      <c r="C7" s="417"/>
      <c r="D7" s="417"/>
      <c r="E7" s="417"/>
      <c r="F7" s="417"/>
      <c r="G7" s="417"/>
      <c r="H7" s="417"/>
    </row>
    <row r="8" spans="1:11" ht="17" thickBot="1" x14ac:dyDescent="0.25">
      <c r="A8" s="46"/>
      <c r="B8" s="46"/>
      <c r="C8" s="46"/>
      <c r="D8" s="46"/>
      <c r="E8" s="46"/>
      <c r="F8" s="46"/>
      <c r="G8" s="46"/>
      <c r="H8" s="46"/>
    </row>
    <row r="9" spans="1:11" ht="54" customHeight="1" thickBot="1" x14ac:dyDescent="0.25">
      <c r="A9" s="180" t="s">
        <v>55</v>
      </c>
      <c r="B9" s="366" t="s">
        <v>72</v>
      </c>
      <c r="C9" s="367" t="s">
        <v>70</v>
      </c>
      <c r="D9" s="367" t="s">
        <v>71</v>
      </c>
      <c r="E9" s="366" t="s">
        <v>139</v>
      </c>
      <c r="F9" s="366" t="s">
        <v>138</v>
      </c>
      <c r="G9" s="367" t="s">
        <v>87</v>
      </c>
      <c r="H9" s="368" t="s">
        <v>147</v>
      </c>
      <c r="J9" s="240" t="s">
        <v>108</v>
      </c>
    </row>
    <row r="10" spans="1:11" ht="15" customHeight="1" x14ac:dyDescent="0.2">
      <c r="A10" s="225">
        <v>1</v>
      </c>
      <c r="B10" s="226"/>
      <c r="C10" s="255" t="s">
        <v>330</v>
      </c>
      <c r="D10" s="226" t="s">
        <v>314</v>
      </c>
      <c r="E10" s="226" t="s">
        <v>315</v>
      </c>
      <c r="F10" s="226" t="s">
        <v>452</v>
      </c>
      <c r="G10" s="226">
        <v>2001</v>
      </c>
      <c r="H10" s="304">
        <v>3</v>
      </c>
      <c r="J10" s="241" t="s">
        <v>162</v>
      </c>
      <c r="K10" t="s">
        <v>258</v>
      </c>
    </row>
    <row r="11" spans="1:11" ht="15" customHeight="1" x14ac:dyDescent="0.2">
      <c r="A11" s="218">
        <v>2</v>
      </c>
      <c r="B11" s="125"/>
      <c r="C11" s="222" t="s">
        <v>331</v>
      </c>
      <c r="D11" s="125" t="s">
        <v>314</v>
      </c>
      <c r="E11" s="125" t="s">
        <v>315</v>
      </c>
      <c r="F11" s="125" t="s">
        <v>452</v>
      </c>
      <c r="G11" s="125">
        <v>2002</v>
      </c>
      <c r="H11" s="292">
        <v>5</v>
      </c>
    </row>
    <row r="12" spans="1:11" ht="15" customHeight="1" x14ac:dyDescent="0.2">
      <c r="A12" s="218">
        <v>3</v>
      </c>
      <c r="B12" s="125"/>
      <c r="C12" s="398" t="s">
        <v>332</v>
      </c>
      <c r="D12" s="125" t="s">
        <v>333</v>
      </c>
      <c r="E12" s="125" t="s">
        <v>315</v>
      </c>
      <c r="F12" s="125" t="s">
        <v>452</v>
      </c>
      <c r="G12" s="125">
        <v>2002</v>
      </c>
      <c r="H12" s="292">
        <v>5</v>
      </c>
    </row>
    <row r="13" spans="1:11" ht="15" customHeight="1" x14ac:dyDescent="0.2">
      <c r="A13" s="218">
        <v>4</v>
      </c>
      <c r="B13" s="192"/>
      <c r="C13" s="222" t="s">
        <v>340</v>
      </c>
      <c r="D13" s="125" t="s">
        <v>314</v>
      </c>
      <c r="E13" s="125" t="s">
        <v>315</v>
      </c>
      <c r="F13" s="125" t="s">
        <v>452</v>
      </c>
      <c r="G13" s="125">
        <v>2007</v>
      </c>
      <c r="H13" s="292">
        <v>3</v>
      </c>
    </row>
    <row r="14" spans="1:11" ht="15" customHeight="1" x14ac:dyDescent="0.2">
      <c r="A14" s="218">
        <v>5</v>
      </c>
      <c r="B14" s="195"/>
      <c r="C14" s="359" t="s">
        <v>338</v>
      </c>
      <c r="D14" s="125" t="s">
        <v>314</v>
      </c>
      <c r="E14" s="125" t="s">
        <v>315</v>
      </c>
      <c r="F14" s="125" t="s">
        <v>452</v>
      </c>
      <c r="G14" s="125">
        <v>2007</v>
      </c>
      <c r="H14" s="292">
        <v>3</v>
      </c>
    </row>
    <row r="15" spans="1:11" ht="15" customHeight="1" x14ac:dyDescent="0.2">
      <c r="A15" s="218">
        <v>6</v>
      </c>
      <c r="B15" s="195"/>
      <c r="C15" s="359" t="s">
        <v>408</v>
      </c>
      <c r="D15" s="125" t="s">
        <v>314</v>
      </c>
      <c r="E15" s="125" t="s">
        <v>328</v>
      </c>
      <c r="F15" s="125" t="s">
        <v>337</v>
      </c>
      <c r="G15" s="125">
        <v>2007</v>
      </c>
      <c r="H15" s="292">
        <v>10</v>
      </c>
    </row>
    <row r="16" spans="1:11" ht="15" customHeight="1" x14ac:dyDescent="0.2">
      <c r="A16" s="218">
        <v>7</v>
      </c>
      <c r="B16" s="195"/>
      <c r="C16" s="359" t="s">
        <v>409</v>
      </c>
      <c r="D16" s="125" t="s">
        <v>314</v>
      </c>
      <c r="E16" s="125" t="s">
        <v>377</v>
      </c>
      <c r="F16" s="125" t="s">
        <v>337</v>
      </c>
      <c r="G16" s="125" t="s">
        <v>410</v>
      </c>
      <c r="H16" s="292">
        <v>10</v>
      </c>
    </row>
    <row r="17" spans="1:8" ht="15" customHeight="1" x14ac:dyDescent="0.2">
      <c r="A17" s="218">
        <v>8</v>
      </c>
      <c r="B17" s="195"/>
      <c r="C17" s="359" t="s">
        <v>411</v>
      </c>
      <c r="D17" s="125" t="s">
        <v>412</v>
      </c>
      <c r="E17" s="125" t="s">
        <v>315</v>
      </c>
      <c r="F17" s="125" t="s">
        <v>337</v>
      </c>
      <c r="G17" s="125">
        <v>2007</v>
      </c>
      <c r="H17" s="292">
        <v>15</v>
      </c>
    </row>
    <row r="18" spans="1:8" ht="15" customHeight="1" x14ac:dyDescent="0.2">
      <c r="A18" s="218">
        <v>9</v>
      </c>
      <c r="B18" s="195"/>
      <c r="C18" s="359" t="s">
        <v>413</v>
      </c>
      <c r="D18" s="125" t="s">
        <v>414</v>
      </c>
      <c r="E18" s="125" t="s">
        <v>315</v>
      </c>
      <c r="F18" s="125" t="s">
        <v>337</v>
      </c>
      <c r="G18" s="125">
        <v>2007</v>
      </c>
      <c r="H18" s="292">
        <v>15</v>
      </c>
    </row>
    <row r="19" spans="1:8" ht="15" customHeight="1" x14ac:dyDescent="0.2">
      <c r="A19" s="218">
        <v>10</v>
      </c>
      <c r="B19" s="192"/>
      <c r="C19" s="222" t="s">
        <v>339</v>
      </c>
      <c r="D19" s="125" t="s">
        <v>314</v>
      </c>
      <c r="E19" s="125" t="s">
        <v>315</v>
      </c>
      <c r="F19" s="125" t="s">
        <v>337</v>
      </c>
      <c r="G19" s="125">
        <v>2010</v>
      </c>
      <c r="H19" s="292">
        <v>15</v>
      </c>
    </row>
    <row r="20" spans="1:8" ht="15" customHeight="1" x14ac:dyDescent="0.2">
      <c r="A20" s="218">
        <v>11</v>
      </c>
      <c r="B20" s="192"/>
      <c r="C20" s="222" t="s">
        <v>419</v>
      </c>
      <c r="D20" s="125" t="s">
        <v>314</v>
      </c>
      <c r="E20" s="125" t="s">
        <v>377</v>
      </c>
      <c r="F20" s="125" t="s">
        <v>337</v>
      </c>
      <c r="G20" s="125">
        <v>2013</v>
      </c>
      <c r="H20" s="292">
        <v>10</v>
      </c>
    </row>
    <row r="21" spans="1:8" ht="15" customHeight="1" x14ac:dyDescent="0.2">
      <c r="A21" s="218">
        <v>12</v>
      </c>
      <c r="B21" s="192"/>
      <c r="C21" s="222" t="s">
        <v>420</v>
      </c>
      <c r="D21" s="125" t="s">
        <v>314</v>
      </c>
      <c r="E21" s="125" t="s">
        <v>377</v>
      </c>
      <c r="F21" s="125" t="s">
        <v>337</v>
      </c>
      <c r="G21" s="125">
        <v>2013</v>
      </c>
      <c r="H21" s="292">
        <v>10</v>
      </c>
    </row>
    <row r="22" spans="1:8" ht="15" customHeight="1" x14ac:dyDescent="0.2">
      <c r="A22" s="218">
        <v>13</v>
      </c>
      <c r="B22" s="192"/>
      <c r="C22" s="222" t="s">
        <v>425</v>
      </c>
      <c r="D22" s="125" t="s">
        <v>424</v>
      </c>
      <c r="E22" s="125" t="s">
        <v>315</v>
      </c>
      <c r="F22" s="125" t="s">
        <v>337</v>
      </c>
      <c r="G22" s="125">
        <v>2013</v>
      </c>
      <c r="H22" s="292">
        <v>15</v>
      </c>
    </row>
    <row r="23" spans="1:8" ht="15" customHeight="1" x14ac:dyDescent="0.2">
      <c r="A23" s="218">
        <v>14</v>
      </c>
      <c r="B23" s="192"/>
      <c r="C23" s="222" t="s">
        <v>421</v>
      </c>
      <c r="D23" s="125" t="s">
        <v>423</v>
      </c>
      <c r="E23" s="125" t="s">
        <v>377</v>
      </c>
      <c r="F23" s="125" t="s">
        <v>337</v>
      </c>
      <c r="G23" s="125" t="s">
        <v>422</v>
      </c>
      <c r="H23" s="292">
        <v>10</v>
      </c>
    </row>
    <row r="24" spans="1:8" ht="15" customHeight="1" x14ac:dyDescent="0.2">
      <c r="A24" s="218">
        <v>15</v>
      </c>
      <c r="B24" s="192"/>
      <c r="C24" s="222" t="s">
        <v>415</v>
      </c>
      <c r="D24" s="125" t="s">
        <v>314</v>
      </c>
      <c r="E24" s="125" t="s">
        <v>377</v>
      </c>
      <c r="F24" s="125" t="s">
        <v>337</v>
      </c>
      <c r="G24" s="125">
        <v>2014</v>
      </c>
      <c r="H24" s="292">
        <v>10</v>
      </c>
    </row>
    <row r="25" spans="1:8" ht="15" customHeight="1" x14ac:dyDescent="0.2">
      <c r="A25" s="218">
        <v>16</v>
      </c>
      <c r="B25" s="192"/>
      <c r="C25" s="222" t="s">
        <v>426</v>
      </c>
      <c r="D25" s="125" t="s">
        <v>427</v>
      </c>
      <c r="E25" s="125" t="s">
        <v>377</v>
      </c>
      <c r="F25" s="125" t="s">
        <v>337</v>
      </c>
      <c r="G25" s="125">
        <v>2014</v>
      </c>
      <c r="H25" s="292">
        <v>10</v>
      </c>
    </row>
    <row r="26" spans="1:8" ht="15" customHeight="1" x14ac:dyDescent="0.2">
      <c r="A26" s="218">
        <v>17</v>
      </c>
      <c r="B26" s="192"/>
      <c r="C26" s="222" t="s">
        <v>428</v>
      </c>
      <c r="D26" s="125" t="s">
        <v>314</v>
      </c>
      <c r="E26" s="125" t="s">
        <v>377</v>
      </c>
      <c r="F26" s="125" t="s">
        <v>337</v>
      </c>
      <c r="G26" s="125">
        <v>2014</v>
      </c>
      <c r="H26" s="292">
        <v>10</v>
      </c>
    </row>
    <row r="27" spans="1:8" ht="15" customHeight="1" x14ac:dyDescent="0.2">
      <c r="A27" s="218">
        <v>18</v>
      </c>
      <c r="B27" s="192"/>
      <c r="C27" s="222" t="s">
        <v>429</v>
      </c>
      <c r="D27" s="125" t="s">
        <v>314</v>
      </c>
      <c r="E27" s="125" t="s">
        <v>377</v>
      </c>
      <c r="F27" s="125" t="s">
        <v>337</v>
      </c>
      <c r="G27" s="125">
        <v>2014</v>
      </c>
      <c r="H27" s="292">
        <v>10</v>
      </c>
    </row>
    <row r="28" spans="1:8" ht="15" customHeight="1" x14ac:dyDescent="0.2">
      <c r="A28" s="218">
        <v>19</v>
      </c>
      <c r="B28" s="192"/>
      <c r="C28" s="222" t="s">
        <v>430</v>
      </c>
      <c r="D28" s="125" t="s">
        <v>431</v>
      </c>
      <c r="E28" s="125" t="s">
        <v>377</v>
      </c>
      <c r="F28" s="125" t="s">
        <v>337</v>
      </c>
      <c r="G28" s="125">
        <v>2014</v>
      </c>
      <c r="H28" s="292">
        <v>10</v>
      </c>
    </row>
    <row r="29" spans="1:8" ht="15" customHeight="1" x14ac:dyDescent="0.2">
      <c r="A29" s="218">
        <v>20</v>
      </c>
      <c r="B29" s="192"/>
      <c r="C29" s="222" t="s">
        <v>343</v>
      </c>
      <c r="D29" s="125" t="s">
        <v>314</v>
      </c>
      <c r="E29" s="125" t="s">
        <v>315</v>
      </c>
      <c r="F29" s="125" t="s">
        <v>337</v>
      </c>
      <c r="G29" s="125">
        <v>2015</v>
      </c>
      <c r="H29" s="292">
        <v>15</v>
      </c>
    </row>
    <row r="30" spans="1:8" ht="15" customHeight="1" x14ac:dyDescent="0.2">
      <c r="A30" s="218">
        <v>21</v>
      </c>
      <c r="B30" s="195"/>
      <c r="C30" s="359" t="s">
        <v>344</v>
      </c>
      <c r="D30" s="194" t="s">
        <v>314</v>
      </c>
      <c r="E30" s="194" t="s">
        <v>315</v>
      </c>
      <c r="F30" s="194" t="s">
        <v>337</v>
      </c>
      <c r="G30" s="194">
        <v>2015</v>
      </c>
      <c r="H30" s="292">
        <v>15</v>
      </c>
    </row>
    <row r="31" spans="1:8" ht="15" customHeight="1" x14ac:dyDescent="0.2">
      <c r="A31" s="218">
        <v>22</v>
      </c>
      <c r="B31" s="194"/>
      <c r="C31" s="359" t="s">
        <v>341</v>
      </c>
      <c r="D31" s="194" t="s">
        <v>335</v>
      </c>
      <c r="E31" s="194" t="s">
        <v>322</v>
      </c>
      <c r="F31" s="194" t="s">
        <v>337</v>
      </c>
      <c r="G31" s="194">
        <v>2016</v>
      </c>
      <c r="H31" s="301">
        <v>10</v>
      </c>
    </row>
    <row r="32" spans="1:8" ht="15" customHeight="1" x14ac:dyDescent="0.2">
      <c r="A32" s="218">
        <v>23</v>
      </c>
      <c r="B32" s="194"/>
      <c r="C32" s="359" t="s">
        <v>334</v>
      </c>
      <c r="D32" s="194" t="s">
        <v>314</v>
      </c>
      <c r="E32" s="194" t="s">
        <v>322</v>
      </c>
      <c r="F32" s="194" t="s">
        <v>337</v>
      </c>
      <c r="G32" s="194">
        <v>2016</v>
      </c>
      <c r="H32" s="301">
        <v>10</v>
      </c>
    </row>
    <row r="33" spans="1:8" ht="15" customHeight="1" x14ac:dyDescent="0.2">
      <c r="A33" s="218">
        <v>24</v>
      </c>
      <c r="B33" s="194"/>
      <c r="C33" s="359" t="s">
        <v>342</v>
      </c>
      <c r="D33" s="194" t="s">
        <v>336</v>
      </c>
      <c r="E33" s="194" t="s">
        <v>315</v>
      </c>
      <c r="F33" s="194" t="s">
        <v>337</v>
      </c>
      <c r="G33" s="194">
        <v>2017</v>
      </c>
      <c r="H33" s="301">
        <v>10</v>
      </c>
    </row>
    <row r="34" spans="1:8" ht="15" customHeight="1" x14ac:dyDescent="0.2">
      <c r="A34" s="218">
        <v>25</v>
      </c>
      <c r="B34" s="194"/>
      <c r="C34" s="359" t="s">
        <v>364</v>
      </c>
      <c r="D34" s="194" t="s">
        <v>365</v>
      </c>
      <c r="E34" s="194" t="s">
        <v>328</v>
      </c>
      <c r="F34" s="194" t="s">
        <v>337</v>
      </c>
      <c r="G34" s="194">
        <v>2018</v>
      </c>
      <c r="H34" s="301">
        <v>10</v>
      </c>
    </row>
    <row r="35" spans="1:8" ht="15" customHeight="1" x14ac:dyDescent="0.2">
      <c r="A35" s="218">
        <v>26</v>
      </c>
      <c r="B35" s="194"/>
      <c r="C35" s="359" t="s">
        <v>366</v>
      </c>
      <c r="D35" s="194" t="s">
        <v>314</v>
      </c>
      <c r="E35" s="194" t="s">
        <v>377</v>
      </c>
      <c r="F35" s="194" t="s">
        <v>337</v>
      </c>
      <c r="G35" s="194">
        <v>2018</v>
      </c>
      <c r="H35" s="301">
        <v>10</v>
      </c>
    </row>
    <row r="36" spans="1:8" ht="15" customHeight="1" x14ac:dyDescent="0.2">
      <c r="A36" s="218">
        <v>27</v>
      </c>
      <c r="B36" s="194"/>
      <c r="C36" s="359" t="s">
        <v>367</v>
      </c>
      <c r="D36" s="194" t="s">
        <v>314</v>
      </c>
      <c r="E36" s="194" t="s">
        <v>377</v>
      </c>
      <c r="F36" s="194" t="s">
        <v>337</v>
      </c>
      <c r="G36" s="194">
        <v>2018</v>
      </c>
      <c r="H36" s="301">
        <v>10</v>
      </c>
    </row>
    <row r="37" spans="1:8" ht="15" customHeight="1" x14ac:dyDescent="0.2">
      <c r="A37" s="218">
        <v>28</v>
      </c>
      <c r="B37" s="194"/>
      <c r="C37" s="359" t="s">
        <v>368</v>
      </c>
      <c r="D37" s="194" t="s">
        <v>369</v>
      </c>
      <c r="E37" s="194" t="s">
        <v>315</v>
      </c>
      <c r="F37" s="194" t="s">
        <v>337</v>
      </c>
      <c r="G37" s="194">
        <v>2019</v>
      </c>
      <c r="H37" s="301">
        <v>15</v>
      </c>
    </row>
    <row r="38" spans="1:8" ht="15" customHeight="1" x14ac:dyDescent="0.2">
      <c r="A38" s="218">
        <v>29</v>
      </c>
      <c r="B38" s="194"/>
      <c r="C38" s="359" t="s">
        <v>370</v>
      </c>
      <c r="D38" s="194" t="s">
        <v>371</v>
      </c>
      <c r="E38" s="194" t="s">
        <v>315</v>
      </c>
      <c r="F38" s="194" t="s">
        <v>337</v>
      </c>
      <c r="G38" s="194">
        <v>2020</v>
      </c>
      <c r="H38" s="301">
        <v>15</v>
      </c>
    </row>
    <row r="39" spans="1:8" ht="15" customHeight="1" x14ac:dyDescent="0.2">
      <c r="A39" s="218">
        <v>30</v>
      </c>
      <c r="B39" s="194"/>
      <c r="C39" s="359" t="s">
        <v>372</v>
      </c>
      <c r="D39" s="194" t="s">
        <v>374</v>
      </c>
      <c r="E39" s="194" t="s">
        <v>377</v>
      </c>
      <c r="F39" s="194" t="s">
        <v>337</v>
      </c>
      <c r="G39" s="194">
        <v>2020</v>
      </c>
      <c r="H39" s="301">
        <v>10</v>
      </c>
    </row>
    <row r="40" spans="1:8" ht="15" customHeight="1" x14ac:dyDescent="0.2">
      <c r="A40" s="218">
        <v>31</v>
      </c>
      <c r="B40" s="194"/>
      <c r="C40" s="359" t="s">
        <v>375</v>
      </c>
      <c r="D40" s="194" t="s">
        <v>373</v>
      </c>
      <c r="E40" s="194" t="s">
        <v>315</v>
      </c>
      <c r="F40" s="194" t="s">
        <v>337</v>
      </c>
      <c r="G40" s="194">
        <v>2020</v>
      </c>
      <c r="H40" s="301">
        <v>15</v>
      </c>
    </row>
    <row r="41" spans="1:8" ht="15" customHeight="1" x14ac:dyDescent="0.2">
      <c r="A41" s="218">
        <v>32</v>
      </c>
      <c r="B41" s="194"/>
      <c r="C41" s="359" t="s">
        <v>376</v>
      </c>
      <c r="D41" s="194" t="s">
        <v>314</v>
      </c>
      <c r="E41" s="194" t="s">
        <v>377</v>
      </c>
      <c r="F41" s="194" t="s">
        <v>337</v>
      </c>
      <c r="G41" s="194">
        <v>2021</v>
      </c>
      <c r="H41" s="301">
        <v>10</v>
      </c>
    </row>
    <row r="42" spans="1:8" ht="15" customHeight="1" x14ac:dyDescent="0.2">
      <c r="A42" s="218">
        <v>33</v>
      </c>
      <c r="B42" s="194"/>
      <c r="C42" s="359" t="s">
        <v>449</v>
      </c>
      <c r="D42" s="194" t="s">
        <v>448</v>
      </c>
      <c r="E42" s="194" t="s">
        <v>315</v>
      </c>
      <c r="F42" s="194" t="s">
        <v>337</v>
      </c>
      <c r="G42" s="194">
        <v>2022</v>
      </c>
      <c r="H42" s="301">
        <v>15</v>
      </c>
    </row>
    <row r="43" spans="1:8" s="50" customFormat="1" ht="15" customHeight="1" thickBot="1" x14ac:dyDescent="0.25">
      <c r="A43" s="224">
        <v>34</v>
      </c>
      <c r="B43" s="58"/>
      <c r="C43" s="223" t="s">
        <v>446</v>
      </c>
      <c r="D43" s="212" t="s">
        <v>447</v>
      </c>
      <c r="E43" s="212" t="s">
        <v>315</v>
      </c>
      <c r="F43" s="212" t="s">
        <v>337</v>
      </c>
      <c r="G43" s="212">
        <v>2022</v>
      </c>
      <c r="H43" s="305">
        <v>15</v>
      </c>
    </row>
    <row r="44" spans="1:8" ht="16" thickBot="1" x14ac:dyDescent="0.25">
      <c r="A44" s="30"/>
      <c r="G44" s="369" t="str">
        <f>"Total "&amp;LEFT(A7,3)</f>
        <v>Total I13</v>
      </c>
      <c r="H44" s="370">
        <f>SUM(H10:H43)</f>
        <v>364</v>
      </c>
    </row>
    <row r="46" spans="1:8" ht="53.25" customHeight="1" x14ac:dyDescent="0.2">
      <c r="A46"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6" s="416"/>
      <c r="C46" s="416"/>
      <c r="D46" s="416"/>
      <c r="E46" s="416"/>
      <c r="F46" s="416"/>
      <c r="G46" s="416"/>
      <c r="H46" s="416"/>
    </row>
  </sheetData>
  <mergeCells count="3">
    <mergeCell ref="A7:H7"/>
    <mergeCell ref="A6:H6"/>
    <mergeCell ref="A46:H46"/>
  </mergeCells>
  <phoneticPr fontId="0" type="noConversion"/>
  <printOptions horizontalCentered="1"/>
  <pageMargins left="0.74803149606299213" right="0.74803149606299213" top="0.78740157480314965" bottom="0.59055118110236227" header="0.31496062992125984" footer="0.31496062992125984"/>
  <pageSetup paperSize="9" scale="6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pageSetUpPr fitToPage="1"/>
  </sheetPr>
  <dimension ref="A1:K41"/>
  <sheetViews>
    <sheetView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Sinteza Proiectarii de Arhitectura</v>
      </c>
      <c r="B3" s="237"/>
      <c r="C3" s="237"/>
      <c r="D3" s="16"/>
      <c r="E3" s="16"/>
      <c r="F3" s="16"/>
    </row>
    <row r="4" spans="1:11" ht="16" x14ac:dyDescent="0.2">
      <c r="A4" s="238" t="str">
        <f>'Date initiale'!C6&amp;", "&amp;'Date initiale'!C7</f>
        <v>Nicula Alexandru Dan Vladimir, 25</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4" customHeight="1" x14ac:dyDescent="0.2">
      <c r="A7" s="41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17"/>
      <c r="C7" s="417"/>
      <c r="D7" s="417"/>
      <c r="E7" s="417"/>
      <c r="F7" s="417"/>
      <c r="G7" s="417"/>
      <c r="H7" s="417"/>
    </row>
    <row r="8" spans="1:11" ht="17" thickBot="1" x14ac:dyDescent="0.25">
      <c r="A8" s="46"/>
      <c r="B8" s="46"/>
      <c r="C8" s="46"/>
      <c r="D8" s="46"/>
      <c r="E8" s="46"/>
      <c r="F8" s="62"/>
      <c r="G8" s="62"/>
      <c r="H8" s="62"/>
    </row>
    <row r="9" spans="1:11" ht="49" thickBot="1" x14ac:dyDescent="0.25">
      <c r="A9" s="180" t="s">
        <v>55</v>
      </c>
      <c r="B9" s="201" t="s">
        <v>72</v>
      </c>
      <c r="C9" s="219" t="s">
        <v>70</v>
      </c>
      <c r="D9" s="219" t="s">
        <v>71</v>
      </c>
      <c r="E9" s="201" t="s">
        <v>140</v>
      </c>
      <c r="F9" s="201" t="s">
        <v>138</v>
      </c>
      <c r="G9" s="219" t="s">
        <v>87</v>
      </c>
      <c r="H9" s="202" t="s">
        <v>147</v>
      </c>
      <c r="J9" s="240" t="s">
        <v>108</v>
      </c>
    </row>
    <row r="10" spans="1:11" x14ac:dyDescent="0.2">
      <c r="A10" s="229">
        <v>1</v>
      </c>
      <c r="B10" s="230"/>
      <c r="C10" s="230"/>
      <c r="D10" s="230"/>
      <c r="E10" s="230"/>
      <c r="F10" s="230"/>
      <c r="G10" s="230"/>
      <c r="H10" s="231"/>
      <c r="J10" s="241" t="s">
        <v>165</v>
      </c>
      <c r="K10" s="339" t="s">
        <v>258</v>
      </c>
    </row>
    <row r="11" spans="1:11" x14ac:dyDescent="0.2">
      <c r="A11" s="217">
        <f>A10+1</f>
        <v>2</v>
      </c>
      <c r="B11" s="227"/>
      <c r="C11" s="208"/>
      <c r="D11" s="208"/>
      <c r="E11" s="228"/>
      <c r="F11" s="228"/>
      <c r="G11" s="208"/>
      <c r="H11" s="193"/>
    </row>
    <row r="12" spans="1:11" x14ac:dyDescent="0.2">
      <c r="A12" s="217">
        <f t="shared" ref="A12:A19" si="0">A11+1</f>
        <v>3</v>
      </c>
      <c r="B12" s="192"/>
      <c r="C12" s="125"/>
      <c r="D12" s="125"/>
      <c r="E12" s="125"/>
      <c r="F12" s="125"/>
      <c r="G12" s="125"/>
      <c r="H12" s="193"/>
    </row>
    <row r="13" spans="1:11" x14ac:dyDescent="0.2">
      <c r="A13" s="217">
        <f t="shared" si="0"/>
        <v>4</v>
      </c>
      <c r="B13" s="125"/>
      <c r="C13" s="125"/>
      <c r="D13" s="125"/>
      <c r="E13" s="125"/>
      <c r="F13" s="125"/>
      <c r="G13" s="125"/>
      <c r="H13" s="193"/>
    </row>
    <row r="14" spans="1:11" x14ac:dyDescent="0.2">
      <c r="A14" s="217">
        <f t="shared" si="0"/>
        <v>5</v>
      </c>
      <c r="B14" s="192"/>
      <c r="C14" s="125"/>
      <c r="D14" s="125"/>
      <c r="E14" s="125"/>
      <c r="F14" s="125"/>
      <c r="G14" s="125"/>
      <c r="H14" s="193"/>
    </row>
    <row r="15" spans="1:11" x14ac:dyDescent="0.2">
      <c r="A15" s="217">
        <f t="shared" si="0"/>
        <v>6</v>
      </c>
      <c r="B15" s="125"/>
      <c r="C15" s="125"/>
      <c r="D15" s="125"/>
      <c r="E15" s="125"/>
      <c r="F15" s="125"/>
      <c r="G15" s="125"/>
      <c r="H15" s="193"/>
    </row>
    <row r="16" spans="1:11" x14ac:dyDescent="0.2">
      <c r="A16" s="217">
        <f t="shared" si="0"/>
        <v>7</v>
      </c>
      <c r="B16" s="192"/>
      <c r="C16" s="125"/>
      <c r="D16" s="125"/>
      <c r="E16" s="125"/>
      <c r="F16" s="125"/>
      <c r="G16" s="125"/>
      <c r="H16" s="193"/>
    </row>
    <row r="17" spans="1:8" x14ac:dyDescent="0.2">
      <c r="A17" s="217">
        <f t="shared" si="0"/>
        <v>8</v>
      </c>
      <c r="B17" s="125"/>
      <c r="C17" s="125"/>
      <c r="D17" s="125"/>
      <c r="E17" s="125"/>
      <c r="F17" s="125"/>
      <c r="G17" s="125"/>
      <c r="H17" s="193"/>
    </row>
    <row r="18" spans="1:8" x14ac:dyDescent="0.2">
      <c r="A18" s="217">
        <f t="shared" si="0"/>
        <v>9</v>
      </c>
      <c r="B18" s="192"/>
      <c r="C18" s="125"/>
      <c r="D18" s="125"/>
      <c r="E18" s="125"/>
      <c r="F18" s="125"/>
      <c r="G18" s="125"/>
      <c r="H18" s="193"/>
    </row>
    <row r="19" spans="1:8" ht="16" thickBot="1" x14ac:dyDescent="0.25">
      <c r="A19" s="232">
        <f t="shared" si="0"/>
        <v>10</v>
      </c>
      <c r="B19" s="131"/>
      <c r="C19" s="131"/>
      <c r="D19" s="131"/>
      <c r="E19" s="131"/>
      <c r="F19" s="131"/>
      <c r="G19" s="131"/>
      <c r="H19" s="198"/>
    </row>
    <row r="20" spans="1:8" ht="16" thickBot="1" x14ac:dyDescent="0.25">
      <c r="A20" s="322"/>
      <c r="G20" s="155" t="str">
        <f>"Total "&amp;LEFT(A7,4)</f>
        <v>Total I14a</v>
      </c>
      <c r="H20" s="156">
        <f>SUM(H10:H19)</f>
        <v>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pageSetUpPr fitToPage="1"/>
  </sheetPr>
  <dimension ref="A1:K22"/>
  <sheetViews>
    <sheetView workbookViewId="0">
      <selection activeCell="F12" sqref="F12"/>
    </sheetView>
  </sheetViews>
  <sheetFormatPr baseColWidth="10" defaultColWidth="8.83203125" defaultRowHeight="15" x14ac:dyDescent="0.2"/>
  <cols>
    <col min="1" max="1" width="5.1640625" customWidth="1"/>
    <col min="2" max="2" width="10.5" customWidth="1"/>
    <col min="3" max="3" width="52.83203125" bestFit="1" customWidth="1"/>
    <col min="4" max="4" width="24" customWidth="1"/>
    <col min="5" max="5" width="14.33203125" customWidth="1"/>
    <col min="6" max="6" width="20.6640625" customWidth="1"/>
    <col min="7" max="7" width="10" customWidth="1"/>
    <col min="8" max="8" width="9.6640625" customWidth="1"/>
  </cols>
  <sheetData>
    <row r="1" spans="1:11" ht="16" x14ac:dyDescent="0.2">
      <c r="A1" s="239" t="str">
        <f>'Date initiale'!C3</f>
        <v>Universitatea de Arhitectură și Urbanism "Ion Mincu" București</v>
      </c>
      <c r="B1" s="239"/>
      <c r="C1" s="239"/>
      <c r="D1" s="29"/>
      <c r="E1" s="29"/>
      <c r="F1" s="29"/>
      <c r="G1" s="29"/>
      <c r="H1" s="29"/>
    </row>
    <row r="2" spans="1:11" ht="16" x14ac:dyDescent="0.2">
      <c r="A2" s="239" t="str">
        <f>'Date initiale'!B4&amp;" "&amp;'Date initiale'!C4</f>
        <v>Facultatea ARHITECTURA</v>
      </c>
      <c r="B2" s="239"/>
      <c r="C2" s="239"/>
      <c r="D2" s="29"/>
      <c r="E2" s="29"/>
      <c r="F2" s="29"/>
      <c r="G2" s="29"/>
      <c r="H2" s="29"/>
    </row>
    <row r="3" spans="1:11" ht="16" x14ac:dyDescent="0.2">
      <c r="A3" s="239" t="str">
        <f>'Date initiale'!B5&amp;" "&amp;'Date initiale'!C5</f>
        <v>Departamentul Sinteza Proiectarii de Arhitectura</v>
      </c>
      <c r="B3" s="239"/>
      <c r="C3" s="239"/>
      <c r="D3" s="29"/>
      <c r="E3" s="29"/>
      <c r="F3" s="29"/>
      <c r="G3" s="29"/>
      <c r="H3" s="29"/>
    </row>
    <row r="4" spans="1:11" ht="16" x14ac:dyDescent="0.2">
      <c r="A4" s="239" t="str">
        <f>'Date initiale'!C6&amp;", "&amp;'Date initiale'!C7</f>
        <v>Nicula Alexandru Dan Vladimir, 25</v>
      </c>
      <c r="B4" s="239"/>
      <c r="C4" s="239"/>
      <c r="D4" s="29"/>
      <c r="E4" s="29"/>
      <c r="F4" s="29"/>
      <c r="G4" s="29"/>
      <c r="H4" s="29"/>
    </row>
    <row r="5" spans="1:11" ht="16" x14ac:dyDescent="0.2">
      <c r="A5" s="239"/>
      <c r="B5" s="239"/>
      <c r="C5" s="239"/>
      <c r="D5" s="29"/>
      <c r="E5" s="29"/>
      <c r="F5" s="29"/>
      <c r="G5" s="29"/>
      <c r="H5" s="29"/>
    </row>
    <row r="6" spans="1:11" ht="16" x14ac:dyDescent="0.2">
      <c r="A6" s="421" t="s">
        <v>110</v>
      </c>
      <c r="B6" s="421"/>
      <c r="C6" s="421"/>
      <c r="D6" s="421"/>
      <c r="E6" s="421"/>
      <c r="F6" s="421"/>
      <c r="G6" s="421"/>
      <c r="H6" s="421"/>
    </row>
    <row r="7" spans="1:11" ht="36.75" customHeight="1" x14ac:dyDescent="0.2">
      <c r="A7" s="417" t="str">
        <f>'Descriere indicatori'!B19&amp;"b. "&amp;'Descriere indicatori'!C20</f>
        <v xml:space="preserve">I14b. Proiect urbanistic şi peisagistic la nivelul Planurilor Generale / Zonale ale Localităţilor (inclusiv studii de fundamentare, de inserţie, de oportunitate) avizate** </v>
      </c>
      <c r="B7" s="417"/>
      <c r="C7" s="417"/>
      <c r="D7" s="417"/>
      <c r="E7" s="417"/>
      <c r="F7" s="417"/>
      <c r="G7" s="417"/>
      <c r="H7" s="417"/>
    </row>
    <row r="8" spans="1:11" ht="19.5" customHeight="1" thickBot="1" x14ac:dyDescent="0.25">
      <c r="A8" s="48"/>
      <c r="B8" s="48"/>
      <c r="C8" s="48"/>
      <c r="D8" s="48"/>
      <c r="E8" s="48"/>
      <c r="F8" s="48"/>
      <c r="G8" s="48"/>
      <c r="H8" s="48"/>
    </row>
    <row r="9" spans="1:11" ht="33" thickBot="1" x14ac:dyDescent="0.25">
      <c r="A9" s="151" t="s">
        <v>55</v>
      </c>
      <c r="B9" s="201" t="s">
        <v>72</v>
      </c>
      <c r="C9" s="219" t="s">
        <v>70</v>
      </c>
      <c r="D9" s="219" t="s">
        <v>71</v>
      </c>
      <c r="E9" s="201" t="s">
        <v>140</v>
      </c>
      <c r="F9" s="201" t="s">
        <v>138</v>
      </c>
      <c r="G9" s="219" t="s">
        <v>87</v>
      </c>
      <c r="H9" s="202" t="s">
        <v>147</v>
      </c>
      <c r="J9" s="240" t="s">
        <v>108</v>
      </c>
    </row>
    <row r="10" spans="1:11" s="365" customFormat="1" ht="32" x14ac:dyDescent="0.2">
      <c r="A10" s="233">
        <v>1</v>
      </c>
      <c r="B10" s="386"/>
      <c r="C10" s="222" t="s">
        <v>355</v>
      </c>
      <c r="D10" s="125" t="s">
        <v>356</v>
      </c>
      <c r="E10" s="125" t="s">
        <v>345</v>
      </c>
      <c r="F10" s="125" t="s">
        <v>452</v>
      </c>
      <c r="G10" s="199">
        <v>2015</v>
      </c>
      <c r="H10" s="288">
        <v>5</v>
      </c>
      <c r="J10" s="384" t="s">
        <v>166</v>
      </c>
      <c r="K10" s="385" t="s">
        <v>258</v>
      </c>
    </row>
    <row r="11" spans="1:11" ht="32" x14ac:dyDescent="0.2">
      <c r="A11" s="191">
        <f>A10+1</f>
        <v>2</v>
      </c>
      <c r="B11" s="192"/>
      <c r="C11" s="222" t="s">
        <v>432</v>
      </c>
      <c r="D11" s="125" t="s">
        <v>433</v>
      </c>
      <c r="E11" s="125" t="s">
        <v>345</v>
      </c>
      <c r="F11" s="125" t="s">
        <v>452</v>
      </c>
      <c r="G11" s="125">
        <v>2019</v>
      </c>
      <c r="H11" s="288">
        <v>5</v>
      </c>
    </row>
    <row r="12" spans="1:11" x14ac:dyDescent="0.2">
      <c r="A12" s="191">
        <f t="shared" ref="A12:A19" si="0">A11+1</f>
        <v>3</v>
      </c>
      <c r="B12" s="192"/>
      <c r="C12" s="234"/>
      <c r="D12" s="125"/>
      <c r="E12" s="235"/>
      <c r="F12" s="235"/>
      <c r="G12" s="235"/>
      <c r="H12" s="288"/>
    </row>
    <row r="13" spans="1:11" x14ac:dyDescent="0.2">
      <c r="A13" s="191">
        <f t="shared" si="0"/>
        <v>4</v>
      </c>
      <c r="B13" s="192"/>
      <c r="C13" s="222"/>
      <c r="D13" s="125"/>
      <c r="E13" s="125"/>
      <c r="F13" s="125"/>
      <c r="G13" s="199"/>
      <c r="H13" s="288"/>
    </row>
    <row r="14" spans="1:11" x14ac:dyDescent="0.2">
      <c r="A14" s="191">
        <f t="shared" si="0"/>
        <v>5</v>
      </c>
      <c r="B14" s="192"/>
      <c r="C14" s="234"/>
      <c r="D14" s="125"/>
      <c r="E14" s="235"/>
      <c r="F14" s="235"/>
      <c r="G14" s="235"/>
      <c r="H14" s="288"/>
    </row>
    <row r="15" spans="1:11" x14ac:dyDescent="0.2">
      <c r="A15" s="191">
        <f t="shared" si="0"/>
        <v>6</v>
      </c>
      <c r="B15" s="192"/>
      <c r="C15" s="234"/>
      <c r="D15" s="125"/>
      <c r="E15" s="235"/>
      <c r="F15" s="235"/>
      <c r="G15" s="235"/>
      <c r="H15" s="288"/>
    </row>
    <row r="16" spans="1:11" x14ac:dyDescent="0.2">
      <c r="A16" s="191">
        <f t="shared" si="0"/>
        <v>7</v>
      </c>
      <c r="B16" s="192"/>
      <c r="C16" s="222"/>
      <c r="D16" s="125"/>
      <c r="E16" s="125"/>
      <c r="F16" s="125"/>
      <c r="G16" s="199"/>
      <c r="H16" s="288"/>
    </row>
    <row r="17" spans="1:8" x14ac:dyDescent="0.2">
      <c r="A17" s="191">
        <f t="shared" si="0"/>
        <v>8</v>
      </c>
      <c r="B17" s="192"/>
      <c r="C17" s="234"/>
      <c r="D17" s="125"/>
      <c r="E17" s="235"/>
      <c r="F17" s="235"/>
      <c r="G17" s="235"/>
      <c r="H17" s="288"/>
    </row>
    <row r="18" spans="1:8" x14ac:dyDescent="0.2">
      <c r="A18" s="191">
        <f t="shared" si="0"/>
        <v>9</v>
      </c>
      <c r="B18" s="192"/>
      <c r="C18" s="234"/>
      <c r="D18" s="125"/>
      <c r="E18" s="235"/>
      <c r="F18" s="235"/>
      <c r="G18" s="235"/>
      <c r="H18" s="288"/>
    </row>
    <row r="19" spans="1:8" ht="16" thickBot="1" x14ac:dyDescent="0.25">
      <c r="A19" s="196">
        <f t="shared" si="0"/>
        <v>10</v>
      </c>
      <c r="B19" s="131"/>
      <c r="C19" s="236"/>
      <c r="D19" s="131"/>
      <c r="E19" s="131"/>
      <c r="F19" s="131"/>
      <c r="G19" s="131"/>
      <c r="H19" s="302"/>
    </row>
    <row r="20" spans="1:8" ht="17" thickBot="1" x14ac:dyDescent="0.25">
      <c r="A20" s="319"/>
      <c r="G20" s="155" t="str">
        <f>"Total "&amp;LEFT(A7,4)</f>
        <v>Total I14b</v>
      </c>
      <c r="H20" s="251">
        <f>SUM(H10:H19)</f>
        <v>10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pageSetUpPr fitToPage="1"/>
  </sheetPr>
  <dimension ref="A1:K41"/>
  <sheetViews>
    <sheetView workbookViewId="0">
      <selection activeCell="O16" sqref="O16"/>
    </sheetView>
  </sheetViews>
  <sheetFormatPr baseColWidth="10" defaultColWidth="9.16406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Sinteza Proiectarii de Arhitectura</v>
      </c>
      <c r="B3" s="237"/>
      <c r="C3" s="237"/>
      <c r="D3" s="16"/>
      <c r="E3" s="16"/>
      <c r="F3" s="16"/>
    </row>
    <row r="4" spans="1:11" ht="16" x14ac:dyDescent="0.2">
      <c r="A4" s="238" t="str">
        <f>'Date initiale'!C6&amp;", "&amp;'Date initiale'!C7</f>
        <v>Nicula Alexandru Dan Vladimir, 25</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2.5" customHeight="1" x14ac:dyDescent="0.2">
      <c r="A7" s="41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17"/>
      <c r="C7" s="417"/>
      <c r="D7" s="417"/>
      <c r="E7" s="417"/>
      <c r="F7" s="417"/>
      <c r="G7" s="417"/>
      <c r="H7" s="417"/>
    </row>
    <row r="8" spans="1:11" ht="17" thickBot="1" x14ac:dyDescent="0.25">
      <c r="A8" s="46"/>
      <c r="B8" s="46"/>
      <c r="C8" s="46"/>
      <c r="D8" s="46"/>
      <c r="E8" s="46"/>
      <c r="F8" s="62"/>
      <c r="G8" s="62"/>
      <c r="H8" s="62"/>
    </row>
    <row r="9" spans="1:11" ht="49" thickBot="1" x14ac:dyDescent="0.25">
      <c r="A9" s="180" t="s">
        <v>55</v>
      </c>
      <c r="B9" s="201" t="s">
        <v>72</v>
      </c>
      <c r="C9" s="219" t="s">
        <v>141</v>
      </c>
      <c r="D9" s="219" t="s">
        <v>71</v>
      </c>
      <c r="E9" s="201" t="s">
        <v>140</v>
      </c>
      <c r="F9" s="201" t="s">
        <v>138</v>
      </c>
      <c r="G9" s="219" t="s">
        <v>87</v>
      </c>
      <c r="H9" s="202" t="s">
        <v>147</v>
      </c>
      <c r="J9" s="240" t="s">
        <v>108</v>
      </c>
    </row>
    <row r="10" spans="1:11" x14ac:dyDescent="0.2">
      <c r="A10" s="229">
        <v>1</v>
      </c>
      <c r="B10" s="230"/>
      <c r="C10" s="230"/>
      <c r="D10" s="230"/>
      <c r="E10" s="230"/>
      <c r="F10" s="230"/>
      <c r="G10" s="230"/>
      <c r="H10" s="231"/>
      <c r="J10" s="241" t="s">
        <v>167</v>
      </c>
      <c r="K10" s="339" t="s">
        <v>258</v>
      </c>
    </row>
    <row r="11" spans="1:11" x14ac:dyDescent="0.2">
      <c r="A11" s="217">
        <f>A10+1</f>
        <v>2</v>
      </c>
      <c r="B11" s="227"/>
      <c r="C11" s="208"/>
      <c r="D11" s="208"/>
      <c r="E11" s="228"/>
      <c r="F11" s="228"/>
      <c r="G11" s="208"/>
      <c r="H11" s="288"/>
    </row>
    <row r="12" spans="1:11" x14ac:dyDescent="0.2">
      <c r="A12" s="217">
        <f t="shared" ref="A12:A19" si="0">A11+1</f>
        <v>3</v>
      </c>
      <c r="B12" s="192"/>
      <c r="C12" s="125"/>
      <c r="D12" s="125"/>
      <c r="E12" s="125"/>
      <c r="F12" s="125"/>
      <c r="G12" s="125"/>
      <c r="H12" s="288"/>
    </row>
    <row r="13" spans="1:11" x14ac:dyDescent="0.2">
      <c r="A13" s="217">
        <f t="shared" si="0"/>
        <v>4</v>
      </c>
      <c r="B13" s="125"/>
      <c r="C13" s="125"/>
      <c r="D13" s="125"/>
      <c r="E13" s="125"/>
      <c r="F13" s="125"/>
      <c r="G13" s="125"/>
      <c r="H13" s="288"/>
    </row>
    <row r="14" spans="1:11" x14ac:dyDescent="0.2">
      <c r="A14" s="217">
        <f t="shared" si="0"/>
        <v>5</v>
      </c>
      <c r="B14" s="192"/>
      <c r="C14" s="125"/>
      <c r="D14" s="125"/>
      <c r="E14" s="125"/>
      <c r="F14" s="125"/>
      <c r="G14" s="125"/>
      <c r="H14" s="288"/>
    </row>
    <row r="15" spans="1:11" x14ac:dyDescent="0.2">
      <c r="A15" s="217">
        <f t="shared" si="0"/>
        <v>6</v>
      </c>
      <c r="B15" s="125"/>
      <c r="C15" s="125"/>
      <c r="D15" s="125"/>
      <c r="E15" s="125"/>
      <c r="F15" s="125"/>
      <c r="G15" s="125"/>
      <c r="H15" s="288"/>
    </row>
    <row r="16" spans="1:11" x14ac:dyDescent="0.2">
      <c r="A16" s="217">
        <f t="shared" si="0"/>
        <v>7</v>
      </c>
      <c r="B16" s="192"/>
      <c r="C16" s="125"/>
      <c r="D16" s="125"/>
      <c r="E16" s="125"/>
      <c r="F16" s="125"/>
      <c r="G16" s="125"/>
      <c r="H16" s="288"/>
    </row>
    <row r="17" spans="1:8" x14ac:dyDescent="0.2">
      <c r="A17" s="217">
        <f t="shared" si="0"/>
        <v>8</v>
      </c>
      <c r="B17" s="125"/>
      <c r="C17" s="125"/>
      <c r="D17" s="125"/>
      <c r="E17" s="125"/>
      <c r="F17" s="125"/>
      <c r="G17" s="125"/>
      <c r="H17" s="288"/>
    </row>
    <row r="18" spans="1:8" x14ac:dyDescent="0.2">
      <c r="A18" s="217">
        <f t="shared" si="0"/>
        <v>9</v>
      </c>
      <c r="B18" s="192"/>
      <c r="C18" s="125"/>
      <c r="D18" s="125"/>
      <c r="E18" s="125"/>
      <c r="F18" s="125"/>
      <c r="G18" s="125"/>
      <c r="H18" s="288"/>
    </row>
    <row r="19" spans="1:8" ht="16" thickBot="1" x14ac:dyDescent="0.25">
      <c r="A19" s="232">
        <f t="shared" si="0"/>
        <v>10</v>
      </c>
      <c r="B19" s="131"/>
      <c r="C19" s="131"/>
      <c r="D19" s="131"/>
      <c r="E19" s="131"/>
      <c r="F19" s="131"/>
      <c r="G19" s="131"/>
      <c r="H19" s="302"/>
    </row>
    <row r="20" spans="1:8" ht="16" thickBot="1" x14ac:dyDescent="0.25">
      <c r="A20" s="322"/>
      <c r="G20" s="155" t="str">
        <f>"Total "&amp;LEFT(A7,4)</f>
        <v>Total I14c</v>
      </c>
      <c r="H20" s="156">
        <f>SUM(H10:H19)</f>
        <v>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pageSetUpPr fitToPage="1"/>
  </sheetPr>
  <dimension ref="A1:K41"/>
  <sheetViews>
    <sheetView workbookViewId="0">
      <selection activeCell="F11" sqref="F11"/>
    </sheetView>
  </sheetViews>
  <sheetFormatPr baseColWidth="10" defaultColWidth="9.1640625" defaultRowHeight="15" x14ac:dyDescent="0.2"/>
  <cols>
    <col min="1" max="1" width="5.1640625" customWidth="1"/>
    <col min="2" max="2" width="10.5" customWidth="1"/>
    <col min="3" max="3" width="66.83203125" bestFit="1" customWidth="1"/>
    <col min="4" max="4" width="33.83203125" style="64" bestFit="1" customWidth="1"/>
    <col min="5" max="5" width="14.33203125" style="64" customWidth="1"/>
    <col min="6" max="6" width="25.33203125" style="64" customWidth="1"/>
    <col min="7" max="7" width="10" style="64" customWidth="1"/>
    <col min="8" max="8" width="9.6640625" style="64" customWidth="1"/>
    <col min="10" max="10" width="10.33203125" customWidth="1"/>
  </cols>
  <sheetData>
    <row r="1" spans="1:11" ht="16" x14ac:dyDescent="0.2">
      <c r="A1" s="237" t="str">
        <f>'Date initiale'!C3</f>
        <v>Universitatea de Arhitectură și Urbanism "Ion Mincu" București</v>
      </c>
      <c r="B1" s="237"/>
      <c r="C1" s="237"/>
      <c r="D1" s="2"/>
      <c r="E1" s="2"/>
      <c r="F1" s="2"/>
    </row>
    <row r="2" spans="1:11" ht="16" x14ac:dyDescent="0.2">
      <c r="A2" s="237" t="str">
        <f>'Date initiale'!B4&amp;" "&amp;'Date initiale'!C4</f>
        <v>Facultatea ARHITECTURA</v>
      </c>
      <c r="B2" s="237"/>
      <c r="C2" s="237"/>
      <c r="D2" s="2"/>
      <c r="E2" s="2"/>
      <c r="F2" s="2"/>
    </row>
    <row r="3" spans="1:11" ht="16" x14ac:dyDescent="0.2">
      <c r="A3" s="237" t="str">
        <f>'Date initiale'!B5&amp;" "&amp;'Date initiale'!C5</f>
        <v>Departamentul Sinteza Proiectarii de Arhitectura</v>
      </c>
      <c r="B3" s="237"/>
      <c r="C3" s="237"/>
      <c r="D3" s="2"/>
      <c r="E3" s="2"/>
      <c r="F3" s="2"/>
    </row>
    <row r="4" spans="1:11" ht="16" x14ac:dyDescent="0.2">
      <c r="A4" s="238" t="str">
        <f>'Date initiale'!C6&amp;", "&amp;'Date initiale'!C7</f>
        <v>Nicula Alexandru Dan Vladimir, 25</v>
      </c>
      <c r="B4" s="238"/>
      <c r="C4" s="238"/>
      <c r="D4" s="2"/>
      <c r="E4" s="2"/>
      <c r="F4" s="2"/>
    </row>
    <row r="5" spans="1:11" ht="16" x14ac:dyDescent="0.2">
      <c r="A5" s="238"/>
      <c r="B5" s="238"/>
      <c r="C5" s="238"/>
      <c r="D5" s="2"/>
      <c r="E5" s="2"/>
      <c r="F5" s="2"/>
    </row>
    <row r="6" spans="1:11" ht="16" x14ac:dyDescent="0.2">
      <c r="A6" s="414" t="s">
        <v>110</v>
      </c>
      <c r="B6" s="414"/>
      <c r="C6" s="414"/>
      <c r="D6" s="414"/>
      <c r="E6" s="414"/>
      <c r="F6" s="414"/>
      <c r="G6" s="414"/>
      <c r="H6" s="414"/>
    </row>
    <row r="7" spans="1:11" ht="52.5" customHeight="1" x14ac:dyDescent="0.2">
      <c r="A7" s="41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17"/>
      <c r="C7" s="417"/>
      <c r="D7" s="417"/>
      <c r="E7" s="417"/>
      <c r="F7" s="417"/>
      <c r="G7" s="417"/>
      <c r="H7" s="417"/>
    </row>
    <row r="8" spans="1:11" ht="17" thickBot="1" x14ac:dyDescent="0.25">
      <c r="A8" s="46"/>
      <c r="B8" s="46"/>
      <c r="C8" s="46"/>
      <c r="D8" s="46"/>
      <c r="E8" s="46"/>
      <c r="F8" s="62"/>
      <c r="G8" s="62"/>
      <c r="H8" s="62"/>
    </row>
    <row r="9" spans="1:11" ht="33" thickBot="1" x14ac:dyDescent="0.25">
      <c r="A9" s="180" t="s">
        <v>55</v>
      </c>
      <c r="B9" s="366" t="s">
        <v>72</v>
      </c>
      <c r="C9" s="367" t="s">
        <v>141</v>
      </c>
      <c r="D9" s="367" t="s">
        <v>71</v>
      </c>
      <c r="E9" s="366" t="s">
        <v>140</v>
      </c>
      <c r="F9" s="366" t="s">
        <v>138</v>
      </c>
      <c r="G9" s="367" t="s">
        <v>87</v>
      </c>
      <c r="H9" s="368" t="s">
        <v>147</v>
      </c>
      <c r="J9" s="240" t="s">
        <v>108</v>
      </c>
    </row>
    <row r="10" spans="1:11" ht="32" x14ac:dyDescent="0.2">
      <c r="A10" s="229">
        <v>1</v>
      </c>
      <c r="B10" s="230"/>
      <c r="C10" s="255" t="s">
        <v>405</v>
      </c>
      <c r="D10" s="389" t="s">
        <v>404</v>
      </c>
      <c r="E10" s="388" t="s">
        <v>345</v>
      </c>
      <c r="F10" s="388" t="s">
        <v>452</v>
      </c>
      <c r="G10" s="388">
        <v>2006</v>
      </c>
      <c r="H10" s="390">
        <v>20</v>
      </c>
      <c r="J10" s="241">
        <v>20</v>
      </c>
      <c r="K10" s="339" t="s">
        <v>258</v>
      </c>
    </row>
    <row r="11" spans="1:11" x14ac:dyDescent="0.2">
      <c r="A11" s="217">
        <f>A10+1</f>
        <v>2</v>
      </c>
      <c r="B11" s="227"/>
      <c r="C11" s="228" t="s">
        <v>378</v>
      </c>
      <c r="D11" s="208" t="s">
        <v>379</v>
      </c>
      <c r="E11" s="208" t="s">
        <v>380</v>
      </c>
      <c r="F11" s="208" t="s">
        <v>316</v>
      </c>
      <c r="G11" s="208">
        <v>2021</v>
      </c>
      <c r="H11" s="309">
        <v>20</v>
      </c>
    </row>
    <row r="12" spans="1:11" s="365" customFormat="1" x14ac:dyDescent="0.2">
      <c r="A12" s="206">
        <f t="shared" ref="A12:A19" si="0">A11+1</f>
        <v>3</v>
      </c>
      <c r="B12" s="192"/>
      <c r="C12" s="387"/>
      <c r="D12" s="391"/>
      <c r="E12" s="391"/>
      <c r="F12" s="391"/>
      <c r="G12" s="391"/>
      <c r="H12" s="392"/>
    </row>
    <row r="13" spans="1:11" x14ac:dyDescent="0.2">
      <c r="A13" s="217">
        <f t="shared" si="0"/>
        <v>4</v>
      </c>
      <c r="B13" s="125"/>
      <c r="C13" s="125"/>
      <c r="D13" s="125"/>
      <c r="E13" s="125"/>
      <c r="F13" s="125"/>
      <c r="G13" s="125"/>
      <c r="H13" s="288"/>
    </row>
    <row r="14" spans="1:11" x14ac:dyDescent="0.2">
      <c r="A14" s="217">
        <f t="shared" si="0"/>
        <v>5</v>
      </c>
      <c r="B14" s="192"/>
      <c r="C14" s="125"/>
      <c r="D14" s="125"/>
      <c r="E14" s="125"/>
      <c r="F14" s="125"/>
      <c r="G14" s="125"/>
      <c r="H14" s="288"/>
    </row>
    <row r="15" spans="1:11" x14ac:dyDescent="0.2">
      <c r="A15" s="217">
        <f t="shared" si="0"/>
        <v>6</v>
      </c>
      <c r="B15" s="125"/>
      <c r="C15" s="125"/>
      <c r="D15" s="125"/>
      <c r="E15" s="125"/>
      <c r="F15" s="125"/>
      <c r="G15" s="125"/>
      <c r="H15" s="288"/>
    </row>
    <row r="16" spans="1:11" x14ac:dyDescent="0.2">
      <c r="A16" s="217">
        <f t="shared" si="0"/>
        <v>7</v>
      </c>
      <c r="B16" s="192"/>
      <c r="C16" s="125"/>
      <c r="D16" s="125"/>
      <c r="E16" s="125"/>
      <c r="F16" s="125"/>
      <c r="G16" s="125"/>
      <c r="H16" s="288"/>
    </row>
    <row r="17" spans="1:8" x14ac:dyDescent="0.2">
      <c r="A17" s="217">
        <f t="shared" si="0"/>
        <v>8</v>
      </c>
      <c r="B17" s="125"/>
      <c r="C17" s="125"/>
      <c r="D17" s="125"/>
      <c r="E17" s="125"/>
      <c r="F17" s="125"/>
      <c r="G17" s="125"/>
      <c r="H17" s="288"/>
    </row>
    <row r="18" spans="1:8" x14ac:dyDescent="0.2">
      <c r="A18" s="217">
        <f t="shared" si="0"/>
        <v>9</v>
      </c>
      <c r="B18" s="192"/>
      <c r="C18" s="125"/>
      <c r="D18" s="125"/>
      <c r="E18" s="125"/>
      <c r="F18" s="125"/>
      <c r="G18" s="125"/>
      <c r="H18" s="288"/>
    </row>
    <row r="19" spans="1:8" ht="16" thickBot="1" x14ac:dyDescent="0.25">
      <c r="A19" s="232">
        <f t="shared" si="0"/>
        <v>10</v>
      </c>
      <c r="B19" s="131"/>
      <c r="C19" s="131"/>
      <c r="D19" s="131"/>
      <c r="E19" s="131"/>
      <c r="F19" s="131"/>
      <c r="G19" s="131"/>
      <c r="H19" s="302"/>
    </row>
    <row r="20" spans="1:8" ht="16" thickBot="1" x14ac:dyDescent="0.25">
      <c r="A20" s="30"/>
      <c r="G20" s="393" t="str">
        <f>"Total "&amp;LEFT(A7,4)</f>
        <v>Total I15.</v>
      </c>
      <c r="H20" s="370">
        <f>SUM(H10:H19)</f>
        <v>40</v>
      </c>
    </row>
    <row r="22" spans="1:8" ht="53.25" customHeight="1" x14ac:dyDescent="0.2">
      <c r="A22" s="41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H27"/>
  <sheetViews>
    <sheetView topLeftCell="A5" workbookViewId="0">
      <selection activeCell="B12" sqref="B1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37" t="str">
        <f>'Date initiale'!C3</f>
        <v>Universitatea de Arhitectură și Urbanism "Ion Mincu" București</v>
      </c>
      <c r="B1" s="237"/>
      <c r="C1" s="237"/>
      <c r="D1" s="16"/>
      <c r="E1" s="37"/>
    </row>
    <row r="2" spans="1:8" ht="16" x14ac:dyDescent="0.2">
      <c r="A2" s="237" t="str">
        <f>'Date initiale'!B4&amp;" "&amp;'Date initiale'!C4</f>
        <v>Facultatea ARHITECTURA</v>
      </c>
      <c r="B2" s="237"/>
      <c r="C2" s="237"/>
      <c r="D2" s="2"/>
      <c r="E2" s="37"/>
    </row>
    <row r="3" spans="1:8" ht="16" x14ac:dyDescent="0.2">
      <c r="A3" s="237" t="str">
        <f>'Date initiale'!B5&amp;" "&amp;'Date initiale'!C5</f>
        <v>Departamentul Sinteza Proiectarii de Arhitectura</v>
      </c>
      <c r="B3" s="237"/>
      <c r="C3" s="237"/>
      <c r="D3" s="16"/>
      <c r="E3" s="37"/>
    </row>
    <row r="4" spans="1:8" x14ac:dyDescent="0.2">
      <c r="A4" s="113" t="str">
        <f>'Date initiale'!C6&amp;", "&amp;'Date initiale'!C7</f>
        <v>Nicula Alexandru Dan Vladimir, 25</v>
      </c>
      <c r="B4" s="113"/>
      <c r="C4" s="113"/>
    </row>
    <row r="5" spans="1:8" x14ac:dyDescent="0.2">
      <c r="A5" s="113"/>
      <c r="B5" s="113"/>
      <c r="C5" s="113"/>
    </row>
    <row r="6" spans="1:8" ht="16" x14ac:dyDescent="0.2">
      <c r="A6" s="419" t="s">
        <v>110</v>
      </c>
      <c r="B6" s="419"/>
      <c r="C6" s="419"/>
      <c r="D6" s="419"/>
    </row>
    <row r="7" spans="1:8" ht="90.75" customHeight="1" x14ac:dyDescent="0.2">
      <c r="A7" s="41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17"/>
      <c r="C7" s="417"/>
      <c r="D7" s="417"/>
      <c r="E7" s="176"/>
      <c r="F7" s="176"/>
      <c r="G7" s="176"/>
      <c r="H7" s="176"/>
    </row>
    <row r="8" spans="1:8" ht="18.75" customHeight="1" thickBot="1" x14ac:dyDescent="0.25">
      <c r="A8" s="60"/>
      <c r="B8" s="60"/>
      <c r="C8" s="60"/>
      <c r="D8" s="60"/>
    </row>
    <row r="9" spans="1:8" ht="45.75" customHeight="1" thickBot="1" x14ac:dyDescent="0.25">
      <c r="A9" s="180" t="s">
        <v>55</v>
      </c>
      <c r="B9" s="201" t="s">
        <v>77</v>
      </c>
      <c r="C9" s="201" t="s">
        <v>87</v>
      </c>
      <c r="D9" s="202" t="s">
        <v>147</v>
      </c>
      <c r="E9" s="30"/>
      <c r="F9" s="240" t="s">
        <v>108</v>
      </c>
    </row>
    <row r="10" spans="1:8" ht="16" x14ac:dyDescent="0.2">
      <c r="A10" s="229">
        <v>1</v>
      </c>
      <c r="B10" s="246" t="s">
        <v>300</v>
      </c>
      <c r="C10" s="247">
        <v>2014</v>
      </c>
      <c r="D10" s="306">
        <v>50</v>
      </c>
      <c r="F10" s="241" t="s">
        <v>168</v>
      </c>
      <c r="G10" s="339" t="s">
        <v>259</v>
      </c>
    </row>
    <row r="11" spans="1:8" ht="16" x14ac:dyDescent="0.2">
      <c r="A11" s="217">
        <f>A10+1</f>
        <v>2</v>
      </c>
      <c r="B11" s="244" t="s">
        <v>381</v>
      </c>
      <c r="C11" s="208">
        <v>2020</v>
      </c>
      <c r="D11" s="303">
        <v>5</v>
      </c>
    </row>
    <row r="12" spans="1:8" ht="16" x14ac:dyDescent="0.2">
      <c r="A12" s="217">
        <f t="shared" ref="A12:A19" si="0">A11+1</f>
        <v>3</v>
      </c>
      <c r="B12" s="222" t="s">
        <v>382</v>
      </c>
      <c r="C12" s="125">
        <v>2021</v>
      </c>
      <c r="D12" s="288">
        <v>50</v>
      </c>
    </row>
    <row r="13" spans="1:8" x14ac:dyDescent="0.2">
      <c r="A13" s="217">
        <f t="shared" si="0"/>
        <v>4</v>
      </c>
      <c r="B13" s="245"/>
      <c r="C13" s="125"/>
      <c r="D13" s="288"/>
    </row>
    <row r="14" spans="1:8" x14ac:dyDescent="0.2">
      <c r="A14" s="217">
        <f t="shared" si="0"/>
        <v>5</v>
      </c>
      <c r="B14" s="245"/>
      <c r="C14" s="125"/>
      <c r="D14" s="288"/>
    </row>
    <row r="15" spans="1:8" x14ac:dyDescent="0.2">
      <c r="A15" s="217">
        <f t="shared" si="0"/>
        <v>6</v>
      </c>
      <c r="B15" s="222"/>
      <c r="C15" s="125"/>
      <c r="D15" s="288"/>
    </row>
    <row r="16" spans="1:8" x14ac:dyDescent="0.2">
      <c r="A16" s="217">
        <f t="shared" si="0"/>
        <v>7</v>
      </c>
      <c r="B16" s="245"/>
      <c r="C16" s="125"/>
      <c r="D16" s="288"/>
    </row>
    <row r="17" spans="1:4" x14ac:dyDescent="0.2">
      <c r="A17" s="217">
        <f t="shared" si="0"/>
        <v>8</v>
      </c>
      <c r="B17" s="245"/>
      <c r="C17" s="125"/>
      <c r="D17" s="288"/>
    </row>
    <row r="18" spans="1:4" x14ac:dyDescent="0.2">
      <c r="A18" s="217">
        <f t="shared" si="0"/>
        <v>9</v>
      </c>
      <c r="B18" s="245"/>
      <c r="C18" s="125"/>
      <c r="D18" s="288"/>
    </row>
    <row r="19" spans="1:4" ht="16" thickBot="1" x14ac:dyDescent="0.25">
      <c r="A19" s="232">
        <f t="shared" si="0"/>
        <v>10</v>
      </c>
      <c r="B19" s="248"/>
      <c r="C19" s="131"/>
      <c r="D19" s="302"/>
    </row>
    <row r="20" spans="1:4" ht="16" thickBot="1" x14ac:dyDescent="0.25">
      <c r="A20" s="321"/>
      <c r="B20" s="199"/>
      <c r="C20" s="155" t="str">
        <f>"Total "&amp;LEFT(A7,3)</f>
        <v>Total I16</v>
      </c>
      <c r="D20" s="249">
        <f>SUM(D10:D19)</f>
        <v>105</v>
      </c>
    </row>
    <row r="21" spans="1:4" ht="16" x14ac:dyDescent="0.2">
      <c r="A21" s="29"/>
      <c r="B21" s="23"/>
      <c r="C21" s="23"/>
      <c r="D21" s="23"/>
    </row>
    <row r="26" spans="1:4" x14ac:dyDescent="0.2">
      <c r="B26" s="17"/>
    </row>
    <row r="27" spans="1:4" x14ac:dyDescent="0.2">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G20"/>
  <sheetViews>
    <sheetView workbookViewId="0">
      <selection activeCell="B11" sqref="B11"/>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7" ht="16" x14ac:dyDescent="0.2">
      <c r="A1" s="237" t="str">
        <f>'Date initiale'!C3</f>
        <v>Universitatea de Arhitectură și Urbanism "Ion Mincu" București</v>
      </c>
      <c r="B1" s="237"/>
      <c r="C1" s="237"/>
      <c r="D1" s="16"/>
    </row>
    <row r="2" spans="1:7" ht="16" x14ac:dyDescent="0.2">
      <c r="A2" s="237" t="str">
        <f>'Date initiale'!B4&amp;" "&amp;'Date initiale'!C4</f>
        <v>Facultatea ARHITECTURA</v>
      </c>
      <c r="B2" s="237"/>
      <c r="C2" s="237"/>
      <c r="D2" s="2"/>
    </row>
    <row r="3" spans="1:7" ht="16" x14ac:dyDescent="0.2">
      <c r="A3" s="237" t="str">
        <f>'Date initiale'!B5&amp;" "&amp;'Date initiale'!C5</f>
        <v>Departamentul Sinteza Proiectarii de Arhitectura</v>
      </c>
      <c r="B3" s="237"/>
      <c r="C3" s="237"/>
      <c r="D3" s="16"/>
    </row>
    <row r="4" spans="1:7" x14ac:dyDescent="0.2">
      <c r="A4" s="113" t="str">
        <f>'Date initiale'!C6&amp;", "&amp;'Date initiale'!C7</f>
        <v>Nicula Alexandru Dan Vladimir, 25</v>
      </c>
      <c r="B4" s="113"/>
      <c r="C4" s="113"/>
    </row>
    <row r="5" spans="1:7" x14ac:dyDescent="0.2">
      <c r="A5" s="113"/>
      <c r="B5" s="113"/>
      <c r="C5" s="113"/>
    </row>
    <row r="6" spans="1:7" x14ac:dyDescent="0.2">
      <c r="A6" s="422" t="s">
        <v>110</v>
      </c>
      <c r="B6" s="422"/>
      <c r="C6" s="422"/>
      <c r="D6" s="422"/>
    </row>
    <row r="7" spans="1:7" ht="40.5" customHeight="1" x14ac:dyDescent="0.2">
      <c r="A7" s="41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17"/>
      <c r="C7" s="417"/>
      <c r="D7" s="417"/>
    </row>
    <row r="8" spans="1:7" ht="16" thickBot="1" x14ac:dyDescent="0.25"/>
    <row r="9" spans="1:7" ht="48.75" customHeight="1" thickBot="1" x14ac:dyDescent="0.25">
      <c r="A9" s="180" t="s">
        <v>55</v>
      </c>
      <c r="B9" s="152" t="s">
        <v>77</v>
      </c>
      <c r="C9" s="152" t="s">
        <v>87</v>
      </c>
      <c r="D9" s="259" t="s">
        <v>147</v>
      </c>
      <c r="F9" s="240" t="s">
        <v>108</v>
      </c>
    </row>
    <row r="10" spans="1:7" ht="16" x14ac:dyDescent="0.2">
      <c r="A10" s="275">
        <v>1</v>
      </c>
      <c r="B10" s="272" t="s">
        <v>299</v>
      </c>
      <c r="C10" s="142">
        <v>2014</v>
      </c>
      <c r="D10" s="307">
        <v>30</v>
      </c>
      <c r="F10" s="241" t="s">
        <v>169</v>
      </c>
      <c r="G10" s="339" t="s">
        <v>260</v>
      </c>
    </row>
    <row r="11" spans="1:7" ht="16" x14ac:dyDescent="0.2">
      <c r="A11" s="276">
        <f>A10+1</f>
        <v>2</v>
      </c>
      <c r="B11" s="267" t="s">
        <v>346</v>
      </c>
      <c r="C11" s="36">
        <v>2017</v>
      </c>
      <c r="D11" s="301">
        <v>30</v>
      </c>
    </row>
    <row r="12" spans="1:7" x14ac:dyDescent="0.2">
      <c r="A12" s="276">
        <f t="shared" ref="A12:A19" si="0">A11+1</f>
        <v>3</v>
      </c>
      <c r="B12" s="267"/>
      <c r="C12" s="36"/>
      <c r="D12" s="301"/>
    </row>
    <row r="13" spans="1:7" x14ac:dyDescent="0.2">
      <c r="A13" s="276">
        <f t="shared" si="0"/>
        <v>4</v>
      </c>
      <c r="B13" s="267"/>
      <c r="C13" s="36"/>
      <c r="D13" s="301"/>
    </row>
    <row r="14" spans="1:7" x14ac:dyDescent="0.2">
      <c r="A14" s="276">
        <f t="shared" si="0"/>
        <v>5</v>
      </c>
      <c r="B14" s="267"/>
      <c r="C14" s="36"/>
      <c r="D14" s="301"/>
    </row>
    <row r="15" spans="1:7" x14ac:dyDescent="0.2">
      <c r="A15" s="276">
        <f t="shared" si="0"/>
        <v>6</v>
      </c>
      <c r="B15" s="267"/>
      <c r="C15" s="36"/>
      <c r="D15" s="301"/>
    </row>
    <row r="16" spans="1:7" x14ac:dyDescent="0.2">
      <c r="A16" s="276">
        <f t="shared" si="0"/>
        <v>7</v>
      </c>
      <c r="B16" s="267"/>
      <c r="C16" s="36"/>
      <c r="D16" s="301"/>
    </row>
    <row r="17" spans="1:4" x14ac:dyDescent="0.2">
      <c r="A17" s="276">
        <f t="shared" si="0"/>
        <v>8</v>
      </c>
      <c r="B17" s="267"/>
      <c r="C17" s="36"/>
      <c r="D17" s="301"/>
    </row>
    <row r="18" spans="1:4" x14ac:dyDescent="0.2">
      <c r="A18" s="276">
        <f t="shared" si="0"/>
        <v>9</v>
      </c>
      <c r="B18" s="267"/>
      <c r="C18" s="36"/>
      <c r="D18" s="301"/>
    </row>
    <row r="19" spans="1:4" ht="16" thickBot="1" x14ac:dyDescent="0.25">
      <c r="A19" s="277">
        <f t="shared" si="0"/>
        <v>10</v>
      </c>
      <c r="B19" s="270"/>
      <c r="C19" s="148"/>
      <c r="D19" s="305"/>
    </row>
    <row r="20" spans="1:4" ht="16" thickBot="1" x14ac:dyDescent="0.25">
      <c r="A20" s="317"/>
      <c r="B20" s="113"/>
      <c r="C20" s="116" t="str">
        <f>"Total "&amp;LEFT(A7,3)</f>
        <v>Total I17</v>
      </c>
      <c r="D20" s="117">
        <f>SUM(D10:D19)</f>
        <v>60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H31"/>
  <sheetViews>
    <sheetView workbookViewId="0">
      <selection activeCell="B16" sqref="B1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7" ht="16" x14ac:dyDescent="0.2">
      <c r="A1" s="237" t="str">
        <f>'Date initiale'!C3</f>
        <v>Universitatea de Arhitectură și Urbanism "Ion Mincu" București</v>
      </c>
      <c r="B1" s="237"/>
      <c r="C1" s="237"/>
      <c r="D1" s="16"/>
      <c r="E1" s="37"/>
    </row>
    <row r="2" spans="1:7" ht="16" x14ac:dyDescent="0.2">
      <c r="A2" s="237" t="str">
        <f>'Date initiale'!B4&amp;" "&amp;'Date initiale'!C4</f>
        <v>Facultatea ARHITECTURA</v>
      </c>
      <c r="B2" s="237"/>
      <c r="C2" s="237"/>
      <c r="D2" s="37"/>
      <c r="E2" s="37"/>
    </row>
    <row r="3" spans="1:7" ht="16" x14ac:dyDescent="0.2">
      <c r="A3" s="237" t="str">
        <f>'Date initiale'!B5&amp;" "&amp;'Date initiale'!C5</f>
        <v>Departamentul Sinteza Proiectarii de Arhitectura</v>
      </c>
      <c r="B3" s="237"/>
      <c r="C3" s="237"/>
      <c r="D3" s="16"/>
      <c r="E3" s="37"/>
    </row>
    <row r="4" spans="1:7" x14ac:dyDescent="0.2">
      <c r="A4" s="113" t="str">
        <f>'Date initiale'!C6&amp;", "&amp;'Date initiale'!C7</f>
        <v>Nicula Alexandru Dan Vladimir, 25</v>
      </c>
      <c r="B4" s="113"/>
      <c r="C4" s="113"/>
    </row>
    <row r="5" spans="1:7" x14ac:dyDescent="0.2">
      <c r="A5" s="113"/>
      <c r="B5" s="113"/>
      <c r="C5" s="113"/>
    </row>
    <row r="6" spans="1:7" ht="34.5" customHeight="1" x14ac:dyDescent="0.2">
      <c r="A6" s="419" t="s">
        <v>110</v>
      </c>
      <c r="B6" s="419"/>
      <c r="C6" s="419"/>
      <c r="D6" s="419"/>
    </row>
    <row r="7" spans="1:7" ht="34.5" customHeight="1" x14ac:dyDescent="0.2">
      <c r="A7" s="41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17"/>
      <c r="C7" s="417"/>
      <c r="D7" s="417"/>
    </row>
    <row r="8" spans="1:7" ht="16.5" customHeight="1" thickBot="1" x14ac:dyDescent="0.25">
      <c r="A8" s="48"/>
      <c r="B8" s="48"/>
      <c r="C8" s="48"/>
      <c r="D8" s="48"/>
    </row>
    <row r="9" spans="1:7" ht="42.75" customHeight="1" thickBot="1" x14ac:dyDescent="0.25">
      <c r="A9" s="180" t="s">
        <v>55</v>
      </c>
      <c r="B9" s="152" t="s">
        <v>77</v>
      </c>
      <c r="C9" s="152" t="s">
        <v>87</v>
      </c>
      <c r="D9" s="259" t="s">
        <v>78</v>
      </c>
      <c r="E9" s="30"/>
      <c r="F9" s="240" t="s">
        <v>108</v>
      </c>
    </row>
    <row r="10" spans="1:7" ht="16" x14ac:dyDescent="0.2">
      <c r="A10" s="157">
        <v>1</v>
      </c>
      <c r="B10" s="278" t="s">
        <v>301</v>
      </c>
      <c r="C10" s="142">
        <v>2017</v>
      </c>
      <c r="D10" s="295">
        <v>5</v>
      </c>
      <c r="E10" s="30"/>
      <c r="F10" s="241" t="s">
        <v>170</v>
      </c>
      <c r="G10" s="339" t="s">
        <v>261</v>
      </c>
    </row>
    <row r="11" spans="1:7" x14ac:dyDescent="0.2">
      <c r="A11" s="158">
        <f>A10+1</f>
        <v>2</v>
      </c>
      <c r="B11" s="267"/>
      <c r="C11" s="36"/>
      <c r="D11" s="288"/>
    </row>
    <row r="12" spans="1:7" x14ac:dyDescent="0.2">
      <c r="A12" s="158">
        <f t="shared" ref="A12:A19" si="0">A11+1</f>
        <v>3</v>
      </c>
      <c r="B12" s="267"/>
      <c r="C12" s="36"/>
      <c r="D12" s="288"/>
    </row>
    <row r="13" spans="1:7" x14ac:dyDescent="0.2">
      <c r="A13" s="158">
        <f t="shared" si="0"/>
        <v>4</v>
      </c>
      <c r="B13" s="267"/>
      <c r="C13" s="36"/>
      <c r="D13" s="288"/>
    </row>
    <row r="14" spans="1:7" x14ac:dyDescent="0.2">
      <c r="A14" s="158">
        <f t="shared" si="0"/>
        <v>5</v>
      </c>
      <c r="B14" s="267"/>
      <c r="C14" s="36"/>
      <c r="D14" s="288"/>
    </row>
    <row r="15" spans="1:7" x14ac:dyDescent="0.2">
      <c r="A15" s="158">
        <f t="shared" si="0"/>
        <v>6</v>
      </c>
      <c r="B15" s="267"/>
      <c r="C15" s="36"/>
      <c r="D15" s="288"/>
    </row>
    <row r="16" spans="1:7" x14ac:dyDescent="0.2">
      <c r="A16" s="158">
        <f t="shared" si="0"/>
        <v>7</v>
      </c>
      <c r="B16" s="267"/>
      <c r="C16" s="36"/>
      <c r="D16" s="288"/>
    </row>
    <row r="17" spans="1:8" s="32" customFormat="1" x14ac:dyDescent="0.2">
      <c r="A17" s="158">
        <f t="shared" si="0"/>
        <v>8</v>
      </c>
      <c r="B17" s="267"/>
      <c r="C17" s="36"/>
      <c r="D17" s="288"/>
    </row>
    <row r="18" spans="1:8" x14ac:dyDescent="0.2">
      <c r="A18" s="158">
        <f t="shared" si="0"/>
        <v>9</v>
      </c>
      <c r="B18" s="267"/>
      <c r="C18" s="36"/>
      <c r="D18" s="288"/>
    </row>
    <row r="19" spans="1:8" ht="16" thickBot="1" x14ac:dyDescent="0.25">
      <c r="A19" s="220">
        <f t="shared" si="0"/>
        <v>10</v>
      </c>
      <c r="B19" s="270"/>
      <c r="C19" s="148"/>
      <c r="D19" s="302"/>
    </row>
    <row r="20" spans="1:8" ht="16" thickBot="1" x14ac:dyDescent="0.25">
      <c r="A20" s="320"/>
      <c r="B20" s="279"/>
      <c r="C20" s="116" t="str">
        <f>"Total "&amp;LEFT(A7,3)</f>
        <v>Total I18</v>
      </c>
      <c r="D20" s="280">
        <f>SUM(D10:D19)</f>
        <v>5</v>
      </c>
    </row>
    <row r="21" spans="1:8" x14ac:dyDescent="0.2">
      <c r="B21" s="17"/>
    </row>
    <row r="22" spans="1:8" ht="53.25" customHeight="1" x14ac:dyDescent="0.2">
      <c r="A22" s="41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16"/>
      <c r="C22" s="416"/>
      <c r="D22" s="416"/>
      <c r="E22" s="243"/>
      <c r="F22" s="243"/>
      <c r="G22" s="243"/>
      <c r="H22" s="243"/>
    </row>
    <row r="23" spans="1:8" x14ac:dyDescent="0.2">
      <c r="B23" s="17"/>
    </row>
    <row r="24" spans="1:8" x14ac:dyDescent="0.2">
      <c r="B24" s="17"/>
    </row>
    <row r="25" spans="1:8" x14ac:dyDescent="0.2">
      <c r="B25" s="17"/>
    </row>
    <row r="26" spans="1:8" x14ac:dyDescent="0.2">
      <c r="B26" s="17"/>
    </row>
    <row r="27" spans="1:8" x14ac:dyDescent="0.2">
      <c r="B27" s="17"/>
    </row>
    <row r="28" spans="1:8" x14ac:dyDescent="0.2">
      <c r="B28" s="17"/>
    </row>
    <row r="29" spans="1:8" x14ac:dyDescent="0.2">
      <c r="B29" s="17"/>
    </row>
    <row r="30" spans="1:8" x14ac:dyDescent="0.2">
      <c r="B30" s="17"/>
    </row>
    <row r="31" spans="1:8" x14ac:dyDescent="0.2">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I20"/>
  <sheetViews>
    <sheetView workbookViewId="0">
      <selection activeCell="E11" sqref="E11"/>
    </sheetView>
  </sheetViews>
  <sheetFormatPr baseColWidth="10" defaultColWidth="8.83203125" defaultRowHeight="15" x14ac:dyDescent="0.2"/>
  <cols>
    <col min="1" max="1" width="5.1640625" customWidth="1"/>
    <col min="2" max="2" width="27.1640625" customWidth="1"/>
    <col min="3" max="3" width="75.6640625" customWidth="1"/>
    <col min="4" max="4" width="10.5" customWidth="1"/>
    <col min="5" max="5" width="9.6640625" customWidth="1"/>
    <col min="7" max="7" width="14.1640625" customWidth="1"/>
  </cols>
  <sheetData>
    <row r="1" spans="1:9" x14ac:dyDescent="0.2">
      <c r="A1" s="113" t="str">
        <f>'Date initiale'!C3</f>
        <v>Universitatea de Arhitectură și Urbanism "Ion Mincu" București</v>
      </c>
      <c r="B1" s="113"/>
      <c r="D1" s="113"/>
    </row>
    <row r="2" spans="1:9" ht="16" x14ac:dyDescent="0.2">
      <c r="A2" s="237" t="str">
        <f>'Date initiale'!B4&amp;" "&amp;'Date initiale'!C4</f>
        <v>Facultatea ARHITECTURA</v>
      </c>
      <c r="B2" s="237"/>
      <c r="C2" s="16"/>
      <c r="D2" s="237"/>
      <c r="E2" s="16"/>
    </row>
    <row r="3" spans="1:9" ht="16" x14ac:dyDescent="0.2">
      <c r="A3" s="237" t="str">
        <f>'Date initiale'!B5&amp;" "&amp;'Date initiale'!C5</f>
        <v>Departamentul Sinteza Proiectarii de Arhitectura</v>
      </c>
      <c r="B3" s="237"/>
      <c r="C3" s="16"/>
      <c r="D3" s="237"/>
      <c r="E3" s="16"/>
    </row>
    <row r="4" spans="1:9" ht="16" x14ac:dyDescent="0.2">
      <c r="A4" s="415" t="str">
        <f>'Date initiale'!C6&amp;", "&amp;'Date initiale'!C7</f>
        <v>Nicula Alexandru Dan Vladimir, 25</v>
      </c>
      <c r="B4" s="415"/>
      <c r="C4" s="423"/>
      <c r="D4" s="423"/>
      <c r="E4" s="423"/>
    </row>
    <row r="5" spans="1:9" ht="16" x14ac:dyDescent="0.2">
      <c r="A5" s="238"/>
      <c r="B5" s="238"/>
      <c r="C5" s="16"/>
      <c r="D5" s="238"/>
      <c r="E5" s="16"/>
    </row>
    <row r="6" spans="1:9" ht="16" x14ac:dyDescent="0.2">
      <c r="A6" s="420" t="s">
        <v>110</v>
      </c>
      <c r="B6" s="420"/>
      <c r="C6" s="420"/>
      <c r="D6" s="420"/>
      <c r="E6" s="420"/>
    </row>
    <row r="7" spans="1:9" ht="67.5" customHeight="1" x14ac:dyDescent="0.2">
      <c r="A7" s="41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17"/>
      <c r="C7" s="417"/>
      <c r="D7" s="417"/>
      <c r="E7" s="417"/>
      <c r="F7" s="35"/>
      <c r="G7" s="35"/>
      <c r="H7" s="35"/>
      <c r="I7" s="35"/>
    </row>
    <row r="8" spans="1:9" ht="20.25" customHeight="1" thickBot="1" x14ac:dyDescent="0.25">
      <c r="A8" s="48"/>
      <c r="B8" s="48"/>
      <c r="C8" s="48"/>
      <c r="D8" s="48"/>
      <c r="E8" s="48"/>
      <c r="F8" s="35"/>
      <c r="G8" s="35"/>
      <c r="H8" s="35"/>
      <c r="I8" s="35"/>
    </row>
    <row r="9" spans="1:9" ht="33" thickBot="1" x14ac:dyDescent="0.25">
      <c r="A9" s="151" t="s">
        <v>55</v>
      </c>
      <c r="B9" s="201" t="s">
        <v>150</v>
      </c>
      <c r="C9" s="201" t="s">
        <v>82</v>
      </c>
      <c r="D9" s="201" t="s">
        <v>81</v>
      </c>
      <c r="E9" s="202" t="s">
        <v>147</v>
      </c>
      <c r="G9" s="240" t="s">
        <v>108</v>
      </c>
    </row>
    <row r="10" spans="1:9" ht="16" x14ac:dyDescent="0.2">
      <c r="A10" s="254">
        <v>1</v>
      </c>
      <c r="B10" s="255" t="s">
        <v>296</v>
      </c>
      <c r="C10" s="246" t="s">
        <v>298</v>
      </c>
      <c r="D10" s="226" t="s">
        <v>297</v>
      </c>
      <c r="E10" s="295">
        <v>5</v>
      </c>
      <c r="G10" s="241" t="s">
        <v>171</v>
      </c>
      <c r="H10" s="339" t="s">
        <v>262</v>
      </c>
    </row>
    <row r="11" spans="1:9" x14ac:dyDescent="0.2">
      <c r="A11" s="191">
        <f>A10+1</f>
        <v>2</v>
      </c>
      <c r="B11" s="222"/>
      <c r="C11" s="244"/>
      <c r="D11" s="125"/>
      <c r="E11" s="288"/>
    </row>
    <row r="12" spans="1:9" x14ac:dyDescent="0.2">
      <c r="A12" s="191">
        <f t="shared" ref="A12:A19" si="0">A11+1</f>
        <v>3</v>
      </c>
      <c r="B12" s="222"/>
      <c r="C12" s="244"/>
      <c r="D12" s="125"/>
      <c r="E12" s="288"/>
    </row>
    <row r="13" spans="1:9" x14ac:dyDescent="0.2">
      <c r="A13" s="191">
        <f t="shared" si="0"/>
        <v>4</v>
      </c>
      <c r="B13" s="222"/>
      <c r="C13" s="244"/>
      <c r="D13" s="125"/>
      <c r="E13" s="288"/>
    </row>
    <row r="14" spans="1:9" x14ac:dyDescent="0.2">
      <c r="A14" s="191">
        <f t="shared" si="0"/>
        <v>5</v>
      </c>
      <c r="B14" s="222"/>
      <c r="C14" s="244"/>
      <c r="D14" s="125"/>
      <c r="E14" s="288"/>
    </row>
    <row r="15" spans="1:9" x14ac:dyDescent="0.2">
      <c r="A15" s="191">
        <f t="shared" si="0"/>
        <v>6</v>
      </c>
      <c r="B15" s="222"/>
      <c r="C15" s="244"/>
      <c r="D15" s="125"/>
      <c r="E15" s="288"/>
    </row>
    <row r="16" spans="1:9" x14ac:dyDescent="0.2">
      <c r="A16" s="191">
        <f t="shared" si="0"/>
        <v>7</v>
      </c>
      <c r="B16" s="222"/>
      <c r="C16" s="244"/>
      <c r="D16" s="125"/>
      <c r="E16" s="288"/>
    </row>
    <row r="17" spans="1:5" x14ac:dyDescent="0.2">
      <c r="A17" s="191">
        <f t="shared" si="0"/>
        <v>8</v>
      </c>
      <c r="B17" s="222"/>
      <c r="C17" s="244"/>
      <c r="D17" s="125"/>
      <c r="E17" s="288"/>
    </row>
    <row r="18" spans="1:5" x14ac:dyDescent="0.2">
      <c r="A18" s="191">
        <f t="shared" si="0"/>
        <v>9</v>
      </c>
      <c r="B18" s="222"/>
      <c r="C18" s="244"/>
      <c r="D18" s="125"/>
      <c r="E18" s="288"/>
    </row>
    <row r="19" spans="1:5" ht="16" thickBot="1" x14ac:dyDescent="0.25">
      <c r="A19" s="196">
        <f t="shared" si="0"/>
        <v>10</v>
      </c>
      <c r="B19" s="256"/>
      <c r="C19" s="257"/>
      <c r="D19" s="131"/>
      <c r="E19" s="302"/>
    </row>
    <row r="20" spans="1:5" ht="16" thickBot="1" x14ac:dyDescent="0.25">
      <c r="A20" s="319"/>
      <c r="C20" s="253"/>
      <c r="D20" s="155" t="str">
        <f>"Total "&amp;LEFT(A7,3)</f>
        <v>Total I19</v>
      </c>
      <c r="E20" s="156">
        <f>SUM(E10:E19)</f>
        <v>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H25"/>
  <sheetViews>
    <sheetView workbookViewId="0">
      <selection activeCell="H10" sqref="H10"/>
    </sheetView>
  </sheetViews>
  <sheetFormatPr baseColWidth="10" defaultColWidth="8.83203125" defaultRowHeight="15" x14ac:dyDescent="0.2"/>
  <cols>
    <col min="1" max="1" width="5.1640625" customWidth="1"/>
    <col min="2" max="2" width="86.33203125" customWidth="1"/>
    <col min="3" max="3" width="17.1640625" customWidth="1"/>
    <col min="4" max="4" width="10.5" customWidth="1"/>
    <col min="5" max="5" width="9.6640625" customWidth="1"/>
    <col min="7" max="7" width="13.5" customWidth="1"/>
  </cols>
  <sheetData>
    <row r="1" spans="1:8" ht="16" x14ac:dyDescent="0.2">
      <c r="A1" s="237" t="str">
        <f>'Date initiale'!C3</f>
        <v>Universitatea de Arhitectură și Urbanism "Ion Mincu" București</v>
      </c>
      <c r="B1" s="237"/>
      <c r="C1" s="237"/>
      <c r="D1" s="237"/>
      <c r="E1" s="16"/>
    </row>
    <row r="2" spans="1:8" ht="16" x14ac:dyDescent="0.2">
      <c r="A2" s="237" t="str">
        <f>'Date initiale'!B4&amp;" "&amp;'Date initiale'!C4</f>
        <v>Facultatea ARHITECTURA</v>
      </c>
      <c r="B2" s="237"/>
      <c r="C2" s="237"/>
      <c r="D2" s="237"/>
      <c r="E2" s="16"/>
    </row>
    <row r="3" spans="1:8" ht="16" x14ac:dyDescent="0.2">
      <c r="A3" s="237" t="str">
        <f>'Date initiale'!B5&amp;" "&amp;'Date initiale'!C5</f>
        <v>Departamentul Sinteza Proiectarii de Arhitectura</v>
      </c>
      <c r="B3" s="237"/>
      <c r="C3" s="237"/>
      <c r="D3" s="237"/>
      <c r="E3" s="16"/>
    </row>
    <row r="4" spans="1:8" x14ac:dyDescent="0.2">
      <c r="A4" s="113" t="str">
        <f>'Date initiale'!C6&amp;", "&amp;'Date initiale'!C7</f>
        <v>Nicula Alexandru Dan Vladimir, 25</v>
      </c>
      <c r="B4" s="113"/>
      <c r="C4" s="113"/>
      <c r="D4" s="113"/>
    </row>
    <row r="5" spans="1:8" x14ac:dyDescent="0.2">
      <c r="A5" s="113"/>
      <c r="B5" s="113"/>
      <c r="C5" s="113"/>
      <c r="D5" s="113"/>
    </row>
    <row r="6" spans="1:8" ht="16" x14ac:dyDescent="0.2">
      <c r="A6" s="424" t="s">
        <v>110</v>
      </c>
      <c r="B6" s="425"/>
      <c r="C6" s="425"/>
      <c r="D6" s="425"/>
      <c r="E6" s="426"/>
    </row>
    <row r="7" spans="1:8" ht="16" x14ac:dyDescent="0.2">
      <c r="A7" s="417" t="str">
        <f>'Descriere indicatori'!B27&amp;". "&amp;'Descriere indicatori'!C27</f>
        <v xml:space="preserve">I20. Expoziţii profesionale în domeniu organizate la nivel internaţional / naţional sau local în calitate de autor, coautor, curator </v>
      </c>
      <c r="B7" s="417"/>
      <c r="C7" s="417"/>
      <c r="D7" s="417"/>
      <c r="E7" s="417"/>
      <c r="F7" s="176"/>
    </row>
    <row r="8" spans="1:8" ht="32.25" customHeight="1" thickBot="1" x14ac:dyDescent="0.25">
      <c r="A8" s="46"/>
      <c r="B8" s="46"/>
      <c r="C8" s="46"/>
      <c r="D8" s="46"/>
      <c r="E8" s="46"/>
    </row>
    <row r="9" spans="1:8" ht="33" thickBot="1" x14ac:dyDescent="0.25">
      <c r="A9" s="151" t="s">
        <v>55</v>
      </c>
      <c r="B9" s="258" t="s">
        <v>152</v>
      </c>
      <c r="C9" s="152" t="s">
        <v>151</v>
      </c>
      <c r="D9" s="152" t="s">
        <v>87</v>
      </c>
      <c r="E9" s="259" t="s">
        <v>147</v>
      </c>
      <c r="G9" s="240" t="s">
        <v>108</v>
      </c>
    </row>
    <row r="10" spans="1:8" x14ac:dyDescent="0.2">
      <c r="A10" s="263">
        <v>1</v>
      </c>
      <c r="B10" s="264"/>
      <c r="C10" s="264"/>
      <c r="D10" s="264"/>
      <c r="E10" s="308"/>
      <c r="G10" s="241" t="s">
        <v>170</v>
      </c>
      <c r="H10" s="339" t="s">
        <v>263</v>
      </c>
    </row>
    <row r="11" spans="1:8" x14ac:dyDescent="0.2">
      <c r="A11" s="265">
        <f>A10+1</f>
        <v>2</v>
      </c>
      <c r="B11" s="260"/>
      <c r="C11" s="36"/>
      <c r="D11" s="36"/>
      <c r="E11" s="309"/>
      <c r="G11" s="241" t="s">
        <v>172</v>
      </c>
    </row>
    <row r="12" spans="1:8" x14ac:dyDescent="0.2">
      <c r="A12" s="265">
        <f t="shared" ref="A12:A19" si="0">A11+1</f>
        <v>3</v>
      </c>
      <c r="B12" s="260"/>
      <c r="C12" s="36"/>
      <c r="D12" s="36"/>
      <c r="E12" s="309"/>
      <c r="G12" s="241" t="s">
        <v>173</v>
      </c>
    </row>
    <row r="13" spans="1:8" x14ac:dyDescent="0.2">
      <c r="A13" s="265">
        <f t="shared" si="0"/>
        <v>4</v>
      </c>
      <c r="B13" s="260"/>
      <c r="C13" s="36"/>
      <c r="D13" s="36"/>
      <c r="E13" s="309"/>
    </row>
    <row r="14" spans="1:8" x14ac:dyDescent="0.2">
      <c r="A14" s="265">
        <f t="shared" si="0"/>
        <v>5</v>
      </c>
      <c r="B14" s="267"/>
      <c r="C14" s="36"/>
      <c r="D14" s="36"/>
      <c r="E14" s="310"/>
    </row>
    <row r="15" spans="1:8" x14ac:dyDescent="0.2">
      <c r="A15" s="265">
        <f t="shared" si="0"/>
        <v>6</v>
      </c>
      <c r="B15" s="267"/>
      <c r="C15" s="36"/>
      <c r="D15" s="36"/>
      <c r="E15" s="310"/>
    </row>
    <row r="16" spans="1:8" x14ac:dyDescent="0.2">
      <c r="A16" s="265">
        <f t="shared" si="0"/>
        <v>7</v>
      </c>
      <c r="B16" s="267"/>
      <c r="C16" s="36"/>
      <c r="D16" s="36"/>
      <c r="E16" s="310"/>
    </row>
    <row r="17" spans="1:5" x14ac:dyDescent="0.2">
      <c r="A17" s="265">
        <f t="shared" si="0"/>
        <v>8</v>
      </c>
      <c r="B17" s="267"/>
      <c r="C17" s="36"/>
      <c r="D17" s="36"/>
      <c r="E17" s="288"/>
    </row>
    <row r="18" spans="1:5" x14ac:dyDescent="0.2">
      <c r="A18" s="265">
        <f t="shared" si="0"/>
        <v>9</v>
      </c>
      <c r="B18" s="267"/>
      <c r="C18" s="36"/>
      <c r="D18" s="36"/>
      <c r="E18" s="310"/>
    </row>
    <row r="19" spans="1:5" ht="16" thickBot="1" x14ac:dyDescent="0.25">
      <c r="A19" s="269">
        <f t="shared" si="0"/>
        <v>10</v>
      </c>
      <c r="B19" s="270"/>
      <c r="C19" s="148"/>
      <c r="D19" s="148"/>
      <c r="E19" s="311"/>
    </row>
    <row r="20" spans="1:5" ht="16" thickBot="1" x14ac:dyDescent="0.25">
      <c r="A20" s="318"/>
      <c r="B20" s="261"/>
      <c r="C20" s="262"/>
      <c r="D20" s="155" t="str">
        <f>"Total "&amp;LEFT(A7,3)</f>
        <v>Total I20</v>
      </c>
      <c r="E20" s="117">
        <f>SUM(E10:E19)</f>
        <v>0</v>
      </c>
    </row>
    <row r="21" spans="1:5" x14ac:dyDescent="0.2">
      <c r="B21" s="17"/>
    </row>
    <row r="25" spans="1:5" x14ac:dyDescent="0.2">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B1:D47"/>
  <sheetViews>
    <sheetView showGridLines="0" showRowColHeaders="0" zoomScale="130" zoomScaleNormal="130" workbookViewId="0">
      <selection activeCell="G10" sqref="G10"/>
    </sheetView>
  </sheetViews>
  <sheetFormatPr baseColWidth="10" defaultColWidth="8.83203125" defaultRowHeight="15" x14ac:dyDescent="0.2"/>
  <cols>
    <col min="1" max="1" width="4.33203125" customWidth="1"/>
    <col min="2" max="2" width="8.6640625" customWidth="1"/>
    <col min="3" max="3" width="72" customWidth="1"/>
    <col min="4" max="4" width="7.6640625" customWidth="1"/>
  </cols>
  <sheetData>
    <row r="1" spans="2:4" x14ac:dyDescent="0.2">
      <c r="B1" s="403" t="s">
        <v>102</v>
      </c>
      <c r="C1" s="403"/>
      <c r="D1" s="403"/>
    </row>
    <row r="2" spans="2:4" x14ac:dyDescent="0.2">
      <c r="B2" s="331" t="str">
        <f>"Facultatea de "&amp;'Date initiale'!C4</f>
        <v>Facultatea de ARHITECTURA</v>
      </c>
      <c r="C2" s="331"/>
      <c r="D2" s="331"/>
    </row>
    <row r="3" spans="2:4" x14ac:dyDescent="0.2">
      <c r="B3" s="403" t="str">
        <f>"Departamentul "&amp;'Date initiale'!C5</f>
        <v>Departamentul Sinteza Proiectarii de Arhitectura</v>
      </c>
      <c r="C3" s="403"/>
      <c r="D3" s="403"/>
    </row>
    <row r="4" spans="2:4" x14ac:dyDescent="0.2">
      <c r="B4" s="331" t="str">
        <f>"Nume și prenume: "&amp;'Date initiale'!C6</f>
        <v>Nume și prenume: Nicula Alexandru Dan Vladimir</v>
      </c>
      <c r="C4" s="331"/>
      <c r="D4" s="331"/>
    </row>
    <row r="5" spans="2:4" x14ac:dyDescent="0.2">
      <c r="B5" s="331" t="str">
        <f>"Post: "&amp;'Date initiale'!C7</f>
        <v>Post: 25</v>
      </c>
      <c r="C5" s="331"/>
      <c r="D5" s="331"/>
    </row>
    <row r="6" spans="2:4" x14ac:dyDescent="0.2">
      <c r="B6" s="331" t="str">
        <f>"Standard de referință: "&amp;'Date initiale'!C8</f>
        <v>Standard de referință: conferențiar universitar</v>
      </c>
      <c r="C6" s="331"/>
      <c r="D6" s="331"/>
    </row>
    <row r="8" spans="2:4" ht="16" x14ac:dyDescent="0.2">
      <c r="B8" s="406" t="s">
        <v>178</v>
      </c>
      <c r="C8" s="406"/>
      <c r="D8" s="406"/>
    </row>
    <row r="9" spans="2:4" ht="34.5" customHeight="1" x14ac:dyDescent="0.2">
      <c r="B9" s="404" t="s">
        <v>186</v>
      </c>
      <c r="C9" s="405"/>
      <c r="D9" s="405"/>
    </row>
    <row r="10" spans="2:4" ht="32" x14ac:dyDescent="0.2">
      <c r="B10" s="82" t="s">
        <v>63</v>
      </c>
      <c r="C10" s="82" t="s">
        <v>177</v>
      </c>
      <c r="D10" s="82" t="s">
        <v>147</v>
      </c>
    </row>
    <row r="11" spans="2:4" ht="16" x14ac:dyDescent="0.2">
      <c r="B11" s="83" t="s">
        <v>19</v>
      </c>
      <c r="C11" s="10" t="s">
        <v>20</v>
      </c>
      <c r="D11" s="92">
        <f>'I1'!I20</f>
        <v>0</v>
      </c>
    </row>
    <row r="12" spans="2:4" ht="15" customHeight="1" x14ac:dyDescent="0.2">
      <c r="B12" s="84" t="s">
        <v>21</v>
      </c>
      <c r="C12" s="10" t="s">
        <v>22</v>
      </c>
      <c r="D12" s="93">
        <f>'I2'!I20</f>
        <v>0</v>
      </c>
    </row>
    <row r="13" spans="2:4" ht="16" x14ac:dyDescent="0.2">
      <c r="B13" s="84" t="s">
        <v>23</v>
      </c>
      <c r="C13" s="28" t="s">
        <v>24</v>
      </c>
      <c r="D13" s="93">
        <f>'I3'!I20</f>
        <v>0</v>
      </c>
    </row>
    <row r="14" spans="2:4" ht="16" x14ac:dyDescent="0.2">
      <c r="B14" s="84" t="s">
        <v>26</v>
      </c>
      <c r="C14" s="10" t="s">
        <v>199</v>
      </c>
      <c r="D14" s="93">
        <f>'I4'!I20</f>
        <v>100</v>
      </c>
    </row>
    <row r="15" spans="2:4" ht="48" x14ac:dyDescent="0.2">
      <c r="B15" s="84" t="s">
        <v>28</v>
      </c>
      <c r="C15" s="66" t="s">
        <v>200</v>
      </c>
      <c r="D15" s="93">
        <f>'I5'!I20</f>
        <v>0</v>
      </c>
    </row>
    <row r="16" spans="2:4" ht="15" customHeight="1" x14ac:dyDescent="0.2">
      <c r="B16" s="84" t="s">
        <v>29</v>
      </c>
      <c r="C16" s="14" t="s">
        <v>201</v>
      </c>
      <c r="D16" s="93">
        <f>'I6'!I20</f>
        <v>0</v>
      </c>
    </row>
    <row r="17" spans="2:4" ht="15" customHeight="1" x14ac:dyDescent="0.2">
      <c r="B17" s="84" t="s">
        <v>30</v>
      </c>
      <c r="C17" s="14" t="s">
        <v>203</v>
      </c>
      <c r="D17" s="93">
        <f>'I7'!I20</f>
        <v>0</v>
      </c>
    </row>
    <row r="18" spans="2:4" ht="16" x14ac:dyDescent="0.2">
      <c r="B18" s="84" t="s">
        <v>31</v>
      </c>
      <c r="C18" s="14" t="s">
        <v>204</v>
      </c>
      <c r="D18" s="93">
        <f>'I8'!I20</f>
        <v>0</v>
      </c>
    </row>
    <row r="19" spans="2:4" ht="16" x14ac:dyDescent="0.2">
      <c r="B19" s="84" t="s">
        <v>33</v>
      </c>
      <c r="C19" s="10" t="s">
        <v>205</v>
      </c>
      <c r="D19" s="93">
        <f>'I9'!I20</f>
        <v>0</v>
      </c>
    </row>
    <row r="20" spans="2:4" ht="32" x14ac:dyDescent="0.2">
      <c r="B20" s="84" t="s">
        <v>34</v>
      </c>
      <c r="C20" s="65" t="s">
        <v>207</v>
      </c>
      <c r="D20" s="93">
        <f>'I10'!I20</f>
        <v>10</v>
      </c>
    </row>
    <row r="21" spans="2:4" ht="48" x14ac:dyDescent="0.2">
      <c r="B21" s="85" t="s">
        <v>36</v>
      </c>
      <c r="C21" s="14" t="s">
        <v>209</v>
      </c>
      <c r="D21" s="93">
        <f>I11a!I20</f>
        <v>15</v>
      </c>
    </row>
    <row r="22" spans="2:4" ht="60" customHeight="1" x14ac:dyDescent="0.2">
      <c r="B22" s="86"/>
      <c r="C22" s="14" t="s">
        <v>211</v>
      </c>
      <c r="D22" s="93">
        <f>I11b!H21</f>
        <v>66</v>
      </c>
    </row>
    <row r="23" spans="2:4" ht="32" x14ac:dyDescent="0.2">
      <c r="B23" s="83"/>
      <c r="C23" s="31" t="s">
        <v>213</v>
      </c>
      <c r="D23" s="93">
        <f>I11c!G20</f>
        <v>11</v>
      </c>
    </row>
    <row r="24" spans="2:4" ht="64" x14ac:dyDescent="0.2">
      <c r="B24" s="84" t="s">
        <v>40</v>
      </c>
      <c r="C24" s="14" t="s">
        <v>215</v>
      </c>
      <c r="D24" s="93">
        <f>'I12'!H25</f>
        <v>204</v>
      </c>
    </row>
    <row r="25" spans="2:4" ht="48" customHeight="1" x14ac:dyDescent="0.2">
      <c r="B25" s="84" t="s">
        <v>60</v>
      </c>
      <c r="C25" s="14" t="s">
        <v>217</v>
      </c>
      <c r="D25" s="93">
        <f>'I13'!H44</f>
        <v>364</v>
      </c>
    </row>
    <row r="26" spans="2:4" ht="64" x14ac:dyDescent="0.2">
      <c r="B26" s="85" t="s">
        <v>61</v>
      </c>
      <c r="C26" s="10" t="s">
        <v>219</v>
      </c>
      <c r="D26" s="93">
        <f>I14a!H20</f>
        <v>0</v>
      </c>
    </row>
    <row r="27" spans="2:4" ht="30" customHeight="1" x14ac:dyDescent="0.2">
      <c r="B27" s="83"/>
      <c r="C27" s="10" t="s">
        <v>221</v>
      </c>
      <c r="D27" s="93">
        <f>I14b!H20</f>
        <v>10</v>
      </c>
    </row>
    <row r="28" spans="2:4" ht="48" x14ac:dyDescent="0.2">
      <c r="B28" s="84" t="s">
        <v>61</v>
      </c>
      <c r="C28" s="10" t="s">
        <v>62</v>
      </c>
      <c r="D28" s="93">
        <f>I14c!H20</f>
        <v>0</v>
      </c>
    </row>
    <row r="29" spans="2:4" ht="48" x14ac:dyDescent="0.2">
      <c r="B29" s="335" t="s">
        <v>0</v>
      </c>
      <c r="C29" s="10" t="s">
        <v>224</v>
      </c>
      <c r="D29" s="94">
        <f>'I15'!H20</f>
        <v>40</v>
      </c>
    </row>
    <row r="30" spans="2:4" ht="112" x14ac:dyDescent="0.2">
      <c r="B30" s="87" t="s">
        <v>64</v>
      </c>
      <c r="C30" s="73" t="s">
        <v>226</v>
      </c>
      <c r="D30" s="94">
        <f>'I16'!D20</f>
        <v>105</v>
      </c>
    </row>
    <row r="31" spans="2:4" ht="48" x14ac:dyDescent="0.2">
      <c r="B31" s="87" t="s">
        <v>66</v>
      </c>
      <c r="C31" s="59" t="s">
        <v>229</v>
      </c>
      <c r="D31" s="93">
        <f>'I17'!D20</f>
        <v>60</v>
      </c>
    </row>
    <row r="32" spans="2:4" ht="45" customHeight="1" x14ac:dyDescent="0.2">
      <c r="B32" s="83" t="s">
        <v>68</v>
      </c>
      <c r="C32" s="14" t="s">
        <v>231</v>
      </c>
      <c r="D32" s="92">
        <f>'I18'!D20</f>
        <v>5</v>
      </c>
    </row>
    <row r="33" spans="2:4" ht="75" customHeight="1" x14ac:dyDescent="0.2">
      <c r="B33" s="84" t="s">
        <v>42</v>
      </c>
      <c r="C33" s="77" t="s">
        <v>233</v>
      </c>
      <c r="D33" s="93">
        <f>'I19'!E20</f>
        <v>5</v>
      </c>
    </row>
    <row r="34" spans="2:4" ht="32" x14ac:dyDescent="0.2">
      <c r="B34" s="88" t="s">
        <v>44</v>
      </c>
      <c r="C34" s="76" t="s">
        <v>234</v>
      </c>
      <c r="D34" s="93">
        <f>'I20'!E20</f>
        <v>0</v>
      </c>
    </row>
    <row r="35" spans="2:4" ht="16" x14ac:dyDescent="0.2">
      <c r="B35" s="84" t="s">
        <v>45</v>
      </c>
      <c r="C35" s="68" t="s">
        <v>236</v>
      </c>
      <c r="D35" s="93">
        <f>'I21'!D20</f>
        <v>10</v>
      </c>
    </row>
    <row r="36" spans="2:4" ht="80" x14ac:dyDescent="0.2">
      <c r="B36" s="84" t="s">
        <v>47</v>
      </c>
      <c r="C36" s="67" t="s">
        <v>271</v>
      </c>
      <c r="D36" s="93">
        <f>'I22'!D20</f>
        <v>25</v>
      </c>
    </row>
    <row r="37" spans="2:4" ht="48" x14ac:dyDescent="0.2">
      <c r="B37" s="84" t="s">
        <v>48</v>
      </c>
      <c r="C37" s="66" t="s">
        <v>237</v>
      </c>
      <c r="D37" s="93">
        <f>'I23'!D20</f>
        <v>3</v>
      </c>
    </row>
    <row r="38" spans="2:4" ht="16" x14ac:dyDescent="0.2">
      <c r="B38" s="84" t="s">
        <v>239</v>
      </c>
      <c r="C38" s="66" t="s">
        <v>49</v>
      </c>
      <c r="D38" s="93">
        <f>'I24'!F20</f>
        <v>5</v>
      </c>
    </row>
    <row r="40" spans="2:4" x14ac:dyDescent="0.2">
      <c r="B40" s="250" t="s">
        <v>2</v>
      </c>
      <c r="C40" s="1" t="s">
        <v>104</v>
      </c>
    </row>
    <row r="41" spans="2:4" x14ac:dyDescent="0.2">
      <c r="B41" s="18" t="s">
        <v>5</v>
      </c>
      <c r="C41" s="12" t="s">
        <v>242</v>
      </c>
      <c r="D41" s="95">
        <f>SUM(D11:D20)+SUM(D33:D38)</f>
        <v>158</v>
      </c>
    </row>
    <row r="42" spans="2:4" x14ac:dyDescent="0.2">
      <c r="B42" s="18" t="s">
        <v>6</v>
      </c>
      <c r="C42" s="12" t="s">
        <v>243</v>
      </c>
      <c r="D42" s="95">
        <f>SUM(D24:D33)</f>
        <v>793</v>
      </c>
    </row>
    <row r="43" spans="2:4" ht="16" thickBot="1" x14ac:dyDescent="0.25">
      <c r="B43" s="89" t="s">
        <v>7</v>
      </c>
      <c r="C43" s="13" t="s">
        <v>9</v>
      </c>
      <c r="D43" s="96">
        <f>SUM(D21:D23)</f>
        <v>92</v>
      </c>
    </row>
    <row r="44" spans="2:4" ht="17" thickTop="1" thickBot="1" x14ac:dyDescent="0.25">
      <c r="B44" s="90" t="s">
        <v>8</v>
      </c>
      <c r="C44" s="91" t="s">
        <v>244</v>
      </c>
      <c r="D44" s="97">
        <f>D41+D42+D43</f>
        <v>1043</v>
      </c>
    </row>
    <row r="45" spans="2:4" ht="16" thickTop="1" x14ac:dyDescent="0.2"/>
    <row r="46" spans="2:4" x14ac:dyDescent="0.2">
      <c r="B46" s="64" t="s">
        <v>148</v>
      </c>
      <c r="C46" t="s">
        <v>149</v>
      </c>
    </row>
    <row r="47" spans="2:4" x14ac:dyDescent="0.2">
      <c r="B47" s="273" t="str">
        <f>'Date initiale'!C9</f>
        <v>06/2023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66929133858267698" bottom="0.66929133858267698" header="0.31496062992126" footer="0.31496062992126"/>
  <pageSetup paperSize="9" scale="91" fitToHeight="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J20"/>
  <sheetViews>
    <sheetView workbookViewId="0">
      <selection activeCell="B10" sqref="B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113" t="str">
        <f>'Date initiale'!C3</f>
        <v>Universitatea de Arhitectură și Urbanism "Ion Mincu" București</v>
      </c>
      <c r="B1" s="113"/>
    </row>
    <row r="2" spans="1:10" x14ac:dyDescent="0.2">
      <c r="A2" s="113" t="str">
        <f>'Date initiale'!B4&amp;" "&amp;'Date initiale'!C4</f>
        <v>Facultatea ARHITECTURA</v>
      </c>
      <c r="B2" s="113"/>
    </row>
    <row r="3" spans="1:10" x14ac:dyDescent="0.2">
      <c r="A3" s="113" t="str">
        <f>'Date initiale'!B5&amp;" "&amp;'Date initiale'!C5</f>
        <v>Departamentul Sinteza Proiectarii de Arhitectura</v>
      </c>
      <c r="B3" s="113"/>
    </row>
    <row r="4" spans="1:10" x14ac:dyDescent="0.2">
      <c r="A4" s="113" t="str">
        <f>'Date initiale'!C6&amp;", "&amp;'Date initiale'!C7</f>
        <v>Nicula Alexandru Dan Vladimir, 25</v>
      </c>
      <c r="B4" s="113"/>
    </row>
    <row r="5" spans="1:10" x14ac:dyDescent="0.2">
      <c r="A5" s="113"/>
      <c r="B5" s="113"/>
    </row>
    <row r="6" spans="1:10" ht="16" x14ac:dyDescent="0.2">
      <c r="A6" s="420" t="s">
        <v>110</v>
      </c>
      <c r="B6" s="420"/>
      <c r="C6" s="420"/>
      <c r="D6" s="420"/>
    </row>
    <row r="7" spans="1:10" ht="24" customHeight="1" x14ac:dyDescent="0.2">
      <c r="A7" s="417" t="str">
        <f>'Descriere indicatori'!B28&amp;". "&amp;'Descriere indicatori'!C28</f>
        <v xml:space="preserve">I21. Organizator / curator expoziţii la nivel internaţional/naţional </v>
      </c>
      <c r="B7" s="417"/>
      <c r="C7" s="417"/>
      <c r="D7" s="417"/>
    </row>
    <row r="8" spans="1:10" ht="16" thickBot="1" x14ac:dyDescent="0.25"/>
    <row r="9" spans="1:10" ht="33" thickBot="1" x14ac:dyDescent="0.25">
      <c r="A9" s="151" t="s">
        <v>55</v>
      </c>
      <c r="B9" s="258" t="s">
        <v>152</v>
      </c>
      <c r="C9" s="152" t="s">
        <v>87</v>
      </c>
      <c r="D9" s="259" t="s">
        <v>147</v>
      </c>
      <c r="F9" s="240" t="s">
        <v>108</v>
      </c>
      <c r="J9" s="13"/>
    </row>
    <row r="10" spans="1:10" x14ac:dyDescent="0.2">
      <c r="A10" s="263">
        <v>1</v>
      </c>
      <c r="B10" s="349" t="s">
        <v>383</v>
      </c>
      <c r="C10" s="350">
        <v>2007</v>
      </c>
      <c r="D10" s="351">
        <v>5</v>
      </c>
      <c r="F10" s="241" t="s">
        <v>170</v>
      </c>
      <c r="G10" s="339" t="s">
        <v>263</v>
      </c>
      <c r="J10" s="242"/>
    </row>
    <row r="11" spans="1:10" x14ac:dyDescent="0.2">
      <c r="A11" s="265">
        <f>A10+1</f>
        <v>2</v>
      </c>
      <c r="B11" s="260" t="s">
        <v>295</v>
      </c>
      <c r="C11" s="36">
        <v>2014</v>
      </c>
      <c r="D11" s="309">
        <v>5</v>
      </c>
    </row>
    <row r="12" spans="1:10" x14ac:dyDescent="0.2">
      <c r="A12" s="265">
        <f t="shared" ref="A12:A19" si="0">A11+1</f>
        <v>3</v>
      </c>
      <c r="B12" s="260"/>
      <c r="C12" s="36"/>
      <c r="D12" s="266"/>
    </row>
    <row r="13" spans="1:10" x14ac:dyDescent="0.2">
      <c r="A13" s="265">
        <f t="shared" si="0"/>
        <v>4</v>
      </c>
      <c r="B13" s="260"/>
      <c r="C13" s="36"/>
      <c r="D13" s="266"/>
    </row>
    <row r="14" spans="1:10" x14ac:dyDescent="0.2">
      <c r="A14" s="265">
        <f t="shared" si="0"/>
        <v>5</v>
      </c>
      <c r="B14" s="267"/>
      <c r="C14" s="36"/>
      <c r="D14" s="268"/>
    </row>
    <row r="15" spans="1:10" x14ac:dyDescent="0.2">
      <c r="A15" s="265">
        <f t="shared" si="0"/>
        <v>6</v>
      </c>
      <c r="B15" s="267"/>
      <c r="C15" s="36"/>
      <c r="D15" s="268"/>
    </row>
    <row r="16" spans="1:10" x14ac:dyDescent="0.2">
      <c r="A16" s="265">
        <f t="shared" si="0"/>
        <v>7</v>
      </c>
      <c r="B16" s="267"/>
      <c r="C16" s="36"/>
      <c r="D16" s="268"/>
    </row>
    <row r="17" spans="1:4" x14ac:dyDescent="0.2">
      <c r="A17" s="265">
        <f t="shared" si="0"/>
        <v>8</v>
      </c>
      <c r="B17" s="267"/>
      <c r="C17" s="36"/>
      <c r="D17" s="143"/>
    </row>
    <row r="18" spans="1:4" x14ac:dyDescent="0.2">
      <c r="A18" s="265">
        <f t="shared" si="0"/>
        <v>9</v>
      </c>
      <c r="B18" s="267"/>
      <c r="C18" s="36"/>
      <c r="D18" s="268"/>
    </row>
    <row r="19" spans="1:4" ht="16" thickBot="1" x14ac:dyDescent="0.25">
      <c r="A19" s="269">
        <f t="shared" si="0"/>
        <v>10</v>
      </c>
      <c r="B19" s="270"/>
      <c r="C19" s="148"/>
      <c r="D19" s="271"/>
    </row>
    <row r="20" spans="1:4" ht="16" thickBot="1" x14ac:dyDescent="0.25">
      <c r="A20" s="318"/>
      <c r="B20" s="261"/>
      <c r="C20" s="155" t="str">
        <f>"Total "&amp;LEFT(A7,3)</f>
        <v>Total I21</v>
      </c>
      <c r="D20" s="117">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G65"/>
  <sheetViews>
    <sheetView workbookViewId="0">
      <selection activeCell="D14" sqref="D14"/>
    </sheetView>
  </sheetViews>
  <sheetFormatPr baseColWidth="10" defaultColWidth="8.83203125" defaultRowHeight="15" x14ac:dyDescent="0.2"/>
  <cols>
    <col min="1" max="1" width="5.1640625" customWidth="1"/>
    <col min="2" max="2" width="118" bestFit="1"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16"/>
    </row>
    <row r="2" spans="1:7" ht="16" x14ac:dyDescent="0.2">
      <c r="A2" s="237" t="str">
        <f>'Date initiale'!B4&amp;" "&amp;'Date initiale'!C4</f>
        <v>Facultatea ARHITECTURA</v>
      </c>
      <c r="B2" s="237"/>
      <c r="C2" s="237"/>
      <c r="D2" s="16"/>
    </row>
    <row r="3" spans="1:7" ht="16" x14ac:dyDescent="0.2">
      <c r="A3" s="237" t="str">
        <f>'Date initiale'!B5&amp;" "&amp;'Date initiale'!C5</f>
        <v>Departamentul Sinteza Proiectarii de Arhitectura</v>
      </c>
      <c r="B3" s="237"/>
      <c r="C3" s="237"/>
      <c r="D3" s="16"/>
    </row>
    <row r="4" spans="1:7" x14ac:dyDescent="0.2">
      <c r="A4" s="113" t="str">
        <f>'Date initiale'!C6&amp;", "&amp;'Date initiale'!C7</f>
        <v>Nicula Alexandru Dan Vladimir, 25</v>
      </c>
      <c r="B4" s="113"/>
      <c r="C4" s="113"/>
    </row>
    <row r="5" spans="1:7" x14ac:dyDescent="0.2">
      <c r="A5" s="113"/>
      <c r="B5" s="113"/>
      <c r="C5" s="113"/>
    </row>
    <row r="6" spans="1:7" ht="16" x14ac:dyDescent="0.2">
      <c r="A6" s="419" t="s">
        <v>110</v>
      </c>
      <c r="B6" s="419"/>
      <c r="C6" s="419"/>
      <c r="D6" s="419"/>
    </row>
    <row r="7" spans="1:7" ht="66.75" customHeight="1" x14ac:dyDescent="0.2">
      <c r="A7" s="41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17"/>
      <c r="C7" s="417"/>
      <c r="D7" s="417"/>
    </row>
    <row r="8" spans="1:7" ht="17" thickBot="1" x14ac:dyDescent="0.25">
      <c r="A8" s="48"/>
      <c r="B8" s="48"/>
      <c r="C8" s="48"/>
      <c r="D8" s="48"/>
    </row>
    <row r="9" spans="1:7" ht="33" thickBot="1" x14ac:dyDescent="0.25">
      <c r="A9" s="180" t="s">
        <v>55</v>
      </c>
      <c r="B9" s="375" t="s">
        <v>158</v>
      </c>
      <c r="C9" s="375" t="s">
        <v>81</v>
      </c>
      <c r="D9" s="376" t="s">
        <v>147</v>
      </c>
      <c r="F9" s="240" t="s">
        <v>108</v>
      </c>
    </row>
    <row r="10" spans="1:7" ht="16" x14ac:dyDescent="0.2">
      <c r="A10" s="157">
        <v>1</v>
      </c>
      <c r="B10" s="379" t="s">
        <v>384</v>
      </c>
      <c r="C10" s="140" t="s">
        <v>385</v>
      </c>
      <c r="D10" s="295">
        <v>5</v>
      </c>
      <c r="E10" s="29"/>
      <c r="F10" s="241" t="s">
        <v>174</v>
      </c>
      <c r="G10" s="339" t="s">
        <v>265</v>
      </c>
    </row>
    <row r="11" spans="1:7" ht="16" x14ac:dyDescent="0.2">
      <c r="A11" s="158">
        <f>A10+1</f>
        <v>2</v>
      </c>
      <c r="B11" s="267" t="s">
        <v>291</v>
      </c>
      <c r="C11" s="377" t="s">
        <v>292</v>
      </c>
      <c r="D11" s="288">
        <v>5</v>
      </c>
      <c r="E11" s="29"/>
      <c r="F11" s="241" t="s">
        <v>170</v>
      </c>
    </row>
    <row r="12" spans="1:7" ht="16" x14ac:dyDescent="0.2">
      <c r="A12" s="158">
        <f t="shared" ref="A12:A19" si="0">A11+1</f>
        <v>3</v>
      </c>
      <c r="B12" s="378" t="s">
        <v>293</v>
      </c>
      <c r="C12" s="36" t="s">
        <v>294</v>
      </c>
      <c r="D12" s="288">
        <v>5</v>
      </c>
      <c r="E12" s="29"/>
      <c r="F12" s="241" t="s">
        <v>170</v>
      </c>
    </row>
    <row r="13" spans="1:7" ht="16" x14ac:dyDescent="0.2">
      <c r="A13" s="158">
        <f t="shared" si="0"/>
        <v>4</v>
      </c>
      <c r="B13" s="378" t="s">
        <v>406</v>
      </c>
      <c r="C13" s="36" t="s">
        <v>407</v>
      </c>
      <c r="D13" s="312">
        <v>10</v>
      </c>
      <c r="E13" s="29"/>
      <c r="F13" s="241">
        <v>20</v>
      </c>
    </row>
    <row r="14" spans="1:7" ht="16" x14ac:dyDescent="0.2">
      <c r="A14" s="158">
        <f t="shared" si="0"/>
        <v>5</v>
      </c>
      <c r="B14" s="267"/>
      <c r="C14" s="36"/>
      <c r="D14" s="312"/>
      <c r="E14" s="29"/>
    </row>
    <row r="15" spans="1:7" ht="16" x14ac:dyDescent="0.2">
      <c r="A15" s="158">
        <f t="shared" si="0"/>
        <v>6</v>
      </c>
      <c r="B15" s="267"/>
      <c r="C15" s="36"/>
      <c r="D15" s="312"/>
      <c r="E15" s="29"/>
    </row>
    <row r="16" spans="1:7" ht="16" x14ac:dyDescent="0.2">
      <c r="A16" s="158">
        <f t="shared" si="0"/>
        <v>7</v>
      </c>
      <c r="B16" s="267"/>
      <c r="C16" s="36"/>
      <c r="D16" s="312"/>
      <c r="E16" s="29"/>
    </row>
    <row r="17" spans="1:5" ht="16" x14ac:dyDescent="0.2">
      <c r="A17" s="158">
        <f t="shared" si="0"/>
        <v>8</v>
      </c>
      <c r="B17" s="267"/>
      <c r="C17" s="36"/>
      <c r="D17" s="312"/>
      <c r="E17" s="29"/>
    </row>
    <row r="18" spans="1:5" ht="16" x14ac:dyDescent="0.2">
      <c r="A18" s="158">
        <f t="shared" si="0"/>
        <v>9</v>
      </c>
      <c r="B18" s="267"/>
      <c r="C18" s="36"/>
      <c r="D18" s="312"/>
      <c r="E18" s="29"/>
    </row>
    <row r="19" spans="1:5" ht="17" thickBot="1" x14ac:dyDescent="0.25">
      <c r="A19" s="220">
        <f t="shared" si="0"/>
        <v>10</v>
      </c>
      <c r="B19" s="270"/>
      <c r="C19" s="148"/>
      <c r="D19" s="313"/>
      <c r="E19" s="29"/>
    </row>
    <row r="20" spans="1:5" ht="17" thickBot="1" x14ac:dyDescent="0.25">
      <c r="A20" s="239"/>
      <c r="B20" s="261"/>
      <c r="C20" s="356" t="str">
        <f>"Total "&amp;LEFT(A7,3)</f>
        <v>Total I22</v>
      </c>
      <c r="D20" s="357">
        <f>SUM(D10:D19)</f>
        <v>25</v>
      </c>
      <c r="E20" s="29"/>
    </row>
    <row r="21" spans="1:5" ht="16" x14ac:dyDescent="0.2">
      <c r="A21" s="29"/>
      <c r="B21" s="40"/>
      <c r="C21" s="29"/>
      <c r="D21" s="29"/>
      <c r="E21" s="29"/>
    </row>
    <row r="22" spans="1:5" ht="16" x14ac:dyDescent="0.2">
      <c r="A22" s="29"/>
      <c r="B22" s="40"/>
      <c r="C22" s="29"/>
      <c r="D22" s="29"/>
      <c r="E22" s="29"/>
    </row>
    <row r="23" spans="1:5" ht="16" x14ac:dyDescent="0.2">
      <c r="A23" s="29"/>
      <c r="B23" s="40"/>
      <c r="C23" s="29"/>
      <c r="D23" s="29"/>
      <c r="E23" s="29"/>
    </row>
    <row r="24" spans="1:5" ht="16" x14ac:dyDescent="0.2">
      <c r="A24" s="29"/>
      <c r="B24" s="40"/>
      <c r="C24" s="29"/>
      <c r="D24" s="29"/>
      <c r="E24" s="29"/>
    </row>
    <row r="25" spans="1:5" ht="16" x14ac:dyDescent="0.2">
      <c r="A25" s="29"/>
      <c r="B25" s="40"/>
      <c r="C25" s="29"/>
      <c r="D25" s="29"/>
      <c r="E25" s="29"/>
    </row>
    <row r="26" spans="1:5" ht="16" x14ac:dyDescent="0.2">
      <c r="A26" s="29"/>
      <c r="B26" s="40"/>
      <c r="C26" s="29"/>
      <c r="D26" s="29"/>
      <c r="E26" s="29"/>
    </row>
    <row r="27" spans="1:5" ht="16" x14ac:dyDescent="0.2">
      <c r="A27" s="29"/>
      <c r="B27" s="41"/>
      <c r="C27" s="29"/>
      <c r="D27" s="29"/>
      <c r="E27" s="29"/>
    </row>
    <row r="28" spans="1:5" ht="16" x14ac:dyDescent="0.2">
      <c r="A28" s="29"/>
      <c r="B28" s="40"/>
      <c r="C28" s="29"/>
      <c r="D28" s="29"/>
      <c r="E28" s="29"/>
    </row>
    <row r="29" spans="1:5" ht="16" x14ac:dyDescent="0.2">
      <c r="A29" s="29"/>
      <c r="B29" s="40"/>
      <c r="C29" s="29"/>
      <c r="D29" s="29"/>
      <c r="E29" s="29"/>
    </row>
    <row r="30" spans="1:5" ht="16" x14ac:dyDescent="0.2">
      <c r="A30" s="29"/>
      <c r="B30" s="40"/>
      <c r="C30" s="29"/>
      <c r="D30" s="29"/>
      <c r="E30" s="29"/>
    </row>
    <row r="31" spans="1:5" ht="16" x14ac:dyDescent="0.2">
      <c r="A31" s="29"/>
      <c r="B31" s="29"/>
      <c r="C31" s="29"/>
      <c r="D31" s="29"/>
      <c r="E31" s="29"/>
    </row>
    <row r="32" spans="1:5" ht="16" x14ac:dyDescent="0.2">
      <c r="A32" s="29"/>
      <c r="B32" s="29"/>
      <c r="C32" s="29"/>
      <c r="D32" s="29"/>
      <c r="E32" s="29"/>
    </row>
    <row r="33" spans="1:5" ht="16" x14ac:dyDescent="0.2">
      <c r="A33" s="29"/>
      <c r="B33" s="29"/>
      <c r="C33" s="29"/>
      <c r="D33" s="29"/>
      <c r="E33" s="29"/>
    </row>
    <row r="34" spans="1:5" ht="16" x14ac:dyDescent="0.2">
      <c r="A34" s="29"/>
      <c r="B34" s="29"/>
      <c r="C34" s="29"/>
      <c r="D34" s="29"/>
      <c r="E34" s="29"/>
    </row>
    <row r="35" spans="1:5" ht="16" x14ac:dyDescent="0.2">
      <c r="A35" s="29"/>
      <c r="B35" s="29"/>
      <c r="C35" s="29"/>
      <c r="D35" s="29"/>
      <c r="E35" s="29"/>
    </row>
    <row r="36" spans="1:5" ht="16" x14ac:dyDescent="0.2">
      <c r="A36" s="29"/>
      <c r="B36" s="29"/>
      <c r="C36" s="29"/>
      <c r="D36" s="29"/>
      <c r="E36" s="29"/>
    </row>
    <row r="37" spans="1:5" ht="16" x14ac:dyDescent="0.2">
      <c r="A37" s="29"/>
      <c r="B37" s="29"/>
      <c r="C37" s="29"/>
      <c r="D37" s="29"/>
      <c r="E37" s="29"/>
    </row>
    <row r="38" spans="1:5" ht="16" x14ac:dyDescent="0.2">
      <c r="A38" s="29"/>
      <c r="B38" s="29"/>
      <c r="C38" s="29"/>
      <c r="D38" s="29"/>
      <c r="E38" s="29"/>
    </row>
    <row r="39" spans="1:5" ht="16" x14ac:dyDescent="0.2">
      <c r="A39" s="29"/>
      <c r="B39" s="29"/>
      <c r="C39" s="29"/>
      <c r="D39" s="29"/>
      <c r="E39" s="29"/>
    </row>
    <row r="40" spans="1:5" ht="16" x14ac:dyDescent="0.2">
      <c r="A40" s="29"/>
      <c r="B40" s="29"/>
      <c r="C40" s="29"/>
      <c r="D40" s="29"/>
      <c r="E40" s="29"/>
    </row>
    <row r="41" spans="1:5" ht="16" x14ac:dyDescent="0.2">
      <c r="A41" s="29"/>
      <c r="B41" s="29"/>
      <c r="C41" s="29"/>
      <c r="D41" s="29"/>
      <c r="E41" s="29"/>
    </row>
    <row r="42" spans="1:5" ht="16" x14ac:dyDescent="0.2">
      <c r="A42" s="29"/>
      <c r="B42" s="29"/>
      <c r="C42" s="29"/>
      <c r="D42" s="29"/>
      <c r="E42" s="29"/>
    </row>
    <row r="43" spans="1:5" ht="16" x14ac:dyDescent="0.2">
      <c r="A43" s="29"/>
      <c r="B43" s="29"/>
      <c r="C43" s="29"/>
      <c r="D43" s="29"/>
      <c r="E43" s="29"/>
    </row>
    <row r="44" spans="1:5" ht="16" x14ac:dyDescent="0.2">
      <c r="A44" s="29"/>
      <c r="B44" s="29"/>
      <c r="C44" s="29"/>
      <c r="D44" s="29"/>
      <c r="E44" s="29"/>
    </row>
    <row r="45" spans="1:5" ht="16" x14ac:dyDescent="0.2">
      <c r="A45" s="29"/>
      <c r="B45" s="29"/>
      <c r="C45" s="29"/>
      <c r="D45" s="29"/>
      <c r="E45" s="29"/>
    </row>
    <row r="46" spans="1:5" ht="16" x14ac:dyDescent="0.2">
      <c r="A46" s="29"/>
      <c r="B46" s="29"/>
      <c r="C46" s="29"/>
      <c r="D46" s="29"/>
      <c r="E46" s="29"/>
    </row>
    <row r="47" spans="1:5" ht="16" x14ac:dyDescent="0.2">
      <c r="A47" s="29"/>
      <c r="B47" s="29"/>
      <c r="C47" s="29"/>
      <c r="D47" s="29"/>
      <c r="E47" s="29"/>
    </row>
    <row r="48" spans="1:5" ht="16" x14ac:dyDescent="0.2">
      <c r="A48" s="29"/>
      <c r="B48" s="29"/>
      <c r="C48" s="29"/>
      <c r="D48" s="29"/>
      <c r="E48" s="29"/>
    </row>
    <row r="49" spans="1:5" ht="16" x14ac:dyDescent="0.2">
      <c r="A49" s="29"/>
      <c r="B49" s="29"/>
      <c r="C49" s="29"/>
      <c r="D49" s="29"/>
      <c r="E49" s="29"/>
    </row>
    <row r="50" spans="1:5" ht="16" x14ac:dyDescent="0.2">
      <c r="A50" s="29"/>
      <c r="B50" s="29"/>
      <c r="C50" s="29"/>
      <c r="D50" s="29"/>
      <c r="E50" s="29"/>
    </row>
    <row r="51" spans="1:5" ht="16" x14ac:dyDescent="0.2">
      <c r="A51" s="29"/>
      <c r="B51" s="29"/>
      <c r="C51" s="29"/>
      <c r="D51" s="29"/>
      <c r="E51" s="29"/>
    </row>
    <row r="52" spans="1:5" ht="16" x14ac:dyDescent="0.2">
      <c r="A52" s="29"/>
      <c r="B52" s="29"/>
      <c r="C52" s="29"/>
      <c r="D52" s="29"/>
      <c r="E52" s="29"/>
    </row>
    <row r="53" spans="1:5" ht="16" x14ac:dyDescent="0.2">
      <c r="A53" s="29"/>
      <c r="B53" s="29"/>
      <c r="C53" s="29"/>
      <c r="D53" s="29"/>
      <c r="E53" s="29"/>
    </row>
    <row r="54" spans="1:5" ht="16" x14ac:dyDescent="0.2">
      <c r="A54" s="29"/>
      <c r="B54" s="29"/>
      <c r="C54" s="29"/>
      <c r="D54" s="29"/>
      <c r="E54" s="29"/>
    </row>
    <row r="55" spans="1:5" ht="16" x14ac:dyDescent="0.2">
      <c r="A55" s="29"/>
      <c r="B55" s="29"/>
      <c r="C55" s="29"/>
      <c r="D55" s="29"/>
      <c r="E55" s="29"/>
    </row>
    <row r="56" spans="1:5" ht="16" x14ac:dyDescent="0.2">
      <c r="A56" s="29"/>
      <c r="B56" s="29"/>
      <c r="C56" s="29"/>
      <c r="D56" s="29"/>
      <c r="E56" s="29"/>
    </row>
    <row r="57" spans="1:5" ht="16" x14ac:dyDescent="0.2">
      <c r="A57" s="29"/>
      <c r="B57" s="29"/>
      <c r="C57" s="29"/>
      <c r="D57" s="29"/>
      <c r="E57" s="29"/>
    </row>
    <row r="58" spans="1:5" ht="16" x14ac:dyDescent="0.2">
      <c r="A58" s="29"/>
      <c r="B58" s="29"/>
      <c r="C58" s="29"/>
      <c r="D58" s="29"/>
      <c r="E58" s="29"/>
    </row>
    <row r="59" spans="1:5" ht="16" x14ac:dyDescent="0.2">
      <c r="A59" s="29"/>
      <c r="B59" s="29"/>
      <c r="C59" s="29"/>
      <c r="D59" s="29"/>
      <c r="E59" s="29"/>
    </row>
    <row r="60" spans="1:5" ht="16" x14ac:dyDescent="0.2">
      <c r="A60" s="29"/>
      <c r="B60" s="29"/>
      <c r="C60" s="29"/>
      <c r="D60" s="29"/>
      <c r="E60" s="29"/>
    </row>
    <row r="61" spans="1:5" ht="16" x14ac:dyDescent="0.2">
      <c r="A61" s="29"/>
      <c r="B61" s="29"/>
      <c r="C61" s="29"/>
      <c r="D61" s="29"/>
      <c r="E61" s="29"/>
    </row>
    <row r="62" spans="1:5" ht="16" x14ac:dyDescent="0.2">
      <c r="A62" s="29"/>
      <c r="B62" s="29"/>
      <c r="C62" s="29"/>
      <c r="D62" s="29"/>
      <c r="E62" s="29"/>
    </row>
    <row r="63" spans="1:5" ht="16" x14ac:dyDescent="0.2">
      <c r="A63" s="29"/>
      <c r="B63" s="29"/>
      <c r="C63" s="29"/>
      <c r="D63" s="29"/>
      <c r="E63" s="29"/>
    </row>
    <row r="64" spans="1:5" ht="16" x14ac:dyDescent="0.2">
      <c r="A64" s="29"/>
      <c r="B64" s="29"/>
      <c r="C64" s="29"/>
      <c r="D64" s="29"/>
      <c r="E64" s="29"/>
    </row>
    <row r="65" spans="1:5" ht="16" x14ac:dyDescent="0.2">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8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G20"/>
  <sheetViews>
    <sheetView workbookViewId="0">
      <selection activeCell="F18" sqref="F18"/>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37"/>
    </row>
    <row r="2" spans="1:7" ht="16" x14ac:dyDescent="0.2">
      <c r="A2" s="237" t="str">
        <f>'Date initiale'!B4&amp;" "&amp;'Date initiale'!C4</f>
        <v>Facultatea ARHITECTURA</v>
      </c>
      <c r="B2" s="237"/>
      <c r="C2" s="237"/>
      <c r="D2" s="16"/>
    </row>
    <row r="3" spans="1:7" ht="16" x14ac:dyDescent="0.2">
      <c r="A3" s="237" t="str">
        <f>'Date initiale'!B5&amp;" "&amp;'Date initiale'!C5</f>
        <v>Departamentul Sinteza Proiectarii de Arhitectura</v>
      </c>
      <c r="B3" s="237"/>
      <c r="C3" s="237"/>
      <c r="D3" s="16"/>
    </row>
    <row r="4" spans="1:7" x14ac:dyDescent="0.2">
      <c r="A4" s="113" t="str">
        <f>'Date initiale'!C6&amp;", "&amp;'Date initiale'!C7</f>
        <v>Nicula Alexandru Dan Vladimir, 25</v>
      </c>
      <c r="B4" s="113"/>
      <c r="C4" s="113"/>
    </row>
    <row r="5" spans="1:7" x14ac:dyDescent="0.2">
      <c r="A5" s="113"/>
      <c r="B5" s="113"/>
      <c r="C5" s="113"/>
    </row>
    <row r="6" spans="1:7" ht="16" x14ac:dyDescent="0.2">
      <c r="A6" s="420" t="s">
        <v>110</v>
      </c>
      <c r="B6" s="420"/>
      <c r="C6" s="420"/>
      <c r="D6" s="420"/>
    </row>
    <row r="7" spans="1:7" ht="39.75" customHeight="1" x14ac:dyDescent="0.2">
      <c r="A7" s="41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17"/>
      <c r="C7" s="417"/>
      <c r="D7" s="417"/>
    </row>
    <row r="8" spans="1:7" ht="15.75" customHeight="1" thickBot="1" x14ac:dyDescent="0.25">
      <c r="A8" s="48"/>
      <c r="B8" s="48"/>
      <c r="C8" s="48"/>
      <c r="D8" s="48"/>
    </row>
    <row r="9" spans="1:7" ht="33" thickBot="1" x14ac:dyDescent="0.25">
      <c r="A9" s="180" t="s">
        <v>55</v>
      </c>
      <c r="B9" s="181" t="s">
        <v>159</v>
      </c>
      <c r="C9" s="181" t="s">
        <v>81</v>
      </c>
      <c r="D9" s="360" t="s">
        <v>147</v>
      </c>
      <c r="F9" s="240" t="s">
        <v>108</v>
      </c>
    </row>
    <row r="10" spans="1:7" ht="16" x14ac:dyDescent="0.2">
      <c r="A10" s="157">
        <v>1</v>
      </c>
      <c r="B10" s="272" t="s">
        <v>435</v>
      </c>
      <c r="C10" s="140" t="s">
        <v>436</v>
      </c>
      <c r="D10" s="314">
        <v>1</v>
      </c>
      <c r="F10" s="241" t="s">
        <v>170</v>
      </c>
      <c r="G10" s="339" t="s">
        <v>262</v>
      </c>
    </row>
    <row r="11" spans="1:7" ht="32" x14ac:dyDescent="0.2">
      <c r="A11" s="158">
        <f>A10+1</f>
        <v>2</v>
      </c>
      <c r="B11" s="267" t="s">
        <v>386</v>
      </c>
      <c r="C11" s="161" t="s">
        <v>434</v>
      </c>
      <c r="D11" s="315">
        <v>1</v>
      </c>
      <c r="F11" s="241" t="s">
        <v>172</v>
      </c>
    </row>
    <row r="12" spans="1:7" ht="16" x14ac:dyDescent="0.2">
      <c r="A12" s="158">
        <f t="shared" ref="A12:A19" si="0">A11+1</f>
        <v>3</v>
      </c>
      <c r="B12" s="267" t="s">
        <v>450</v>
      </c>
      <c r="C12" s="161" t="s">
        <v>451</v>
      </c>
      <c r="D12" s="315">
        <v>1</v>
      </c>
      <c r="F12" s="241" t="s">
        <v>173</v>
      </c>
    </row>
    <row r="13" spans="1:7" x14ac:dyDescent="0.2">
      <c r="A13" s="158">
        <f t="shared" si="0"/>
        <v>4</v>
      </c>
      <c r="B13" s="267"/>
      <c r="C13" s="36"/>
      <c r="D13" s="315"/>
    </row>
    <row r="14" spans="1:7" x14ac:dyDescent="0.2">
      <c r="A14" s="158">
        <f t="shared" si="0"/>
        <v>5</v>
      </c>
      <c r="B14" s="267"/>
      <c r="C14" s="36"/>
      <c r="D14" s="315"/>
    </row>
    <row r="15" spans="1:7" x14ac:dyDescent="0.2">
      <c r="A15" s="158">
        <f t="shared" si="0"/>
        <v>6</v>
      </c>
      <c r="B15" s="267"/>
      <c r="C15" s="36"/>
      <c r="D15" s="315"/>
    </row>
    <row r="16" spans="1:7" x14ac:dyDescent="0.2">
      <c r="A16" s="158">
        <f t="shared" si="0"/>
        <v>7</v>
      </c>
      <c r="B16" s="267"/>
      <c r="C16" s="36"/>
      <c r="D16" s="315"/>
    </row>
    <row r="17" spans="1:4" x14ac:dyDescent="0.2">
      <c r="A17" s="158">
        <f t="shared" si="0"/>
        <v>8</v>
      </c>
      <c r="B17" s="267"/>
      <c r="C17" s="36"/>
      <c r="D17" s="315"/>
    </row>
    <row r="18" spans="1:4" x14ac:dyDescent="0.2">
      <c r="A18" s="158">
        <f t="shared" si="0"/>
        <v>9</v>
      </c>
      <c r="B18" s="267"/>
      <c r="C18" s="36"/>
      <c r="D18" s="315"/>
    </row>
    <row r="19" spans="1:4" ht="16" thickBot="1" x14ac:dyDescent="0.25">
      <c r="A19" s="220">
        <f t="shared" si="0"/>
        <v>10</v>
      </c>
      <c r="B19" s="270"/>
      <c r="C19" s="148"/>
      <c r="D19" s="316"/>
    </row>
    <row r="20" spans="1:4" ht="16" thickBot="1" x14ac:dyDescent="0.25">
      <c r="A20" s="113"/>
      <c r="B20" s="113"/>
      <c r="C20" s="356" t="str">
        <f>"Total "&amp;LEFT(A7,3)</f>
        <v>Total I23</v>
      </c>
      <c r="D20" s="361">
        <f>SUM(D10:D19)</f>
        <v>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pageSetUpPr fitToPage="1"/>
  </sheetPr>
  <dimension ref="A1:I20"/>
  <sheetViews>
    <sheetView workbookViewId="0">
      <selection activeCell="I20" sqref="I20"/>
    </sheetView>
  </sheetViews>
  <sheetFormatPr baseColWidth="10" defaultColWidth="8.83203125" defaultRowHeight="15" x14ac:dyDescent="0.2"/>
  <cols>
    <col min="1" max="1" width="5.1640625" customWidth="1"/>
    <col min="2" max="2" width="27.5" customWidth="1"/>
    <col min="3" max="3" width="41.6640625" bestFit="1" customWidth="1"/>
    <col min="4" max="4" width="30" customWidth="1"/>
    <col min="5" max="5" width="10.5" customWidth="1"/>
    <col min="6" max="6" width="9.6640625" customWidth="1"/>
  </cols>
  <sheetData>
    <row r="1" spans="1:9" x14ac:dyDescent="0.2">
      <c r="A1" s="113" t="str">
        <f>'Date initiale'!C3</f>
        <v>Universitatea de Arhitectură și Urbanism "Ion Mincu" București</v>
      </c>
      <c r="B1" s="113"/>
      <c r="C1" s="113"/>
      <c r="D1" s="113"/>
      <c r="E1" s="113"/>
    </row>
    <row r="2" spans="1:9" x14ac:dyDescent="0.2">
      <c r="A2" s="113" t="str">
        <f>'Date initiale'!B4&amp;" "&amp;'Date initiale'!C4</f>
        <v>Facultatea ARHITECTURA</v>
      </c>
      <c r="B2" s="113"/>
      <c r="C2" s="113"/>
      <c r="D2" s="113"/>
      <c r="E2" s="113"/>
    </row>
    <row r="3" spans="1:9" x14ac:dyDescent="0.2">
      <c r="A3" s="113" t="str">
        <f>'Date initiale'!B5&amp;" "&amp;'Date initiale'!C5</f>
        <v>Departamentul Sinteza Proiectarii de Arhitectura</v>
      </c>
      <c r="B3" s="113"/>
      <c r="C3" s="113"/>
      <c r="D3" s="113"/>
      <c r="E3" s="113"/>
    </row>
    <row r="4" spans="1:9" x14ac:dyDescent="0.2">
      <c r="A4" s="113" t="str">
        <f>'Date initiale'!C6&amp;", "&amp;'Date initiale'!C7</f>
        <v>Nicula Alexandru Dan Vladimir, 25</v>
      </c>
      <c r="B4" s="113"/>
      <c r="C4" s="113"/>
      <c r="D4" s="113"/>
      <c r="E4" s="113"/>
    </row>
    <row r="5" spans="1:9" x14ac:dyDescent="0.2">
      <c r="A5" s="113"/>
      <c r="B5" s="113"/>
      <c r="C5" s="113"/>
      <c r="D5" s="113"/>
      <c r="E5" s="113"/>
    </row>
    <row r="6" spans="1:9" ht="16" x14ac:dyDescent="0.2">
      <c r="A6" s="252" t="s">
        <v>110</v>
      </c>
    </row>
    <row r="7" spans="1:9" ht="16" x14ac:dyDescent="0.2">
      <c r="A7" s="417" t="str">
        <f>'Descriere indicatori'!B31&amp;". "&amp;'Descriere indicatori'!C31</f>
        <v xml:space="preserve">I24. Îndrumare de doctorat sau în co-tutelă la nivel internaţional/naţional </v>
      </c>
      <c r="B7" s="417"/>
      <c r="C7" s="417"/>
      <c r="D7" s="417"/>
      <c r="E7" s="417"/>
      <c r="F7" s="417"/>
    </row>
    <row r="8" spans="1:9" ht="16" thickBot="1" x14ac:dyDescent="0.25"/>
    <row r="9" spans="1:9" ht="33" thickBot="1" x14ac:dyDescent="0.25">
      <c r="A9" s="180" t="s">
        <v>55</v>
      </c>
      <c r="B9" s="181" t="s">
        <v>153</v>
      </c>
      <c r="C9" s="181" t="s">
        <v>155</v>
      </c>
      <c r="D9" s="181" t="s">
        <v>154</v>
      </c>
      <c r="E9" s="181" t="s">
        <v>81</v>
      </c>
      <c r="F9" s="360" t="s">
        <v>147</v>
      </c>
      <c r="H9" s="240" t="s">
        <v>108</v>
      </c>
    </row>
    <row r="10" spans="1:9" ht="42" x14ac:dyDescent="0.2">
      <c r="A10" s="157">
        <v>1</v>
      </c>
      <c r="B10" s="272" t="s">
        <v>288</v>
      </c>
      <c r="C10" s="272" t="s">
        <v>289</v>
      </c>
      <c r="D10" s="362" t="s">
        <v>290</v>
      </c>
      <c r="E10" s="142">
        <v>2012</v>
      </c>
      <c r="F10" s="314">
        <v>5</v>
      </c>
      <c r="H10" s="241" t="s">
        <v>266</v>
      </c>
      <c r="I10" s="339" t="s">
        <v>267</v>
      </c>
    </row>
    <row r="11" spans="1:9" x14ac:dyDescent="0.2">
      <c r="A11" s="158">
        <f>A10+1</f>
        <v>2</v>
      </c>
      <c r="B11" s="267"/>
      <c r="C11" s="267"/>
      <c r="D11" s="267"/>
      <c r="E11" s="36"/>
      <c r="F11" s="315"/>
      <c r="I11" s="339" t="s">
        <v>268</v>
      </c>
    </row>
    <row r="12" spans="1:9" x14ac:dyDescent="0.2">
      <c r="A12" s="158">
        <f t="shared" ref="A12:A19" si="0">A11+1</f>
        <v>3</v>
      </c>
      <c r="B12" s="267"/>
      <c r="C12" s="267"/>
      <c r="D12" s="267"/>
      <c r="E12" s="36"/>
      <c r="F12" s="315"/>
    </row>
    <row r="13" spans="1:9" x14ac:dyDescent="0.2">
      <c r="A13" s="158">
        <f t="shared" si="0"/>
        <v>4</v>
      </c>
      <c r="B13" s="267"/>
      <c r="C13" s="267"/>
      <c r="D13" s="267"/>
      <c r="E13" s="36"/>
      <c r="F13" s="315"/>
    </row>
    <row r="14" spans="1:9" x14ac:dyDescent="0.2">
      <c r="A14" s="158">
        <f t="shared" si="0"/>
        <v>5</v>
      </c>
      <c r="B14" s="267"/>
      <c r="C14" s="267"/>
      <c r="D14" s="267"/>
      <c r="E14" s="36"/>
      <c r="F14" s="315"/>
    </row>
    <row r="15" spans="1:9" x14ac:dyDescent="0.2">
      <c r="A15" s="158">
        <f t="shared" si="0"/>
        <v>6</v>
      </c>
      <c r="B15" s="267"/>
      <c r="C15" s="267"/>
      <c r="D15" s="267"/>
      <c r="E15" s="36"/>
      <c r="F15" s="315"/>
    </row>
    <row r="16" spans="1:9" x14ac:dyDescent="0.2">
      <c r="A16" s="158">
        <f t="shared" si="0"/>
        <v>7</v>
      </c>
      <c r="B16" s="267"/>
      <c r="C16" s="267"/>
      <c r="D16" s="267"/>
      <c r="E16" s="36"/>
      <c r="F16" s="315"/>
    </row>
    <row r="17" spans="1:6" x14ac:dyDescent="0.2">
      <c r="A17" s="158">
        <f t="shared" si="0"/>
        <v>8</v>
      </c>
      <c r="B17" s="267"/>
      <c r="C17" s="267"/>
      <c r="D17" s="267"/>
      <c r="E17" s="36"/>
      <c r="F17" s="315"/>
    </row>
    <row r="18" spans="1:6" x14ac:dyDescent="0.2">
      <c r="A18" s="158">
        <f t="shared" si="0"/>
        <v>9</v>
      </c>
      <c r="B18" s="267"/>
      <c r="C18" s="267"/>
      <c r="D18" s="267"/>
      <c r="E18" s="36"/>
      <c r="F18" s="315"/>
    </row>
    <row r="19" spans="1:6" ht="16" thickBot="1" x14ac:dyDescent="0.25">
      <c r="A19" s="220">
        <f t="shared" si="0"/>
        <v>10</v>
      </c>
      <c r="B19" s="270"/>
      <c r="C19" s="270"/>
      <c r="D19" s="270"/>
      <c r="E19" s="148"/>
      <c r="F19" s="316"/>
    </row>
    <row r="20" spans="1:6" ht="16" thickBot="1" x14ac:dyDescent="0.25">
      <c r="A20" s="113"/>
      <c r="B20" s="113"/>
      <c r="C20" s="113"/>
      <c r="D20" s="113"/>
      <c r="E20" s="356" t="str">
        <f>"Total "&amp;LEFT(A7,3)</f>
        <v>Total I24</v>
      </c>
      <c r="F20" s="361">
        <f>SUM(F10:F19)</f>
        <v>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274"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E62"/>
  <sheetViews>
    <sheetView showGridLines="0" showRowColHeaders="0" topLeftCell="A85" zoomScale="82" zoomScaleNormal="115" workbookViewId="0">
      <selection activeCell="C16" sqref="C16"/>
    </sheetView>
  </sheetViews>
  <sheetFormatPr baseColWidth="10" defaultColWidth="8.83203125" defaultRowHeight="15" x14ac:dyDescent="0.2"/>
  <cols>
    <col min="1" max="1" width="3.83203125" customWidth="1"/>
    <col min="2" max="2" width="9.1640625" customWidth="1"/>
    <col min="3" max="3" width="55" customWidth="1"/>
    <col min="4" max="4" width="9.5" style="64" customWidth="1"/>
    <col min="5" max="5" width="14.33203125" customWidth="1"/>
  </cols>
  <sheetData>
    <row r="1" spans="2:5" x14ac:dyDescent="0.2">
      <c r="B1" s="78" t="s">
        <v>187</v>
      </c>
      <c r="D1"/>
    </row>
    <row r="2" spans="2:5" x14ac:dyDescent="0.2">
      <c r="B2" s="78"/>
      <c r="D2"/>
    </row>
    <row r="3" spans="2:5" ht="48" x14ac:dyDescent="0.2">
      <c r="B3" s="63" t="s">
        <v>63</v>
      </c>
      <c r="C3" s="11" t="s">
        <v>17</v>
      </c>
      <c r="D3" s="63" t="s">
        <v>18</v>
      </c>
      <c r="E3" s="11" t="s">
        <v>97</v>
      </c>
    </row>
    <row r="4" spans="2:5" ht="32" x14ac:dyDescent="0.2">
      <c r="B4" s="69" t="s">
        <v>112</v>
      </c>
      <c r="C4" s="10" t="s">
        <v>20</v>
      </c>
      <c r="D4" s="69" t="s">
        <v>196</v>
      </c>
      <c r="E4" s="66" t="s">
        <v>98</v>
      </c>
    </row>
    <row r="5" spans="2:5" ht="16" x14ac:dyDescent="0.2">
      <c r="B5" s="69" t="s">
        <v>113</v>
      </c>
      <c r="C5" s="10" t="s">
        <v>22</v>
      </c>
      <c r="D5" s="69" t="s">
        <v>197</v>
      </c>
      <c r="E5" s="66" t="s">
        <v>16</v>
      </c>
    </row>
    <row r="6" spans="2:5" ht="32" x14ac:dyDescent="0.2">
      <c r="B6" s="69" t="s">
        <v>114</v>
      </c>
      <c r="C6" s="28" t="s">
        <v>24</v>
      </c>
      <c r="D6" s="69" t="s">
        <v>198</v>
      </c>
      <c r="E6" s="66" t="s">
        <v>25</v>
      </c>
    </row>
    <row r="7" spans="2:5" ht="16" x14ac:dyDescent="0.2">
      <c r="B7" s="69" t="s">
        <v>115</v>
      </c>
      <c r="C7" s="10" t="s">
        <v>199</v>
      </c>
      <c r="D7" s="69" t="s">
        <v>198</v>
      </c>
      <c r="E7" s="66" t="s">
        <v>27</v>
      </c>
    </row>
    <row r="8" spans="2:5" s="17" customFormat="1" ht="48" x14ac:dyDescent="0.2">
      <c r="B8" s="69" t="s">
        <v>116</v>
      </c>
      <c r="C8" s="66" t="s">
        <v>200</v>
      </c>
      <c r="D8" s="69" t="s">
        <v>198</v>
      </c>
      <c r="E8" s="66" t="s">
        <v>27</v>
      </c>
    </row>
    <row r="9" spans="2:5" ht="30" customHeight="1" x14ac:dyDescent="0.2">
      <c r="B9" s="69" t="s">
        <v>117</v>
      </c>
      <c r="C9" s="14" t="s">
        <v>201</v>
      </c>
      <c r="D9" s="69" t="s">
        <v>202</v>
      </c>
      <c r="E9" s="66" t="s">
        <v>27</v>
      </c>
    </row>
    <row r="10" spans="2:5" ht="30" customHeight="1" x14ac:dyDescent="0.2">
      <c r="B10" s="69" t="s">
        <v>118</v>
      </c>
      <c r="C10" s="14" t="s">
        <v>203</v>
      </c>
      <c r="D10" s="69" t="s">
        <v>202</v>
      </c>
      <c r="E10" s="66" t="s">
        <v>27</v>
      </c>
    </row>
    <row r="11" spans="2:5" ht="32" x14ac:dyDescent="0.2">
      <c r="B11" s="69" t="s">
        <v>119</v>
      </c>
      <c r="C11" s="14" t="s">
        <v>204</v>
      </c>
      <c r="D11" s="69" t="s">
        <v>198</v>
      </c>
      <c r="E11" s="66" t="s">
        <v>32</v>
      </c>
    </row>
    <row r="12" spans="2:5" ht="32" x14ac:dyDescent="0.2">
      <c r="B12" s="69" t="s">
        <v>120</v>
      </c>
      <c r="C12" s="10" t="s">
        <v>205</v>
      </c>
      <c r="D12" s="69" t="s">
        <v>206</v>
      </c>
      <c r="E12" s="66" t="s">
        <v>32</v>
      </c>
    </row>
    <row r="13" spans="2:5" ht="62.25" customHeight="1" x14ac:dyDescent="0.2">
      <c r="B13" s="69" t="s">
        <v>121</v>
      </c>
      <c r="C13" s="65" t="s">
        <v>207</v>
      </c>
      <c r="D13" s="69" t="s">
        <v>208</v>
      </c>
      <c r="E13" s="66" t="s">
        <v>35</v>
      </c>
    </row>
    <row r="14" spans="2:5" ht="64" x14ac:dyDescent="0.2">
      <c r="B14" s="70" t="s">
        <v>122</v>
      </c>
      <c r="C14" s="14" t="s">
        <v>209</v>
      </c>
      <c r="D14" s="69" t="s">
        <v>210</v>
      </c>
      <c r="E14" s="66" t="s">
        <v>37</v>
      </c>
    </row>
    <row r="15" spans="2:5" ht="76.5" customHeight="1" x14ac:dyDescent="0.2">
      <c r="B15" s="71"/>
      <c r="C15" s="14" t="s">
        <v>211</v>
      </c>
      <c r="D15" s="69" t="s">
        <v>212</v>
      </c>
      <c r="E15" s="66" t="s">
        <v>38</v>
      </c>
    </row>
    <row r="16" spans="2:5" ht="32" x14ac:dyDescent="0.2">
      <c r="B16" s="72"/>
      <c r="C16" s="31" t="s">
        <v>213</v>
      </c>
      <c r="D16" s="69" t="s">
        <v>214</v>
      </c>
      <c r="E16" s="66" t="s">
        <v>39</v>
      </c>
    </row>
    <row r="17" spans="2:5" ht="90" customHeight="1" x14ac:dyDescent="0.2">
      <c r="B17" s="69" t="s">
        <v>123</v>
      </c>
      <c r="C17" s="14" t="s">
        <v>215</v>
      </c>
      <c r="D17" s="69" t="s">
        <v>216</v>
      </c>
      <c r="E17" s="66" t="s">
        <v>59</v>
      </c>
    </row>
    <row r="18" spans="2:5" ht="61.5" customHeight="1" x14ac:dyDescent="0.2">
      <c r="B18" s="69" t="s">
        <v>124</v>
      </c>
      <c r="C18" s="14" t="s">
        <v>217</v>
      </c>
      <c r="D18" s="69" t="s">
        <v>218</v>
      </c>
      <c r="E18" s="66" t="s">
        <v>59</v>
      </c>
    </row>
    <row r="19" spans="2:5" ht="75" customHeight="1" x14ac:dyDescent="0.2">
      <c r="B19" s="410" t="s">
        <v>125</v>
      </c>
      <c r="C19" s="10" t="s">
        <v>219</v>
      </c>
      <c r="D19" s="69" t="s">
        <v>220</v>
      </c>
      <c r="E19" s="66" t="s">
        <v>59</v>
      </c>
    </row>
    <row r="20" spans="2:5" ht="48" x14ac:dyDescent="0.2">
      <c r="B20" s="411"/>
      <c r="C20" s="10" t="s">
        <v>221</v>
      </c>
      <c r="D20" s="69" t="s">
        <v>222</v>
      </c>
      <c r="E20" s="66" t="s">
        <v>59</v>
      </c>
    </row>
    <row r="21" spans="2:5" ht="48" x14ac:dyDescent="0.2">
      <c r="B21" s="72"/>
      <c r="C21" s="10" t="s">
        <v>62</v>
      </c>
      <c r="D21" s="69" t="s">
        <v>223</v>
      </c>
      <c r="E21" s="66" t="s">
        <v>59</v>
      </c>
    </row>
    <row r="22" spans="2:5" ht="64" x14ac:dyDescent="0.2">
      <c r="B22" s="69" t="s">
        <v>0</v>
      </c>
      <c r="C22" s="10" t="s">
        <v>224</v>
      </c>
      <c r="D22" s="69" t="s">
        <v>225</v>
      </c>
      <c r="E22" s="66" t="s">
        <v>59</v>
      </c>
    </row>
    <row r="23" spans="2:5" ht="135.75" customHeight="1" x14ac:dyDescent="0.2">
      <c r="B23" s="75" t="s">
        <v>126</v>
      </c>
      <c r="C23" s="73" t="s">
        <v>226</v>
      </c>
      <c r="D23" s="74" t="s">
        <v>227</v>
      </c>
      <c r="E23" s="73" t="s">
        <v>228</v>
      </c>
    </row>
    <row r="24" spans="2:5" ht="64" x14ac:dyDescent="0.2">
      <c r="B24" s="72" t="s">
        <v>127</v>
      </c>
      <c r="C24" s="59" t="s">
        <v>229</v>
      </c>
      <c r="D24" s="72" t="s">
        <v>230</v>
      </c>
      <c r="E24" s="68" t="s">
        <v>65</v>
      </c>
    </row>
    <row r="25" spans="2:5" ht="64" x14ac:dyDescent="0.2">
      <c r="B25" s="69" t="s">
        <v>128</v>
      </c>
      <c r="C25" s="14" t="s">
        <v>231</v>
      </c>
      <c r="D25" s="69" t="s">
        <v>232</v>
      </c>
      <c r="E25" s="66" t="s">
        <v>67</v>
      </c>
    </row>
    <row r="26" spans="2:5" ht="106.5" customHeight="1" x14ac:dyDescent="0.2">
      <c r="B26" s="69" t="s">
        <v>129</v>
      </c>
      <c r="C26" s="77" t="s">
        <v>233</v>
      </c>
      <c r="D26" s="69" t="s">
        <v>99</v>
      </c>
      <c r="E26" s="66" t="s">
        <v>41</v>
      </c>
    </row>
    <row r="27" spans="2:5" ht="48" x14ac:dyDescent="0.2">
      <c r="B27" s="69" t="s">
        <v>130</v>
      </c>
      <c r="C27" s="76" t="s">
        <v>234</v>
      </c>
      <c r="D27" s="69" t="s">
        <v>235</v>
      </c>
      <c r="E27" s="66" t="s">
        <v>43</v>
      </c>
    </row>
    <row r="28" spans="2:5" ht="32" x14ac:dyDescent="0.2">
      <c r="B28" s="69" t="s">
        <v>131</v>
      </c>
      <c r="C28" s="68" t="s">
        <v>236</v>
      </c>
      <c r="D28" s="69" t="s">
        <v>232</v>
      </c>
      <c r="E28" s="66" t="s">
        <v>43</v>
      </c>
    </row>
    <row r="29" spans="2:5" ht="107.25" customHeight="1" x14ac:dyDescent="0.2">
      <c r="B29" s="69" t="s">
        <v>132</v>
      </c>
      <c r="C29" s="67" t="s">
        <v>264</v>
      </c>
      <c r="D29" s="69" t="s">
        <v>100</v>
      </c>
      <c r="E29" s="66" t="s">
        <v>46</v>
      </c>
    </row>
    <row r="30" spans="2:5" ht="64" x14ac:dyDescent="0.2">
      <c r="B30" s="69" t="s">
        <v>133</v>
      </c>
      <c r="C30" s="66" t="s">
        <v>237</v>
      </c>
      <c r="D30" s="69" t="s">
        <v>238</v>
      </c>
      <c r="E30" s="66" t="s">
        <v>41</v>
      </c>
    </row>
    <row r="31" spans="2:5" ht="64" x14ac:dyDescent="0.2">
      <c r="B31" s="69" t="s">
        <v>239</v>
      </c>
      <c r="C31" s="66" t="s">
        <v>49</v>
      </c>
      <c r="D31" s="69" t="s">
        <v>240</v>
      </c>
      <c r="E31" s="66" t="s">
        <v>241</v>
      </c>
    </row>
    <row r="33" spans="2:5" x14ac:dyDescent="0.2">
      <c r="B33" s="413" t="s">
        <v>193</v>
      </c>
      <c r="C33" s="408"/>
      <c r="D33" s="408"/>
      <c r="E33" s="408"/>
    </row>
    <row r="34" spans="2:5" x14ac:dyDescent="0.2">
      <c r="B34" s="408"/>
      <c r="C34" s="408"/>
      <c r="D34" s="408"/>
      <c r="E34" s="408"/>
    </row>
    <row r="35" spans="2:5" x14ac:dyDescent="0.2">
      <c r="B35" s="408"/>
      <c r="C35" s="408"/>
      <c r="D35" s="408"/>
      <c r="E35" s="408"/>
    </row>
    <row r="36" spans="2:5" x14ac:dyDescent="0.2">
      <c r="B36" s="408"/>
      <c r="C36" s="408"/>
      <c r="D36" s="408"/>
      <c r="E36" s="408"/>
    </row>
    <row r="37" spans="2:5" x14ac:dyDescent="0.2">
      <c r="B37" s="408"/>
      <c r="C37" s="408"/>
      <c r="D37" s="408"/>
      <c r="E37" s="408"/>
    </row>
    <row r="38" spans="2:5" x14ac:dyDescent="0.2">
      <c r="B38" s="408"/>
      <c r="C38" s="408"/>
      <c r="D38" s="408"/>
      <c r="E38" s="408"/>
    </row>
    <row r="39" spans="2:5" x14ac:dyDescent="0.2">
      <c r="B39" s="408"/>
      <c r="C39" s="408"/>
      <c r="D39" s="408"/>
      <c r="E39" s="408"/>
    </row>
    <row r="40" spans="2:5" ht="128.25" customHeight="1" x14ac:dyDescent="0.2">
      <c r="B40" s="408"/>
      <c r="C40" s="408"/>
      <c r="D40" s="408"/>
      <c r="E40" s="408"/>
    </row>
    <row r="41" spans="2:5" x14ac:dyDescent="0.2">
      <c r="B41" s="412" t="s">
        <v>191</v>
      </c>
      <c r="C41" s="412"/>
      <c r="D41" s="412"/>
      <c r="E41" s="412"/>
    </row>
    <row r="42" spans="2:5" ht="48.75" customHeight="1" x14ac:dyDescent="0.2">
      <c r="B42" s="408" t="s">
        <v>50</v>
      </c>
      <c r="C42" s="408"/>
      <c r="D42" s="408"/>
      <c r="E42" s="408"/>
    </row>
    <row r="43" spans="2:5" ht="64.5" customHeight="1" x14ac:dyDescent="0.2">
      <c r="B43" s="408" t="s">
        <v>188</v>
      </c>
      <c r="C43" s="408"/>
      <c r="D43" s="408"/>
      <c r="E43" s="408"/>
    </row>
    <row r="44" spans="2:5" ht="59.25" customHeight="1" x14ac:dyDescent="0.2">
      <c r="B44" s="408" t="s">
        <v>189</v>
      </c>
      <c r="C44" s="408"/>
      <c r="D44" s="408"/>
      <c r="E44" s="408"/>
    </row>
    <row r="45" spans="2:5" ht="46.5" customHeight="1" x14ac:dyDescent="0.2">
      <c r="B45" s="408" t="s">
        <v>190</v>
      </c>
      <c r="C45" s="408"/>
      <c r="D45" s="408"/>
      <c r="E45" s="408"/>
    </row>
    <row r="46" spans="2:5" ht="32.25" customHeight="1" x14ac:dyDescent="0.2">
      <c r="B46" s="408" t="s">
        <v>192</v>
      </c>
      <c r="C46" s="408"/>
      <c r="D46" s="408"/>
      <c r="E46" s="408"/>
    </row>
    <row r="47" spans="2:5" x14ac:dyDescent="0.2">
      <c r="B47" s="409" t="s">
        <v>179</v>
      </c>
      <c r="C47" s="408"/>
      <c r="D47" s="408"/>
      <c r="E47" s="408"/>
    </row>
    <row r="48" spans="2:5" x14ac:dyDescent="0.2">
      <c r="B48" s="408"/>
      <c r="C48" s="408"/>
      <c r="D48" s="408"/>
      <c r="E48" s="408"/>
    </row>
    <row r="49" spans="2:5" x14ac:dyDescent="0.2">
      <c r="B49" s="408"/>
      <c r="C49" s="408"/>
      <c r="D49" s="408"/>
      <c r="E49" s="408"/>
    </row>
    <row r="50" spans="2:5" x14ac:dyDescent="0.2">
      <c r="B50" s="408"/>
      <c r="C50" s="408"/>
      <c r="D50" s="408"/>
      <c r="E50" s="408"/>
    </row>
    <row r="51" spans="2:5" x14ac:dyDescent="0.2">
      <c r="B51" s="408"/>
      <c r="C51" s="408"/>
      <c r="D51" s="408"/>
      <c r="E51" s="408"/>
    </row>
    <row r="52" spans="2:5" x14ac:dyDescent="0.2">
      <c r="B52" s="408"/>
      <c r="C52" s="408"/>
      <c r="D52" s="408"/>
      <c r="E52" s="408"/>
    </row>
    <row r="53" spans="2:5" x14ac:dyDescent="0.2">
      <c r="B53" s="408"/>
      <c r="C53" s="408"/>
      <c r="D53" s="408"/>
      <c r="E53" s="408"/>
    </row>
    <row r="54" spans="2:5" ht="114" customHeight="1" x14ac:dyDescent="0.2">
      <c r="B54" s="408"/>
      <c r="C54" s="408"/>
      <c r="D54" s="408"/>
      <c r="E54" s="408"/>
    </row>
    <row r="56" spans="2:5" x14ac:dyDescent="0.2">
      <c r="B56" s="339" t="s">
        <v>194</v>
      </c>
    </row>
    <row r="57" spans="2:5" ht="63" customHeight="1" x14ac:dyDescent="0.2">
      <c r="B57" s="407" t="s">
        <v>195</v>
      </c>
      <c r="C57" s="408"/>
      <c r="D57" s="408"/>
      <c r="E57" s="408"/>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04" right="0.59055118110236204" top="0.78740157480314998" bottom="0.78740157480314998" header="0.31496062992126" footer="0.31496062992126"/>
  <pageSetup paperSize="9" scale="5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78" t="s">
        <v>103</v>
      </c>
    </row>
    <row r="3" spans="1:8" ht="64.5" customHeight="1" x14ac:dyDescent="0.2">
      <c r="A3" s="80" t="s">
        <v>2</v>
      </c>
      <c r="B3" s="79" t="s">
        <v>1</v>
      </c>
      <c r="C3" s="81" t="s">
        <v>3</v>
      </c>
      <c r="D3" s="81" t="s">
        <v>4</v>
      </c>
      <c r="E3" s="1"/>
      <c r="F3" s="1"/>
      <c r="G3" s="1"/>
      <c r="H3" s="1"/>
    </row>
    <row r="4" spans="1:8" x14ac:dyDescent="0.2">
      <c r="A4" s="18" t="s">
        <v>5</v>
      </c>
      <c r="B4" s="12" t="s">
        <v>242</v>
      </c>
      <c r="C4" s="18" t="s">
        <v>10</v>
      </c>
      <c r="D4" s="18" t="s">
        <v>13</v>
      </c>
    </row>
    <row r="5" spans="1:8" x14ac:dyDescent="0.2">
      <c r="A5" s="18" t="s">
        <v>6</v>
      </c>
      <c r="B5" s="12" t="s">
        <v>243</v>
      </c>
      <c r="C5" s="18" t="s">
        <v>10</v>
      </c>
      <c r="D5" s="18" t="s">
        <v>13</v>
      </c>
    </row>
    <row r="6" spans="1:8" x14ac:dyDescent="0.2">
      <c r="A6" s="18" t="s">
        <v>7</v>
      </c>
      <c r="B6" s="12" t="s">
        <v>9</v>
      </c>
      <c r="C6" s="18" t="s">
        <v>11</v>
      </c>
      <c r="D6" s="18" t="s">
        <v>14</v>
      </c>
    </row>
    <row r="7" spans="1:8" x14ac:dyDescent="0.2">
      <c r="A7" s="341" t="s">
        <v>8</v>
      </c>
      <c r="B7" s="340" t="s">
        <v>244</v>
      </c>
      <c r="C7" s="341" t="s">
        <v>12</v>
      </c>
      <c r="D7" s="341"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E22"/>
  <sheetViews>
    <sheetView workbookViewId="0">
      <selection activeCell="H29" sqref="H2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Sinteza Proiectarii de Arhitectura</v>
      </c>
      <c r="B3" s="237"/>
      <c r="C3" s="237"/>
      <c r="D3" s="2"/>
      <c r="E3" s="2"/>
      <c r="F3" s="2"/>
      <c r="G3" s="2"/>
      <c r="H3" s="2"/>
      <c r="I3" s="2"/>
    </row>
    <row r="4" spans="1:31" ht="16" x14ac:dyDescent="0.2">
      <c r="A4" s="415" t="str">
        <f>'Date initiale'!C6&amp;", "&amp;'Date initiale'!C7</f>
        <v>Nicula Alexandru Dan Vladimir, 25</v>
      </c>
      <c r="B4" s="415"/>
      <c r="C4" s="415"/>
      <c r="D4" s="2"/>
      <c r="E4" s="2"/>
      <c r="F4" s="3"/>
      <c r="G4" s="3"/>
      <c r="H4" s="3"/>
      <c r="I4" s="3"/>
    </row>
    <row r="5" spans="1:31" ht="16" x14ac:dyDescent="0.2">
      <c r="A5" s="238"/>
      <c r="B5" s="238"/>
      <c r="C5" s="238"/>
      <c r="D5" s="2"/>
      <c r="E5" s="2"/>
      <c r="F5" s="3"/>
      <c r="G5" s="3"/>
      <c r="H5" s="3"/>
      <c r="I5" s="3"/>
    </row>
    <row r="6" spans="1:31" ht="16" x14ac:dyDescent="0.2">
      <c r="A6" s="414" t="s">
        <v>110</v>
      </c>
      <c r="B6" s="414"/>
      <c r="C6" s="414"/>
      <c r="D6" s="414"/>
      <c r="E6" s="414"/>
      <c r="F6" s="414"/>
      <c r="G6" s="414"/>
      <c r="H6" s="414"/>
      <c r="I6" s="414"/>
    </row>
    <row r="7" spans="1:31" ht="16" x14ac:dyDescent="0.2">
      <c r="A7" s="414" t="str">
        <f>'Descriere indicatori'!B4&amp;". "&amp;'Descriere indicatori'!C4</f>
        <v xml:space="preserve">I1. Cărţi de autor/capitole publicate la edituri cu prestigiu internaţional* </v>
      </c>
      <c r="B7" s="414"/>
      <c r="C7" s="414"/>
      <c r="D7" s="414"/>
      <c r="E7" s="414"/>
      <c r="F7" s="414"/>
      <c r="G7" s="414"/>
      <c r="H7" s="414"/>
      <c r="I7" s="414"/>
    </row>
    <row r="8" spans="1:31" ht="17" thickBot="1" x14ac:dyDescent="0.25">
      <c r="A8" s="33"/>
      <c r="B8" s="33"/>
      <c r="C8" s="33"/>
      <c r="D8" s="33"/>
      <c r="E8" s="33"/>
      <c r="F8" s="33"/>
      <c r="G8" s="33"/>
      <c r="H8" s="33"/>
      <c r="I8" s="33"/>
    </row>
    <row r="9" spans="1:31" s="6" customFormat="1" ht="65" thickBot="1" x14ac:dyDescent="0.25">
      <c r="A9" s="180" t="s">
        <v>55</v>
      </c>
      <c r="B9" s="181" t="s">
        <v>83</v>
      </c>
      <c r="C9" s="181" t="s">
        <v>175</v>
      </c>
      <c r="D9" s="181" t="s">
        <v>85</v>
      </c>
      <c r="E9" s="181" t="s">
        <v>86</v>
      </c>
      <c r="F9" s="182" t="s">
        <v>87</v>
      </c>
      <c r="G9" s="181" t="s">
        <v>88</v>
      </c>
      <c r="H9" s="181" t="s">
        <v>89</v>
      </c>
      <c r="I9" s="183" t="s">
        <v>90</v>
      </c>
      <c r="J9" s="4"/>
      <c r="K9" s="240" t="s">
        <v>108</v>
      </c>
      <c r="L9" s="5"/>
      <c r="M9" s="5"/>
      <c r="N9" s="5"/>
      <c r="O9" s="5"/>
      <c r="P9" s="5"/>
      <c r="Q9" s="5"/>
      <c r="R9" s="5"/>
      <c r="S9" s="5"/>
      <c r="T9" s="5"/>
      <c r="U9" s="5"/>
      <c r="V9" s="5"/>
      <c r="W9" s="5"/>
      <c r="X9" s="5"/>
      <c r="Y9" s="5"/>
      <c r="Z9" s="5"/>
      <c r="AA9" s="5"/>
      <c r="AB9" s="5"/>
      <c r="AC9" s="5"/>
      <c r="AD9" s="5"/>
      <c r="AE9" s="5"/>
    </row>
    <row r="10" spans="1:31" s="6" customFormat="1" ht="16" x14ac:dyDescent="0.2">
      <c r="A10" s="98">
        <v>1</v>
      </c>
      <c r="B10" s="99"/>
      <c r="C10" s="99"/>
      <c r="D10" s="99"/>
      <c r="E10" s="100"/>
      <c r="F10" s="101"/>
      <c r="G10" s="101"/>
      <c r="H10" s="101"/>
      <c r="I10" s="281"/>
      <c r="J10" s="8"/>
      <c r="K10" s="241" t="s">
        <v>109</v>
      </c>
      <c r="L10" s="342" t="s">
        <v>245</v>
      </c>
      <c r="M10" s="9"/>
      <c r="N10" s="9"/>
      <c r="O10" s="9"/>
      <c r="P10" s="9"/>
      <c r="Q10" s="9"/>
      <c r="R10" s="9"/>
      <c r="S10" s="9"/>
      <c r="T10" s="9"/>
      <c r="U10" s="5"/>
      <c r="V10" s="5"/>
      <c r="W10" s="5"/>
      <c r="X10" s="5"/>
      <c r="Y10" s="5"/>
      <c r="Z10" s="5"/>
      <c r="AA10" s="5"/>
      <c r="AB10" s="5"/>
      <c r="AC10" s="5"/>
      <c r="AD10" s="5"/>
      <c r="AE10" s="5"/>
    </row>
    <row r="11" spans="1:31" s="6" customFormat="1" ht="16" x14ac:dyDescent="0.2">
      <c r="A11" s="102">
        <f>A10+1</f>
        <v>2</v>
      </c>
      <c r="B11" s="103"/>
      <c r="C11" s="104"/>
      <c r="D11" s="103"/>
      <c r="E11" s="105"/>
      <c r="F11" s="106"/>
      <c r="G11" s="107"/>
      <c r="H11" s="107"/>
      <c r="I11" s="282"/>
      <c r="J11" s="8"/>
      <c r="K11" s="64"/>
      <c r="L11" s="9"/>
      <c r="M11" s="9"/>
      <c r="N11" s="9"/>
      <c r="O11" s="9"/>
      <c r="P11" s="9"/>
      <c r="Q11" s="9"/>
      <c r="R11" s="9"/>
      <c r="S11" s="9"/>
      <c r="T11" s="9"/>
      <c r="U11" s="5"/>
      <c r="V11" s="5"/>
      <c r="W11" s="5"/>
      <c r="X11" s="5"/>
      <c r="Y11" s="5"/>
      <c r="Z11" s="5"/>
      <c r="AA11" s="5"/>
      <c r="AB11" s="5"/>
      <c r="AC11" s="5"/>
      <c r="AD11" s="5"/>
      <c r="AE11" s="5"/>
    </row>
    <row r="12" spans="1:31" s="6" customFormat="1" ht="16" x14ac:dyDescent="0.2">
      <c r="A12" s="102">
        <f t="shared" ref="A12:A19" si="0">A11+1</f>
        <v>3</v>
      </c>
      <c r="B12" s="104"/>
      <c r="C12" s="104"/>
      <c r="D12" s="104"/>
      <c r="E12" s="105"/>
      <c r="F12" s="106"/>
      <c r="G12" s="107"/>
      <c r="H12" s="107"/>
      <c r="I12" s="282"/>
      <c r="J12" s="8"/>
      <c r="K12" s="9"/>
      <c r="L12" s="9"/>
      <c r="M12" s="9"/>
      <c r="N12" s="9"/>
      <c r="O12" s="9"/>
      <c r="P12" s="9"/>
      <c r="Q12" s="9"/>
      <c r="R12" s="9"/>
      <c r="S12" s="9"/>
      <c r="T12" s="9"/>
      <c r="U12" s="5"/>
      <c r="V12" s="5"/>
      <c r="W12" s="5"/>
      <c r="X12" s="5"/>
      <c r="Y12" s="5"/>
      <c r="Z12" s="5"/>
      <c r="AA12" s="5"/>
      <c r="AB12" s="5"/>
      <c r="AC12" s="5"/>
      <c r="AD12" s="5"/>
      <c r="AE12" s="5"/>
    </row>
    <row r="13" spans="1:31" s="6" customFormat="1" ht="16" x14ac:dyDescent="0.2">
      <c r="A13" s="102">
        <f t="shared" si="0"/>
        <v>4</v>
      </c>
      <c r="B13" s="103"/>
      <c r="C13" s="104"/>
      <c r="D13" s="103"/>
      <c r="E13" s="105"/>
      <c r="F13" s="106"/>
      <c r="G13" s="107"/>
      <c r="H13" s="107"/>
      <c r="I13" s="282"/>
      <c r="J13" s="8"/>
      <c r="K13" s="9"/>
      <c r="L13" s="9"/>
      <c r="M13" s="9"/>
      <c r="N13" s="9"/>
      <c r="O13" s="9"/>
      <c r="P13" s="9"/>
      <c r="Q13" s="9"/>
      <c r="R13" s="9"/>
      <c r="S13" s="9"/>
      <c r="T13" s="9"/>
      <c r="U13" s="5"/>
      <c r="V13" s="5"/>
      <c r="W13" s="5"/>
      <c r="X13" s="5"/>
      <c r="Y13" s="5"/>
      <c r="Z13" s="5"/>
      <c r="AA13" s="5"/>
      <c r="AB13" s="5"/>
      <c r="AC13" s="5"/>
      <c r="AD13" s="5"/>
      <c r="AE13" s="5"/>
    </row>
    <row r="14" spans="1:31" s="6" customFormat="1" ht="16" x14ac:dyDescent="0.2">
      <c r="A14" s="102">
        <f t="shared" si="0"/>
        <v>5</v>
      </c>
      <c r="B14" s="104"/>
      <c r="C14" s="104"/>
      <c r="D14" s="104"/>
      <c r="E14" s="105"/>
      <c r="F14" s="106"/>
      <c r="G14" s="107"/>
      <c r="H14" s="107"/>
      <c r="I14" s="282"/>
      <c r="J14" s="8"/>
      <c r="K14" s="9"/>
      <c r="L14" s="9"/>
      <c r="M14" s="9"/>
      <c r="N14" s="9"/>
      <c r="O14" s="9"/>
      <c r="P14" s="9"/>
      <c r="Q14" s="9"/>
      <c r="R14" s="9"/>
      <c r="S14" s="9"/>
      <c r="T14" s="9"/>
      <c r="U14" s="5"/>
      <c r="V14" s="5"/>
      <c r="W14" s="5"/>
      <c r="X14" s="5"/>
      <c r="Y14" s="5"/>
      <c r="Z14" s="5"/>
      <c r="AA14" s="5"/>
      <c r="AB14" s="5"/>
      <c r="AC14" s="5"/>
      <c r="AD14" s="5"/>
      <c r="AE14" s="5"/>
    </row>
    <row r="15" spans="1:31" s="6" customFormat="1" ht="16" x14ac:dyDescent="0.2">
      <c r="A15" s="102">
        <f t="shared" si="0"/>
        <v>6</v>
      </c>
      <c r="B15" s="104"/>
      <c r="C15" s="104"/>
      <c r="D15" s="104"/>
      <c r="E15" s="105"/>
      <c r="F15" s="106"/>
      <c r="G15" s="107"/>
      <c r="H15" s="107"/>
      <c r="I15" s="282"/>
      <c r="J15" s="8"/>
      <c r="K15" s="9"/>
      <c r="L15" s="9"/>
      <c r="M15" s="9"/>
      <c r="N15" s="9"/>
      <c r="O15" s="9"/>
      <c r="P15" s="9"/>
      <c r="Q15" s="9"/>
      <c r="R15" s="9"/>
      <c r="S15" s="9"/>
      <c r="T15" s="9"/>
      <c r="U15" s="5"/>
      <c r="V15" s="5"/>
      <c r="W15" s="5"/>
      <c r="X15" s="5"/>
      <c r="Y15" s="5"/>
      <c r="Z15" s="5"/>
      <c r="AA15" s="5"/>
      <c r="AB15" s="5"/>
      <c r="AC15" s="5"/>
      <c r="AD15" s="5"/>
      <c r="AE15" s="5"/>
    </row>
    <row r="16" spans="1:31" s="6" customFormat="1" ht="16" x14ac:dyDescent="0.2">
      <c r="A16" s="102">
        <f t="shared" si="0"/>
        <v>7</v>
      </c>
      <c r="B16" s="103"/>
      <c r="C16" s="104"/>
      <c r="D16" s="103"/>
      <c r="E16" s="105"/>
      <c r="F16" s="106"/>
      <c r="G16" s="107"/>
      <c r="H16" s="107"/>
      <c r="I16" s="282"/>
      <c r="J16" s="8"/>
      <c r="K16" s="9"/>
      <c r="L16" s="9"/>
      <c r="M16" s="9"/>
      <c r="N16" s="9"/>
      <c r="O16" s="9"/>
      <c r="P16" s="9"/>
      <c r="Q16" s="9"/>
      <c r="R16" s="9"/>
      <c r="S16" s="9"/>
      <c r="T16" s="9"/>
      <c r="U16" s="5"/>
      <c r="V16" s="5"/>
      <c r="W16" s="5"/>
      <c r="X16" s="5"/>
      <c r="Y16" s="5"/>
      <c r="Z16" s="5"/>
      <c r="AA16" s="5"/>
      <c r="AB16" s="5"/>
      <c r="AC16" s="5"/>
      <c r="AD16" s="5"/>
      <c r="AE16" s="5"/>
    </row>
    <row r="17" spans="1:31" s="6" customFormat="1" ht="16" x14ac:dyDescent="0.2">
      <c r="A17" s="102">
        <f t="shared" si="0"/>
        <v>8</v>
      </c>
      <c r="B17" s="104"/>
      <c r="C17" s="104"/>
      <c r="D17" s="104"/>
      <c r="E17" s="105"/>
      <c r="F17" s="106"/>
      <c r="G17" s="107"/>
      <c r="H17" s="107"/>
      <c r="I17" s="282"/>
      <c r="J17" s="8"/>
      <c r="K17" s="9"/>
      <c r="L17" s="9"/>
      <c r="M17" s="9"/>
      <c r="N17" s="9"/>
      <c r="O17" s="9"/>
      <c r="P17" s="9"/>
      <c r="Q17" s="9"/>
      <c r="R17" s="9"/>
      <c r="S17" s="9"/>
      <c r="T17" s="9"/>
      <c r="U17" s="5"/>
      <c r="V17" s="5"/>
      <c r="W17" s="5"/>
      <c r="X17" s="5"/>
      <c r="Y17" s="5"/>
      <c r="Z17" s="5"/>
      <c r="AA17" s="5"/>
      <c r="AB17" s="5"/>
      <c r="AC17" s="5"/>
      <c r="AD17" s="5"/>
      <c r="AE17" s="5"/>
    </row>
    <row r="18" spans="1:31" s="6" customFormat="1" ht="16" x14ac:dyDescent="0.2">
      <c r="A18" s="102">
        <f t="shared" si="0"/>
        <v>9</v>
      </c>
      <c r="B18" s="103"/>
      <c r="C18" s="104"/>
      <c r="D18" s="103"/>
      <c r="E18" s="105"/>
      <c r="F18" s="106"/>
      <c r="G18" s="107"/>
      <c r="H18" s="107"/>
      <c r="I18" s="282"/>
      <c r="J18" s="8"/>
      <c r="K18" s="9"/>
      <c r="L18" s="9"/>
      <c r="M18" s="9"/>
      <c r="N18" s="9"/>
      <c r="O18" s="9"/>
      <c r="P18" s="9"/>
      <c r="Q18" s="9"/>
      <c r="R18" s="9"/>
      <c r="S18" s="9"/>
      <c r="T18" s="9"/>
      <c r="U18" s="5"/>
      <c r="V18" s="5"/>
      <c r="W18" s="5"/>
      <c r="X18" s="5"/>
      <c r="Y18" s="5"/>
      <c r="Z18" s="5"/>
      <c r="AA18" s="5"/>
      <c r="AB18" s="5"/>
      <c r="AC18" s="5"/>
      <c r="AD18" s="5"/>
      <c r="AE18" s="5"/>
    </row>
    <row r="19" spans="1:31" s="6" customFormat="1" ht="17" thickBot="1" x14ac:dyDescent="0.25">
      <c r="A19" s="115">
        <f t="shared" si="0"/>
        <v>10</v>
      </c>
      <c r="B19" s="109"/>
      <c r="C19" s="109"/>
      <c r="D19" s="109"/>
      <c r="E19" s="110"/>
      <c r="F19" s="111"/>
      <c r="G19" s="112"/>
      <c r="H19" s="112"/>
      <c r="I19" s="283"/>
      <c r="J19" s="8"/>
      <c r="K19" s="9"/>
      <c r="L19" s="9"/>
      <c r="M19" s="9"/>
      <c r="N19" s="9"/>
      <c r="O19" s="9"/>
      <c r="P19" s="9"/>
      <c r="Q19" s="9"/>
      <c r="R19" s="9"/>
      <c r="S19" s="9"/>
      <c r="T19" s="9"/>
      <c r="U19" s="5"/>
      <c r="V19" s="5"/>
      <c r="W19" s="5"/>
      <c r="X19" s="5"/>
      <c r="Y19" s="5"/>
      <c r="Z19" s="5"/>
      <c r="AA19" s="5"/>
      <c r="AB19" s="5"/>
      <c r="AC19" s="5"/>
      <c r="AD19" s="5"/>
      <c r="AE19" s="5"/>
    </row>
    <row r="20" spans="1:31" ht="16" thickBot="1" x14ac:dyDescent="0.25">
      <c r="A20" s="317"/>
      <c r="B20" s="113"/>
      <c r="C20" s="113"/>
      <c r="D20" s="113"/>
      <c r="E20" s="113"/>
      <c r="F20" s="113"/>
      <c r="G20" s="113"/>
      <c r="H20" s="116" t="str">
        <f>"Total "&amp;LEFT(A7,2)</f>
        <v>Total I1</v>
      </c>
      <c r="I20" s="117">
        <f>SUM(I10:I19)</f>
        <v>0</v>
      </c>
    </row>
    <row r="22" spans="1:31"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topLeftCell="A3" workbookViewId="0">
      <selection activeCell="M18" sqref="M1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Sinteza Proiectarii de Arhitectura</v>
      </c>
      <c r="B3" s="237"/>
      <c r="C3" s="237"/>
      <c r="D3" s="2"/>
      <c r="E3" s="2"/>
      <c r="F3" s="2"/>
      <c r="G3" s="2"/>
      <c r="H3" s="2"/>
      <c r="I3" s="2"/>
    </row>
    <row r="4" spans="1:31" ht="16" x14ac:dyDescent="0.2">
      <c r="A4" s="415" t="str">
        <f>'Date initiale'!C6&amp;", "&amp;'Date initiale'!C7</f>
        <v>Nicula Alexandru Dan Vladimir, 25</v>
      </c>
      <c r="B4" s="415"/>
      <c r="C4" s="415"/>
      <c r="D4" s="2"/>
      <c r="E4" s="2"/>
      <c r="F4" s="3"/>
      <c r="G4" s="3"/>
      <c r="H4" s="3"/>
      <c r="I4" s="3"/>
    </row>
    <row r="5" spans="1:31" ht="16" x14ac:dyDescent="0.2">
      <c r="A5" s="238"/>
      <c r="B5" s="238"/>
      <c r="C5" s="238"/>
      <c r="D5" s="2"/>
      <c r="E5" s="2"/>
      <c r="F5" s="3"/>
      <c r="G5" s="3"/>
      <c r="H5" s="3"/>
      <c r="I5" s="3"/>
    </row>
    <row r="6" spans="1:31" ht="16" x14ac:dyDescent="0.2">
      <c r="A6" s="414" t="s">
        <v>110</v>
      </c>
      <c r="B6" s="414"/>
      <c r="C6" s="414"/>
      <c r="D6" s="414"/>
      <c r="E6" s="414"/>
      <c r="F6" s="414"/>
      <c r="G6" s="414"/>
      <c r="H6" s="414"/>
      <c r="I6" s="414"/>
    </row>
    <row r="7" spans="1:31" ht="16" x14ac:dyDescent="0.2">
      <c r="A7" s="414" t="str">
        <f>'Descriere indicatori'!B5&amp;". "&amp;'Descriere indicatori'!C5</f>
        <v xml:space="preserve">I2. Cărţi de autor publicate la edituri cu prestigiu naţional* </v>
      </c>
      <c r="B7" s="414"/>
      <c r="C7" s="414"/>
      <c r="D7" s="414"/>
      <c r="E7" s="414"/>
      <c r="F7" s="414"/>
      <c r="G7" s="414"/>
      <c r="H7" s="414"/>
      <c r="I7" s="414"/>
    </row>
    <row r="8" spans="1:31" ht="17" thickBot="1" x14ac:dyDescent="0.25">
      <c r="A8" s="33"/>
      <c r="B8" s="33"/>
      <c r="C8" s="33"/>
      <c r="D8" s="33"/>
      <c r="E8" s="33"/>
      <c r="F8" s="33"/>
      <c r="G8" s="33"/>
      <c r="H8" s="33"/>
      <c r="I8" s="33"/>
    </row>
    <row r="9" spans="1:31" s="6" customFormat="1" ht="65" thickBot="1" x14ac:dyDescent="0.25">
      <c r="A9" s="184" t="s">
        <v>55</v>
      </c>
      <c r="B9" s="185" t="s">
        <v>83</v>
      </c>
      <c r="C9" s="185" t="s">
        <v>84</v>
      </c>
      <c r="D9" s="185" t="s">
        <v>85</v>
      </c>
      <c r="E9" s="185" t="s">
        <v>86</v>
      </c>
      <c r="F9" s="186" t="s">
        <v>87</v>
      </c>
      <c r="G9" s="185" t="s">
        <v>88</v>
      </c>
      <c r="H9" s="185" t="s">
        <v>89</v>
      </c>
      <c r="I9" s="187" t="s">
        <v>90</v>
      </c>
      <c r="J9" s="4"/>
      <c r="K9" s="240" t="s">
        <v>108</v>
      </c>
      <c r="L9" s="5"/>
      <c r="M9" s="5"/>
      <c r="N9" s="5"/>
      <c r="O9" s="5"/>
      <c r="P9" s="5"/>
      <c r="Q9" s="5"/>
      <c r="R9" s="5"/>
      <c r="S9" s="5"/>
      <c r="T9" s="5"/>
      <c r="U9" s="5"/>
      <c r="V9" s="5"/>
      <c r="W9" s="5"/>
      <c r="X9" s="5"/>
      <c r="Y9" s="5"/>
      <c r="Z9" s="5"/>
      <c r="AA9" s="5"/>
      <c r="AB9" s="5"/>
      <c r="AC9" s="5"/>
      <c r="AD9" s="5"/>
      <c r="AE9" s="5"/>
    </row>
    <row r="10" spans="1:31" s="6" customFormat="1" ht="17" x14ac:dyDescent="0.2">
      <c r="A10" s="118">
        <v>1</v>
      </c>
      <c r="B10" s="119"/>
      <c r="C10" s="120"/>
      <c r="D10" s="119"/>
      <c r="E10" s="121"/>
      <c r="F10" s="122"/>
      <c r="G10" s="119"/>
      <c r="H10" s="119"/>
      <c r="I10" s="284"/>
      <c r="J10" s="7"/>
      <c r="K10" s="241">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23">
        <f>A10+1</f>
        <v>2</v>
      </c>
      <c r="B11" s="124"/>
      <c r="C11" s="125"/>
      <c r="D11" s="124"/>
      <c r="E11" s="125"/>
      <c r="F11" s="126"/>
      <c r="G11" s="124"/>
      <c r="H11" s="124"/>
      <c r="I11" s="285"/>
      <c r="J11" s="7"/>
      <c r="K11"/>
      <c r="L11" s="7"/>
      <c r="M11" s="7"/>
      <c r="N11" s="7"/>
      <c r="O11" s="7"/>
      <c r="P11" s="7"/>
      <c r="Q11" s="7"/>
      <c r="R11" s="7"/>
      <c r="S11" s="7"/>
      <c r="T11" s="7"/>
      <c r="U11" s="7"/>
      <c r="V11" s="7"/>
      <c r="W11" s="7"/>
      <c r="X11" s="7"/>
      <c r="Y11" s="7"/>
      <c r="Z11" s="7"/>
      <c r="AA11" s="7"/>
      <c r="AB11" s="7"/>
      <c r="AC11" s="7"/>
      <c r="AD11" s="7"/>
      <c r="AE11" s="7"/>
    </row>
    <row r="12" spans="1:31" s="6" customFormat="1" ht="16" x14ac:dyDescent="0.2">
      <c r="A12" s="123">
        <f t="shared" ref="A12:A19" si="0">A11+1</f>
        <v>3</v>
      </c>
      <c r="B12" s="125"/>
      <c r="C12" s="125"/>
      <c r="D12" s="124"/>
      <c r="E12" s="125"/>
      <c r="F12" s="126"/>
      <c r="G12" s="125"/>
      <c r="H12" s="124"/>
      <c r="I12" s="285"/>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23">
        <f t="shared" si="0"/>
        <v>4</v>
      </c>
      <c r="B13" s="125"/>
      <c r="C13" s="125"/>
      <c r="D13" s="124"/>
      <c r="E13" s="125"/>
      <c r="F13" s="126"/>
      <c r="G13" s="125"/>
      <c r="H13" s="125"/>
      <c r="I13" s="285"/>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23">
        <f t="shared" si="0"/>
        <v>5</v>
      </c>
      <c r="B14" s="124"/>
      <c r="C14" s="125"/>
      <c r="D14" s="124"/>
      <c r="E14" s="125"/>
      <c r="F14" s="126"/>
      <c r="G14" s="124"/>
      <c r="H14" s="124"/>
      <c r="I14" s="285"/>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23">
        <f t="shared" si="0"/>
        <v>6</v>
      </c>
      <c r="B15" s="125"/>
      <c r="C15" s="125"/>
      <c r="D15" s="124"/>
      <c r="E15" s="125"/>
      <c r="F15" s="126"/>
      <c r="G15" s="125"/>
      <c r="H15" s="124"/>
      <c r="I15" s="285"/>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23">
        <f t="shared" si="0"/>
        <v>7</v>
      </c>
      <c r="B16" s="125"/>
      <c r="C16" s="125"/>
      <c r="D16" s="124"/>
      <c r="E16" s="125"/>
      <c r="F16" s="126"/>
      <c r="G16" s="125"/>
      <c r="H16" s="125"/>
      <c r="I16" s="285"/>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23">
        <f t="shared" si="0"/>
        <v>8</v>
      </c>
      <c r="B17" s="127"/>
      <c r="C17" s="125"/>
      <c r="D17" s="127"/>
      <c r="E17" s="128"/>
      <c r="F17" s="126"/>
      <c r="G17" s="125"/>
      <c r="H17" s="125"/>
      <c r="I17" s="285"/>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23">
        <f t="shared" si="0"/>
        <v>9</v>
      </c>
      <c r="B18" s="127"/>
      <c r="C18" s="125"/>
      <c r="D18" s="127"/>
      <c r="E18" s="128"/>
      <c r="F18" s="126"/>
      <c r="G18" s="125"/>
      <c r="H18" s="125"/>
      <c r="I18" s="285"/>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29">
        <f t="shared" si="0"/>
        <v>10</v>
      </c>
      <c r="B19" s="130"/>
      <c r="C19" s="131"/>
      <c r="D19" s="130"/>
      <c r="E19" s="131"/>
      <c r="F19" s="132"/>
      <c r="G19" s="132"/>
      <c r="H19" s="132"/>
      <c r="I19" s="286"/>
      <c r="J19" s="8"/>
      <c r="K19" s="9"/>
      <c r="L19" s="9"/>
      <c r="M19" s="9"/>
      <c r="N19" s="9"/>
      <c r="O19" s="9"/>
      <c r="P19" s="9"/>
      <c r="Q19" s="9"/>
      <c r="R19" s="9"/>
      <c r="S19" s="9"/>
      <c r="T19" s="9"/>
      <c r="U19" s="5"/>
      <c r="V19" s="5"/>
      <c r="W19" s="5"/>
      <c r="X19" s="5"/>
      <c r="Y19" s="5"/>
      <c r="Z19" s="5"/>
      <c r="AA19" s="5"/>
      <c r="AB19" s="5"/>
      <c r="AC19" s="5"/>
      <c r="AD19" s="5"/>
      <c r="AE19" s="5"/>
    </row>
    <row r="20" spans="1:31" s="6" customFormat="1" ht="17" thickBot="1" x14ac:dyDescent="0.25">
      <c r="A20" s="327"/>
      <c r="B20" s="133"/>
      <c r="C20" s="133"/>
      <c r="D20" s="133"/>
      <c r="E20" s="133"/>
      <c r="F20" s="133"/>
      <c r="G20" s="133"/>
      <c r="H20" s="116" t="str">
        <f>"Total "&amp;LEFT(A7,2)</f>
        <v>Total I2</v>
      </c>
      <c r="I20" s="138">
        <f>SUM(I10:I19)</f>
        <v>0</v>
      </c>
      <c r="J20" s="9"/>
      <c r="K20" s="9"/>
      <c r="L20" s="5"/>
      <c r="M20" s="5"/>
      <c r="N20" s="5"/>
      <c r="O20" s="5"/>
      <c r="P20" s="5"/>
      <c r="Q20" s="5"/>
      <c r="R20" s="5"/>
      <c r="S20" s="5"/>
      <c r="T20" s="5"/>
      <c r="U20" s="5"/>
      <c r="V20" s="5"/>
    </row>
    <row r="21" spans="1:31" s="6" customFormat="1" ht="16" x14ac:dyDescent="0.2">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c r="J22" s="9"/>
      <c r="K22" s="9"/>
      <c r="L22" s="5"/>
      <c r="M22" s="5"/>
      <c r="N22" s="5"/>
      <c r="O22" s="5"/>
      <c r="P22" s="5"/>
      <c r="Q22" s="5"/>
      <c r="R22" s="5"/>
      <c r="S22" s="5"/>
      <c r="T22" s="5"/>
      <c r="U22" s="5"/>
      <c r="V22" s="5"/>
    </row>
    <row r="23" spans="1:31" s="6" customFormat="1" ht="16" x14ac:dyDescent="0.2">
      <c r="A23" s="8"/>
      <c r="B23" s="9"/>
      <c r="C23" s="9"/>
      <c r="D23" s="9"/>
      <c r="E23" s="9"/>
      <c r="F23" s="9"/>
      <c r="G23" s="9"/>
      <c r="H23" s="9"/>
      <c r="I23" s="9"/>
      <c r="J23" s="9"/>
      <c r="K23" s="9"/>
      <c r="L23" s="5"/>
      <c r="M23" s="5"/>
      <c r="N23" s="5"/>
      <c r="O23" s="5"/>
      <c r="P23" s="5"/>
      <c r="Q23" s="5"/>
      <c r="R23" s="5"/>
      <c r="S23" s="5"/>
      <c r="T23" s="5"/>
      <c r="U23" s="5"/>
      <c r="V23" s="5"/>
    </row>
    <row r="24" spans="1:31" s="6" customFormat="1" ht="16" x14ac:dyDescent="0.2">
      <c r="A24" s="8"/>
      <c r="B24" s="9"/>
      <c r="C24" s="9"/>
      <c r="D24" s="9"/>
      <c r="E24" s="9"/>
      <c r="F24" s="9"/>
      <c r="G24" s="9"/>
      <c r="H24" s="9"/>
      <c r="I24" s="9"/>
      <c r="J24" s="9"/>
      <c r="K24" s="9"/>
      <c r="L24" s="5"/>
      <c r="M24" s="5"/>
      <c r="N24" s="5"/>
      <c r="O24" s="5"/>
      <c r="P24" s="5"/>
      <c r="Q24" s="5"/>
      <c r="R24" s="5"/>
      <c r="S24" s="5"/>
      <c r="T24" s="5"/>
      <c r="U24" s="5"/>
      <c r="V24" s="5"/>
    </row>
    <row r="25" spans="1:31" s="6" customFormat="1" ht="16" x14ac:dyDescent="0.2">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4" t="str">
        <f>'Descriere indicatori'!B6&amp;". "&amp;'Descriere indicatori'!C6</f>
        <v xml:space="preserve">I3. Capitole de autor cuprinse în cărţi publicate la edituri cu prestigiu naţional* </v>
      </c>
      <c r="B7" s="414"/>
      <c r="C7" s="414"/>
      <c r="D7" s="414"/>
      <c r="E7" s="414"/>
      <c r="F7" s="414"/>
      <c r="G7" s="414"/>
      <c r="H7" s="414"/>
      <c r="I7" s="414"/>
    </row>
    <row r="8" spans="1:12" ht="17" thickBot="1" x14ac:dyDescent="0.25">
      <c r="A8" s="33"/>
      <c r="B8" s="33"/>
      <c r="C8" s="33"/>
      <c r="D8" s="33"/>
      <c r="E8" s="33"/>
      <c r="F8" s="33"/>
      <c r="G8" s="33"/>
      <c r="H8" s="33"/>
      <c r="I8" s="33"/>
    </row>
    <row r="9" spans="1:12" ht="65" thickBot="1" x14ac:dyDescent="0.25">
      <c r="A9" s="180" t="s">
        <v>55</v>
      </c>
      <c r="B9" s="181" t="s">
        <v>83</v>
      </c>
      <c r="C9" s="181" t="s">
        <v>175</v>
      </c>
      <c r="D9" s="181" t="s">
        <v>85</v>
      </c>
      <c r="E9" s="181" t="s">
        <v>86</v>
      </c>
      <c r="F9" s="182" t="s">
        <v>87</v>
      </c>
      <c r="G9" s="181" t="s">
        <v>88</v>
      </c>
      <c r="H9" s="181" t="s">
        <v>89</v>
      </c>
      <c r="I9" s="183" t="s">
        <v>90</v>
      </c>
      <c r="K9" s="240" t="s">
        <v>108</v>
      </c>
    </row>
    <row r="10" spans="1:12" x14ac:dyDescent="0.2">
      <c r="A10" s="157">
        <v>1</v>
      </c>
      <c r="B10" s="140"/>
      <c r="C10" s="140"/>
      <c r="D10" s="140"/>
      <c r="E10" s="140"/>
      <c r="F10" s="141"/>
      <c r="G10" s="142"/>
      <c r="H10" s="141"/>
      <c r="I10" s="287"/>
      <c r="K10" s="241">
        <v>10</v>
      </c>
      <c r="L10" s="339" t="s">
        <v>247</v>
      </c>
    </row>
    <row r="11" spans="1:12" x14ac:dyDescent="0.2">
      <c r="A11" s="102">
        <f>A10+1</f>
        <v>2</v>
      </c>
      <c r="B11" s="36"/>
      <c r="C11" s="36"/>
      <c r="D11" s="134"/>
      <c r="E11" s="36"/>
      <c r="F11" s="36"/>
      <c r="G11" s="36"/>
      <c r="H11" s="36"/>
      <c r="I11" s="288"/>
    </row>
    <row r="12" spans="1:12" x14ac:dyDescent="0.2">
      <c r="A12" s="144">
        <f t="shared" ref="A12:A19" si="0">A11+1</f>
        <v>3</v>
      </c>
      <c r="B12" s="114"/>
      <c r="C12" s="136"/>
      <c r="D12" s="134"/>
      <c r="E12" s="145"/>
      <c r="F12" s="107"/>
      <c r="G12" s="107"/>
      <c r="H12" s="107"/>
      <c r="I12" s="289"/>
    </row>
    <row r="13" spans="1:12" x14ac:dyDescent="0.2">
      <c r="A13" s="144">
        <f t="shared" si="0"/>
        <v>4</v>
      </c>
      <c r="B13" s="137"/>
      <c r="C13" s="36"/>
      <c r="D13" s="36"/>
      <c r="E13" s="36"/>
      <c r="F13" s="106"/>
      <c r="G13" s="106"/>
      <c r="H13" s="106"/>
      <c r="I13" s="282"/>
    </row>
    <row r="14" spans="1:12" x14ac:dyDescent="0.2">
      <c r="A14" s="144">
        <f t="shared" si="0"/>
        <v>5</v>
      </c>
      <c r="B14" s="105"/>
      <c r="C14" s="36"/>
      <c r="D14" s="36"/>
      <c r="E14" s="36"/>
      <c r="F14" s="106"/>
      <c r="G14" s="106"/>
      <c r="H14" s="106"/>
      <c r="I14" s="290"/>
    </row>
    <row r="15" spans="1:12" x14ac:dyDescent="0.2">
      <c r="A15" s="144">
        <f t="shared" si="0"/>
        <v>6</v>
      </c>
      <c r="B15" s="137"/>
      <c r="C15" s="36"/>
      <c r="D15" s="36"/>
      <c r="E15" s="105"/>
      <c r="F15" s="106"/>
      <c r="G15" s="106"/>
      <c r="H15" s="106"/>
      <c r="I15" s="282"/>
    </row>
    <row r="16" spans="1:12" x14ac:dyDescent="0.2">
      <c r="A16" s="144">
        <f t="shared" si="0"/>
        <v>7</v>
      </c>
      <c r="B16" s="105"/>
      <c r="C16" s="36"/>
      <c r="D16" s="36"/>
      <c r="E16" s="36"/>
      <c r="F16" s="106"/>
      <c r="G16" s="106"/>
      <c r="H16" s="106"/>
      <c r="I16" s="290"/>
    </row>
    <row r="17" spans="1:9" x14ac:dyDescent="0.2">
      <c r="A17" s="144">
        <f t="shared" si="0"/>
        <v>8</v>
      </c>
      <c r="B17" s="137"/>
      <c r="C17" s="36"/>
      <c r="D17" s="36"/>
      <c r="E17" s="105"/>
      <c r="F17" s="106"/>
      <c r="G17" s="106"/>
      <c r="H17" s="106"/>
      <c r="I17" s="282"/>
    </row>
    <row r="18" spans="1:9" x14ac:dyDescent="0.2">
      <c r="A18" s="144">
        <f t="shared" si="0"/>
        <v>9</v>
      </c>
      <c r="B18" s="135"/>
      <c r="C18" s="145"/>
      <c r="D18" s="134"/>
      <c r="E18" s="139"/>
      <c r="F18" s="107"/>
      <c r="G18" s="107"/>
      <c r="H18" s="107"/>
      <c r="I18" s="282"/>
    </row>
    <row r="19" spans="1:9" ht="16" thickBot="1" x14ac:dyDescent="0.25">
      <c r="A19" s="146">
        <f t="shared" si="0"/>
        <v>10</v>
      </c>
      <c r="B19" s="147"/>
      <c r="C19" s="148"/>
      <c r="D19" s="148"/>
      <c r="E19" s="148"/>
      <c r="F19" s="111"/>
      <c r="G19" s="111"/>
      <c r="H19" s="111"/>
      <c r="I19" s="283"/>
    </row>
    <row r="20" spans="1:9" ht="16" thickBot="1" x14ac:dyDescent="0.25">
      <c r="A20" s="317"/>
      <c r="B20" s="113"/>
      <c r="C20" s="113"/>
      <c r="D20" s="113"/>
      <c r="E20" s="113"/>
      <c r="F20" s="113"/>
      <c r="G20" s="113"/>
      <c r="H20" s="116" t="str">
        <f>"Total "&amp;LEFT(A7,2)</f>
        <v>Total I3</v>
      </c>
      <c r="I20" s="117">
        <f>SUM(I10:I19)</f>
        <v>0</v>
      </c>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pageSetUpPr fitToPage="1"/>
  </sheetPr>
  <dimension ref="A1:L22"/>
  <sheetViews>
    <sheetView topLeftCell="A8" workbookViewId="0">
      <selection activeCell="C19" sqref="C1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Sinteza Proiectarii de Arhitectura</v>
      </c>
      <c r="B3" s="237"/>
      <c r="C3" s="237"/>
    </row>
    <row r="4" spans="1:12" x14ac:dyDescent="0.2">
      <c r="A4" s="113" t="str">
        <f>'Date initiale'!C6&amp;", "&amp;'Date initiale'!C7</f>
        <v>Nicula Alexandru Dan Vladimir, 25</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4" t="str">
        <f>'Descriere indicatori'!B7&amp;". "&amp;'Descriere indicatori'!C7</f>
        <v xml:space="preserve">I4. Articole in extenso în reviste ştiinţifice de specialitate* </v>
      </c>
      <c r="B7" s="414"/>
      <c r="C7" s="414"/>
      <c r="D7" s="414"/>
      <c r="E7" s="414"/>
      <c r="F7" s="414"/>
      <c r="G7" s="414"/>
      <c r="H7" s="414"/>
      <c r="I7" s="414"/>
    </row>
    <row r="8" spans="1:12" ht="16" thickBot="1" x14ac:dyDescent="0.25">
      <c r="A8" s="149"/>
      <c r="B8" s="149"/>
      <c r="C8" s="149"/>
      <c r="D8" s="149"/>
      <c r="E8" s="149"/>
      <c r="F8" s="149"/>
      <c r="G8" s="149"/>
      <c r="H8" s="149"/>
      <c r="I8" s="149"/>
    </row>
    <row r="9" spans="1:12" ht="33" thickBot="1" x14ac:dyDescent="0.25">
      <c r="A9" s="180" t="s">
        <v>55</v>
      </c>
      <c r="B9" s="152" t="s">
        <v>83</v>
      </c>
      <c r="C9" s="152" t="s">
        <v>56</v>
      </c>
      <c r="D9" s="152" t="s">
        <v>57</v>
      </c>
      <c r="E9" s="152" t="s">
        <v>80</v>
      </c>
      <c r="F9" s="153" t="s">
        <v>87</v>
      </c>
      <c r="G9" s="152" t="s">
        <v>58</v>
      </c>
      <c r="H9" s="152" t="s">
        <v>111</v>
      </c>
      <c r="I9" s="154" t="s">
        <v>90</v>
      </c>
      <c r="K9" s="240" t="s">
        <v>108</v>
      </c>
    </row>
    <row r="10" spans="1:12" ht="32" x14ac:dyDescent="0.2">
      <c r="A10" s="98">
        <v>1</v>
      </c>
      <c r="B10" s="345" t="s">
        <v>273</v>
      </c>
      <c r="C10" s="346" t="s">
        <v>274</v>
      </c>
      <c r="D10" s="346" t="s">
        <v>275</v>
      </c>
      <c r="E10" s="346" t="s">
        <v>276</v>
      </c>
      <c r="F10" s="141">
        <v>2009</v>
      </c>
      <c r="G10" s="107" t="s">
        <v>277</v>
      </c>
      <c r="H10" s="172">
        <v>8</v>
      </c>
      <c r="I10" s="287">
        <v>10</v>
      </c>
      <c r="K10" s="241">
        <v>10</v>
      </c>
      <c r="L10" s="339" t="s">
        <v>248</v>
      </c>
    </row>
    <row r="11" spans="1:12" ht="32" x14ac:dyDescent="0.2">
      <c r="A11" s="102">
        <f>A10+1</f>
        <v>2</v>
      </c>
      <c r="B11" s="347" t="s">
        <v>273</v>
      </c>
      <c r="C11" s="137" t="s">
        <v>278</v>
      </c>
      <c r="D11" s="137" t="s">
        <v>279</v>
      </c>
      <c r="E11" s="36" t="s">
        <v>285</v>
      </c>
      <c r="F11" s="107">
        <v>2013</v>
      </c>
      <c r="G11" s="107" t="s">
        <v>307</v>
      </c>
      <c r="H11" s="107">
        <v>6</v>
      </c>
      <c r="I11" s="282">
        <v>10</v>
      </c>
    </row>
    <row r="12" spans="1:12" ht="32" x14ac:dyDescent="0.2">
      <c r="A12" s="102">
        <f t="shared" ref="A12:A17" si="0">A11+1</f>
        <v>3</v>
      </c>
      <c r="B12" s="352" t="s">
        <v>283</v>
      </c>
      <c r="C12" s="137" t="s">
        <v>302</v>
      </c>
      <c r="D12" s="135" t="s">
        <v>281</v>
      </c>
      <c r="E12" s="36" t="s">
        <v>285</v>
      </c>
      <c r="F12" s="107">
        <v>2014</v>
      </c>
      <c r="G12" s="107">
        <v>153</v>
      </c>
      <c r="H12" s="107">
        <v>2</v>
      </c>
      <c r="I12" s="282">
        <v>10</v>
      </c>
    </row>
    <row r="13" spans="1:12" ht="32" x14ac:dyDescent="0.2">
      <c r="A13" s="102">
        <f t="shared" si="0"/>
        <v>4</v>
      </c>
      <c r="B13" s="352" t="s">
        <v>283</v>
      </c>
      <c r="C13" s="137" t="s">
        <v>303</v>
      </c>
      <c r="D13" s="135" t="s">
        <v>281</v>
      </c>
      <c r="E13" s="36" t="s">
        <v>285</v>
      </c>
      <c r="F13" s="107">
        <v>2014</v>
      </c>
      <c r="G13" s="107">
        <v>153</v>
      </c>
      <c r="H13" s="107">
        <v>2</v>
      </c>
      <c r="I13" s="282">
        <v>10</v>
      </c>
    </row>
    <row r="14" spans="1:12" ht="32" x14ac:dyDescent="0.2">
      <c r="A14" s="102">
        <f t="shared" si="0"/>
        <v>5</v>
      </c>
      <c r="B14" s="355" t="s">
        <v>283</v>
      </c>
      <c r="C14" s="137" t="s">
        <v>304</v>
      </c>
      <c r="D14" s="135" t="s">
        <v>281</v>
      </c>
      <c r="E14" s="36" t="s">
        <v>285</v>
      </c>
      <c r="F14" s="107">
        <v>2014</v>
      </c>
      <c r="G14" s="107">
        <v>154</v>
      </c>
      <c r="H14" s="107">
        <v>2</v>
      </c>
      <c r="I14" s="282">
        <v>10</v>
      </c>
    </row>
    <row r="15" spans="1:12" ht="48" x14ac:dyDescent="0.2">
      <c r="A15" s="102">
        <f t="shared" si="0"/>
        <v>6</v>
      </c>
      <c r="B15" s="347" t="s">
        <v>273</v>
      </c>
      <c r="C15" s="137" t="s">
        <v>305</v>
      </c>
      <c r="D15" s="135" t="s">
        <v>281</v>
      </c>
      <c r="E15" s="36" t="s">
        <v>285</v>
      </c>
      <c r="F15" s="107">
        <v>2014</v>
      </c>
      <c r="G15" s="107">
        <v>153</v>
      </c>
      <c r="H15" s="107">
        <v>2</v>
      </c>
      <c r="I15" s="282">
        <v>10</v>
      </c>
    </row>
    <row r="16" spans="1:12" ht="32" x14ac:dyDescent="0.2">
      <c r="A16" s="102">
        <f t="shared" si="0"/>
        <v>7</v>
      </c>
      <c r="B16" s="352" t="s">
        <v>283</v>
      </c>
      <c r="C16" s="137" t="s">
        <v>306</v>
      </c>
      <c r="D16" s="135" t="s">
        <v>281</v>
      </c>
      <c r="E16" s="36" t="s">
        <v>285</v>
      </c>
      <c r="F16" s="107">
        <v>2014</v>
      </c>
      <c r="G16" s="107">
        <v>154</v>
      </c>
      <c r="H16" s="107">
        <v>2</v>
      </c>
      <c r="I16" s="282">
        <v>10</v>
      </c>
    </row>
    <row r="17" spans="1:9" ht="48" x14ac:dyDescent="0.2">
      <c r="A17" s="102">
        <f t="shared" si="0"/>
        <v>8</v>
      </c>
      <c r="B17" s="352" t="s">
        <v>283</v>
      </c>
      <c r="C17" s="137" t="s">
        <v>280</v>
      </c>
      <c r="D17" s="135" t="s">
        <v>281</v>
      </c>
      <c r="E17" s="36" t="s">
        <v>285</v>
      </c>
      <c r="F17" s="107">
        <v>2017</v>
      </c>
      <c r="G17" s="107">
        <v>178</v>
      </c>
      <c r="H17" s="107">
        <v>4</v>
      </c>
      <c r="I17" s="353">
        <v>10</v>
      </c>
    </row>
    <row r="18" spans="1:9" ht="48" x14ac:dyDescent="0.2">
      <c r="A18" s="102">
        <f>A17+1</f>
        <v>9</v>
      </c>
      <c r="B18" s="348" t="s">
        <v>283</v>
      </c>
      <c r="C18" s="137" t="s">
        <v>282</v>
      </c>
      <c r="D18" s="105" t="s">
        <v>284</v>
      </c>
      <c r="E18" s="36" t="s">
        <v>285</v>
      </c>
      <c r="F18" s="106">
        <v>2017</v>
      </c>
      <c r="G18" s="107">
        <v>146</v>
      </c>
      <c r="H18" s="107">
        <v>6</v>
      </c>
      <c r="I18" s="282">
        <v>10</v>
      </c>
    </row>
    <row r="19" spans="1:9" ht="49" thickBot="1" x14ac:dyDescent="0.25">
      <c r="A19" s="108">
        <f>A18+1</f>
        <v>10</v>
      </c>
      <c r="B19" s="358" t="s">
        <v>273</v>
      </c>
      <c r="C19" s="110" t="s">
        <v>286</v>
      </c>
      <c r="D19" s="110" t="s">
        <v>287</v>
      </c>
      <c r="E19" s="174" t="s">
        <v>285</v>
      </c>
      <c r="F19" s="111">
        <v>2018</v>
      </c>
      <c r="G19" s="111">
        <v>151</v>
      </c>
      <c r="H19" s="111">
        <v>1</v>
      </c>
      <c r="I19" s="283">
        <v>10</v>
      </c>
    </row>
    <row r="20" spans="1:9" ht="16" thickBot="1" x14ac:dyDescent="0.25">
      <c r="A20" s="325"/>
      <c r="B20" s="113"/>
      <c r="C20" s="113"/>
      <c r="D20" s="113"/>
      <c r="E20" s="113"/>
      <c r="F20" s="113"/>
      <c r="G20" s="113"/>
      <c r="H20" s="116" t="str">
        <f>"Total "&amp;LEFT(A7,2)</f>
        <v>Total I4</v>
      </c>
      <c r="I20" s="156">
        <f>SUM(I10:I19)</f>
        <v>100</v>
      </c>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2022-06-01T09:18:56Z</cp:lastPrinted>
  <dcterms:created xsi:type="dcterms:W3CDTF">2013-01-10T17:13:12Z</dcterms:created>
  <dcterms:modified xsi:type="dcterms:W3CDTF">2023-06-03T05:40:14Z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