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60" windowWidth="19095" windowHeight="8445"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 name="Sheet1" sheetId="38" r:id="rId35"/>
    <sheet name="Sheet2" sheetId="39" r:id="rId36"/>
  </sheets>
  <externalReferences>
    <externalReference r:id="rId37"/>
    <externalReference r:id="rId38"/>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I11c!$A$1:$G$38</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'I16'!$A$1:$D$21</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'I20'!$A$1:$E$45</definedName>
    <definedName name="_xlnm.Print_Area" localSheetId="29">'I21'!$A$1:$D$20</definedName>
    <definedName name="_xlnm.Print_Area" localSheetId="30">'I22'!$A$1:$D$20</definedName>
    <definedName name="_xlnm.Print_Area" localSheetId="31">'I23'!$A$1:$D$37</definedName>
    <definedName name="_xlnm.Print_Area" localSheetId="32">'I24'!$A$1:$F$20</definedName>
    <definedName name="_xlnm.Print_Area" localSheetId="7">'I3'!$A$1:$I$23</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D51" i="25"/>
  <c r="G38" i="28" l="1"/>
  <c r="A15" i="7"/>
  <c r="A23" i="13" l="1"/>
  <c r="D29" i="36"/>
  <c r="A22" i="37"/>
  <c r="A7"/>
  <c r="G20" s="1"/>
  <c r="H20"/>
  <c r="A12"/>
  <c r="A13" s="1"/>
  <c r="A14" s="1"/>
  <c r="A15" s="1"/>
  <c r="A16" s="1"/>
  <c r="A17" s="1"/>
  <c r="A18" s="1"/>
  <c r="A19" s="1"/>
  <c r="A11"/>
  <c r="A4"/>
  <c r="A3"/>
  <c r="A2"/>
  <c r="A1"/>
  <c r="B2" i="36" l="1"/>
  <c r="B4"/>
  <c r="B6"/>
  <c r="B5" l="1"/>
  <c r="B3"/>
  <c r="B47"/>
  <c r="E45" i="22"/>
  <c r="D34" i="36" s="1"/>
  <c r="F20" i="26"/>
  <c r="D38" i="36" s="1"/>
  <c r="A11" i="26"/>
  <c r="A12" s="1"/>
  <c r="A13" s="1"/>
  <c r="A14" s="1"/>
  <c r="A15" s="1"/>
  <c r="A16" s="1"/>
  <c r="A17" s="1"/>
  <c r="A18" s="1"/>
  <c r="A19" s="1"/>
  <c r="A7"/>
  <c r="E20" s="1"/>
  <c r="D37" i="36"/>
  <c r="A11" i="25"/>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7"/>
  <c r="C51" s="1"/>
  <c r="D20" i="23"/>
  <c r="A11" i="24"/>
  <c r="A12" s="1"/>
  <c r="A13" s="1"/>
  <c r="A14" s="1"/>
  <c r="A15" s="1"/>
  <c r="A16" s="1"/>
  <c r="A17" s="1"/>
  <c r="A18" s="1"/>
  <c r="A19" s="1"/>
  <c r="A7"/>
  <c r="C20" s="1"/>
  <c r="A11" i="23"/>
  <c r="A12"/>
  <c r="A13" s="1"/>
  <c r="A14" s="1"/>
  <c r="A15" s="1"/>
  <c r="A16" s="1"/>
  <c r="A17" s="1"/>
  <c r="A18" s="1"/>
  <c r="A19" s="1"/>
  <c r="A7"/>
  <c r="C20" s="1"/>
  <c r="A12" i="22"/>
  <c r="A13" s="1"/>
  <c r="A14" s="1"/>
  <c r="A15" s="1"/>
  <c r="A16" s="1"/>
  <c r="A17" s="1"/>
  <c r="A18" s="1"/>
  <c r="A19" s="1"/>
  <c r="A20" s="1"/>
  <c r="A21" s="1"/>
  <c r="A22" s="1"/>
  <c r="A23" s="1"/>
  <c r="A7"/>
  <c r="D45" s="1"/>
  <c r="E20" i="21"/>
  <c r="D33" i="36" s="1"/>
  <c r="A11" i="21"/>
  <c r="A12" s="1"/>
  <c r="A13" s="1"/>
  <c r="A14" s="1"/>
  <c r="A15" s="1"/>
  <c r="A16" s="1"/>
  <c r="A17" s="1"/>
  <c r="A18" s="1"/>
  <c r="A19" s="1"/>
  <c r="A7"/>
  <c r="D20" s="1"/>
  <c r="A22" i="20"/>
  <c r="A11"/>
  <c r="A12" s="1"/>
  <c r="A13" s="1"/>
  <c r="A14" s="1"/>
  <c r="A15" s="1"/>
  <c r="A16" s="1"/>
  <c r="A17" s="1"/>
  <c r="A18" s="1"/>
  <c r="A19" s="1"/>
  <c r="A7"/>
  <c r="C20" s="1"/>
  <c r="A11" i="19"/>
  <c r="A12" s="1"/>
  <c r="A13" s="1"/>
  <c r="A14" s="1"/>
  <c r="A15" s="1"/>
  <c r="A16" s="1"/>
  <c r="A17" s="1"/>
  <c r="A18" s="1"/>
  <c r="A19" s="1"/>
  <c r="A7"/>
  <c r="C20" s="1"/>
  <c r="A12" i="18"/>
  <c r="A13" s="1"/>
  <c r="A14" s="1"/>
  <c r="A15" s="1"/>
  <c r="A16" s="1"/>
  <c r="A17" s="1"/>
  <c r="A18" s="1"/>
  <c r="A19" s="1"/>
  <c r="A20" s="1"/>
  <c r="I20" i="9"/>
  <c r="D16" i="36" s="1"/>
  <c r="I20" i="7"/>
  <c r="D14" i="36" s="1"/>
  <c r="I20" i="8"/>
  <c r="D15" i="36" s="1"/>
  <c r="A22" i="13"/>
  <c r="A22" i="12"/>
  <c r="A22" i="11"/>
  <c r="A22" i="10"/>
  <c r="A22" i="8"/>
  <c r="A22" i="7"/>
  <c r="A23"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1" s="1"/>
  <c r="A7" i="34"/>
  <c r="G20" s="1"/>
  <c r="A22"/>
  <c r="H20"/>
  <c r="D28" i="36" s="1"/>
  <c r="A11" i="34"/>
  <c r="A3"/>
  <c r="A2"/>
  <c r="A1"/>
  <c r="A22" i="30"/>
  <c r="A11"/>
  <c r="A12"/>
  <c r="A13" s="1"/>
  <c r="A14" s="1"/>
  <c r="A15" s="1"/>
  <c r="A16" s="1"/>
  <c r="A17" s="1"/>
  <c r="A18" s="1"/>
  <c r="A19" s="1"/>
  <c r="A7"/>
  <c r="G20" s="1"/>
  <c r="A7" i="17"/>
  <c r="G20" s="1"/>
  <c r="A22"/>
  <c r="H20"/>
  <c r="D26" i="36" s="1"/>
  <c r="A11" i="17"/>
  <c r="A12"/>
  <c r="A13" s="1"/>
  <c r="A14" s="1"/>
  <c r="A15" s="1"/>
  <c r="A16" s="1"/>
  <c r="A17" s="1"/>
  <c r="A18" s="1"/>
  <c r="A19" s="1"/>
  <c r="A22" i="16"/>
  <c r="A7"/>
  <c r="G20" s="1"/>
  <c r="A11"/>
  <c r="A12"/>
  <c r="A13" s="1"/>
  <c r="A14" s="1"/>
  <c r="A15" s="1"/>
  <c r="A16" s="1"/>
  <c r="A17" s="1"/>
  <c r="A18" s="1"/>
  <c r="A19" s="1"/>
  <c r="A22" i="15"/>
  <c r="A11"/>
  <c r="A7"/>
  <c r="G20" s="1"/>
  <c r="A11" i="28"/>
  <c r="A12" s="1"/>
  <c r="A13" s="1"/>
  <c r="A14" s="1"/>
  <c r="A7"/>
  <c r="F38" s="1"/>
  <c r="A11" i="29"/>
  <c r="A12"/>
  <c r="A13" s="1"/>
  <c r="A14" s="1"/>
  <c r="A15" s="1"/>
  <c r="A16" s="1"/>
  <c r="A17" s="1"/>
  <c r="A18" s="1"/>
  <c r="A19" s="1"/>
  <c r="A7"/>
  <c r="G20" s="1"/>
  <c r="A11" i="14"/>
  <c r="A12" s="1"/>
  <c r="A13" s="1"/>
  <c r="A14" s="1"/>
  <c r="A15" s="1"/>
  <c r="A16" s="1"/>
  <c r="A17" s="1"/>
  <c r="A18" s="1"/>
  <c r="A19" s="1"/>
  <c r="A7"/>
  <c r="H20" s="1"/>
  <c r="A11" i="13"/>
  <c r="A12"/>
  <c r="A13" s="1"/>
  <c r="A14" s="1"/>
  <c r="A15" s="1"/>
  <c r="A16" s="1"/>
  <c r="A17" s="1"/>
  <c r="A18" s="1"/>
  <c r="A19" s="1"/>
  <c r="A7"/>
  <c r="H20" s="1"/>
  <c r="A11" i="6"/>
  <c r="A13" s="1"/>
  <c r="A14" s="1"/>
  <c r="A15" s="1"/>
  <c r="A16" s="1"/>
  <c r="A17" s="1"/>
  <c r="A18" s="1"/>
  <c r="A19" s="1"/>
  <c r="A20" s="1"/>
  <c r="I20" i="12"/>
  <c r="D19" i="36" s="1"/>
  <c r="A11" i="12"/>
  <c r="A12"/>
  <c r="A13" s="1"/>
  <c r="A14" s="1"/>
  <c r="A15" s="1"/>
  <c r="A16" s="1"/>
  <c r="A17" s="1"/>
  <c r="A18" s="1"/>
  <c r="A19" s="1"/>
  <c r="A7"/>
  <c r="H20" s="1"/>
  <c r="A7" i="11"/>
  <c r="H20" s="1"/>
  <c r="A7" i="10"/>
  <c r="H20" s="1"/>
  <c r="A7" i="9"/>
  <c r="H20" s="1"/>
  <c r="A7" i="8"/>
  <c r="H20" s="1"/>
  <c r="A7" i="7"/>
  <c r="H20" s="1"/>
  <c r="A7" i="6"/>
  <c r="H21"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H20" i="16"/>
  <c r="D25" i="36" s="1"/>
  <c r="D20" i="24"/>
  <c r="D36" i="36" s="1"/>
  <c r="D20" i="20"/>
  <c r="D32" i="36" s="1"/>
  <c r="D21" i="18"/>
  <c r="D30" i="36" s="1"/>
  <c r="H20" i="30"/>
  <c r="D27" i="36" s="1"/>
  <c r="H20" i="15"/>
  <c r="D24" i="36" s="1"/>
  <c r="H20" i="29"/>
  <c r="D22" i="36" s="1"/>
  <c r="I20" i="14"/>
  <c r="D21" i="36" s="1"/>
  <c r="I20" i="5"/>
  <c r="D12" i="36" s="1"/>
  <c r="D20" i="19"/>
  <c r="I20" i="10"/>
  <c r="D17" i="36" s="1"/>
  <c r="I21" i="6"/>
  <c r="D13" i="36" s="1"/>
  <c r="I20" i="4"/>
  <c r="A13" i="15" l="1"/>
  <c r="A14" s="1"/>
  <c r="A15" s="1"/>
  <c r="A16" s="1"/>
  <c r="A17" s="1"/>
  <c r="A18" s="1"/>
  <c r="A19" s="1"/>
  <c r="A12"/>
  <c r="A13" i="34"/>
  <c r="A14" s="1"/>
  <c r="A15" s="1"/>
  <c r="A16" s="1"/>
  <c r="A17" s="1"/>
  <c r="A18" s="1"/>
  <c r="A19" s="1"/>
  <c r="A12"/>
  <c r="A42" i="25"/>
  <c r="A15" i="28"/>
  <c r="A16" s="1"/>
  <c r="A17" s="1"/>
  <c r="A18" s="1"/>
  <c r="A19" s="1"/>
  <c r="A20" s="1"/>
  <c r="A21" s="1"/>
  <c r="A22" s="1"/>
  <c r="A23" s="1"/>
  <c r="A24" s="1"/>
  <c r="A25" s="1"/>
  <c r="A26" s="1"/>
  <c r="D43" i="36"/>
  <c r="D31"/>
  <c r="D42" s="1"/>
  <c r="D11"/>
  <c r="D41" s="1"/>
  <c r="D35"/>
  <c r="A24" i="22" l="1"/>
  <c r="A25" s="1"/>
  <c r="A26" s="1"/>
  <c r="A27" s="1"/>
  <c r="A28" s="1"/>
  <c r="A29" s="1"/>
  <c r="A30" s="1"/>
  <c r="A31" s="1"/>
  <c r="A32" s="1"/>
  <c r="A33" s="1"/>
  <c r="A34" s="1"/>
  <c r="D44" i="36"/>
  <c r="A35" i="22" l="1"/>
  <c r="A36" s="1"/>
  <c r="A37" s="1"/>
  <c r="A38" s="1"/>
  <c r="A39" s="1"/>
  <c r="A40" s="1"/>
  <c r="A41" s="1"/>
  <c r="A42" s="1"/>
  <c r="A43" s="1"/>
  <c r="A44" s="1"/>
</calcChain>
</file>

<file path=xl/sharedStrings.xml><?xml version="1.0" encoding="utf-8"?>
<sst xmlns="http://schemas.openxmlformats.org/spreadsheetml/2006/main" count="1007" uniqueCount="528">
  <si>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</si>
  <si>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</si>
  <si>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</si>
  <si>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</si>
  <si>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</si>
  <si>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</si>
  <si>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</si>
  <si>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</si>
  <si>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</si>
  <si>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</si>
  <si>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</si>
  <si>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</si>
  <si>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</si>
  <si>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</si>
  <si>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</si>
  <si>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</si>
  <si>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</si>
  <si>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</si>
  <si>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</si>
  <si>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</si>
  <si>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</si>
  <si>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</si>
  <si>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</si>
  <si>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</si>
  <si>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</si>
  <si>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</si>
  <si>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</si>
  <si>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</si>
  <si>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</si>
  <si>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</si>
  <si>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</si>
  <si>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</si>
  <si>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</si>
  <si>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</si>
  <si>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</si>
  <si>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</si>
  <si>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</si>
  <si>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</si>
  <si>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</si>
  <si>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</si>
  <si>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</si>
  <si>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</si>
  <si>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</si>
  <si>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</si>
  <si>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</si>
  <si>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</si>
  <si>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</si>
  <si>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</si>
  <si>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</si>
  <si>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</si>
  <si>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</si>
  <si>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</si>
  <si>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</si>
  <si>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</si>
  <si>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</si>
  <si>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</si>
  <si>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</si>
  <si>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</si>
  <si>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</si>
  <si>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</si>
  <si>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</si>
  <si>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</si>
  <si>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</si>
  <si>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</si>
  <si>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</si>
  <si>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</si>
  <si>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</si>
  <si>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</si>
  <si>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</si>
  <si>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</si>
  <si>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</si>
  <si>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</si>
  <si>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</si>
  <si>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</si>
  <si>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</si>
  <si>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</si>
  <si>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</si>
  <si>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</si>
  <si>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</si>
  <si>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</si>
  <si>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</si>
  <si>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</si>
  <si>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</si>
  <si>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</si>
  <si>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</si>
  <si>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</si>
  <si>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</si>
  <si>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</si>
  <si>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</si>
  <si>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</si>
  <si>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</si>
  <si>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</si>
  <si>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</si>
  <si>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</si>
  <si>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</si>
  <si>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</si>
  <si>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</si>
  <si>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</si>
  <si>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</si>
  <si>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</si>
  <si>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</si>
  <si>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</si>
  <si>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</si>
  <si>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</si>
  <si>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</si>
  <si>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</si>
  <si>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</si>
  <si>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</si>
  <si>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</si>
  <si>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</si>
  <si>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</si>
  <si>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</si>
  <si>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</si>
  <si>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</si>
  <si>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</si>
  <si>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</si>
  <si>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</si>
  <si>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</si>
  <si>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</si>
  <si>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</si>
  <si>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</si>
  <si>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</si>
  <si>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</si>
  <si>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</si>
  <si>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</si>
  <si>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</si>
  <si>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</si>
  <si>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</si>
  <si>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</si>
  <si>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</si>
  <si>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</si>
  <si>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</si>
  <si>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</si>
  <si>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</si>
  <si>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</si>
  <si>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</si>
  <si>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</si>
  <si>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</si>
  <si>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</si>
  <si>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</si>
  <si>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</si>
  <si>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</si>
  <si>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</si>
  <si>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</si>
  <si>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</si>
  <si>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</si>
  <si>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</si>
  <si>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</si>
  <si>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</si>
  <si>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</si>
  <si>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</si>
  <si>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</si>
  <si>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</si>
  <si>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</si>
  <si>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</si>
  <si>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</si>
  <si>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</si>
  <si>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</si>
  <si>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</si>
  <si>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</si>
  <si>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</si>
  <si>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</si>
  <si>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</si>
  <si>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</si>
  <si>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</si>
  <si>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</si>
  <si>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</si>
  <si>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</si>
  <si>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</si>
  <si>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</si>
  <si>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</si>
  <si>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</si>
  <si>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</si>
  <si>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</si>
  <si>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</si>
  <si>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</si>
  <si>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</si>
  <si>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</si>
  <si>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</si>
  <si>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</si>
  <si>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</si>
  <si>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</si>
  <si>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</si>
  <si>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</si>
  <si>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</si>
  <si>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</si>
  <si>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</si>
  <si>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</si>
  <si>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</si>
  <si>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</si>
  <si>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</si>
  <si>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</si>
  <si>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</si>
  <si>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</si>
  <si>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</si>
  <si>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</si>
  <si>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</si>
  <si>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</si>
  <si>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</si>
  <si>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</si>
  <si>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</si>
  <si>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</si>
  <si>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</si>
  <si>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</si>
  <si>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</si>
  <si>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</si>
  <si>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</si>
  <si>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</si>
  <si>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</si>
  <si>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</si>
  <si>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</si>
  <si>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</si>
  <si>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</si>
  <si>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</si>
  <si>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</si>
  <si>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</si>
  <si>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</si>
  <si>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</si>
  <si>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</si>
  <si>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</si>
  <si>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</si>
  <si>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</si>
  <si>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</si>
  <si>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</si>
  <si>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</si>
  <si>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</si>
  <si>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</si>
  <si>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</si>
  <si>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</si>
  <si>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</si>
  <si>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</si>
  <si>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</si>
  <si>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</si>
  <si>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</si>
  <si>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</si>
  <si>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</si>
  <si>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</si>
  <si>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</si>
  <si>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</si>
  <si>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</si>
  <si>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</si>
  <si>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</si>
  <si>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</si>
  <si>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</si>
  <si>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</si>
  <si>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</si>
  <si>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</si>
  <si>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</si>
  <si>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</si>
  <si>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</si>
  <si>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</si>
  <si>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</si>
  <si>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</si>
  <si>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</si>
  <si>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</si>
  <si>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</si>
  <si>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</si>
  <si>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</si>
  <si>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</si>
  <si>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</si>
  <si>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</si>
  <si>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</si>
  <si>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</si>
  <si>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</si>
  <si>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</si>
  <si>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</si>
  <si>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</si>
  <si>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</si>
  <si>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</si>
  <si>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</si>
  <si>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</si>
  <si>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</si>
  <si>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de Proiectare</t>
  </si>
  <si>
    <t>Eftenie Vlad</t>
  </si>
  <si>
    <t xml:space="preserve">“Fotografia ca mijloc de investigare in planul imaginii urbane, instrument de operare in procesul de conceptie-proiectare”, teza de doctorat, unic autor, </t>
  </si>
  <si>
    <t>UAUIM</t>
  </si>
  <si>
    <t>273</t>
  </si>
  <si>
    <t>Vlad Eftenie</t>
  </si>
  <si>
    <t>coord. Constantin Hostiuc</t>
  </si>
  <si>
    <t>Cimitirul Bellu Ortodox şi valorile sale de patrimoniu – Cavouri - volum I</t>
  </si>
  <si>
    <t>UAUIM+CSAU</t>
  </si>
  <si>
    <t xml:space="preserve">ISBN 978-606-638-046-1 </t>
  </si>
  <si>
    <t>Cimitirul Bellu Ortodox şi valorile sale de patrimoniu – Cavouri - volum II</t>
  </si>
  <si>
    <t xml:space="preserve">ISBN 978-606-638-102-4 </t>
  </si>
  <si>
    <t xml:space="preserve">„Bucuresti, spatii reinventate” - capitol „Metoda de investigare in planul imaginii urbane prin fotografie” </t>
  </si>
  <si>
    <t xml:space="preserve">     coord. Constantin Hostiuc</t>
  </si>
  <si>
    <t>„Fascinatia detaliului”</t>
  </si>
  <si>
    <t>Arhitectura</t>
  </si>
  <si>
    <t>“Premise teoretice ale initierii unei metode de investigarea imaginii spatiului arhitectural-urbanistic”</t>
  </si>
  <si>
    <t>“Bucuresti in 48 de pasi”</t>
  </si>
  <si>
    <t>Igloo</t>
  </si>
  <si>
    <t>„Orasul, intre convivialitate si indiferenta”</t>
  </si>
  <si>
    <t>Mariana Eftenie/Vlad Eftenie</t>
  </si>
  <si>
    <t>„Bucuresti, cum descoperim orasul?”</t>
  </si>
  <si>
    <t>Urbanismul</t>
  </si>
  <si>
    <t>Serie de articole (19) privind dezvoltarea teoretica a instrumentului fotografiei in domeniul arhitecturii si urbanismului</t>
  </si>
  <si>
    <t>Chip Foto  - Video, ed. Vogel-Burda</t>
  </si>
  <si>
    <t>2011 2013</t>
  </si>
  <si>
    <t>03/2011 09/2013</t>
  </si>
  <si>
    <t>Fenomenologia instrumentului fotografiei</t>
  </si>
  <si>
    <t>Epublio</t>
  </si>
  <si>
    <t xml:space="preserve">Repad, asoc. Rhabillage,  ghidul de reabilitare a patrimoniului urban  </t>
  </si>
  <si>
    <t>"Being now. Upside-down and inside-out – amplified realities of a known world"</t>
  </si>
  <si>
    <t>„International Conference on Architectural Research - ICAR PROCEEDINGS BOOK"</t>
  </si>
  <si>
    <t>ISSN 2393 - 4425 ISSN-L 2393 – 4425</t>
  </si>
  <si>
    <t>10, iunie</t>
  </si>
  <si>
    <t>"Fotografia ca instrument metodic de studiu in arhitectura"</t>
  </si>
  <si>
    <t>"ICAR PROCEEDINGS BOOK, International Conference on Architectural Research"</t>
  </si>
  <si>
    <t>20, iunie</t>
  </si>
  <si>
    <t>ISSN 1453-7079</t>
  </si>
  <si>
    <t>1.2.3,4</t>
  </si>
  <si>
    <t>2014</t>
  </si>
  <si>
    <t>Arte si meserii</t>
  </si>
  <si>
    <t>ISSN 2247-9198</t>
  </si>
  <si>
    <t>2016</t>
  </si>
  <si>
    <t>1</t>
  </si>
  <si>
    <t>8</t>
  </si>
  <si>
    <t>16</t>
  </si>
  <si>
    <t>mai</t>
  </si>
  <si>
    <t xml:space="preserve">Comunicare stiintifica cu titlul “Particularitatile de utilizare a spatiului public comunitar in cadrul marilor ansambluri de locuit din Romania” </t>
  </si>
  <si>
    <t>Comunicare stiintifica cu titlul  “Targu Jiu- dinamica spiritului comunitar”</t>
  </si>
  <si>
    <t>Conferintele retelei Scolilor de Arhitectura Francofone – REA, Erevan</t>
  </si>
  <si>
    <t xml:space="preserve">Conferintele retelei Scolilor de Arhitectura Francofone – REA, Marsilia </t>
  </si>
  <si>
    <t>Comunicare stiintifica cu titlul “Parcursul Dambovita, traseu urban regulator in orasul Bucuresti”</t>
  </si>
  <si>
    <t>Conferintele retelei Scolilor de Arhitectura Francofone – REA, Rouen</t>
  </si>
  <si>
    <t>Conferintele retelei Scolilor de Arhitectura Francofone – REA, Baku</t>
  </si>
  <si>
    <t>Comunicare stiintifica cu titlul “Tulcea, mutatii ale cadrului arhitectural –urbanistic si social”</t>
  </si>
  <si>
    <t>Comunicare stiintifica cu titlul “Campusul universitar – intre traditie si viitor”</t>
  </si>
  <si>
    <t>Conferintele retelei Scolilor de Arhitectura Francofone – REA, Paris</t>
  </si>
  <si>
    <t>Prelegere  cu tema “Modernismul in arhitectura romaneasca”</t>
  </si>
  <si>
    <t xml:space="preserve"> Bienalei Internationale Arhitectura de la Venetia</t>
  </si>
  <si>
    <t>septembrie</t>
  </si>
  <si>
    <t>Imaginea orasului Bucuresti</t>
  </si>
  <si>
    <t>ICAR, UAUIM</t>
  </si>
  <si>
    <t>iunie</t>
  </si>
  <si>
    <t>Prelegere cu tema "Fotografia ca instrument de lucru metodic in arhitectura"</t>
  </si>
  <si>
    <t xml:space="preserve">"Dimensiunea psiho-socială a fenomenului urban” </t>
  </si>
  <si>
    <t>Conferinta "Arhitectura, cultura, globalizare", UAUIM</t>
  </si>
  <si>
    <t>„Fotografia, instrument metodic de studiu in planul imaginii urbane”</t>
  </si>
  <si>
    <t>BNAB, Bucuresti</t>
  </si>
  <si>
    <t>Prelegere cu tema "Fotografia ca instrument de lucru metodic in studiul orasului"</t>
  </si>
  <si>
    <t>"Saptamana fotografiei", UAP-OAR Nord, Baia Mare</t>
  </si>
  <si>
    <t>„Poetica fotografiei urbane”</t>
  </si>
  <si>
    <t xml:space="preserve">"International Photo Festival", Cluj </t>
  </si>
  <si>
    <t>Festivalul national al studentilor arhitecti, Cluj</t>
  </si>
  <si>
    <t>„Mijloace de extindere in planul perceptiei prin fotografie”</t>
  </si>
  <si>
    <t>“Fotografia ca instrument in studiul de arhitectura”</t>
  </si>
  <si>
    <t xml:space="preserve">"Strategia de dezvoltare urbană integrată a Municipiului București,  Concept Strategic 2035” </t>
  </si>
  <si>
    <t>PMB</t>
  </si>
  <si>
    <t>co-autor</t>
  </si>
  <si>
    <t>studiu</t>
  </si>
  <si>
    <t>avizat, realizat</t>
  </si>
  <si>
    <t>coautor</t>
  </si>
  <si>
    <t>PMB, Dual Construct SRL.</t>
  </si>
  <si>
    <t>“Cercetarea calitatii vietii prin reabilitarea marilor ansambluri de locuit in Romania”</t>
  </si>
  <si>
    <t>2004 2007</t>
  </si>
  <si>
    <t xml:space="preserve">contr.38 CCPEC </t>
  </si>
  <si>
    <t xml:space="preserve">CNCSIS Consortiu </t>
  </si>
  <si>
    <t>realizat</t>
  </si>
  <si>
    <t>“Analiza P-ţa Victoriei – concurs de arhitectură, extindere clădire guvern”</t>
  </si>
  <si>
    <t>CCPEC UAUIM</t>
  </si>
  <si>
    <t>contract nr. 10</t>
  </si>
  <si>
    <t>“Fundamentare   teoretica - PIETE  PUBLICE  URBANE”</t>
  </si>
  <si>
    <t xml:space="preserve"> CBRE "Urban Photograper of the Year", Los Angeles, premiu</t>
  </si>
  <si>
    <t>„Proiect pentru un spatiu al artelor nomade”, Montpellier, nominalizare</t>
  </si>
  <si>
    <t>Sony World Photo Awards, cat. Open Low Light, Londra, premiu</t>
  </si>
  <si>
    <t>Nominalizare la sectiunea „Imagine de arhitectura”,  Bienala de Arhitectura, Bucuresti</t>
  </si>
  <si>
    <t>ENSAM, Montpellier</t>
  </si>
  <si>
    <t xml:space="preserve">Practica didactica si cercetare in domeniu </t>
  </si>
  <si>
    <t>1 luna, 2007</t>
  </si>
  <si>
    <t>“Le conte de deux cites“ , ICR, Toulouse</t>
  </si>
  <si>
    <t>autor</t>
  </si>
  <si>
    <t>"Spiritul Venetiei", ICR, Padova</t>
  </si>
  <si>
    <t>“Paris und Bukarest : Eine Geschichte aus zwei Städten” , ICR, Berlin</t>
  </si>
  <si>
    <t>“Paris e Bucareste : Um conto de duas cidades ”, ICR, Lisabona</t>
  </si>
  <si>
    <t>“Regards  européens sur la  France“,  Dublin</t>
  </si>
  <si>
    <t>“Regards  européens sur la  France“, Nicosia</t>
  </si>
  <si>
    <t>“Inspired by Bucharest”, CREART, Venetia</t>
  </si>
  <si>
    <t>“Inspired by Bucharest”, CREART, Viena</t>
  </si>
  <si>
    <t>"Vision of Romania", Ambasada Romaniei. Roma</t>
  </si>
  <si>
    <t>EuroART Photo, Ufficio Stampa, Milano</t>
  </si>
  <si>
    <t>EuroART Photo, Ufficio Stampa, Roma</t>
  </si>
  <si>
    <t>"Salonul Fotogafului Roman", Bucuresti</t>
  </si>
  <si>
    <t>Photo Romania Festival, Cluj</t>
  </si>
  <si>
    <t>"City-bilitate", UAUIM, Bucuresti</t>
  </si>
  <si>
    <t>"Versus dar impreuna", Baia Mare</t>
  </si>
  <si>
    <t>“Bucuresti in 48 de pasi, cotidian si efemer”, Bucuresti</t>
  </si>
  <si>
    <t>“Surexpositions Off” , Timisoara</t>
  </si>
  <si>
    <t>"Amsterdam Experimentalist", Bucuresti</t>
  </si>
  <si>
    <t>“Sous le ciel de Paris ”, Bucuresti</t>
  </si>
  <si>
    <t>“Bucurestiul in alb si negru”, Bucuresti</t>
  </si>
  <si>
    <t>"Expresii ale arhitecturii", lucrari artistice ale cadrelor didactice UAUIM, curator</t>
  </si>
  <si>
    <t>"Essential city", Bucuresti</t>
  </si>
  <si>
    <t>"Essential city", Piatra Neamt</t>
  </si>
  <si>
    <t>"Conexiuni urbane", Bucuresti, expozitie internationala</t>
  </si>
  <si>
    <t>“Inspired by Bucharest”, CREART, Roma</t>
  </si>
  <si>
    <t>Membru in Juriul de specialitate, sectiunea fotografie de arhitectura, BNAB</t>
  </si>
  <si>
    <t>Workshop de fotografie urbana, organizator/coordonator, Bucuresti</t>
  </si>
  <si>
    <t>Workshop de fotografie urbana, coordonator, Bucuresti</t>
  </si>
  <si>
    <t>Workshop de fotografie urbana, coordonator, Licart, Brasov</t>
  </si>
  <si>
    <t>Workshop de fotografie urbana, coordonator, Constanta</t>
  </si>
  <si>
    <t>Workshop de fotografie de arhitectura, coordonator, Timisoara</t>
  </si>
  <si>
    <t>Workshop de evaluare de fotografie de arhitectura, coordonator, Bucuresti</t>
  </si>
  <si>
    <t>"Love unlimited", festivalul international Sonoro, Bucuresti</t>
  </si>
  <si>
    <t>"Evaluarea patrimoniului construit prin fotografie", coordonator, Bucuresti</t>
  </si>
  <si>
    <t>Workshop de fotografie de arhitectura, coordonator, International Photo Festival, Cluj</t>
  </si>
  <si>
    <t>Masterclass de fotografie urbana, coordonator, Bucuresti</t>
  </si>
  <si>
    <t>ISBN 978-606-638-181-9</t>
  </si>
  <si>
    <t>"Fotografia de arhitectura"</t>
  </si>
  <si>
    <t>"Conexiuni emotionale cu orasul. Bucuresti, un studiu de caz"</t>
  </si>
  <si>
    <t>Conferinta "Psihoarhitectura", UAUIM</t>
  </si>
  <si>
    <t>"Parcul Carol, traseu initiatic si eroul interior"</t>
  </si>
  <si>
    <t>Conferinta "Parcul carol 1", Academia Romana&amp;UAUIM</t>
  </si>
  <si>
    <t>"Bucuresti, intre conflict si convivialitate", Bucuresti</t>
  </si>
  <si>
    <t>"12 fotografi de arhitectura", Bucuresti</t>
  </si>
  <si>
    <t>"Puzzled Bucharest", Anuala de Arhitectura, Bucuresti</t>
  </si>
  <si>
    <t>Membru in Juriul de specialitate, sectiunea fotografie de arhitectura, Anuala de Arhitectura</t>
  </si>
  <si>
    <t>ISBN  978-606-638-041-6</t>
  </si>
  <si>
    <t>coord. Codruta Iana</t>
  </si>
  <si>
    <t xml:space="preserve">Studiu avand ca subiect metoda de investigare in planul imaginii orasului prin fotografie </t>
  </si>
  <si>
    <t>"Practici de utilizare a spatiului pubic urban"</t>
  </si>
  <si>
    <t>Sesiunea de comunicari stiintifice din cadrul UAUIM</t>
  </si>
  <si>
    <t xml:space="preserve">Sesiune de comunicari organizate de ICR </t>
  </si>
  <si>
    <t>martie</t>
  </si>
  <si>
    <t>"Problematica siturilor industriale dezafectate"</t>
  </si>
  <si>
    <t>"Comunicarea prin imagine"</t>
  </si>
  <si>
    <t>conferintele organizate de EwoPharma AG, Bucuresti, Sinaia, Iasi</t>
  </si>
  <si>
    <t>"Emotia in studiul vizual al spatiului ublic urban"</t>
  </si>
  <si>
    <t>conferintele din cadrul Universitatii Babes Boliay, Cluj</t>
  </si>
  <si>
    <t>"Resorturi teoretice in fotografia urbana"</t>
  </si>
  <si>
    <t>conferintele organizate de UAP si OAR Nord-Vest, Baia Mare</t>
  </si>
  <si>
    <t>"Discursul vizual narativ"</t>
  </si>
  <si>
    <t>festivalul de fotografie "Bucharest Photo Week"</t>
  </si>
  <si>
    <t>"Explorarea urbana"</t>
  </si>
  <si>
    <t>festivalul national Licart</t>
  </si>
  <si>
    <t xml:space="preserve">"Spatii publice, locuri reinventate", coord. Constantin Hostiuc, membru in comitetul stiintific </t>
  </si>
  <si>
    <t>Cercetare doctorala, "Instrumentul metodic de analiza in planul imagini orasului"</t>
  </si>
  <si>
    <t xml:space="preserve">Concurs international pentru reabilitarea liceului Borda, Dax, Franta, premiu 1, castigator </t>
  </si>
  <si>
    <t>Sony World Photo Awards, Londra</t>
  </si>
  <si>
    <t>“Views of Romania” , ambasada Romaniei, Abu-Dhabi</t>
  </si>
  <si>
    <t>Expozitia studentilor cursului "Fotografia ca instrument metodic in arhitectura", UAUIM, curator</t>
  </si>
  <si>
    <t>ISBN 978-606-638-8</t>
  </si>
  <si>
    <t>Evaluare a procesului de jurizare a sectiunii "Fotografie" din cadrul BNA 2018</t>
  </si>
  <si>
    <t xml:space="preserve">BIUAR </t>
  </si>
  <si>
    <t>"Rolul fotografiei in studiul de arhitectura si urbanism"</t>
  </si>
  <si>
    <t>ISBN  978-606-638-218-2</t>
  </si>
  <si>
    <t>230</t>
  </si>
  <si>
    <t>"Poetica fotografiei de arhitectura"</t>
  </si>
  <si>
    <t>TIFF, Igloo, Cluj</t>
  </si>
  <si>
    <t>iulie</t>
  </si>
  <si>
    <t>"Studiul metodic al imaginii urbane"</t>
  </si>
  <si>
    <t>Luxembourg Street Photo Festival</t>
  </si>
  <si>
    <t>Conferinta "Dambovita, apa grea", UAUIM+CSAU+ASTR</t>
  </si>
  <si>
    <t>"12 fotografi de arhitectura", Cluj, TIFF</t>
  </si>
  <si>
    <t>coord. Magdalena Stanculescu</t>
  </si>
  <si>
    <t>ISBN 978-606-638-228-1</t>
  </si>
  <si>
    <t>"Secvente si popasuri pe parcursul urban al Dambovitei"</t>
  </si>
  <si>
    <t>"Dambovita, apa grea", coord. Emil barbu Popescu, Ana-Maria Dabija, ed. Agir</t>
  </si>
  <si>
    <t>30, iunie</t>
  </si>
  <si>
    <t>ISBN 978-973-720-863-218-2</t>
  </si>
  <si>
    <t xml:space="preserve">"Conexiuni emotionale cu orasul"  </t>
  </si>
  <si>
    <t>ISBN 978-606-13-4800-8</t>
  </si>
  <si>
    <t>15, mai</t>
  </si>
  <si>
    <t>"Psihoarhitectura", ed.2, coord. Codruta Iana, ed. PIM, Iasi</t>
  </si>
  <si>
    <t xml:space="preserve">  </t>
  </si>
  <si>
    <t>"Parcul Carol, patrimoniu artistic, arhitectural si natural"</t>
  </si>
  <si>
    <t xml:space="preserve">"Un posibil drum initiatic al eroului interior" </t>
  </si>
  <si>
    <t>10 iunie</t>
  </si>
  <si>
    <t>"Unirea Shopping Center"</t>
  </si>
  <si>
    <t>executat</t>
  </si>
  <si>
    <t>2006-2012</t>
  </si>
  <si>
    <t>"Unirea Shopping Center" Brasov, in colectiv Baumarc Proiect. Autor proiect fatade, dispozitiv acces, cupola atriu central, subansamblu structural afisaj</t>
  </si>
  <si>
    <t xml:space="preserve"> Studiu premise conceptuale si sinteza pentru elaborare PUZ Grivita-Buzesti, in colectiv Baumarc Proiect</t>
  </si>
  <si>
    <t>ULB, Bruxelles</t>
  </si>
  <si>
    <t>Invitat pentru jurizarea finala a proiectelor de arhitectura ale anului 4</t>
  </si>
  <si>
    <t>1 saptamana, 2008</t>
  </si>
  <si>
    <t xml:space="preserve">"Views : Vlad Eftenie", Luxembourg Street Photo Festival, 2020 </t>
  </si>
  <si>
    <t>Workshop de fotografie arhitectura/urbana, coordonator, Bucuresti</t>
  </si>
  <si>
    <t>Masterclass de fotografie arhitectura/urbana, coordonator, Bucuresti</t>
  </si>
  <si>
    <t>Workshop de fotografie arhitectura/urbana, coordonator, Cluj</t>
  </si>
  <si>
    <t>Masterclass de fotografie arhitectura/urbana, coordonator, Timisoara</t>
  </si>
  <si>
    <t>Masterclass de fotografie arhitectura/urbana, coordonator, Constanta</t>
  </si>
  <si>
    <t>Workshop de fotografie arhitectura/urbana, coordonator, Sibiu</t>
  </si>
  <si>
    <t>"Reabilitarea turnului de apa din Drumul Taberei", proiecte studentesti, cooperare UAUIM - Primaria sect.6</t>
  </si>
  <si>
    <t>Workshop de fotografie arhitectura, coordonator, Bucuresti</t>
  </si>
  <si>
    <t>Invitat pentru jurizarea finala a proiectelor de arhitectura ale anului 5</t>
  </si>
  <si>
    <t>1 saptamana, 2007</t>
  </si>
  <si>
    <t>“Centru de reabiliare pentru minori”, proiecte studentesti, cooperare UAUIM-ANPC, organizator/curator</t>
  </si>
  <si>
    <t>ISBN 978-606-638-214-4</t>
  </si>
  <si>
    <t>CEC Bank SA</t>
  </si>
  <si>
    <t>in curs de executie</t>
  </si>
  <si>
    <t>„Cule în lumină - Kulas into the light", premiul internațional EMEA Gold SABRE secțiunea Practice areas - Corporate Reputation, categoria Institutional Image, cooperare CEZ Romania - UAUIM - Rogalski/Damaschin PR</t>
  </si>
  <si>
    <t>Evaluator stiintific in cadrul “Civil Engineering and Architecture”,  Horizon Research Publishing, USA</t>
  </si>
  <si>
    <t>2020-2022</t>
  </si>
  <si>
    <t>octombrie</t>
  </si>
  <si>
    <t>"Culele oltenesti,  patrimoniu construit"</t>
  </si>
  <si>
    <t xml:space="preserve"> "Ganduri pe marginea fotografiei de arhitectura"</t>
  </si>
  <si>
    <t>"Cule in lumina", ed. UAUIM</t>
  </si>
  <si>
    <t>"TPA - Idei construite", ed. UAUIM</t>
  </si>
  <si>
    <t>"Rolul schimburilor academice internationale in invatamantul superior si recunoasterea calificarilor profesionale si academice in cadrul UE"</t>
  </si>
  <si>
    <t xml:space="preserve">Conferinta "Studying abroad" in cadrul proiectului „Your Europe”, patronat de Comisia Europeana </t>
  </si>
  <si>
    <t>2008-2012</t>
  </si>
  <si>
    <t xml:space="preserve">"Sky Tower" Bucuresti, in colectiv Hoffman&amp;Janz ZT GmbH Vienna / Baumarc Proiect </t>
  </si>
  <si>
    <t>Raiffeisen Evolution</t>
  </si>
  <si>
    <t>Italiana Edilizia</t>
  </si>
  <si>
    <t>Cladire de birouri 2S+P+3+4R+5R, str. Stirbei Voda nr.108</t>
  </si>
  <si>
    <t>2018-2023</t>
  </si>
  <si>
    <t>Reabilitare cladire birouri str. Gh. Manu, integrare functionala si proiect fatade</t>
  </si>
  <si>
    <t>Tycoon Media Press</t>
  </si>
  <si>
    <t>Proiect  pentru reabilitarea liceului Borda , Dax, Franta, solutie castigatoare concrus arhitectura</t>
  </si>
  <si>
    <t>Primaria Dax,  Franta</t>
  </si>
  <si>
    <t>Institutul Proiect Bucurestiavizat</t>
  </si>
  <si>
    <t>avizat</t>
  </si>
  <si>
    <t xml:space="preserve">Proiect pentru sediu administrativ "Tiriac Holding" </t>
  </si>
  <si>
    <t>2009-2010</t>
  </si>
  <si>
    <t xml:space="preserve">"Proiect pentru iluminarea arhitecturala a palatului CEC", Bucuresti, autor in colectivul Baumarc Proiect
</t>
  </si>
  <si>
    <t>"Codul Fotografiei"</t>
  </si>
  <si>
    <t>Curtea Veche Publishing</t>
  </si>
  <si>
    <t>ISBN 978-606-44-1403-8</t>
  </si>
  <si>
    <t>136</t>
  </si>
  <si>
    <t xml:space="preserve">"Rolul terapeutic al explorarii urbane" </t>
  </si>
  <si>
    <t>Conferinta INNO Mincu</t>
  </si>
  <si>
    <t xml:space="preserve"> "Descoperind Dambovita la pas" </t>
  </si>
  <si>
    <t>"Tiriac Holding"</t>
  </si>
  <si>
    <t>iunie/2023</t>
  </si>
  <si>
    <t>Conferentiar</t>
  </si>
  <si>
    <t>Cimitirul Bellu Ortodox şi valorile sale de patrimoniu – Sculptura - volum III</t>
  </si>
  <si>
    <t>ISBN 978-606-638--243-4</t>
  </si>
</sst>
</file>

<file path=xl/styles.xml><?xml version="1.0" encoding="utf-8"?>
<styleSheet xmlns="http://schemas.openxmlformats.org/spreadsheetml/2006/main">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0" fillId="0" borderId="4" xfId="0" applyBorder="1" applyAlignment="1">
      <alignment horizontal="center" wrapText="1"/>
    </xf>
    <xf numFmtId="0" fontId="0" fillId="0" borderId="0" xfId="0" applyBorder="1" applyAlignment="1">
      <alignment horizontal="center" vertical="center" wrapText="1"/>
    </xf>
    <xf numFmtId="0" fontId="0" fillId="0" borderId="2" xfId="0" applyBorder="1" applyAlignment="1">
      <alignment horizontal="center" wrapText="1"/>
    </xf>
    <xf numFmtId="16" fontId="3" fillId="0" borderId="2" xfId="0" applyNumberFormat="1" applyFont="1" applyBorder="1" applyAlignment="1">
      <alignment horizontal="center" vertical="center" wrapText="1"/>
    </xf>
    <xf numFmtId="0" fontId="1" fillId="0" borderId="18" xfId="0" applyFont="1" applyBorder="1" applyAlignment="1"/>
    <xf numFmtId="0" fontId="1" fillId="0" borderId="18" xfId="0" applyFont="1" applyBorder="1" applyAlignment="1">
      <alignment horizontal="center"/>
    </xf>
    <xf numFmtId="0" fontId="20" fillId="0" borderId="18" xfId="0" applyFont="1" applyBorder="1" applyAlignment="1">
      <alignment horizontal="center"/>
    </xf>
    <xf numFmtId="0" fontId="0" fillId="0" borderId="27" xfId="0" applyFont="1" applyBorder="1" applyAlignment="1">
      <alignment horizontal="center"/>
    </xf>
    <xf numFmtId="0" fontId="14" fillId="0" borderId="47" xfId="0" applyFont="1" applyBorder="1" applyAlignment="1">
      <alignment horizontal="center" vertical="center" wrapText="1"/>
    </xf>
    <xf numFmtId="0" fontId="14" fillId="0" borderId="32" xfId="0" applyFont="1" applyBorder="1" applyAlignment="1">
      <alignment horizontal="center" vertical="center" wrapText="1"/>
    </xf>
    <xf numFmtId="0" fontId="20" fillId="0" borderId="27" xfId="0" applyFont="1" applyBorder="1" applyAlignment="1">
      <alignment horizontal="center"/>
    </xf>
    <xf numFmtId="0" fontId="1" fillId="0" borderId="18" xfId="0" applyFont="1" applyBorder="1" applyAlignment="1">
      <alignment horizontal="left"/>
    </xf>
    <xf numFmtId="0" fontId="14" fillId="0" borderId="2" xfId="0" applyFont="1" applyBorder="1" applyAlignment="1">
      <alignment horizontal="left"/>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4" fontId="3" fillId="0" borderId="48"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2" fontId="3" fillId="0" borderId="48" xfId="0" applyNumberFormat="1" applyFont="1" applyBorder="1" applyAlignment="1">
      <alignment horizontal="center" vertical="center" wrapText="1"/>
    </xf>
    <xf numFmtId="0" fontId="0" fillId="0" borderId="2" xfId="0" applyBorder="1" applyAlignment="1">
      <alignment wrapText="1"/>
    </xf>
    <xf numFmtId="0" fontId="3" fillId="0" borderId="4" xfId="0" applyFont="1" applyBorder="1" applyAlignment="1">
      <alignment wrapText="1"/>
    </xf>
    <xf numFmtId="0" fontId="0" fillId="2" borderId="0" xfId="0" applyFill="1" applyBorder="1" applyAlignment="1">
      <alignment horizontal="center"/>
    </xf>
    <xf numFmtId="17" fontId="14" fillId="0" borderId="2" xfId="0" applyNumberFormat="1" applyFont="1" applyBorder="1" applyAlignment="1">
      <alignment horizontal="center" vertical="center" wrapText="1"/>
    </xf>
    <xf numFmtId="16" fontId="3" fillId="0" borderId="4" xfId="0" applyNumberFormat="1" applyFont="1" applyBorder="1" applyAlignment="1">
      <alignment horizont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topLeftCell="A7" zoomScale="120" zoomScaleNormal="120" workbookViewId="0">
      <selection activeCell="B7" sqref="B7:L7"/>
    </sheetView>
  </sheetViews>
  <sheetFormatPr defaultRowHeight="15"/>
  <cols>
    <col min="1" max="16384" width="9.140625" style="399"/>
  </cols>
  <sheetData>
    <row r="1" spans="2:12" ht="15.75">
      <c r="B1" s="397" t="s">
        <v>180</v>
      </c>
      <c r="C1" s="398"/>
      <c r="D1" s="398"/>
      <c r="E1" s="398"/>
      <c r="F1" s="398"/>
      <c r="G1" s="398"/>
      <c r="H1" s="398"/>
      <c r="I1" s="398"/>
      <c r="J1" s="398"/>
      <c r="K1" s="398"/>
    </row>
    <row r="2" spans="2:12" ht="15.75">
      <c r="B2" s="398"/>
      <c r="C2" s="398"/>
      <c r="D2" s="398"/>
      <c r="E2" s="398"/>
      <c r="F2" s="398"/>
      <c r="G2" s="398"/>
      <c r="H2" s="398"/>
      <c r="I2" s="398"/>
      <c r="J2" s="398"/>
      <c r="K2" s="398"/>
    </row>
    <row r="3" spans="2:12" ht="90" customHeight="1">
      <c r="B3" s="430" t="s">
        <v>184</v>
      </c>
      <c r="C3" s="430"/>
      <c r="D3" s="430"/>
      <c r="E3" s="430"/>
      <c r="F3" s="430"/>
      <c r="G3" s="430"/>
      <c r="H3" s="430"/>
      <c r="I3" s="430"/>
      <c r="J3" s="430"/>
      <c r="K3" s="430"/>
      <c r="L3" s="430"/>
    </row>
    <row r="4" spans="2:12" ht="135" customHeight="1">
      <c r="B4" s="431" t="s">
        <v>269</v>
      </c>
      <c r="C4" s="431"/>
      <c r="D4" s="431"/>
      <c r="E4" s="431"/>
      <c r="F4" s="431"/>
      <c r="G4" s="431"/>
      <c r="H4" s="431"/>
      <c r="I4" s="431"/>
      <c r="J4" s="431"/>
      <c r="K4" s="431"/>
      <c r="L4" s="431"/>
    </row>
    <row r="5" spans="2:12" ht="60" customHeight="1">
      <c r="B5" s="432" t="s">
        <v>270</v>
      </c>
      <c r="C5" s="432"/>
      <c r="D5" s="432"/>
      <c r="E5" s="432"/>
      <c r="F5" s="432"/>
      <c r="G5" s="432"/>
      <c r="H5" s="432"/>
      <c r="I5" s="432"/>
      <c r="J5" s="432"/>
      <c r="K5" s="432"/>
      <c r="L5" s="432"/>
    </row>
    <row r="6" spans="2:12" ht="60" customHeight="1">
      <c r="B6" s="432" t="s">
        <v>181</v>
      </c>
      <c r="C6" s="432"/>
      <c r="D6" s="432"/>
      <c r="E6" s="432"/>
      <c r="F6" s="432"/>
      <c r="G6" s="432"/>
      <c r="H6" s="432"/>
      <c r="I6" s="432"/>
      <c r="J6" s="432"/>
      <c r="K6" s="432"/>
      <c r="L6" s="432"/>
    </row>
    <row r="7" spans="2:12" ht="60" customHeight="1">
      <c r="B7" s="429" t="s">
        <v>185</v>
      </c>
      <c r="C7" s="429"/>
      <c r="D7" s="429"/>
      <c r="E7" s="429"/>
      <c r="F7" s="429"/>
      <c r="G7" s="429"/>
      <c r="H7" s="429"/>
      <c r="I7" s="429"/>
      <c r="J7" s="429"/>
      <c r="K7" s="429"/>
      <c r="L7" s="429"/>
    </row>
    <row r="8" spans="2:12" ht="15.75">
      <c r="B8" s="398"/>
      <c r="C8" s="398"/>
      <c r="D8" s="398"/>
      <c r="E8" s="398"/>
      <c r="F8" s="398"/>
      <c r="G8" s="398"/>
      <c r="H8" s="398"/>
      <c r="I8" s="398"/>
      <c r="J8" s="398"/>
      <c r="K8" s="398"/>
    </row>
    <row r="9" spans="2:12" ht="15.75">
      <c r="B9" s="398"/>
      <c r="C9" s="398"/>
      <c r="D9" s="398"/>
      <c r="E9" s="398"/>
      <c r="F9" s="398"/>
      <c r="G9" s="398"/>
      <c r="H9" s="398"/>
      <c r="I9" s="398"/>
      <c r="J9" s="398"/>
      <c r="K9" s="398"/>
    </row>
    <row r="10" spans="2:12" ht="15.75">
      <c r="B10" s="398"/>
      <c r="C10" s="398"/>
      <c r="D10" s="398"/>
      <c r="E10" s="398"/>
      <c r="F10" s="398"/>
      <c r="G10" s="398"/>
      <c r="H10" s="398"/>
      <c r="I10" s="398"/>
      <c r="J10" s="398"/>
      <c r="K10" s="398"/>
    </row>
    <row r="11" spans="2:12" ht="15.75">
      <c r="B11" s="398"/>
      <c r="C11" s="398"/>
      <c r="D11" s="398"/>
      <c r="E11" s="398"/>
      <c r="F11" s="398"/>
      <c r="G11" s="398"/>
      <c r="H11" s="398"/>
      <c r="I11" s="398"/>
      <c r="J11" s="398"/>
      <c r="K11" s="398"/>
    </row>
    <row r="12" spans="2:12" ht="15.75">
      <c r="B12" s="398"/>
      <c r="C12" s="398"/>
      <c r="D12" s="398"/>
      <c r="E12" s="398"/>
      <c r="F12" s="398"/>
      <c r="G12" s="398"/>
      <c r="H12" s="398"/>
      <c r="I12" s="398"/>
      <c r="J12" s="398"/>
      <c r="K12" s="398"/>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35.25" customHeight="1">
      <c r="A7" s="44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9"/>
      <c r="C7" s="449"/>
      <c r="D7" s="449"/>
      <c r="E7" s="449"/>
      <c r="F7" s="449"/>
      <c r="G7" s="449"/>
      <c r="H7" s="449"/>
      <c r="I7" s="449"/>
    </row>
    <row r="8" spans="1:12" ht="15.75" thickBot="1">
      <c r="A8" s="72"/>
      <c r="B8" s="72"/>
      <c r="C8" s="72"/>
      <c r="D8" s="72"/>
      <c r="E8" s="72"/>
      <c r="F8" s="72"/>
      <c r="G8" s="72"/>
      <c r="H8" s="72"/>
      <c r="I8" s="72"/>
    </row>
    <row r="9" spans="1:12" ht="30.75" thickBot="1">
      <c r="A9" s="164" t="s">
        <v>55</v>
      </c>
      <c r="B9" s="165" t="s">
        <v>83</v>
      </c>
      <c r="C9" s="165" t="s">
        <v>52</v>
      </c>
      <c r="D9" s="165" t="s">
        <v>57</v>
      </c>
      <c r="E9" s="165" t="s">
        <v>80</v>
      </c>
      <c r="F9" s="166" t="s">
        <v>87</v>
      </c>
      <c r="G9" s="165" t="s">
        <v>58</v>
      </c>
      <c r="H9" s="165" t="s">
        <v>111</v>
      </c>
      <c r="I9" s="167" t="s">
        <v>90</v>
      </c>
      <c r="K9" s="283" t="s">
        <v>108</v>
      </c>
    </row>
    <row r="10" spans="1:12">
      <c r="A10" s="170">
        <v>1</v>
      </c>
      <c r="B10" s="171"/>
      <c r="C10" s="171"/>
      <c r="D10" s="171"/>
      <c r="E10" s="171"/>
      <c r="F10" s="154"/>
      <c r="G10" s="171"/>
      <c r="H10" s="171"/>
      <c r="I10" s="180"/>
      <c r="K10" s="284">
        <v>10</v>
      </c>
      <c r="L10" s="400" t="s">
        <v>248</v>
      </c>
    </row>
    <row r="11" spans="1:12">
      <c r="A11" s="172">
        <f>A10+1</f>
        <v>2</v>
      </c>
      <c r="B11" s="116"/>
      <c r="C11" s="41"/>
      <c r="D11" s="117"/>
      <c r="E11" s="41"/>
      <c r="F11" s="118"/>
      <c r="G11" s="118"/>
      <c r="H11" s="118"/>
      <c r="I11" s="337"/>
      <c r="K11" s="57"/>
    </row>
    <row r="12" spans="1:12">
      <c r="A12" s="173">
        <f t="shared" ref="A12:A19" si="0">A11+1</f>
        <v>3</v>
      </c>
      <c r="B12" s="174"/>
      <c r="C12" s="175"/>
      <c r="D12" s="117"/>
      <c r="E12" s="175"/>
      <c r="F12" s="163"/>
      <c r="G12" s="175"/>
      <c r="H12" s="163"/>
      <c r="I12" s="337"/>
    </row>
    <row r="13" spans="1:12">
      <c r="A13" s="176">
        <f t="shared" si="0"/>
        <v>4</v>
      </c>
      <c r="B13" s="116"/>
      <c r="C13" s="117"/>
      <c r="D13" s="117"/>
      <c r="E13" s="117"/>
      <c r="F13" s="118"/>
      <c r="G13" s="118"/>
      <c r="H13" s="118"/>
      <c r="I13" s="337"/>
    </row>
    <row r="14" spans="1:12">
      <c r="A14" s="172">
        <f t="shared" si="0"/>
        <v>5</v>
      </c>
      <c r="B14" s="116"/>
      <c r="C14" s="41"/>
      <c r="D14" s="117"/>
      <c r="E14" s="41"/>
      <c r="F14" s="118"/>
      <c r="G14" s="118"/>
      <c r="H14" s="118"/>
      <c r="I14" s="337"/>
    </row>
    <row r="15" spans="1:12">
      <c r="A15" s="176">
        <f t="shared" si="0"/>
        <v>6</v>
      </c>
      <c r="B15" s="116"/>
      <c r="C15" s="117"/>
      <c r="D15" s="117"/>
      <c r="E15" s="117"/>
      <c r="F15" s="118"/>
      <c r="G15" s="118"/>
      <c r="H15" s="118"/>
      <c r="I15" s="337"/>
    </row>
    <row r="16" spans="1:12">
      <c r="A16" s="172">
        <f t="shared" si="0"/>
        <v>7</v>
      </c>
      <c r="B16" s="116"/>
      <c r="C16" s="41"/>
      <c r="D16" s="117"/>
      <c r="E16" s="41"/>
      <c r="F16" s="118"/>
      <c r="G16" s="118"/>
      <c r="H16" s="118"/>
      <c r="I16" s="337"/>
    </row>
    <row r="17" spans="1:9">
      <c r="A17" s="173">
        <f t="shared" si="0"/>
        <v>8</v>
      </c>
      <c r="B17" s="174"/>
      <c r="C17" s="175"/>
      <c r="D17" s="117"/>
      <c r="E17" s="175"/>
      <c r="F17" s="163"/>
      <c r="G17" s="175"/>
      <c r="H17" s="163"/>
      <c r="I17" s="337"/>
    </row>
    <row r="18" spans="1:9">
      <c r="A18" s="176">
        <f t="shared" si="0"/>
        <v>9</v>
      </c>
      <c r="B18" s="116"/>
      <c r="C18" s="117"/>
      <c r="D18" s="117"/>
      <c r="E18" s="117"/>
      <c r="F18" s="118"/>
      <c r="G18" s="118"/>
      <c r="H18" s="118"/>
      <c r="I18" s="337"/>
    </row>
    <row r="19" spans="1:9" ht="15.75" thickBot="1">
      <c r="A19" s="177">
        <f t="shared" si="0"/>
        <v>10</v>
      </c>
      <c r="B19" s="121"/>
      <c r="C19" s="122"/>
      <c r="D19" s="161"/>
      <c r="E19" s="178"/>
      <c r="F19" s="178"/>
      <c r="G19" s="179"/>
      <c r="H19" s="179"/>
      <c r="I19" s="347"/>
    </row>
    <row r="20" spans="1:9" ht="16.5" thickBot="1">
      <c r="A20" s="385"/>
      <c r="H20" s="128" t="str">
        <f>"Total "&amp;LEFT(A7,2)</f>
        <v>Total I5</v>
      </c>
      <c r="I20" s="169">
        <f>SUM(I10:I19)</f>
        <v>0</v>
      </c>
    </row>
    <row r="21" spans="1:9" ht="15.75">
      <c r="A21" s="53"/>
    </row>
    <row r="22" spans="1:9"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15.75">
      <c r="A7" s="449" t="str">
        <f>'Descriere indicatori'!B9&amp;". "&amp;'Descriere indicatori'!C9</f>
        <v xml:space="preserve">I6. Articole in extenso în reviste ştiinţifice indexate ERIH şi clasificate în categoria NAT </v>
      </c>
      <c r="B7" s="449"/>
      <c r="C7" s="449"/>
      <c r="D7" s="449"/>
      <c r="E7" s="449"/>
      <c r="F7" s="449"/>
      <c r="G7" s="449"/>
      <c r="H7" s="449"/>
      <c r="I7" s="449"/>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3" t="s">
        <v>108</v>
      </c>
    </row>
    <row r="10" spans="1:12">
      <c r="A10" s="183">
        <v>1</v>
      </c>
      <c r="B10" s="111"/>
      <c r="C10" s="111"/>
      <c r="D10" s="111"/>
      <c r="E10" s="112"/>
      <c r="F10" s="113"/>
      <c r="G10" s="113"/>
      <c r="H10" s="113"/>
      <c r="I10" s="342"/>
      <c r="K10" s="284">
        <v>5</v>
      </c>
      <c r="L10" s="400" t="s">
        <v>248</v>
      </c>
    </row>
    <row r="11" spans="1:12">
      <c r="A11" s="184">
        <f>A10+1</f>
        <v>2</v>
      </c>
      <c r="B11" s="115"/>
      <c r="C11" s="116"/>
      <c r="D11" s="115"/>
      <c r="E11" s="117"/>
      <c r="F11" s="118"/>
      <c r="G11" s="119"/>
      <c r="H11" s="119"/>
      <c r="I11" s="337"/>
      <c r="K11" s="57"/>
    </row>
    <row r="12" spans="1:12">
      <c r="A12" s="184">
        <f t="shared" ref="A12:A19" si="0">A11+1</f>
        <v>3</v>
      </c>
      <c r="B12" s="116"/>
      <c r="C12" s="116"/>
      <c r="D12" s="116"/>
      <c r="E12" s="117"/>
      <c r="F12" s="118"/>
      <c r="G12" s="119"/>
      <c r="H12" s="119"/>
      <c r="I12" s="337"/>
    </row>
    <row r="13" spans="1:12">
      <c r="A13" s="184">
        <f t="shared" si="0"/>
        <v>4</v>
      </c>
      <c r="B13" s="116"/>
      <c r="C13" s="116"/>
      <c r="D13" s="116"/>
      <c r="E13" s="117"/>
      <c r="F13" s="118"/>
      <c r="G13" s="118"/>
      <c r="H13" s="118"/>
      <c r="I13" s="337"/>
    </row>
    <row r="14" spans="1:12">
      <c r="A14" s="184">
        <f t="shared" si="0"/>
        <v>5</v>
      </c>
      <c r="B14" s="116"/>
      <c r="C14" s="116"/>
      <c r="D14" s="116"/>
      <c r="E14" s="117"/>
      <c r="F14" s="118"/>
      <c r="G14" s="118"/>
      <c r="H14" s="118"/>
      <c r="I14" s="337"/>
    </row>
    <row r="15" spans="1:12">
      <c r="A15" s="184">
        <f t="shared" si="0"/>
        <v>6</v>
      </c>
      <c r="B15" s="116"/>
      <c r="C15" s="116"/>
      <c r="D15" s="116"/>
      <c r="E15" s="117"/>
      <c r="F15" s="118"/>
      <c r="G15" s="118"/>
      <c r="H15" s="118"/>
      <c r="I15" s="337"/>
    </row>
    <row r="16" spans="1:12">
      <c r="A16" s="184">
        <f t="shared" si="0"/>
        <v>7</v>
      </c>
      <c r="B16" s="116"/>
      <c r="C16" s="116"/>
      <c r="D16" s="116"/>
      <c r="E16" s="117"/>
      <c r="F16" s="118"/>
      <c r="G16" s="118"/>
      <c r="H16" s="118"/>
      <c r="I16" s="337"/>
    </row>
    <row r="17" spans="1:9">
      <c r="A17" s="184">
        <f t="shared" si="0"/>
        <v>8</v>
      </c>
      <c r="B17" s="116"/>
      <c r="C17" s="116"/>
      <c r="D17" s="116"/>
      <c r="E17" s="117"/>
      <c r="F17" s="118"/>
      <c r="G17" s="118"/>
      <c r="H17" s="118"/>
      <c r="I17" s="337"/>
    </row>
    <row r="18" spans="1:9">
      <c r="A18" s="184">
        <f t="shared" si="0"/>
        <v>9</v>
      </c>
      <c r="B18" s="116"/>
      <c r="C18" s="116"/>
      <c r="D18" s="116"/>
      <c r="E18" s="117"/>
      <c r="F18" s="118"/>
      <c r="G18" s="118"/>
      <c r="H18" s="118"/>
      <c r="I18" s="337"/>
    </row>
    <row r="19" spans="1:9" ht="15.75" thickBot="1">
      <c r="A19" s="185">
        <f t="shared" si="0"/>
        <v>10</v>
      </c>
      <c r="B19" s="121"/>
      <c r="C19" s="121"/>
      <c r="D19" s="121"/>
      <c r="E19" s="122"/>
      <c r="F19" s="123"/>
      <c r="G19" s="123"/>
      <c r="H19" s="123"/>
      <c r="I19" s="338"/>
    </row>
    <row r="20" spans="1:9" ht="15.75" thickBot="1">
      <c r="A20" s="384"/>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C12" sqref="C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7" t="str">
        <f>'Date initiale'!C3</f>
        <v>Universitatea de Arhitectură și Urbanism "Ion Mincu" București</v>
      </c>
      <c r="B1" s="277"/>
      <c r="C1" s="277"/>
      <c r="D1" s="6"/>
      <c r="E1" s="6"/>
      <c r="F1" s="6"/>
      <c r="G1" s="6"/>
      <c r="H1" s="6"/>
      <c r="I1" s="6"/>
      <c r="J1" s="6"/>
    </row>
    <row r="2" spans="1:12" ht="15.75">
      <c r="A2" s="277" t="str">
        <f>'Date initiale'!B4&amp;" "&amp;'Date initiale'!C4</f>
        <v>Facultatea ARHITECTURA</v>
      </c>
      <c r="B2" s="277"/>
      <c r="C2" s="277"/>
      <c r="D2" s="6"/>
      <c r="E2" s="6"/>
      <c r="F2" s="6"/>
      <c r="G2" s="6"/>
      <c r="H2" s="6"/>
      <c r="I2" s="6"/>
      <c r="J2" s="6"/>
    </row>
    <row r="3" spans="1:12" ht="15.75">
      <c r="A3" s="277" t="str">
        <f>'Date initiale'!B5&amp;" "&amp;'Date initiale'!C5</f>
        <v>Departamentul Sinteza de Proiectare</v>
      </c>
      <c r="B3" s="277"/>
      <c r="C3" s="277"/>
      <c r="D3" s="6"/>
      <c r="E3" s="6"/>
      <c r="F3" s="6"/>
      <c r="G3" s="6"/>
      <c r="H3" s="6"/>
      <c r="I3" s="6"/>
      <c r="J3" s="6"/>
    </row>
    <row r="4" spans="1:12" ht="15.75">
      <c r="A4" s="281" t="str">
        <f>'Date initiale'!C6&amp;", "&amp;'Date initiale'!C7</f>
        <v>Eftenie Vlad, 25</v>
      </c>
      <c r="B4" s="281"/>
      <c r="C4" s="281"/>
      <c r="D4" s="6"/>
      <c r="E4" s="6"/>
      <c r="F4" s="6"/>
      <c r="G4" s="6"/>
      <c r="H4" s="6"/>
      <c r="I4" s="6"/>
      <c r="J4" s="6"/>
    </row>
    <row r="5" spans="1:12" s="196" customFormat="1" ht="15.75">
      <c r="A5" s="281"/>
      <c r="B5" s="281"/>
      <c r="C5" s="281"/>
      <c r="D5" s="6"/>
      <c r="E5" s="6"/>
      <c r="F5" s="6"/>
      <c r="G5" s="6"/>
      <c r="H5" s="6"/>
      <c r="I5" s="6"/>
      <c r="J5" s="6"/>
    </row>
    <row r="6" spans="1:12" ht="15.75">
      <c r="A6" s="450" t="s">
        <v>110</v>
      </c>
      <c r="B6" s="450"/>
      <c r="C6" s="450"/>
      <c r="D6" s="450"/>
      <c r="E6" s="450"/>
      <c r="F6" s="450"/>
      <c r="G6" s="450"/>
      <c r="H6" s="450"/>
      <c r="I6" s="450"/>
      <c r="J6" s="6"/>
    </row>
    <row r="7" spans="1:12" ht="15.75">
      <c r="A7" s="449" t="str">
        <f>'Descriere indicatori'!B10&amp;". "&amp;'Descriere indicatori'!C10</f>
        <v xml:space="preserve">I7. Articole in extenso în reviste ştiinţifice recunoscute în domenii conexe* </v>
      </c>
      <c r="B7" s="449"/>
      <c r="C7" s="449"/>
      <c r="D7" s="449"/>
      <c r="E7" s="449"/>
      <c r="F7" s="449"/>
      <c r="G7" s="449"/>
      <c r="H7" s="449"/>
      <c r="I7" s="449"/>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83" t="s">
        <v>108</v>
      </c>
    </row>
    <row r="10" spans="1:12" ht="15.75">
      <c r="A10" s="187">
        <v>1</v>
      </c>
      <c r="B10" s="188"/>
      <c r="C10" s="153"/>
      <c r="D10" s="153"/>
      <c r="E10" s="153"/>
      <c r="F10" s="154"/>
      <c r="G10" s="153"/>
      <c r="H10" s="189"/>
      <c r="I10" s="342"/>
      <c r="J10" s="6"/>
      <c r="K10" s="284">
        <v>5</v>
      </c>
      <c r="L10" s="400" t="s">
        <v>248</v>
      </c>
    </row>
    <row r="11" spans="1:12" ht="15.75">
      <c r="A11" s="157">
        <f>A10+1</f>
        <v>2</v>
      </c>
      <c r="B11" s="148"/>
      <c r="C11" s="148"/>
      <c r="D11" s="148"/>
      <c r="E11" s="41"/>
      <c r="F11" s="119"/>
      <c r="G11" s="119"/>
      <c r="H11" s="119"/>
      <c r="I11" s="337"/>
      <c r="J11" s="50"/>
      <c r="K11" s="57"/>
    </row>
    <row r="12" spans="1:12" ht="60">
      <c r="A12" s="157">
        <f t="shared" ref="A12:A19" si="0">A11+1</f>
        <v>3</v>
      </c>
      <c r="B12" s="148" t="s">
        <v>277</v>
      </c>
      <c r="C12" s="117" t="s">
        <v>419</v>
      </c>
      <c r="D12" s="148" t="s">
        <v>301</v>
      </c>
      <c r="E12" s="190"/>
      <c r="F12" s="118">
        <v>2013</v>
      </c>
      <c r="G12" s="119">
        <v>1</v>
      </c>
      <c r="H12" s="119"/>
      <c r="I12" s="337">
        <v>5</v>
      </c>
      <c r="J12" s="50"/>
    </row>
    <row r="13" spans="1:12" ht="15.75">
      <c r="A13" s="157">
        <f t="shared" si="0"/>
        <v>4</v>
      </c>
      <c r="B13" s="117"/>
      <c r="C13" s="117"/>
      <c r="D13" s="117"/>
      <c r="E13" s="190"/>
      <c r="F13" s="118"/>
      <c r="G13" s="119"/>
      <c r="H13" s="119"/>
      <c r="I13" s="337"/>
      <c r="J13" s="6"/>
    </row>
    <row r="14" spans="1:12" ht="15.75">
      <c r="A14" s="157">
        <f t="shared" si="0"/>
        <v>5</v>
      </c>
      <c r="B14" s="117"/>
      <c r="C14" s="117"/>
      <c r="D14" s="117"/>
      <c r="E14" s="190"/>
      <c r="F14" s="118"/>
      <c r="G14" s="118"/>
      <c r="H14" s="118"/>
      <c r="I14" s="337"/>
      <c r="J14" s="6"/>
    </row>
    <row r="15" spans="1:12" ht="15.75">
      <c r="A15" s="157">
        <f t="shared" si="0"/>
        <v>6</v>
      </c>
      <c r="B15" s="117"/>
      <c r="C15" s="117"/>
      <c r="D15" s="117"/>
      <c r="E15" s="190"/>
      <c r="F15" s="118"/>
      <c r="G15" s="118"/>
      <c r="H15" s="118"/>
      <c r="I15" s="337"/>
      <c r="J15" s="6"/>
    </row>
    <row r="16" spans="1:12" ht="15.75">
      <c r="A16" s="157">
        <f t="shared" si="0"/>
        <v>7</v>
      </c>
      <c r="B16" s="117"/>
      <c r="C16" s="117"/>
      <c r="D16" s="117"/>
      <c r="E16" s="41"/>
      <c r="F16" s="118"/>
      <c r="G16" s="118"/>
      <c r="H16" s="118"/>
      <c r="I16" s="337"/>
      <c r="J16" s="6"/>
    </row>
    <row r="17" spans="1:10" ht="15.75">
      <c r="A17" s="157">
        <f t="shared" si="0"/>
        <v>8</v>
      </c>
      <c r="B17" s="117"/>
      <c r="C17" s="117"/>
      <c r="D17" s="117"/>
      <c r="E17" s="190"/>
      <c r="F17" s="118"/>
      <c r="G17" s="118"/>
      <c r="H17" s="118"/>
      <c r="I17" s="337"/>
      <c r="J17" s="6"/>
    </row>
    <row r="18" spans="1:10" ht="15.75">
      <c r="A18" s="157">
        <f t="shared" si="0"/>
        <v>9</v>
      </c>
      <c r="B18" s="191"/>
      <c r="C18" s="192"/>
      <c r="D18" s="117"/>
      <c r="E18" s="190"/>
      <c r="F18" s="190"/>
      <c r="G18" s="190"/>
      <c r="H18" s="190"/>
      <c r="I18" s="348"/>
      <c r="J18" s="6"/>
    </row>
    <row r="19" spans="1:10" ht="16.5" thickBot="1">
      <c r="A19" s="186">
        <f t="shared" si="0"/>
        <v>10</v>
      </c>
      <c r="B19" s="122"/>
      <c r="C19" s="122"/>
      <c r="D19" s="122"/>
      <c r="E19" s="193"/>
      <c r="F19" s="123"/>
      <c r="G19" s="123"/>
      <c r="H19" s="123"/>
      <c r="I19" s="338"/>
      <c r="J19" s="6"/>
    </row>
    <row r="20" spans="1:10" ht="16.5" thickBot="1">
      <c r="A20" s="383"/>
      <c r="B20" s="125"/>
      <c r="C20" s="125"/>
      <c r="D20" s="125"/>
      <c r="E20" s="125"/>
      <c r="F20" s="125"/>
      <c r="G20" s="125"/>
      <c r="H20" s="128" t="str">
        <f>"Total "&amp;LEFT(A7,2)</f>
        <v>Total I7</v>
      </c>
      <c r="I20" s="129">
        <f>SUM(I10:I19)</f>
        <v>5</v>
      </c>
      <c r="J20" s="6"/>
    </row>
    <row r="21" spans="1:10">
      <c r="A21" s="43"/>
      <c r="B21" s="43"/>
      <c r="C21" s="43"/>
      <c r="D21" s="43"/>
      <c r="E21" s="43"/>
      <c r="F21" s="43"/>
      <c r="G21" s="43"/>
      <c r="H21" s="43"/>
      <c r="I21" s="44"/>
    </row>
    <row r="22" spans="1:10"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row r="23" spans="1:10">
      <c r="A23" s="45"/>
    </row>
    <row r="24" spans="1:10">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C10" sqref="C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15.75">
      <c r="A7" s="449" t="str">
        <f>'Descriere indicatori'!B11&amp;". "&amp;'Descriere indicatori'!C11</f>
        <v xml:space="preserve">I8. Studii in extenso apărute în volume colective publicate la edituri de prestigiu internaţional* </v>
      </c>
      <c r="B7" s="449"/>
      <c r="C7" s="449"/>
      <c r="D7" s="449"/>
      <c r="E7" s="449"/>
      <c r="F7" s="449"/>
      <c r="G7" s="449"/>
      <c r="H7" s="449"/>
      <c r="I7" s="449"/>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3" t="s">
        <v>108</v>
      </c>
    </row>
    <row r="10" spans="1:12" ht="75">
      <c r="A10" s="110">
        <v>1</v>
      </c>
      <c r="B10" s="111" t="s">
        <v>277</v>
      </c>
      <c r="C10" s="111" t="s">
        <v>295</v>
      </c>
      <c r="D10" s="111" t="s">
        <v>296</v>
      </c>
      <c r="E10" s="112" t="s">
        <v>309</v>
      </c>
      <c r="F10" s="113" t="s">
        <v>297</v>
      </c>
      <c r="G10" s="113" t="s">
        <v>298</v>
      </c>
      <c r="H10" s="113"/>
      <c r="I10" s="342">
        <v>190</v>
      </c>
      <c r="K10" s="284">
        <v>10</v>
      </c>
      <c r="L10" s="400" t="s">
        <v>249</v>
      </c>
    </row>
    <row r="11" spans="1:12">
      <c r="A11" s="176">
        <f>A10+1</f>
        <v>2</v>
      </c>
      <c r="B11" s="174"/>
      <c r="C11" s="116"/>
      <c r="D11" s="174"/>
      <c r="E11" s="117"/>
      <c r="F11" s="118"/>
      <c r="G11" s="118"/>
      <c r="H11" s="118"/>
      <c r="I11" s="337"/>
      <c r="K11" s="57"/>
    </row>
    <row r="12" spans="1:12">
      <c r="A12" s="176">
        <f t="shared" ref="A12:A18" si="0">A11+1</f>
        <v>3</v>
      </c>
      <c r="B12" s="116"/>
      <c r="C12" s="116"/>
      <c r="D12" s="116"/>
      <c r="E12" s="117"/>
      <c r="F12" s="118"/>
      <c r="G12" s="118"/>
      <c r="H12" s="118"/>
      <c r="I12" s="337"/>
    </row>
    <row r="13" spans="1:12">
      <c r="A13" s="176">
        <f t="shared" si="0"/>
        <v>4</v>
      </c>
      <c r="B13" s="116"/>
      <c r="C13" s="116"/>
      <c r="D13" s="116"/>
      <c r="E13" s="117"/>
      <c r="F13" s="118"/>
      <c r="G13" s="118"/>
      <c r="H13" s="118"/>
      <c r="I13" s="337"/>
    </row>
    <row r="14" spans="1:12">
      <c r="A14" s="176">
        <f t="shared" si="0"/>
        <v>5</v>
      </c>
      <c r="B14" s="116"/>
      <c r="C14" s="116"/>
      <c r="D14" s="116"/>
      <c r="E14" s="117"/>
      <c r="F14" s="118"/>
      <c r="G14" s="118"/>
      <c r="H14" s="118"/>
      <c r="I14" s="337"/>
    </row>
    <row r="15" spans="1:12">
      <c r="A15" s="176">
        <f t="shared" si="0"/>
        <v>6</v>
      </c>
      <c r="B15" s="116"/>
      <c r="C15" s="116"/>
      <c r="D15" s="116"/>
      <c r="E15" s="117"/>
      <c r="F15" s="118"/>
      <c r="G15" s="118"/>
      <c r="H15" s="118"/>
      <c r="I15" s="337"/>
    </row>
    <row r="16" spans="1:12">
      <c r="A16" s="176">
        <f t="shared" si="0"/>
        <v>7</v>
      </c>
      <c r="B16" s="116"/>
      <c r="C16" s="116"/>
      <c r="D16" s="116"/>
      <c r="E16" s="117"/>
      <c r="F16" s="118"/>
      <c r="G16" s="118"/>
      <c r="H16" s="118"/>
      <c r="I16" s="337"/>
    </row>
    <row r="17" spans="1:10">
      <c r="A17" s="176">
        <f t="shared" si="0"/>
        <v>8</v>
      </c>
      <c r="B17" s="116"/>
      <c r="C17" s="116"/>
      <c r="D17" s="116"/>
      <c r="E17" s="117"/>
      <c r="F17" s="118"/>
      <c r="G17" s="118"/>
      <c r="H17" s="118"/>
      <c r="I17" s="337"/>
    </row>
    <row r="18" spans="1:10">
      <c r="A18" s="176">
        <f t="shared" si="0"/>
        <v>9</v>
      </c>
      <c r="B18" s="116"/>
      <c r="C18" s="116"/>
      <c r="D18" s="116"/>
      <c r="E18" s="117"/>
      <c r="F18" s="118"/>
      <c r="G18" s="118"/>
      <c r="H18" s="118"/>
      <c r="I18" s="337"/>
    </row>
    <row r="19" spans="1:10" ht="15.75" thickBot="1">
      <c r="A19" s="127">
        <f>A18+1</f>
        <v>10</v>
      </c>
      <c r="B19" s="121"/>
      <c r="C19" s="121"/>
      <c r="D19" s="121"/>
      <c r="E19" s="122"/>
      <c r="F19" s="123"/>
      <c r="G19" s="123"/>
      <c r="H19" s="123"/>
      <c r="I19" s="338"/>
    </row>
    <row r="20" spans="1:10" ht="16.5" thickBot="1">
      <c r="A20" s="383"/>
      <c r="B20" s="125"/>
      <c r="C20" s="125"/>
      <c r="D20" s="125"/>
      <c r="E20" s="125"/>
      <c r="F20" s="125"/>
      <c r="G20" s="125"/>
      <c r="H20" s="128" t="str">
        <f>"Total "&amp;LEFT(A7,2)</f>
        <v>Total I8</v>
      </c>
      <c r="I20" s="129">
        <f>SUM(I10:I19)</f>
        <v>190</v>
      </c>
      <c r="J20" s="6"/>
    </row>
    <row r="22" spans="1:10"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H12" sqref="H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15.75" customHeight="1">
      <c r="A7" s="449" t="str">
        <f>'Descriere indicatori'!B12&amp;". "&amp;'Descriere indicatori'!C12</f>
        <v xml:space="preserve">I9. Studii in extenso apărute în volume colective publicate la edituri de prestigiu naţional* </v>
      </c>
      <c r="B7" s="449"/>
      <c r="C7" s="449"/>
      <c r="D7" s="449"/>
      <c r="E7" s="449"/>
      <c r="F7" s="449"/>
      <c r="G7" s="449"/>
      <c r="H7" s="449"/>
      <c r="I7" s="449"/>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83" t="s">
        <v>108</v>
      </c>
    </row>
    <row r="10" spans="1:12" ht="30">
      <c r="A10" s="198">
        <v>1</v>
      </c>
      <c r="B10" s="188" t="s">
        <v>277</v>
      </c>
      <c r="C10" s="188" t="s">
        <v>495</v>
      </c>
      <c r="D10" s="188" t="s">
        <v>497</v>
      </c>
      <c r="E10" s="153" t="s">
        <v>488</v>
      </c>
      <c r="F10" s="154">
        <v>2020</v>
      </c>
      <c r="G10" s="113"/>
      <c r="H10" s="154">
        <v>36</v>
      </c>
      <c r="I10" s="342">
        <v>7</v>
      </c>
      <c r="K10" s="284">
        <v>7</v>
      </c>
      <c r="L10" s="400" t="s">
        <v>249</v>
      </c>
    </row>
    <row r="11" spans="1:12" ht="45">
      <c r="A11" s="199">
        <f>A10+1</f>
        <v>2</v>
      </c>
      <c r="B11" s="174" t="s">
        <v>277</v>
      </c>
      <c r="C11" s="174" t="s">
        <v>496</v>
      </c>
      <c r="D11" s="174" t="s">
        <v>498</v>
      </c>
      <c r="E11" s="190" t="s">
        <v>455</v>
      </c>
      <c r="F11" s="118">
        <v>2021</v>
      </c>
      <c r="G11" s="118"/>
      <c r="H11" s="118">
        <v>10</v>
      </c>
      <c r="I11" s="337">
        <v>7</v>
      </c>
      <c r="K11" s="57"/>
    </row>
    <row r="12" spans="1:12">
      <c r="A12" s="199">
        <f t="shared" ref="A12:A19" si="0">A11+1</f>
        <v>3</v>
      </c>
      <c r="B12" s="174"/>
      <c r="C12" s="116"/>
      <c r="D12" s="174"/>
      <c r="E12" s="190"/>
      <c r="F12" s="118"/>
      <c r="G12" s="118"/>
      <c r="H12" s="118"/>
      <c r="I12" s="337"/>
    </row>
    <row r="13" spans="1:12">
      <c r="A13" s="199">
        <f t="shared" si="0"/>
        <v>4</v>
      </c>
      <c r="B13" s="174"/>
      <c r="C13" s="116"/>
      <c r="D13" s="174"/>
      <c r="E13" s="190"/>
      <c r="F13" s="118"/>
      <c r="G13" s="118"/>
      <c r="H13" s="118"/>
      <c r="I13" s="337"/>
    </row>
    <row r="14" spans="1:12">
      <c r="A14" s="199">
        <f t="shared" si="0"/>
        <v>5</v>
      </c>
      <c r="B14" s="200"/>
      <c r="C14" s="200"/>
      <c r="D14" s="200"/>
      <c r="E14" s="200"/>
      <c r="F14" s="200"/>
      <c r="G14" s="118"/>
      <c r="H14" s="200"/>
      <c r="I14" s="349"/>
    </row>
    <row r="15" spans="1:12">
      <c r="A15" s="199">
        <f t="shared" si="0"/>
        <v>6</v>
      </c>
      <c r="B15" s="200"/>
      <c r="C15" s="200"/>
      <c r="D15" s="200"/>
      <c r="E15" s="200"/>
      <c r="F15" s="200"/>
      <c r="G15" s="118"/>
      <c r="H15" s="200"/>
      <c r="I15" s="349"/>
    </row>
    <row r="16" spans="1:12">
      <c r="A16" s="199">
        <f t="shared" si="0"/>
        <v>7</v>
      </c>
      <c r="B16" s="200"/>
      <c r="C16" s="200"/>
      <c r="D16" s="200"/>
      <c r="E16" s="200"/>
      <c r="F16" s="200"/>
      <c r="G16" s="118"/>
      <c r="H16" s="200"/>
      <c r="I16" s="349"/>
    </row>
    <row r="17" spans="1:10">
      <c r="A17" s="199">
        <f t="shared" si="0"/>
        <v>8</v>
      </c>
      <c r="B17" s="200"/>
      <c r="C17" s="200"/>
      <c r="D17" s="200"/>
      <c r="E17" s="200"/>
      <c r="F17" s="200"/>
      <c r="G17" s="118"/>
      <c r="H17" s="200"/>
      <c r="I17" s="349"/>
    </row>
    <row r="18" spans="1:10">
      <c r="A18" s="199">
        <f t="shared" si="0"/>
        <v>9</v>
      </c>
      <c r="B18" s="200"/>
      <c r="C18" s="200"/>
      <c r="D18" s="200"/>
      <c r="E18" s="200"/>
      <c r="F18" s="200"/>
      <c r="G18" s="118"/>
      <c r="H18" s="200"/>
      <c r="I18" s="349"/>
    </row>
    <row r="19" spans="1:10" ht="15.75" thickBot="1">
      <c r="A19" s="159">
        <f t="shared" si="0"/>
        <v>10</v>
      </c>
      <c r="B19" s="201"/>
      <c r="C19" s="201"/>
      <c r="D19" s="201"/>
      <c r="E19" s="201"/>
      <c r="F19" s="201"/>
      <c r="G19" s="123"/>
      <c r="H19" s="201"/>
      <c r="I19" s="350"/>
    </row>
    <row r="20" spans="1:10" s="196" customFormat="1" ht="16.5" thickBot="1">
      <c r="A20" s="383"/>
      <c r="B20" s="125"/>
      <c r="C20" s="125"/>
      <c r="D20" s="125"/>
      <c r="E20" s="125"/>
      <c r="F20" s="125"/>
      <c r="G20" s="125"/>
      <c r="H20" s="128" t="str">
        <f>"Total "&amp;LEFT(A7,2)</f>
        <v>Total I9</v>
      </c>
      <c r="I20" s="129">
        <f>SUM(I10:I19)</f>
        <v>14</v>
      </c>
      <c r="J20" s="6"/>
    </row>
    <row r="22" spans="1:10"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B12" sqref="B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39" customHeight="1">
      <c r="A7" s="449" t="str">
        <f>'Descriere indicatori'!B13&amp;". "&amp;'Descriere indicatori'!C13</f>
        <v xml:space="preserve">I10. Studii in extenso apărute în volume colective publicate la edituri recunoscute în domeniu*, precum şi studiile aferente proiectelor* </v>
      </c>
      <c r="B7" s="449"/>
      <c r="C7" s="449"/>
      <c r="D7" s="449"/>
      <c r="E7" s="449"/>
      <c r="F7" s="449"/>
      <c r="G7" s="449"/>
      <c r="H7" s="449"/>
      <c r="I7" s="449"/>
    </row>
    <row r="8" spans="1:12" s="196" customFormat="1" ht="17.25" customHeight="1" thickBot="1">
      <c r="A8" s="38"/>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83" t="s">
        <v>108</v>
      </c>
    </row>
    <row r="10" spans="1:12" ht="30">
      <c r="A10" s="198">
        <v>1</v>
      </c>
      <c r="B10" s="112" t="s">
        <v>277</v>
      </c>
      <c r="C10" s="153" t="s">
        <v>299</v>
      </c>
      <c r="D10" s="252" t="s">
        <v>300</v>
      </c>
      <c r="E10" s="253"/>
      <c r="F10" s="153" t="s">
        <v>311</v>
      </c>
      <c r="G10" s="153" t="s">
        <v>310</v>
      </c>
      <c r="H10" s="153" t="s">
        <v>317</v>
      </c>
      <c r="I10" s="351">
        <v>28</v>
      </c>
      <c r="J10" s="210"/>
      <c r="K10" s="284" t="s">
        <v>160</v>
      </c>
      <c r="L10" s="400" t="s">
        <v>250</v>
      </c>
    </row>
    <row r="11" spans="1:12" ht="15.75">
      <c r="A11" s="254">
        <f>A10+1</f>
        <v>2</v>
      </c>
      <c r="B11" s="150" t="s">
        <v>277</v>
      </c>
      <c r="C11" s="175" t="s">
        <v>332</v>
      </c>
      <c r="D11" s="117" t="s">
        <v>312</v>
      </c>
      <c r="E11" s="190" t="s">
        <v>313</v>
      </c>
      <c r="F11" s="175" t="s">
        <v>314</v>
      </c>
      <c r="G11" s="175" t="s">
        <v>315</v>
      </c>
      <c r="H11" s="175" t="s">
        <v>316</v>
      </c>
      <c r="I11" s="343">
        <v>7</v>
      </c>
      <c r="J11" s="210"/>
      <c r="K11" s="57"/>
      <c r="L11" s="400" t="s">
        <v>251</v>
      </c>
    </row>
    <row r="12" spans="1:12">
      <c r="A12" s="254">
        <f t="shared" ref="A12:A19" si="0">A11+1</f>
        <v>3</v>
      </c>
      <c r="B12" s="150"/>
      <c r="C12" s="150"/>
      <c r="D12" s="150"/>
      <c r="E12" s="41"/>
      <c r="F12" s="118"/>
      <c r="G12" s="118"/>
      <c r="H12" s="118"/>
      <c r="I12" s="337"/>
    </row>
    <row r="13" spans="1:12">
      <c r="A13" s="254">
        <f t="shared" si="0"/>
        <v>4</v>
      </c>
      <c r="B13" s="117"/>
      <c r="C13" s="117"/>
      <c r="D13" s="150"/>
      <c r="E13" s="41"/>
      <c r="F13" s="118"/>
      <c r="G13" s="118"/>
      <c r="H13" s="118"/>
      <c r="I13" s="337"/>
    </row>
    <row r="14" spans="1:12">
      <c r="A14" s="254">
        <f t="shared" si="0"/>
        <v>5</v>
      </c>
      <c r="B14" s="150"/>
      <c r="C14" s="117"/>
      <c r="D14" s="117"/>
      <c r="E14" s="190"/>
      <c r="F14" s="118"/>
      <c r="G14" s="118"/>
      <c r="H14" s="118"/>
      <c r="I14" s="337"/>
    </row>
    <row r="15" spans="1:12">
      <c r="A15" s="254">
        <f t="shared" si="0"/>
        <v>6</v>
      </c>
      <c r="B15" s="174"/>
      <c r="C15" s="174"/>
      <c r="D15" s="174"/>
      <c r="E15" s="190"/>
      <c r="F15" s="118"/>
      <c r="G15" s="118"/>
      <c r="H15" s="118"/>
      <c r="I15" s="337"/>
    </row>
    <row r="16" spans="1:12">
      <c r="A16" s="254">
        <f t="shared" si="0"/>
        <v>7</v>
      </c>
      <c r="B16" s="174"/>
      <c r="C16" s="116"/>
      <c r="D16" s="174"/>
      <c r="E16" s="190"/>
      <c r="F16" s="118"/>
      <c r="G16" s="118"/>
      <c r="H16" s="118"/>
      <c r="I16" s="337"/>
    </row>
    <row r="17" spans="1:9">
      <c r="A17" s="254">
        <f t="shared" si="0"/>
        <v>8</v>
      </c>
      <c r="B17" s="174"/>
      <c r="C17" s="116"/>
      <c r="D17" s="174"/>
      <c r="E17" s="190"/>
      <c r="F17" s="118"/>
      <c r="G17" s="118"/>
      <c r="H17" s="118"/>
      <c r="I17" s="337"/>
    </row>
    <row r="18" spans="1:9">
      <c r="A18" s="254">
        <f t="shared" si="0"/>
        <v>9</v>
      </c>
      <c r="B18" s="190"/>
      <c r="C18" s="41"/>
      <c r="D18" s="41"/>
      <c r="E18" s="41"/>
      <c r="F18" s="118"/>
      <c r="G18" s="118"/>
      <c r="H18" s="118"/>
      <c r="I18" s="337"/>
    </row>
    <row r="19" spans="1:9" ht="15.75" thickBot="1">
      <c r="A19" s="255">
        <f t="shared" si="0"/>
        <v>10</v>
      </c>
      <c r="B19" s="160"/>
      <c r="C19" s="122"/>
      <c r="D19" s="122"/>
      <c r="E19" s="193"/>
      <c r="F19" s="123"/>
      <c r="G19" s="123"/>
      <c r="H19" s="123"/>
      <c r="I19" s="338"/>
    </row>
    <row r="20" spans="1:9" ht="15.75" thickBot="1">
      <c r="A20" s="383"/>
      <c r="B20" s="256"/>
      <c r="C20" s="158"/>
      <c r="D20" s="194"/>
      <c r="E20" s="194"/>
      <c r="F20" s="194"/>
      <c r="G20" s="194"/>
      <c r="H20" s="128" t="str">
        <f>"Total "&amp;LEFT(A7,3)</f>
        <v>Total I10</v>
      </c>
      <c r="I20" s="257">
        <f>SUM(I10:I19)</f>
        <v>35</v>
      </c>
    </row>
    <row r="21" spans="1:9">
      <c r="A21" s="22"/>
      <c r="B21" s="16"/>
      <c r="C21" s="18"/>
      <c r="D21" s="22"/>
    </row>
    <row r="22" spans="1:9"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row r="23" spans="1:9" ht="48" customHeight="1">
      <c r="A23"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8"/>
      <c r="C23" s="448"/>
      <c r="D23" s="448"/>
      <c r="E23" s="448"/>
      <c r="F23" s="448"/>
      <c r="G23" s="448"/>
      <c r="H23" s="448"/>
      <c r="I23" s="448"/>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6"/>
  <sheetViews>
    <sheetView topLeftCell="A7" workbookViewId="0">
      <selection activeCell="I15" sqref="I15"/>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c r="J6" s="39"/>
    </row>
    <row r="7" spans="1:12" ht="39" customHeight="1">
      <c r="A7" s="44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9"/>
      <c r="C7" s="449"/>
      <c r="D7" s="449"/>
      <c r="E7" s="449"/>
      <c r="F7" s="449"/>
      <c r="G7" s="449"/>
      <c r="H7" s="449"/>
      <c r="I7" s="449"/>
      <c r="J7" s="38"/>
    </row>
    <row r="8" spans="1:12" ht="19.5" customHeight="1" thickBot="1">
      <c r="A8" s="63"/>
      <c r="B8" s="63"/>
      <c r="C8" s="63"/>
      <c r="D8" s="63"/>
      <c r="E8" s="63"/>
      <c r="F8" s="63"/>
      <c r="G8" s="63"/>
      <c r="H8" s="63"/>
      <c r="I8" s="63"/>
      <c r="J8" s="38"/>
    </row>
    <row r="9" spans="1:12" ht="63" customHeight="1" thickBot="1">
      <c r="A9" s="243" t="s">
        <v>55</v>
      </c>
      <c r="B9" s="244" t="s">
        <v>83</v>
      </c>
      <c r="C9" s="245" t="s">
        <v>52</v>
      </c>
      <c r="D9" s="245" t="s">
        <v>134</v>
      </c>
      <c r="E9" s="244" t="s">
        <v>87</v>
      </c>
      <c r="F9" s="245" t="s">
        <v>53</v>
      </c>
      <c r="G9" s="245" t="s">
        <v>79</v>
      </c>
      <c r="H9" s="244" t="s">
        <v>54</v>
      </c>
      <c r="I9" s="251" t="s">
        <v>147</v>
      </c>
      <c r="J9" s="2"/>
      <c r="K9" s="283" t="s">
        <v>108</v>
      </c>
    </row>
    <row r="10" spans="1:12" ht="94.5">
      <c r="A10" s="65">
        <v>1</v>
      </c>
      <c r="B10" s="30" t="s">
        <v>277</v>
      </c>
      <c r="C10" s="52" t="s">
        <v>302</v>
      </c>
      <c r="D10" s="52" t="s">
        <v>303</v>
      </c>
      <c r="E10" s="64">
        <v>2015</v>
      </c>
      <c r="F10" s="64" t="s">
        <v>305</v>
      </c>
      <c r="G10" s="30" t="s">
        <v>304</v>
      </c>
      <c r="H10" s="30">
        <v>2</v>
      </c>
      <c r="I10" s="352">
        <v>15</v>
      </c>
      <c r="K10" s="284" t="s">
        <v>161</v>
      </c>
      <c r="L10" s="400" t="s">
        <v>252</v>
      </c>
    </row>
    <row r="11" spans="1:12" ht="78.75">
      <c r="A11" s="66">
        <f>A10+1</f>
        <v>2</v>
      </c>
      <c r="B11" s="21" t="s">
        <v>277</v>
      </c>
      <c r="C11" s="21" t="s">
        <v>306</v>
      </c>
      <c r="D11" s="21" t="s">
        <v>307</v>
      </c>
      <c r="E11" s="20">
        <v>2012</v>
      </c>
      <c r="F11" s="21" t="s">
        <v>308</v>
      </c>
      <c r="G11" s="21"/>
      <c r="H11" s="20">
        <v>2</v>
      </c>
      <c r="I11" s="353">
        <v>15</v>
      </c>
      <c r="K11" s="57"/>
    </row>
    <row r="12" spans="1:12" ht="78.75">
      <c r="A12" s="66">
        <f t="shared" ref="A12:A19" si="0">A11+1</f>
        <v>3</v>
      </c>
      <c r="B12" s="21" t="s">
        <v>277</v>
      </c>
      <c r="C12" s="21" t="s">
        <v>456</v>
      </c>
      <c r="D12" s="21" t="s">
        <v>457</v>
      </c>
      <c r="E12" s="20">
        <v>2022</v>
      </c>
      <c r="F12" s="20" t="s">
        <v>458</v>
      </c>
      <c r="G12" s="21" t="s">
        <v>459</v>
      </c>
      <c r="H12" s="20">
        <v>18</v>
      </c>
      <c r="I12" s="353">
        <v>10</v>
      </c>
    </row>
    <row r="13" spans="1:12" ht="47.25">
      <c r="A13" s="66">
        <f t="shared" si="0"/>
        <v>4</v>
      </c>
      <c r="B13" s="21" t="s">
        <v>277</v>
      </c>
      <c r="C13" s="21" t="s">
        <v>460</v>
      </c>
      <c r="D13" s="21" t="s">
        <v>463</v>
      </c>
      <c r="E13" s="21">
        <v>2019</v>
      </c>
      <c r="F13" s="20" t="s">
        <v>462</v>
      </c>
      <c r="G13" s="21" t="s">
        <v>461</v>
      </c>
      <c r="H13" s="21">
        <v>12</v>
      </c>
      <c r="I13" s="353">
        <v>10</v>
      </c>
    </row>
    <row r="14" spans="1:12" ht="63">
      <c r="A14" s="66">
        <f t="shared" si="0"/>
        <v>5</v>
      </c>
      <c r="B14" s="21" t="s">
        <v>277</v>
      </c>
      <c r="C14" s="21" t="s">
        <v>466</v>
      </c>
      <c r="D14" s="21" t="s">
        <v>465</v>
      </c>
      <c r="E14" s="21">
        <v>2019</v>
      </c>
      <c r="F14" s="21" t="s">
        <v>467</v>
      </c>
      <c r="G14" s="21" t="s">
        <v>441</v>
      </c>
      <c r="H14" s="21">
        <v>4</v>
      </c>
      <c r="I14" s="353">
        <v>10</v>
      </c>
    </row>
    <row r="15" spans="1:12" ht="15.75">
      <c r="A15" s="66">
        <f t="shared" si="0"/>
        <v>6</v>
      </c>
      <c r="B15" s="20"/>
      <c r="C15" s="21"/>
      <c r="D15" s="21"/>
      <c r="E15" s="20"/>
      <c r="F15" s="20"/>
      <c r="G15" s="20"/>
      <c r="H15" s="20"/>
      <c r="I15" s="353"/>
    </row>
    <row r="16" spans="1:12" ht="15.75">
      <c r="A16" s="66">
        <f t="shared" si="0"/>
        <v>7</v>
      </c>
      <c r="B16" s="20"/>
      <c r="C16" s="20"/>
      <c r="D16" s="21"/>
      <c r="E16" s="20"/>
      <c r="F16" s="20"/>
      <c r="G16" s="21"/>
      <c r="H16" s="20"/>
      <c r="I16" s="353"/>
    </row>
    <row r="17" spans="1:10" ht="15.75">
      <c r="A17" s="66">
        <f t="shared" si="0"/>
        <v>8</v>
      </c>
      <c r="B17" s="21"/>
      <c r="C17" s="21"/>
      <c r="D17" s="21"/>
      <c r="E17" s="20"/>
      <c r="F17" s="20"/>
      <c r="G17" s="21"/>
      <c r="H17" s="20"/>
      <c r="I17" s="353"/>
    </row>
    <row r="18" spans="1:10" ht="15.75">
      <c r="A18" s="66">
        <f t="shared" si="0"/>
        <v>9</v>
      </c>
      <c r="B18" s="21"/>
      <c r="C18" s="21"/>
      <c r="D18" s="21"/>
      <c r="E18" s="21"/>
      <c r="F18" s="28"/>
      <c r="G18" s="23"/>
      <c r="H18" s="21"/>
      <c r="I18" s="354"/>
      <c r="J18" s="24"/>
    </row>
    <row r="19" spans="1:10" ht="16.5" thickBot="1">
      <c r="A19" s="67">
        <f t="shared" si="0"/>
        <v>10</v>
      </c>
      <c r="B19" s="51"/>
      <c r="C19" s="68"/>
      <c r="D19" s="51"/>
      <c r="E19" s="51"/>
      <c r="F19" s="68"/>
      <c r="G19" s="68"/>
      <c r="H19" s="68"/>
      <c r="I19" s="355"/>
    </row>
    <row r="20" spans="1:10" ht="16.5" thickBot="1">
      <c r="A20" s="382"/>
      <c r="C20" s="22"/>
      <c r="D20" s="26"/>
      <c r="E20" s="18"/>
      <c r="H20" s="128" t="str">
        <f>"Total "&amp;LEFT(A7,4)</f>
        <v>Total I11a</v>
      </c>
      <c r="I20" s="404">
        <f>SUM(I10:I19)</f>
        <v>60</v>
      </c>
    </row>
    <row r="21" spans="1:10" ht="15.75">
      <c r="A21" s="55"/>
      <c r="C21" s="22"/>
      <c r="D21" s="27"/>
      <c r="E21" s="18"/>
    </row>
    <row r="22" spans="1:10">
      <c r="C22" s="22"/>
      <c r="D22" s="27"/>
      <c r="E22" s="18"/>
      <c r="F22" s="22"/>
      <c r="G22" s="22"/>
    </row>
    <row r="23" spans="1:10">
      <c r="C23" s="22"/>
      <c r="D23" s="26"/>
      <c r="E23" s="18"/>
      <c r="F23" s="22"/>
      <c r="G23" s="22"/>
    </row>
    <row r="24" spans="1:10">
      <c r="C24" s="22"/>
      <c r="D24" s="26"/>
      <c r="E24" s="18"/>
      <c r="F24" s="22"/>
      <c r="G24" s="22"/>
    </row>
    <row r="25" spans="1:10">
      <c r="C25" s="22"/>
      <c r="D25" s="26"/>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D11" sqref="D11"/>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7" t="str">
        <f>'Date initiale'!C3</f>
        <v>Universitatea de Arhitectură și Urbanism "Ion Mincu" București</v>
      </c>
      <c r="B1" s="277"/>
      <c r="C1" s="277"/>
      <c r="D1" s="17"/>
    </row>
    <row r="2" spans="1:11" ht="15.75">
      <c r="A2" s="277" t="str">
        <f>'Date initiale'!B4&amp;" "&amp;'Date initiale'!C4</f>
        <v>Facultatea ARHITECTURA</v>
      </c>
      <c r="B2" s="277"/>
      <c r="C2" s="277"/>
      <c r="D2" s="17"/>
    </row>
    <row r="3" spans="1:11" ht="15.75">
      <c r="A3" s="277" t="str">
        <f>'Date initiale'!B5&amp;" "&amp;'Date initiale'!C5</f>
        <v>Departamentul Sinteza de Proiectare</v>
      </c>
      <c r="B3" s="277"/>
      <c r="C3" s="277"/>
      <c r="D3" s="17"/>
    </row>
    <row r="4" spans="1:11">
      <c r="A4" s="125" t="str">
        <f>'Date initiale'!C6&amp;", "&amp;'Date initiale'!C7</f>
        <v>Eftenie Vlad, 25</v>
      </c>
      <c r="B4" s="125"/>
      <c r="C4" s="125"/>
    </row>
    <row r="5" spans="1:11" s="196" customFormat="1">
      <c r="A5" s="125"/>
      <c r="B5" s="125"/>
      <c r="C5" s="125"/>
    </row>
    <row r="6" spans="1:11" ht="15.75">
      <c r="A6" s="446" t="s">
        <v>110</v>
      </c>
      <c r="B6" s="446"/>
      <c r="C6" s="446"/>
      <c r="D6" s="446"/>
      <c r="E6" s="446"/>
      <c r="F6" s="446"/>
      <c r="G6" s="446"/>
      <c r="H6" s="446"/>
      <c r="I6" s="39"/>
      <c r="J6" s="39"/>
    </row>
    <row r="7" spans="1:11" ht="48" customHeight="1">
      <c r="A7" s="44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9"/>
      <c r="C7" s="449"/>
      <c r="D7" s="449"/>
      <c r="E7" s="449"/>
      <c r="F7" s="449"/>
      <c r="G7" s="449"/>
      <c r="H7" s="449"/>
      <c r="I7" s="197"/>
      <c r="J7" s="197"/>
    </row>
    <row r="8" spans="1:11" ht="21.75" customHeight="1" thickBot="1">
      <c r="A8" s="61"/>
      <c r="B8" s="61"/>
      <c r="C8" s="61"/>
      <c r="D8" s="61"/>
      <c r="E8" s="61"/>
      <c r="F8" s="61"/>
      <c r="G8" s="61"/>
      <c r="H8" s="61"/>
    </row>
    <row r="9" spans="1:11" ht="30.75" thickBot="1">
      <c r="A9" s="164" t="s">
        <v>55</v>
      </c>
      <c r="B9" s="230" t="s">
        <v>83</v>
      </c>
      <c r="C9" s="230" t="s">
        <v>136</v>
      </c>
      <c r="D9" s="230" t="s">
        <v>137</v>
      </c>
      <c r="E9" s="230" t="s">
        <v>75</v>
      </c>
      <c r="F9" s="230" t="s">
        <v>76</v>
      </c>
      <c r="G9" s="246" t="s">
        <v>135</v>
      </c>
      <c r="H9" s="251" t="s">
        <v>147</v>
      </c>
      <c r="J9" s="283" t="s">
        <v>108</v>
      </c>
    </row>
    <row r="10" spans="1:11" ht="60">
      <c r="A10" s="211">
        <v>1</v>
      </c>
      <c r="B10" s="132" t="s">
        <v>277</v>
      </c>
      <c r="C10" s="212" t="s">
        <v>499</v>
      </c>
      <c r="D10" s="213" t="s">
        <v>500</v>
      </c>
      <c r="E10" s="214">
        <v>2021</v>
      </c>
      <c r="F10" s="428" t="s">
        <v>494</v>
      </c>
      <c r="G10" s="215"/>
      <c r="H10" s="356">
        <v>10</v>
      </c>
      <c r="J10" s="284" t="s">
        <v>253</v>
      </c>
      <c r="K10" s="400" t="s">
        <v>256</v>
      </c>
    </row>
    <row r="11" spans="1:11">
      <c r="A11" s="216">
        <f>A10+1</f>
        <v>2</v>
      </c>
      <c r="B11" s="137"/>
      <c r="C11" s="137"/>
      <c r="D11" s="137"/>
      <c r="E11" s="137"/>
      <c r="F11" s="217"/>
      <c r="G11" s="218"/>
      <c r="H11" s="343"/>
      <c r="J11" s="284" t="s">
        <v>254</v>
      </c>
    </row>
    <row r="12" spans="1:11" ht="15.75">
      <c r="A12" s="216">
        <f t="shared" ref="A12:A19" si="0">A11+1</f>
        <v>3</v>
      </c>
      <c r="B12" s="220"/>
      <c r="C12" s="220"/>
      <c r="D12" s="220"/>
      <c r="E12" s="220"/>
      <c r="F12" s="221"/>
      <c r="G12" s="222"/>
      <c r="H12" s="357"/>
      <c r="I12" s="25"/>
      <c r="J12" s="284" t="s">
        <v>255</v>
      </c>
    </row>
    <row r="13" spans="1:11" ht="15.75">
      <c r="A13" s="216">
        <f t="shared" si="0"/>
        <v>4</v>
      </c>
      <c r="B13" s="137"/>
      <c r="C13" s="137"/>
      <c r="D13" s="137"/>
      <c r="E13" s="137"/>
      <c r="F13" s="217"/>
      <c r="G13" s="218"/>
      <c r="H13" s="343"/>
      <c r="I13" s="25"/>
    </row>
    <row r="14" spans="1:11" s="196" customFormat="1">
      <c r="A14" s="216">
        <f t="shared" si="0"/>
        <v>5</v>
      </c>
      <c r="B14" s="137"/>
      <c r="C14" s="137"/>
      <c r="D14" s="137"/>
      <c r="E14" s="137"/>
      <c r="F14" s="217"/>
      <c r="G14" s="218"/>
      <c r="H14" s="343"/>
    </row>
    <row r="15" spans="1:11" s="196" customFormat="1" ht="15.75">
      <c r="A15" s="216">
        <f t="shared" si="0"/>
        <v>6</v>
      </c>
      <c r="B15" s="137"/>
      <c r="C15" s="137"/>
      <c r="D15" s="137"/>
      <c r="E15" s="137"/>
      <c r="F15" s="217"/>
      <c r="G15" s="218"/>
      <c r="H15" s="343"/>
      <c r="I15" s="25"/>
    </row>
    <row r="16" spans="1:11" s="196" customFormat="1">
      <c r="A16" s="216">
        <f t="shared" si="0"/>
        <v>7</v>
      </c>
      <c r="B16" s="137"/>
      <c r="C16" s="137"/>
      <c r="D16" s="137"/>
      <c r="E16" s="137"/>
      <c r="F16" s="217"/>
      <c r="G16" s="218"/>
      <c r="H16" s="343"/>
    </row>
    <row r="17" spans="1:9" s="196" customFormat="1" ht="15.75">
      <c r="A17" s="216">
        <f t="shared" si="0"/>
        <v>8</v>
      </c>
      <c r="B17" s="220"/>
      <c r="C17" s="220"/>
      <c r="D17" s="220"/>
      <c r="E17" s="220"/>
      <c r="F17" s="221"/>
      <c r="G17" s="222"/>
      <c r="H17" s="357"/>
      <c r="I17" s="25"/>
    </row>
    <row r="18" spans="1:9" s="196" customFormat="1" ht="15.75">
      <c r="A18" s="216">
        <f t="shared" si="0"/>
        <v>9</v>
      </c>
      <c r="B18" s="137"/>
      <c r="C18" s="137"/>
      <c r="D18" s="137"/>
      <c r="E18" s="137"/>
      <c r="F18" s="217"/>
      <c r="G18" s="218"/>
      <c r="H18" s="343"/>
      <c r="I18" s="25"/>
    </row>
    <row r="19" spans="1:9" ht="15.75" thickBot="1">
      <c r="A19" s="223">
        <f t="shared" si="0"/>
        <v>10</v>
      </c>
      <c r="B19" s="144"/>
      <c r="C19" s="144"/>
      <c r="D19" s="144"/>
      <c r="E19" s="144"/>
      <c r="F19" s="224"/>
      <c r="G19" s="225"/>
      <c r="H19" s="358"/>
    </row>
    <row r="20" spans="1:9" ht="15.75" thickBot="1">
      <c r="A20" s="381"/>
      <c r="B20" s="227"/>
      <c r="C20" s="227"/>
      <c r="D20" s="227"/>
      <c r="E20" s="227"/>
      <c r="F20" s="228"/>
      <c r="G20" s="168" t="str">
        <f>"Total "&amp;LEFT(A7,4)</f>
        <v>Total I11b</v>
      </c>
      <c r="H20" s="292">
        <f>SUM(H10:H19)</f>
        <v>10</v>
      </c>
    </row>
    <row r="21" spans="1:9" ht="15.75">
      <c r="A21" s="29"/>
      <c r="B21" s="29"/>
      <c r="C21" s="29"/>
      <c r="D21" s="29"/>
      <c r="E21" s="29"/>
      <c r="F21" s="29"/>
      <c r="G21" s="29"/>
      <c r="H21"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44"/>
  <sheetViews>
    <sheetView topLeftCell="A16" workbookViewId="0">
      <selection activeCell="D35" sqref="D35"/>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7" t="str">
        <f>'Date initiale'!C3</f>
        <v>Universitatea de Arhitectură și Urbanism "Ion Mincu" București</v>
      </c>
      <c r="B1" s="277"/>
      <c r="C1" s="277"/>
    </row>
    <row r="2" spans="1:10">
      <c r="A2" s="277" t="str">
        <f>'Date initiale'!B4&amp;" "&amp;'Date initiale'!C4</f>
        <v>Facultatea ARHITECTURA</v>
      </c>
      <c r="B2" s="277"/>
      <c r="C2" s="277"/>
    </row>
    <row r="3" spans="1:10">
      <c r="A3" s="277" t="str">
        <f>'Date initiale'!B5&amp;" "&amp;'Date initiale'!C5</f>
        <v>Departamentul Sinteza de Proiectare</v>
      </c>
      <c r="B3" s="277"/>
      <c r="C3" s="277"/>
    </row>
    <row r="4" spans="1:10">
      <c r="A4" s="125" t="str">
        <f>'Date initiale'!C6&amp;", "&amp;'Date initiale'!C7</f>
        <v>Eftenie Vlad, 25</v>
      </c>
      <c r="B4" s="125"/>
      <c r="C4" s="125"/>
    </row>
    <row r="5" spans="1:10" s="196" customFormat="1">
      <c r="A5" s="125"/>
      <c r="B5" s="125"/>
      <c r="C5" s="125"/>
    </row>
    <row r="6" spans="1:10" ht="15.75">
      <c r="A6" s="451" t="s">
        <v>110</v>
      </c>
      <c r="B6" s="451"/>
      <c r="C6" s="451"/>
      <c r="D6" s="451"/>
      <c r="E6" s="451"/>
      <c r="F6" s="451"/>
      <c r="G6" s="451"/>
    </row>
    <row r="7" spans="1:10" ht="15.75">
      <c r="A7" s="449" t="str">
        <f>'Descriere indicatori'!B14&amp;"c. "&amp;'Descriere indicatori'!C16</f>
        <v>I11c. Susţinere comunicare publică în cadrul conferinţelor, colocviilor, seminariilor internaţionale/naţionale</v>
      </c>
      <c r="B7" s="449"/>
      <c r="C7" s="449"/>
      <c r="D7" s="449"/>
      <c r="E7" s="449"/>
      <c r="F7" s="449"/>
      <c r="G7" s="449"/>
      <c r="H7" s="197"/>
    </row>
    <row r="8" spans="1:10" s="196" customFormat="1" ht="16.5" thickBot="1">
      <c r="A8" s="195"/>
      <c r="B8" s="195"/>
      <c r="C8" s="195"/>
      <c r="D8" s="195"/>
      <c r="E8" s="195"/>
      <c r="F8" s="195"/>
      <c r="G8" s="195"/>
      <c r="H8" s="195"/>
    </row>
    <row r="9" spans="1:10" ht="30.75" thickBot="1">
      <c r="A9" s="164" t="s">
        <v>55</v>
      </c>
      <c r="B9" s="230" t="s">
        <v>83</v>
      </c>
      <c r="C9" s="230" t="s">
        <v>73</v>
      </c>
      <c r="D9" s="230" t="s">
        <v>74</v>
      </c>
      <c r="E9" s="230" t="s">
        <v>75</v>
      </c>
      <c r="F9" s="230" t="s">
        <v>76</v>
      </c>
      <c r="G9" s="251" t="s">
        <v>147</v>
      </c>
      <c r="I9" s="283" t="s">
        <v>108</v>
      </c>
    </row>
    <row r="10" spans="1:10" ht="75">
      <c r="A10" s="232">
        <v>1</v>
      </c>
      <c r="B10" s="212" t="s">
        <v>277</v>
      </c>
      <c r="C10" s="405" t="s">
        <v>319</v>
      </c>
      <c r="D10" s="233" t="s">
        <v>322</v>
      </c>
      <c r="E10" s="214">
        <v>2006</v>
      </c>
      <c r="F10" s="214" t="s">
        <v>318</v>
      </c>
      <c r="G10" s="356">
        <v>5</v>
      </c>
      <c r="I10" s="284" t="s">
        <v>163</v>
      </c>
      <c r="J10" s="400" t="s">
        <v>257</v>
      </c>
    </row>
    <row r="11" spans="1:10" ht="30">
      <c r="A11" s="234">
        <f>A10+1</f>
        <v>2</v>
      </c>
      <c r="B11" s="141" t="s">
        <v>277</v>
      </c>
      <c r="C11" s="406" t="s">
        <v>320</v>
      </c>
      <c r="D11" s="235" t="s">
        <v>321</v>
      </c>
      <c r="E11" s="236">
        <v>2007</v>
      </c>
      <c r="F11" s="237" t="s">
        <v>318</v>
      </c>
      <c r="G11" s="359">
        <v>5</v>
      </c>
    </row>
    <row r="12" spans="1:10" ht="45">
      <c r="A12" s="234">
        <f t="shared" ref="A12:A26" si="0">A11+1</f>
        <v>3</v>
      </c>
      <c r="B12" s="141" t="s">
        <v>277</v>
      </c>
      <c r="C12" s="407" t="s">
        <v>323</v>
      </c>
      <c r="D12" s="236" t="s">
        <v>324</v>
      </c>
      <c r="E12" s="236">
        <v>2008</v>
      </c>
      <c r="F12" s="237" t="s">
        <v>318</v>
      </c>
      <c r="G12" s="359">
        <v>5</v>
      </c>
    </row>
    <row r="13" spans="1:10" ht="45">
      <c r="A13" s="234">
        <f t="shared" si="0"/>
        <v>4</v>
      </c>
      <c r="B13" s="137" t="s">
        <v>277</v>
      </c>
      <c r="C13" s="137" t="s">
        <v>326</v>
      </c>
      <c r="D13" s="137" t="s">
        <v>325</v>
      </c>
      <c r="E13" s="137">
        <v>2009</v>
      </c>
      <c r="F13" s="137" t="s">
        <v>318</v>
      </c>
      <c r="G13" s="343">
        <v>5</v>
      </c>
    </row>
    <row r="14" spans="1:10" ht="45">
      <c r="A14" s="234">
        <f t="shared" si="0"/>
        <v>5</v>
      </c>
      <c r="B14" s="137" t="s">
        <v>277</v>
      </c>
      <c r="C14" s="137" t="s">
        <v>327</v>
      </c>
      <c r="D14" s="137" t="s">
        <v>328</v>
      </c>
      <c r="E14" s="137">
        <v>2010</v>
      </c>
      <c r="F14" s="137" t="s">
        <v>318</v>
      </c>
      <c r="G14" s="343">
        <v>5</v>
      </c>
    </row>
    <row r="15" spans="1:10" ht="30">
      <c r="A15" s="234">
        <f t="shared" si="0"/>
        <v>6</v>
      </c>
      <c r="B15" s="137" t="s">
        <v>277</v>
      </c>
      <c r="C15" s="137" t="s">
        <v>329</v>
      </c>
      <c r="D15" s="137" t="s">
        <v>330</v>
      </c>
      <c r="E15" s="137">
        <v>2014</v>
      </c>
      <c r="F15" s="408" t="s">
        <v>331</v>
      </c>
      <c r="G15" s="343">
        <v>5</v>
      </c>
    </row>
    <row r="16" spans="1:10" s="196" customFormat="1" ht="30">
      <c r="A16" s="234">
        <f>A15+1</f>
        <v>7</v>
      </c>
      <c r="B16" s="137" t="s">
        <v>277</v>
      </c>
      <c r="C16" s="137" t="s">
        <v>336</v>
      </c>
      <c r="D16" s="137" t="s">
        <v>337</v>
      </c>
      <c r="E16" s="137">
        <v>2005</v>
      </c>
      <c r="F16" s="408" t="s">
        <v>334</v>
      </c>
      <c r="G16" s="343">
        <v>3</v>
      </c>
    </row>
    <row r="17" spans="1:7" s="196" customFormat="1" ht="30">
      <c r="A17" s="234">
        <f t="shared" si="0"/>
        <v>8</v>
      </c>
      <c r="B17" s="137" t="s">
        <v>277</v>
      </c>
      <c r="C17" s="137" t="s">
        <v>338</v>
      </c>
      <c r="D17" s="137" t="s">
        <v>339</v>
      </c>
      <c r="E17" s="137">
        <v>2012</v>
      </c>
      <c r="F17" s="408" t="s">
        <v>334</v>
      </c>
      <c r="G17" s="343">
        <v>3</v>
      </c>
    </row>
    <row r="18" spans="1:7" ht="45">
      <c r="A18" s="234">
        <f t="shared" si="0"/>
        <v>9</v>
      </c>
      <c r="B18" s="137" t="s">
        <v>277</v>
      </c>
      <c r="C18" s="137" t="s">
        <v>335</v>
      </c>
      <c r="D18" s="137" t="s">
        <v>333</v>
      </c>
      <c r="E18" s="137">
        <v>2012</v>
      </c>
      <c r="F18" s="137" t="s">
        <v>334</v>
      </c>
      <c r="G18" s="343">
        <v>3</v>
      </c>
    </row>
    <row r="19" spans="1:7" s="196" customFormat="1" ht="45">
      <c r="A19" s="234">
        <f t="shared" si="0"/>
        <v>10</v>
      </c>
      <c r="B19" s="137" t="s">
        <v>277</v>
      </c>
      <c r="C19" s="137" t="s">
        <v>340</v>
      </c>
      <c r="D19" s="137" t="s">
        <v>341</v>
      </c>
      <c r="E19" s="137">
        <v>2013</v>
      </c>
      <c r="F19" s="137" t="s">
        <v>318</v>
      </c>
      <c r="G19" s="343">
        <v>3</v>
      </c>
    </row>
    <row r="20" spans="1:7" s="196" customFormat="1">
      <c r="A20" s="234">
        <f>A19+1</f>
        <v>11</v>
      </c>
      <c r="B20" s="137" t="s">
        <v>277</v>
      </c>
      <c r="C20" s="137" t="s">
        <v>342</v>
      </c>
      <c r="D20" s="137" t="s">
        <v>343</v>
      </c>
      <c r="E20" s="137">
        <v>2013</v>
      </c>
      <c r="F20" s="137" t="s">
        <v>318</v>
      </c>
      <c r="G20" s="343">
        <v>5</v>
      </c>
    </row>
    <row r="21" spans="1:7" s="196" customFormat="1" ht="30">
      <c r="A21" s="234">
        <f>A20+1</f>
        <v>12</v>
      </c>
      <c r="B21" s="137" t="s">
        <v>277</v>
      </c>
      <c r="C21" s="137" t="s">
        <v>345</v>
      </c>
      <c r="D21" s="137" t="s">
        <v>333</v>
      </c>
      <c r="E21" s="137">
        <v>2015</v>
      </c>
      <c r="F21" s="137" t="s">
        <v>334</v>
      </c>
      <c r="G21" s="343">
        <v>5</v>
      </c>
    </row>
    <row r="22" spans="1:7" s="196" customFormat="1" ht="30">
      <c r="A22" s="234">
        <f t="shared" si="0"/>
        <v>13</v>
      </c>
      <c r="B22" s="137" t="s">
        <v>277</v>
      </c>
      <c r="C22" s="137" t="s">
        <v>346</v>
      </c>
      <c r="D22" s="137" t="s">
        <v>344</v>
      </c>
      <c r="E22" s="137">
        <v>2017</v>
      </c>
      <c r="F22" s="137" t="s">
        <v>318</v>
      </c>
      <c r="G22" s="343">
        <v>3</v>
      </c>
    </row>
    <row r="23" spans="1:7" s="196" customFormat="1" ht="30">
      <c r="A23" s="234">
        <f t="shared" si="0"/>
        <v>14</v>
      </c>
      <c r="B23" s="137" t="s">
        <v>277</v>
      </c>
      <c r="C23" s="137" t="s">
        <v>346</v>
      </c>
      <c r="D23" s="137" t="s">
        <v>344</v>
      </c>
      <c r="E23" s="137">
        <v>2018</v>
      </c>
      <c r="F23" s="137" t="s">
        <v>318</v>
      </c>
      <c r="G23" s="343">
        <v>3</v>
      </c>
    </row>
    <row r="24" spans="1:7" s="196" customFormat="1" ht="30">
      <c r="A24" s="234">
        <f t="shared" si="0"/>
        <v>15</v>
      </c>
      <c r="B24" s="137" t="s">
        <v>277</v>
      </c>
      <c r="C24" s="137" t="s">
        <v>409</v>
      </c>
      <c r="D24" s="137" t="s">
        <v>410</v>
      </c>
      <c r="E24" s="137">
        <v>2018</v>
      </c>
      <c r="F24" s="137" t="s">
        <v>318</v>
      </c>
      <c r="G24" s="343">
        <v>3</v>
      </c>
    </row>
    <row r="25" spans="1:7" ht="30">
      <c r="A25" s="234">
        <f t="shared" si="0"/>
        <v>16</v>
      </c>
      <c r="B25" s="137" t="s">
        <v>277</v>
      </c>
      <c r="C25" s="137" t="s">
        <v>411</v>
      </c>
      <c r="D25" s="137" t="s">
        <v>412</v>
      </c>
      <c r="E25" s="137">
        <v>2018</v>
      </c>
      <c r="F25" s="137" t="s">
        <v>334</v>
      </c>
      <c r="G25" s="343">
        <v>3</v>
      </c>
    </row>
    <row r="26" spans="1:7" ht="30">
      <c r="A26" s="234">
        <f t="shared" si="0"/>
        <v>17</v>
      </c>
      <c r="B26" s="137" t="s">
        <v>277</v>
      </c>
      <c r="C26" s="137" t="s">
        <v>420</v>
      </c>
      <c r="D26" s="137" t="s">
        <v>421</v>
      </c>
      <c r="E26" s="137">
        <v>2006</v>
      </c>
      <c r="F26" s="137" t="s">
        <v>334</v>
      </c>
      <c r="G26" s="343">
        <v>3</v>
      </c>
    </row>
    <row r="27" spans="1:7" s="196" customFormat="1" ht="30">
      <c r="A27" s="234">
        <v>18</v>
      </c>
      <c r="B27" s="422" t="s">
        <v>277</v>
      </c>
      <c r="C27" s="422" t="s">
        <v>424</v>
      </c>
      <c r="D27" s="422" t="s">
        <v>422</v>
      </c>
      <c r="E27" s="422">
        <v>2008</v>
      </c>
      <c r="F27" s="422" t="s">
        <v>423</v>
      </c>
      <c r="G27" s="423">
        <v>3</v>
      </c>
    </row>
    <row r="28" spans="1:7" s="196" customFormat="1" ht="30">
      <c r="A28" s="234">
        <v>19</v>
      </c>
      <c r="B28" s="422" t="s">
        <v>277</v>
      </c>
      <c r="C28" s="422" t="s">
        <v>425</v>
      </c>
      <c r="D28" s="422" t="s">
        <v>426</v>
      </c>
      <c r="E28" s="422">
        <v>2011</v>
      </c>
      <c r="F28" s="422" t="s">
        <v>334</v>
      </c>
      <c r="G28" s="423">
        <v>9</v>
      </c>
    </row>
    <row r="29" spans="1:7" s="196" customFormat="1" ht="30">
      <c r="A29" s="234">
        <v>20</v>
      </c>
      <c r="B29" s="422" t="s">
        <v>277</v>
      </c>
      <c r="C29" s="422" t="s">
        <v>427</v>
      </c>
      <c r="D29" s="422" t="s">
        <v>428</v>
      </c>
      <c r="E29" s="422">
        <v>2013</v>
      </c>
      <c r="F29" s="422" t="s">
        <v>318</v>
      </c>
      <c r="G29" s="423">
        <v>3</v>
      </c>
    </row>
    <row r="30" spans="1:7" s="196" customFormat="1" ht="30">
      <c r="A30" s="234">
        <v>21</v>
      </c>
      <c r="B30" s="422" t="s">
        <v>277</v>
      </c>
      <c r="C30" s="422" t="s">
        <v>429</v>
      </c>
      <c r="D30" s="422" t="s">
        <v>430</v>
      </c>
      <c r="E30" s="422">
        <v>2013</v>
      </c>
      <c r="F30" s="422" t="s">
        <v>318</v>
      </c>
      <c r="G30" s="423">
        <v>3</v>
      </c>
    </row>
    <row r="31" spans="1:7" s="196" customFormat="1" ht="30">
      <c r="A31" s="234">
        <v>22</v>
      </c>
      <c r="B31" s="422" t="s">
        <v>277</v>
      </c>
      <c r="C31" s="422" t="s">
        <v>431</v>
      </c>
      <c r="D31" s="422" t="s">
        <v>432</v>
      </c>
      <c r="E31" s="422">
        <v>2014</v>
      </c>
      <c r="F31" s="422" t="s">
        <v>334</v>
      </c>
      <c r="G31" s="423">
        <v>3</v>
      </c>
    </row>
    <row r="32" spans="1:7" s="196" customFormat="1">
      <c r="A32" s="234">
        <v>23</v>
      </c>
      <c r="B32" s="422" t="s">
        <v>277</v>
      </c>
      <c r="C32" s="422" t="s">
        <v>433</v>
      </c>
      <c r="D32" s="422" t="s">
        <v>434</v>
      </c>
      <c r="E32" s="422">
        <v>2014</v>
      </c>
      <c r="F32" s="422" t="s">
        <v>318</v>
      </c>
      <c r="G32" s="423">
        <v>3</v>
      </c>
    </row>
    <row r="33" spans="1:7" s="196" customFormat="1">
      <c r="A33" s="234">
        <v>24</v>
      </c>
      <c r="B33" s="422" t="s">
        <v>277</v>
      </c>
      <c r="C33" s="422" t="s">
        <v>447</v>
      </c>
      <c r="D33" s="422" t="s">
        <v>448</v>
      </c>
      <c r="E33" s="422">
        <v>2020</v>
      </c>
      <c r="F33" s="422" t="s">
        <v>449</v>
      </c>
      <c r="G33" s="423">
        <v>5</v>
      </c>
    </row>
    <row r="34" spans="1:7" s="196" customFormat="1">
      <c r="A34" s="234">
        <v>25</v>
      </c>
      <c r="B34" s="422" t="s">
        <v>277</v>
      </c>
      <c r="C34" s="422" t="s">
        <v>450</v>
      </c>
      <c r="D34" s="422" t="s">
        <v>451</v>
      </c>
      <c r="E34" s="422">
        <v>2020</v>
      </c>
      <c r="F34" s="422" t="s">
        <v>334</v>
      </c>
      <c r="G34" s="423">
        <v>5</v>
      </c>
    </row>
    <row r="35" spans="1:7" s="196" customFormat="1" ht="30">
      <c r="A35" s="234">
        <v>26</v>
      </c>
      <c r="B35" s="422" t="s">
        <v>277</v>
      </c>
      <c r="C35" s="422" t="s">
        <v>522</v>
      </c>
      <c r="D35" s="422" t="s">
        <v>452</v>
      </c>
      <c r="E35" s="422">
        <v>2021</v>
      </c>
      <c r="F35" s="422" t="s">
        <v>334</v>
      </c>
      <c r="G35" s="423">
        <v>3</v>
      </c>
    </row>
    <row r="36" spans="1:7" s="196" customFormat="1">
      <c r="A36" s="234">
        <v>27</v>
      </c>
      <c r="B36" s="422" t="s">
        <v>277</v>
      </c>
      <c r="C36" s="422" t="s">
        <v>520</v>
      </c>
      <c r="D36" s="422" t="s">
        <v>521</v>
      </c>
      <c r="E36" s="422">
        <v>2022</v>
      </c>
      <c r="F36" s="422" t="s">
        <v>494</v>
      </c>
      <c r="G36" s="423">
        <v>3</v>
      </c>
    </row>
    <row r="37" spans="1:7" ht="15.75" thickBot="1">
      <c r="A37" s="234"/>
      <c r="B37" s="144"/>
      <c r="C37" s="239"/>
      <c r="D37" s="240"/>
      <c r="E37" s="144"/>
      <c r="F37" s="241"/>
      <c r="G37" s="358"/>
    </row>
    <row r="38" spans="1:7" ht="15.75" thickBot="1">
      <c r="A38" s="376"/>
      <c r="B38" s="228"/>
      <c r="C38" s="228"/>
      <c r="D38" s="242"/>
      <c r="E38" s="228"/>
      <c r="F38" s="168" t="str">
        <f>"Total "&amp;LEFT(A7,4)</f>
        <v>Total I11c</v>
      </c>
      <c r="G38" s="169">
        <f>SUM(G10:G37)</f>
        <v>107</v>
      </c>
    </row>
    <row r="39" spans="1:7">
      <c r="D39" s="34"/>
    </row>
    <row r="40" spans="1:7">
      <c r="D40" s="34"/>
    </row>
    <row r="41" spans="1:7">
      <c r="B41" s="34"/>
      <c r="D41" s="34"/>
    </row>
    <row r="42" spans="1:7">
      <c r="B42" s="34"/>
      <c r="D42" s="34"/>
    </row>
    <row r="43" spans="1:7">
      <c r="B43" s="18"/>
      <c r="D43" s="18"/>
    </row>
    <row r="44" spans="1:7">
      <c r="B4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D13" sqref="D13"/>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7" t="str">
        <f>'Date initiale'!C3</f>
        <v>Universitatea de Arhitectură și Urbanism "Ion Mincu" București</v>
      </c>
      <c r="B1" s="277"/>
      <c r="C1" s="277"/>
      <c r="D1" s="17"/>
      <c r="E1" s="17"/>
      <c r="F1" s="17"/>
    </row>
    <row r="2" spans="1:11" ht="15.75">
      <c r="A2" s="277" t="str">
        <f>'Date initiale'!B4&amp;" "&amp;'Date initiale'!C4</f>
        <v>Facultatea ARHITECTURA</v>
      </c>
      <c r="B2" s="277"/>
      <c r="C2" s="277"/>
      <c r="D2" s="17"/>
      <c r="E2" s="17"/>
      <c r="F2" s="17"/>
    </row>
    <row r="3" spans="1:11" ht="15.75">
      <c r="A3" s="277" t="str">
        <f>'Date initiale'!B5&amp;" "&amp;'Date initiale'!C5</f>
        <v>Departamentul Sinteza de Proiectare</v>
      </c>
      <c r="B3" s="277"/>
      <c r="C3" s="277"/>
      <c r="D3" s="17"/>
      <c r="E3" s="17"/>
      <c r="F3" s="17"/>
    </row>
    <row r="4" spans="1:11" ht="15.75">
      <c r="A4" s="278" t="str">
        <f>'Date initiale'!C6&amp;", "&amp;'Date initiale'!C7</f>
        <v>Eftenie Vlad, 25</v>
      </c>
      <c r="B4" s="278"/>
      <c r="C4" s="278"/>
      <c r="D4" s="17"/>
      <c r="E4" s="17"/>
      <c r="F4" s="17"/>
    </row>
    <row r="5" spans="1:11" s="196" customFormat="1" ht="15.75">
      <c r="A5" s="278"/>
      <c r="B5" s="278"/>
      <c r="C5" s="278"/>
      <c r="D5" s="17"/>
      <c r="E5" s="17"/>
      <c r="F5" s="17"/>
    </row>
    <row r="6" spans="1:11" ht="15.75">
      <c r="A6" s="446" t="s">
        <v>110</v>
      </c>
      <c r="B6" s="446"/>
      <c r="C6" s="446"/>
      <c r="D6" s="446"/>
      <c r="E6" s="446"/>
      <c r="F6" s="446"/>
      <c r="G6" s="446"/>
      <c r="H6" s="446"/>
    </row>
    <row r="7" spans="1:11" ht="50.25" customHeight="1">
      <c r="A7" s="44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9"/>
      <c r="C7" s="449"/>
      <c r="D7" s="449"/>
      <c r="E7" s="449"/>
      <c r="F7" s="449"/>
      <c r="G7" s="449"/>
      <c r="H7" s="449"/>
      <c r="I7" s="32"/>
      <c r="K7" s="32"/>
    </row>
    <row r="8" spans="1:11" ht="16.5" thickBot="1">
      <c r="A8" s="54"/>
      <c r="B8" s="54"/>
      <c r="C8" s="54"/>
      <c r="D8" s="54"/>
      <c r="E8" s="54"/>
      <c r="F8" s="54"/>
      <c r="G8" s="54"/>
      <c r="H8" s="54"/>
    </row>
    <row r="9" spans="1:11" ht="46.5" customHeight="1" thickBot="1">
      <c r="A9" s="202" t="s">
        <v>55</v>
      </c>
      <c r="B9" s="230" t="s">
        <v>72</v>
      </c>
      <c r="C9" s="250" t="s">
        <v>70</v>
      </c>
      <c r="D9" s="250" t="s">
        <v>71</v>
      </c>
      <c r="E9" s="230" t="s">
        <v>139</v>
      </c>
      <c r="F9" s="230" t="s">
        <v>138</v>
      </c>
      <c r="G9" s="250" t="s">
        <v>87</v>
      </c>
      <c r="H9" s="251" t="s">
        <v>147</v>
      </c>
      <c r="J9" s="283" t="s">
        <v>108</v>
      </c>
    </row>
    <row r="10" spans="1:11" ht="60">
      <c r="A10" s="211">
        <v>1</v>
      </c>
      <c r="B10" s="132"/>
      <c r="C10" s="132" t="s">
        <v>471</v>
      </c>
      <c r="D10" s="132" t="s">
        <v>468</v>
      </c>
      <c r="E10" s="132" t="s">
        <v>469</v>
      </c>
      <c r="F10" s="132" t="s">
        <v>352</v>
      </c>
      <c r="G10" s="132" t="s">
        <v>470</v>
      </c>
      <c r="H10" s="360">
        <v>20</v>
      </c>
      <c r="J10" s="284" t="s">
        <v>164</v>
      </c>
      <c r="K10" s="400" t="s">
        <v>258</v>
      </c>
    </row>
    <row r="11" spans="1:11" ht="45">
      <c r="A11" s="248">
        <f>A10+1</f>
        <v>2</v>
      </c>
      <c r="B11" s="137"/>
      <c r="C11" s="137" t="s">
        <v>502</v>
      </c>
      <c r="D11" s="137" t="s">
        <v>503</v>
      </c>
      <c r="E11" s="137" t="s">
        <v>469</v>
      </c>
      <c r="F11" s="137" t="s">
        <v>352</v>
      </c>
      <c r="G11" s="137" t="s">
        <v>501</v>
      </c>
      <c r="H11" s="343">
        <v>20</v>
      </c>
      <c r="J11" s="57"/>
    </row>
    <row r="12" spans="1:11" ht="60">
      <c r="A12" s="248">
        <f t="shared" ref="A12:A19" si="0">A11+1</f>
        <v>3</v>
      </c>
      <c r="B12" s="137"/>
      <c r="C12" s="137" t="s">
        <v>515</v>
      </c>
      <c r="D12" s="137" t="s">
        <v>489</v>
      </c>
      <c r="E12" s="137" t="s">
        <v>490</v>
      </c>
      <c r="F12" s="137" t="s">
        <v>371</v>
      </c>
      <c r="G12" s="137">
        <v>2022</v>
      </c>
      <c r="H12" s="343">
        <v>30</v>
      </c>
    </row>
    <row r="13" spans="1:11">
      <c r="A13" s="248">
        <f>A12+1</f>
        <v>4</v>
      </c>
      <c r="B13" s="217"/>
      <c r="C13" s="137"/>
      <c r="D13" s="137"/>
      <c r="E13" s="137"/>
      <c r="F13" s="137"/>
      <c r="G13" s="137"/>
      <c r="H13" s="343"/>
    </row>
    <row r="14" spans="1:11">
      <c r="A14" s="248">
        <f t="shared" si="0"/>
        <v>5</v>
      </c>
      <c r="B14" s="217"/>
      <c r="C14" s="137"/>
      <c r="D14" s="137"/>
      <c r="E14" s="137"/>
      <c r="F14" s="137"/>
      <c r="G14" s="137"/>
      <c r="H14" s="343"/>
    </row>
    <row r="15" spans="1:11">
      <c r="A15" s="248">
        <f t="shared" si="0"/>
        <v>6</v>
      </c>
      <c r="B15" s="137"/>
      <c r="C15" s="137"/>
      <c r="D15" s="137"/>
      <c r="E15" s="137"/>
      <c r="F15" s="137"/>
      <c r="G15" s="137"/>
      <c r="H15" s="343"/>
    </row>
    <row r="16" spans="1:11" s="196" customFormat="1">
      <c r="A16" s="248">
        <f t="shared" si="0"/>
        <v>7</v>
      </c>
      <c r="B16" s="217"/>
      <c r="C16" s="137"/>
      <c r="D16" s="137"/>
      <c r="E16" s="137"/>
      <c r="F16" s="137"/>
      <c r="G16" s="137"/>
      <c r="H16" s="343"/>
    </row>
    <row r="17" spans="1:8" s="196" customFormat="1">
      <c r="A17" s="248">
        <f t="shared" si="0"/>
        <v>8</v>
      </c>
      <c r="B17" s="137"/>
      <c r="C17" s="137"/>
      <c r="D17" s="137"/>
      <c r="E17" s="137"/>
      <c r="F17" s="137"/>
      <c r="G17" s="137"/>
      <c r="H17" s="343"/>
    </row>
    <row r="18" spans="1:8">
      <c r="A18" s="249">
        <f t="shared" si="0"/>
        <v>9</v>
      </c>
      <c r="B18" s="217"/>
      <c r="C18" s="137"/>
      <c r="D18" s="137"/>
      <c r="E18" s="137"/>
      <c r="F18" s="137"/>
      <c r="G18" s="137"/>
      <c r="H18" s="348"/>
    </row>
    <row r="19" spans="1:8" ht="15.75" thickBot="1">
      <c r="A19" s="238">
        <f t="shared" si="0"/>
        <v>10</v>
      </c>
      <c r="B19" s="241"/>
      <c r="C19" s="239"/>
      <c r="D19" s="144"/>
      <c r="E19" s="144"/>
      <c r="F19" s="144"/>
      <c r="G19" s="144"/>
      <c r="H19" s="358"/>
    </row>
    <row r="20" spans="1:8" ht="15.75" thickBot="1">
      <c r="A20" s="376"/>
      <c r="B20" s="228"/>
      <c r="C20" s="228"/>
      <c r="D20" s="228"/>
      <c r="E20" s="228"/>
      <c r="F20" s="228"/>
      <c r="G20" s="168" t="str">
        <f>"Total "&amp;LEFT(A7,3)</f>
        <v>Total I12</v>
      </c>
      <c r="H20" s="169">
        <f>SUM(H10:H19)</f>
        <v>70</v>
      </c>
    </row>
    <row r="22" spans="1:8"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7" sqref="C7"/>
    </sheetView>
  </sheetViews>
  <sheetFormatPr defaultRowHeight="15"/>
  <cols>
    <col min="1" max="1" width="9.140625" style="196"/>
    <col min="2" max="2" width="28.5703125" customWidth="1"/>
    <col min="3" max="3" width="39" customWidth="1"/>
  </cols>
  <sheetData>
    <row r="1" spans="2:3">
      <c r="B1" s="90" t="s">
        <v>101</v>
      </c>
    </row>
    <row r="3" spans="2:3" ht="31.5">
      <c r="B3" s="387" t="s">
        <v>91</v>
      </c>
      <c r="C3" s="73" t="s">
        <v>102</v>
      </c>
    </row>
    <row r="4" spans="2:3" ht="15.75">
      <c r="B4" s="387" t="s">
        <v>92</v>
      </c>
      <c r="C4" s="391" t="s">
        <v>51</v>
      </c>
    </row>
    <row r="5" spans="2:3" ht="15.75">
      <c r="B5" s="387" t="s">
        <v>93</v>
      </c>
      <c r="C5" s="391" t="s">
        <v>272</v>
      </c>
    </row>
    <row r="6" spans="2:3" ht="15.75">
      <c r="B6" s="388" t="s">
        <v>96</v>
      </c>
      <c r="C6" s="391" t="s">
        <v>273</v>
      </c>
    </row>
    <row r="7" spans="2:3" ht="15.75">
      <c r="B7" s="387" t="s">
        <v>176</v>
      </c>
      <c r="C7" s="391">
        <v>25</v>
      </c>
    </row>
    <row r="8" spans="2:3" ht="15.75">
      <c r="B8" s="387" t="s">
        <v>105</v>
      </c>
      <c r="C8" s="391" t="s">
        <v>525</v>
      </c>
    </row>
    <row r="9" spans="2:3" ht="15.75">
      <c r="B9" s="389" t="s">
        <v>95</v>
      </c>
      <c r="C9" s="392" t="s">
        <v>524</v>
      </c>
    </row>
    <row r="10" spans="2:3" ht="15" customHeight="1">
      <c r="B10" s="389" t="s">
        <v>94</v>
      </c>
      <c r="C10" s="393"/>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22"/>
  <sheetViews>
    <sheetView workbookViewId="0">
      <selection activeCell="D14" sqref="D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7" t="str">
        <f>'Date initiale'!C3</f>
        <v>Universitatea de Arhitectură și Urbanism "Ion Mincu" București</v>
      </c>
      <c r="B1" s="277"/>
      <c r="C1" s="277"/>
      <c r="D1" s="17"/>
    </row>
    <row r="2" spans="1:11" ht="15.75">
      <c r="A2" s="277" t="str">
        <f>'Date initiale'!B4&amp;" "&amp;'Date initiale'!C4</f>
        <v>Facultatea ARHITECTURA</v>
      </c>
      <c r="B2" s="277"/>
      <c r="C2" s="277"/>
      <c r="D2" s="17"/>
    </row>
    <row r="3" spans="1:11" ht="15.75">
      <c r="A3" s="277" t="str">
        <f>'Date initiale'!B5&amp;" "&amp;'Date initiale'!C5</f>
        <v>Departamentul Sinteza de Proiectare</v>
      </c>
      <c r="B3" s="277"/>
      <c r="C3" s="277"/>
      <c r="D3" s="17"/>
    </row>
    <row r="4" spans="1:11">
      <c r="A4" s="125" t="str">
        <f>'Date initiale'!C6&amp;", "&amp;'Date initiale'!C7</f>
        <v>Eftenie Vlad, 25</v>
      </c>
      <c r="B4" s="125"/>
      <c r="C4" s="125"/>
    </row>
    <row r="5" spans="1:11" s="196" customFormat="1">
      <c r="A5" s="125"/>
      <c r="B5" s="125"/>
      <c r="C5" s="125"/>
    </row>
    <row r="6" spans="1:11" ht="15.75">
      <c r="A6" s="452" t="s">
        <v>110</v>
      </c>
      <c r="B6" s="452"/>
      <c r="C6" s="452"/>
      <c r="D6" s="452"/>
      <c r="E6" s="452"/>
      <c r="F6" s="452"/>
      <c r="G6" s="452"/>
      <c r="H6" s="452"/>
    </row>
    <row r="7" spans="1:11" ht="36" customHeight="1">
      <c r="A7" s="44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9"/>
      <c r="C7" s="449"/>
      <c r="D7" s="449"/>
      <c r="E7" s="449"/>
      <c r="F7" s="449"/>
      <c r="G7" s="449"/>
      <c r="H7" s="449"/>
    </row>
    <row r="8" spans="1:11" ht="16.5" thickBot="1">
      <c r="A8" s="54"/>
      <c r="B8" s="54"/>
      <c r="C8" s="54"/>
      <c r="D8" s="54"/>
      <c r="E8" s="54"/>
      <c r="F8" s="54"/>
      <c r="G8" s="54"/>
      <c r="H8" s="54"/>
    </row>
    <row r="9" spans="1:11" ht="54" customHeight="1" thickBot="1">
      <c r="A9" s="202" t="s">
        <v>55</v>
      </c>
      <c r="B9" s="230" t="s">
        <v>72</v>
      </c>
      <c r="C9" s="250" t="s">
        <v>70</v>
      </c>
      <c r="D9" s="250" t="s">
        <v>71</v>
      </c>
      <c r="E9" s="230" t="s">
        <v>139</v>
      </c>
      <c r="F9" s="230" t="s">
        <v>138</v>
      </c>
      <c r="G9" s="250" t="s">
        <v>87</v>
      </c>
      <c r="H9" s="251" t="s">
        <v>147</v>
      </c>
      <c r="J9" s="283" t="s">
        <v>108</v>
      </c>
    </row>
    <row r="10" spans="1:11">
      <c r="A10" s="263">
        <v>1</v>
      </c>
      <c r="B10" s="264"/>
      <c r="C10" s="264"/>
      <c r="D10" s="264"/>
      <c r="E10" s="264"/>
      <c r="F10" s="264"/>
      <c r="G10" s="264"/>
      <c r="H10" s="361"/>
      <c r="J10" s="284" t="s">
        <v>162</v>
      </c>
      <c r="K10" t="s">
        <v>258</v>
      </c>
    </row>
    <row r="11" spans="1:11" ht="30">
      <c r="A11" s="249">
        <f>A10+1</f>
        <v>2</v>
      </c>
      <c r="B11" s="137"/>
      <c r="C11" s="137" t="s">
        <v>507</v>
      </c>
      <c r="D11" s="137" t="s">
        <v>508</v>
      </c>
      <c r="E11" s="137" t="s">
        <v>358</v>
      </c>
      <c r="F11" s="137" t="s">
        <v>371</v>
      </c>
      <c r="G11" s="137">
        <v>2006</v>
      </c>
      <c r="H11" s="348">
        <v>10</v>
      </c>
    </row>
    <row r="12" spans="1:11" ht="30">
      <c r="A12" s="249">
        <f t="shared" ref="A12:A19" si="0">A11+1</f>
        <v>3</v>
      </c>
      <c r="B12" s="137"/>
      <c r="C12" s="137" t="s">
        <v>505</v>
      </c>
      <c r="D12" s="137" t="s">
        <v>504</v>
      </c>
      <c r="E12" s="137" t="s">
        <v>490</v>
      </c>
      <c r="F12" s="137" t="s">
        <v>352</v>
      </c>
      <c r="G12" s="137" t="s">
        <v>506</v>
      </c>
      <c r="H12" s="348">
        <v>10</v>
      </c>
    </row>
    <row r="13" spans="1:11" ht="45">
      <c r="A13" s="249">
        <f t="shared" si="0"/>
        <v>4</v>
      </c>
      <c r="B13" s="217"/>
      <c r="C13" s="137" t="s">
        <v>509</v>
      </c>
      <c r="D13" s="137" t="s">
        <v>510</v>
      </c>
      <c r="E13" s="137" t="s">
        <v>358</v>
      </c>
      <c r="F13" s="137" t="s">
        <v>352</v>
      </c>
      <c r="G13" s="137">
        <v>2005</v>
      </c>
      <c r="H13" s="348">
        <v>10</v>
      </c>
    </row>
    <row r="14" spans="1:11" ht="30">
      <c r="A14" s="249">
        <f t="shared" si="0"/>
        <v>5</v>
      </c>
      <c r="B14" s="221"/>
      <c r="C14" s="220" t="s">
        <v>513</v>
      </c>
      <c r="D14" s="137" t="s">
        <v>523</v>
      </c>
      <c r="E14" s="137" t="s">
        <v>358</v>
      </c>
      <c r="F14" s="137" t="s">
        <v>352</v>
      </c>
      <c r="G14" s="137">
        <v>2004</v>
      </c>
      <c r="H14" s="348">
        <v>10</v>
      </c>
    </row>
    <row r="15" spans="1:11">
      <c r="A15" s="249">
        <f t="shared" si="0"/>
        <v>6</v>
      </c>
      <c r="B15" s="217"/>
      <c r="C15" s="137"/>
      <c r="D15" s="137"/>
      <c r="E15" s="137"/>
      <c r="F15" s="137"/>
      <c r="G15" s="137"/>
      <c r="H15" s="348"/>
    </row>
    <row r="16" spans="1:11">
      <c r="A16" s="249">
        <f t="shared" si="0"/>
        <v>7</v>
      </c>
      <c r="B16" s="217"/>
      <c r="C16" s="137"/>
      <c r="D16" s="137"/>
      <c r="E16" s="137"/>
      <c r="F16" s="137"/>
      <c r="G16" s="137"/>
      <c r="H16" s="348"/>
    </row>
    <row r="17" spans="1:8">
      <c r="A17" s="249">
        <f t="shared" si="0"/>
        <v>8</v>
      </c>
      <c r="B17" s="221"/>
      <c r="C17" s="220"/>
      <c r="D17" s="220"/>
      <c r="E17" s="220"/>
      <c r="F17" s="220"/>
      <c r="G17" s="220"/>
      <c r="H17" s="348"/>
    </row>
    <row r="18" spans="1:8">
      <c r="A18" s="249">
        <f t="shared" si="0"/>
        <v>9</v>
      </c>
      <c r="B18" s="220"/>
      <c r="C18" s="220"/>
      <c r="D18" s="220"/>
      <c r="E18" s="220"/>
      <c r="F18" s="220"/>
      <c r="G18" s="220"/>
      <c r="H18" s="357"/>
    </row>
    <row r="19" spans="1:8" s="62" customFormat="1" ht="15.75" thickBot="1">
      <c r="A19" s="262">
        <f t="shared" si="0"/>
        <v>10</v>
      </c>
      <c r="B19" s="70"/>
      <c r="C19" s="259"/>
      <c r="D19" s="260"/>
      <c r="E19" s="260"/>
      <c r="F19" s="260"/>
      <c r="G19" s="260"/>
      <c r="H19" s="362"/>
    </row>
    <row r="20" spans="1:8" ht="15.75" thickBot="1">
      <c r="A20" s="379"/>
      <c r="B20" s="261"/>
      <c r="C20" s="228"/>
      <c r="D20" s="228"/>
      <c r="E20" s="228"/>
      <c r="F20" s="228"/>
      <c r="G20" s="168" t="str">
        <f>"Total "&amp;LEFT(A7,3)</f>
        <v>Total I13</v>
      </c>
      <c r="H20" s="169">
        <f>SUM(H10:H19)</f>
        <v>40</v>
      </c>
    </row>
    <row r="22" spans="1:8"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C11" sqref="C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7" t="str">
        <f>'Date initiale'!C3</f>
        <v>Universitatea de Arhitectură și Urbanism "Ion Mincu" București</v>
      </c>
      <c r="B1" s="277"/>
      <c r="C1" s="277"/>
      <c r="D1" s="17"/>
      <c r="E1" s="17"/>
      <c r="F1" s="17"/>
    </row>
    <row r="2" spans="1:11" ht="15.75">
      <c r="A2" s="277" t="str">
        <f>'Date initiale'!B4&amp;" "&amp;'Date initiale'!C4</f>
        <v>Facultatea ARHITECTURA</v>
      </c>
      <c r="B2" s="277"/>
      <c r="C2" s="277"/>
      <c r="D2" s="17"/>
      <c r="E2" s="17"/>
      <c r="F2" s="17"/>
    </row>
    <row r="3" spans="1:11" ht="15.75">
      <c r="A3" s="277" t="str">
        <f>'Date initiale'!B5&amp;" "&amp;'Date initiale'!C5</f>
        <v>Departamentul Sinteza de Proiectare</v>
      </c>
      <c r="B3" s="277"/>
      <c r="C3" s="277"/>
      <c r="D3" s="17"/>
      <c r="E3" s="17"/>
      <c r="F3" s="17"/>
    </row>
    <row r="4" spans="1:11" ht="15.75">
      <c r="A4" s="278" t="str">
        <f>'Date initiale'!C6&amp;", "&amp;'Date initiale'!C7</f>
        <v>Eftenie Vlad, 25</v>
      </c>
      <c r="B4" s="278"/>
      <c r="C4" s="278"/>
      <c r="D4" s="17"/>
      <c r="E4" s="17"/>
      <c r="F4" s="17"/>
    </row>
    <row r="5" spans="1:11" s="196" customFormat="1" ht="15.75">
      <c r="A5" s="278"/>
      <c r="B5" s="278"/>
      <c r="C5" s="278"/>
      <c r="D5" s="17"/>
      <c r="E5" s="17"/>
      <c r="F5" s="17"/>
    </row>
    <row r="6" spans="1:11" ht="15.75">
      <c r="A6" s="446" t="s">
        <v>110</v>
      </c>
      <c r="B6" s="446"/>
      <c r="C6" s="446"/>
      <c r="D6" s="446"/>
      <c r="E6" s="446"/>
      <c r="F6" s="446"/>
      <c r="G6" s="446"/>
      <c r="H6" s="446"/>
    </row>
    <row r="7" spans="1:11" ht="54" customHeight="1">
      <c r="A7" s="44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9"/>
      <c r="C7" s="449"/>
      <c r="D7" s="449"/>
      <c r="E7" s="449"/>
      <c r="F7" s="449"/>
      <c r="G7" s="449"/>
      <c r="H7" s="449"/>
    </row>
    <row r="8" spans="1:11" s="196" customFormat="1" ht="16.5" thickBot="1">
      <c r="A8" s="59"/>
      <c r="B8" s="59"/>
      <c r="C8" s="59"/>
      <c r="D8" s="59"/>
      <c r="E8" s="59"/>
      <c r="F8" s="74"/>
      <c r="G8" s="74"/>
      <c r="H8" s="74"/>
    </row>
    <row r="9" spans="1:11" ht="60.75" thickBot="1">
      <c r="A9" s="202" t="s">
        <v>55</v>
      </c>
      <c r="B9" s="230" t="s">
        <v>72</v>
      </c>
      <c r="C9" s="250" t="s">
        <v>70</v>
      </c>
      <c r="D9" s="250" t="s">
        <v>71</v>
      </c>
      <c r="E9" s="230" t="s">
        <v>140</v>
      </c>
      <c r="F9" s="230" t="s">
        <v>138</v>
      </c>
      <c r="G9" s="250" t="s">
        <v>87</v>
      </c>
      <c r="H9" s="251" t="s">
        <v>147</v>
      </c>
      <c r="J9" s="283" t="s">
        <v>108</v>
      </c>
    </row>
    <row r="10" spans="1:11">
      <c r="A10" s="267">
        <v>1</v>
      </c>
      <c r="B10" s="268"/>
      <c r="C10" s="268" t="s">
        <v>347</v>
      </c>
      <c r="D10" s="268" t="s">
        <v>348</v>
      </c>
      <c r="E10" s="268" t="s">
        <v>350</v>
      </c>
      <c r="F10" s="268" t="s">
        <v>349</v>
      </c>
      <c r="G10" s="268">
        <v>2013</v>
      </c>
      <c r="H10" s="269">
        <v>10</v>
      </c>
      <c r="J10" s="284" t="s">
        <v>165</v>
      </c>
      <c r="K10" s="400" t="s">
        <v>258</v>
      </c>
    </row>
    <row r="11" spans="1:11">
      <c r="A11" s="248">
        <f>A10+1</f>
        <v>2</v>
      </c>
      <c r="B11" s="265"/>
      <c r="C11" s="236"/>
      <c r="D11" s="236"/>
      <c r="E11" s="266"/>
      <c r="F11" s="266"/>
      <c r="G11" s="236"/>
      <c r="H11" s="219"/>
      <c r="J11" s="57"/>
    </row>
    <row r="12" spans="1:11">
      <c r="A12" s="248">
        <f t="shared" ref="A12:A19" si="0">A11+1</f>
        <v>3</v>
      </c>
      <c r="B12" s="217"/>
      <c r="C12" s="137"/>
      <c r="D12" s="137"/>
      <c r="E12" s="137"/>
      <c r="F12" s="137"/>
      <c r="G12" s="137"/>
      <c r="H12" s="219"/>
    </row>
    <row r="13" spans="1:11">
      <c r="A13" s="248">
        <f t="shared" si="0"/>
        <v>4</v>
      </c>
      <c r="B13" s="137"/>
      <c r="C13" s="137"/>
      <c r="D13" s="137"/>
      <c r="E13" s="137"/>
      <c r="F13" s="137"/>
      <c r="G13" s="137"/>
      <c r="H13" s="219"/>
    </row>
    <row r="14" spans="1:11" s="196" customFormat="1">
      <c r="A14" s="248">
        <f t="shared" si="0"/>
        <v>5</v>
      </c>
      <c r="B14" s="217"/>
      <c r="C14" s="137"/>
      <c r="D14" s="137"/>
      <c r="E14" s="137"/>
      <c r="F14" s="137"/>
      <c r="G14" s="137"/>
      <c r="H14" s="219"/>
    </row>
    <row r="15" spans="1:11" s="196" customFormat="1">
      <c r="A15" s="248">
        <f t="shared" si="0"/>
        <v>6</v>
      </c>
      <c r="B15" s="137"/>
      <c r="C15" s="137"/>
      <c r="D15" s="137"/>
      <c r="E15" s="137"/>
      <c r="F15" s="137"/>
      <c r="G15" s="137"/>
      <c r="H15" s="219"/>
    </row>
    <row r="16" spans="1:11" s="196" customFormat="1">
      <c r="A16" s="248">
        <f t="shared" si="0"/>
        <v>7</v>
      </c>
      <c r="B16" s="217"/>
      <c r="C16" s="137"/>
      <c r="D16" s="137"/>
      <c r="E16" s="137"/>
      <c r="F16" s="137"/>
      <c r="G16" s="137"/>
      <c r="H16" s="219"/>
    </row>
    <row r="17" spans="1:8" s="196" customFormat="1">
      <c r="A17" s="248">
        <f t="shared" si="0"/>
        <v>8</v>
      </c>
      <c r="B17" s="137"/>
      <c r="C17" s="137"/>
      <c r="D17" s="137"/>
      <c r="E17" s="137"/>
      <c r="F17" s="137"/>
      <c r="G17" s="137"/>
      <c r="H17" s="219"/>
    </row>
    <row r="18" spans="1:8" s="196" customFormat="1">
      <c r="A18" s="248">
        <f t="shared" si="0"/>
        <v>9</v>
      </c>
      <c r="B18" s="217"/>
      <c r="C18" s="137"/>
      <c r="D18" s="137"/>
      <c r="E18" s="137"/>
      <c r="F18" s="137"/>
      <c r="G18" s="137"/>
      <c r="H18" s="219"/>
    </row>
    <row r="19" spans="1:8" s="196" customFormat="1" ht="15.75" thickBot="1">
      <c r="A19" s="270">
        <f t="shared" si="0"/>
        <v>10</v>
      </c>
      <c r="B19" s="144"/>
      <c r="C19" s="144"/>
      <c r="D19" s="144"/>
      <c r="E19" s="144"/>
      <c r="F19" s="144"/>
      <c r="G19" s="144"/>
      <c r="H19" s="226"/>
    </row>
    <row r="20" spans="1:8" s="196" customFormat="1" ht="15.75" thickBot="1">
      <c r="A20" s="379"/>
      <c r="B20" s="261"/>
      <c r="C20" s="228"/>
      <c r="D20" s="228"/>
      <c r="E20" s="228"/>
      <c r="F20" s="228"/>
      <c r="G20" s="168" t="str">
        <f>"Total "&amp;LEFT(A7,4)</f>
        <v>Total I14a</v>
      </c>
      <c r="H20" s="169">
        <f>SUM(H10:H19)</f>
        <v>10</v>
      </c>
    </row>
    <row r="21" spans="1:8" s="196" customFormat="1"/>
    <row r="22" spans="1:8" s="196" customFormat="1"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row r="40" spans="1:9" ht="15.75" thickBot="1"/>
    <row r="41" spans="1:9" s="196" customFormat="1" ht="54" customHeight="1" thickBot="1">
      <c r="A41" s="229" t="s">
        <v>69</v>
      </c>
      <c r="B41" s="230" t="s">
        <v>72</v>
      </c>
      <c r="C41" s="250" t="s">
        <v>70</v>
      </c>
      <c r="D41" s="250" t="s">
        <v>71</v>
      </c>
      <c r="E41" s="230" t="s">
        <v>139</v>
      </c>
      <c r="F41" s="230" t="s">
        <v>139</v>
      </c>
      <c r="G41" s="230" t="s">
        <v>138</v>
      </c>
      <c r="H41" s="250" t="s">
        <v>87</v>
      </c>
      <c r="I41" s="251"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topLeftCell="A4" workbookViewId="0">
      <selection activeCell="C11" sqref="C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80" t="str">
        <f>'Date initiale'!C3</f>
        <v>Universitatea de Arhitectură și Urbanism "Ion Mincu" București</v>
      </c>
      <c r="B1" s="280"/>
      <c r="C1" s="280"/>
      <c r="D1" s="46"/>
      <c r="E1" s="46"/>
      <c r="F1" s="46"/>
      <c r="G1" s="46"/>
      <c r="H1" s="46"/>
    </row>
    <row r="2" spans="1:11" ht="15.75">
      <c r="A2" s="280" t="str">
        <f>'Date initiale'!B4&amp;" "&amp;'Date initiale'!C4</f>
        <v>Facultatea ARHITECTURA</v>
      </c>
      <c r="B2" s="280"/>
      <c r="C2" s="280"/>
      <c r="D2" s="46"/>
      <c r="E2" s="46"/>
      <c r="F2" s="46"/>
      <c r="G2" s="46"/>
      <c r="H2" s="46"/>
    </row>
    <row r="3" spans="1:11" ht="15.75">
      <c r="A3" s="280" t="str">
        <f>'Date initiale'!B5&amp;" "&amp;'Date initiale'!C5</f>
        <v>Departamentul Sinteza de Proiectare</v>
      </c>
      <c r="B3" s="280"/>
      <c r="C3" s="280"/>
      <c r="D3" s="46"/>
      <c r="E3" s="46"/>
      <c r="F3" s="46"/>
      <c r="G3" s="46"/>
      <c r="H3" s="46"/>
    </row>
    <row r="4" spans="1:11" ht="15.75">
      <c r="A4" s="281" t="str">
        <f>'Date initiale'!C6&amp;", "&amp;'Date initiale'!C7</f>
        <v>Eftenie Vlad, 25</v>
      </c>
      <c r="B4" s="281"/>
      <c r="C4" s="281"/>
      <c r="D4" s="46"/>
      <c r="E4" s="46"/>
      <c r="F4" s="46"/>
      <c r="G4" s="46"/>
      <c r="H4" s="46"/>
    </row>
    <row r="5" spans="1:11" s="196" customFormat="1" ht="15.75">
      <c r="A5" s="281"/>
      <c r="B5" s="281"/>
      <c r="C5" s="281"/>
      <c r="D5" s="46"/>
      <c r="E5" s="46"/>
      <c r="F5" s="46"/>
      <c r="G5" s="46"/>
      <c r="H5" s="46"/>
    </row>
    <row r="6" spans="1:11" ht="15.75">
      <c r="A6" s="453" t="s">
        <v>110</v>
      </c>
      <c r="B6" s="453"/>
      <c r="C6" s="453"/>
      <c r="D6" s="453"/>
      <c r="E6" s="453"/>
      <c r="F6" s="453"/>
      <c r="G6" s="453"/>
      <c r="H6" s="453"/>
    </row>
    <row r="7" spans="1:11" ht="36.75" customHeight="1">
      <c r="A7" s="449" t="str">
        <f>'Descriere indicatori'!B19&amp;"b. "&amp;'Descriere indicatori'!C20</f>
        <v xml:space="preserve">I14b. Proiect urbanistic şi peisagistic la nivelul Planurilor Generale / Zonale ale Localităţilor (inclusiv studii de fundamentare, de inserţie, de oportunitate) avizate** </v>
      </c>
      <c r="B7" s="449"/>
      <c r="C7" s="449"/>
      <c r="D7" s="449"/>
      <c r="E7" s="449"/>
      <c r="F7" s="449"/>
      <c r="G7" s="449"/>
      <c r="H7" s="449"/>
    </row>
    <row r="8" spans="1:11" ht="19.5" customHeight="1" thickBot="1">
      <c r="A8" s="60"/>
      <c r="B8" s="60"/>
      <c r="C8" s="60"/>
      <c r="D8" s="60"/>
      <c r="E8" s="60"/>
      <c r="F8" s="60"/>
      <c r="G8" s="60"/>
      <c r="H8" s="60"/>
    </row>
    <row r="9" spans="1:11" ht="60.75" thickBot="1">
      <c r="A9" s="164" t="s">
        <v>55</v>
      </c>
      <c r="B9" s="230" t="s">
        <v>72</v>
      </c>
      <c r="C9" s="250" t="s">
        <v>70</v>
      </c>
      <c r="D9" s="250" t="s">
        <v>71</v>
      </c>
      <c r="E9" s="230" t="s">
        <v>140</v>
      </c>
      <c r="F9" s="230" t="s">
        <v>138</v>
      </c>
      <c r="G9" s="250" t="s">
        <v>87</v>
      </c>
      <c r="H9" s="251" t="s">
        <v>147</v>
      </c>
      <c r="J9" s="283" t="s">
        <v>108</v>
      </c>
    </row>
    <row r="10" spans="1:11">
      <c r="A10" s="271">
        <v>1</v>
      </c>
      <c r="B10" s="272"/>
      <c r="C10" s="273" t="s">
        <v>472</v>
      </c>
      <c r="D10" s="214" t="s">
        <v>353</v>
      </c>
      <c r="E10" s="133" t="s">
        <v>351</v>
      </c>
      <c r="F10" s="133" t="s">
        <v>352</v>
      </c>
      <c r="G10" s="214" t="s">
        <v>514</v>
      </c>
      <c r="H10" s="360">
        <v>20</v>
      </c>
      <c r="J10" s="284" t="s">
        <v>166</v>
      </c>
      <c r="K10" s="400" t="s">
        <v>258</v>
      </c>
    </row>
    <row r="11" spans="1:11" s="196" customFormat="1">
      <c r="A11" s="216">
        <f>A10+1</f>
        <v>2</v>
      </c>
      <c r="B11" s="217"/>
      <c r="C11" s="258"/>
      <c r="D11" s="137"/>
      <c r="E11" s="137"/>
      <c r="F11" s="137"/>
      <c r="G11" s="227"/>
      <c r="H11" s="343"/>
    </row>
    <row r="12" spans="1:11" s="196" customFormat="1">
      <c r="A12" s="216">
        <f t="shared" ref="A12:A19" si="0">A11+1</f>
        <v>3</v>
      </c>
      <c r="B12" s="217"/>
      <c r="C12" s="274"/>
      <c r="D12" s="137"/>
      <c r="E12" s="275"/>
      <c r="F12" s="275"/>
      <c r="G12" s="275"/>
      <c r="H12" s="343"/>
    </row>
    <row r="13" spans="1:11" s="196" customFormat="1">
      <c r="A13" s="216">
        <f t="shared" si="0"/>
        <v>4</v>
      </c>
      <c r="B13" s="217"/>
      <c r="C13" s="258"/>
      <c r="D13" s="137"/>
      <c r="E13" s="137"/>
      <c r="F13" s="137"/>
      <c r="G13" s="227"/>
      <c r="H13" s="343"/>
    </row>
    <row r="14" spans="1:11" s="196" customFormat="1">
      <c r="A14" s="216">
        <f t="shared" si="0"/>
        <v>5</v>
      </c>
      <c r="B14" s="217"/>
      <c r="C14" s="274"/>
      <c r="D14" s="137"/>
      <c r="E14" s="275"/>
      <c r="F14" s="275"/>
      <c r="G14" s="275"/>
      <c r="H14" s="343"/>
    </row>
    <row r="15" spans="1:11" s="196" customFormat="1">
      <c r="A15" s="216">
        <f t="shared" si="0"/>
        <v>6</v>
      </c>
      <c r="B15" s="217"/>
      <c r="C15" s="274"/>
      <c r="D15" s="137"/>
      <c r="E15" s="275"/>
      <c r="F15" s="275"/>
      <c r="G15" s="275"/>
      <c r="H15" s="343"/>
    </row>
    <row r="16" spans="1:11">
      <c r="A16" s="216">
        <f t="shared" si="0"/>
        <v>7</v>
      </c>
      <c r="B16" s="217"/>
      <c r="C16" s="258"/>
      <c r="D16" s="137"/>
      <c r="E16" s="137"/>
      <c r="F16" s="137"/>
      <c r="G16" s="227"/>
      <c r="H16" s="343"/>
    </row>
    <row r="17" spans="1:8">
      <c r="A17" s="216">
        <f t="shared" si="0"/>
        <v>8</v>
      </c>
      <c r="B17" s="217"/>
      <c r="C17" s="274"/>
      <c r="D17" s="137"/>
      <c r="E17" s="275"/>
      <c r="F17" s="275"/>
      <c r="G17" s="275"/>
      <c r="H17" s="343"/>
    </row>
    <row r="18" spans="1:8">
      <c r="A18" s="216">
        <f t="shared" si="0"/>
        <v>9</v>
      </c>
      <c r="B18" s="217"/>
      <c r="C18" s="274"/>
      <c r="D18" s="137"/>
      <c r="E18" s="275"/>
      <c r="F18" s="275"/>
      <c r="G18" s="275"/>
      <c r="H18" s="343"/>
    </row>
    <row r="19" spans="1:8" ht="15.75" thickBot="1">
      <c r="A19" s="223">
        <f t="shared" si="0"/>
        <v>10</v>
      </c>
      <c r="B19" s="144"/>
      <c r="C19" s="276"/>
      <c r="D19" s="144"/>
      <c r="E19" s="144"/>
      <c r="F19" s="144"/>
      <c r="G19" s="144"/>
      <c r="H19" s="358"/>
    </row>
    <row r="20" spans="1:8" ht="16.5" thickBot="1">
      <c r="A20" s="380"/>
      <c r="G20" s="168" t="str">
        <f>"Total "&amp;LEFT(A7,4)</f>
        <v>Total I14b</v>
      </c>
      <c r="H20" s="295">
        <f>SUM(H10:H19)</f>
        <v>20</v>
      </c>
    </row>
    <row r="22" spans="1:8"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topLeftCell="A4" workbookViewId="0">
      <selection activeCell="C15" sqref="C15"/>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7" t="str">
        <f>'Date initiale'!C3</f>
        <v>Universitatea de Arhitectură și Urbanism "Ion Mincu" București</v>
      </c>
      <c r="B1" s="277"/>
      <c r="C1" s="277"/>
      <c r="D1" s="17"/>
      <c r="E1" s="17"/>
      <c r="F1" s="17"/>
    </row>
    <row r="2" spans="1:11" ht="15.75">
      <c r="A2" s="277" t="str">
        <f>'Date initiale'!B4&amp;" "&amp;'Date initiale'!C4</f>
        <v>Facultatea ARHITECTURA</v>
      </c>
      <c r="B2" s="277"/>
      <c r="C2" s="277"/>
      <c r="D2" s="17"/>
      <c r="E2" s="17"/>
      <c r="F2" s="17"/>
    </row>
    <row r="3" spans="1:11" ht="15.75">
      <c r="A3" s="277" t="str">
        <f>'Date initiale'!B5&amp;" "&amp;'Date initiale'!C5</f>
        <v>Departamentul Sinteza de Proiectare</v>
      </c>
      <c r="B3" s="277"/>
      <c r="C3" s="277"/>
      <c r="D3" s="17"/>
      <c r="E3" s="17"/>
      <c r="F3" s="17"/>
    </row>
    <row r="4" spans="1:11" ht="15.75">
      <c r="A4" s="278" t="str">
        <f>'Date initiale'!C6&amp;", "&amp;'Date initiale'!C7</f>
        <v>Eftenie Vlad, 25</v>
      </c>
      <c r="B4" s="278"/>
      <c r="C4" s="278"/>
      <c r="D4" s="17"/>
      <c r="E4" s="17"/>
      <c r="F4" s="17"/>
    </row>
    <row r="5" spans="1:11" ht="15.75">
      <c r="A5" s="278"/>
      <c r="B5" s="278"/>
      <c r="C5" s="278"/>
      <c r="D5" s="17"/>
      <c r="E5" s="17"/>
      <c r="F5" s="17"/>
    </row>
    <row r="6" spans="1:11" ht="15.75">
      <c r="A6" s="446" t="s">
        <v>110</v>
      </c>
      <c r="B6" s="446"/>
      <c r="C6" s="446"/>
      <c r="D6" s="446"/>
      <c r="E6" s="446"/>
      <c r="F6" s="446"/>
      <c r="G6" s="446"/>
      <c r="H6" s="446"/>
    </row>
    <row r="7" spans="1:11" ht="52.5" customHeight="1">
      <c r="A7" s="44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9"/>
      <c r="C7" s="449"/>
      <c r="D7" s="449"/>
      <c r="E7" s="449"/>
      <c r="F7" s="449"/>
      <c r="G7" s="449"/>
      <c r="H7" s="449"/>
    </row>
    <row r="8" spans="1:11" ht="16.5" thickBot="1">
      <c r="A8" s="59"/>
      <c r="B8" s="59"/>
      <c r="C8" s="59"/>
      <c r="D8" s="59"/>
      <c r="E8" s="59"/>
      <c r="F8" s="74"/>
      <c r="G8" s="74"/>
      <c r="H8" s="74"/>
    </row>
    <row r="9" spans="1:11" ht="60.75" thickBot="1">
      <c r="A9" s="202" t="s">
        <v>55</v>
      </c>
      <c r="B9" s="230" t="s">
        <v>72</v>
      </c>
      <c r="C9" s="250" t="s">
        <v>141</v>
      </c>
      <c r="D9" s="250" t="s">
        <v>71</v>
      </c>
      <c r="E9" s="230" t="s">
        <v>140</v>
      </c>
      <c r="F9" s="230" t="s">
        <v>138</v>
      </c>
      <c r="G9" s="250" t="s">
        <v>87</v>
      </c>
      <c r="H9" s="251" t="s">
        <v>147</v>
      </c>
      <c r="J9" s="283" t="s">
        <v>108</v>
      </c>
    </row>
    <row r="10" spans="1:11">
      <c r="A10" s="267">
        <v>1</v>
      </c>
      <c r="B10" s="268" t="s">
        <v>356</v>
      </c>
      <c r="C10" s="268" t="s">
        <v>354</v>
      </c>
      <c r="D10" s="268" t="s">
        <v>357</v>
      </c>
      <c r="E10" s="268" t="s">
        <v>358</v>
      </c>
      <c r="F10" s="268" t="s">
        <v>352</v>
      </c>
      <c r="G10" s="268" t="s">
        <v>355</v>
      </c>
      <c r="H10" s="269">
        <v>15</v>
      </c>
      <c r="J10" s="284" t="s">
        <v>167</v>
      </c>
      <c r="K10" s="400" t="s">
        <v>258</v>
      </c>
    </row>
    <row r="11" spans="1:11">
      <c r="A11" s="248">
        <f>A10+1</f>
        <v>2</v>
      </c>
      <c r="B11" s="236" t="s">
        <v>361</v>
      </c>
      <c r="C11" s="236" t="s">
        <v>359</v>
      </c>
      <c r="D11" s="236" t="s">
        <v>360</v>
      </c>
      <c r="E11" s="266" t="s">
        <v>358</v>
      </c>
      <c r="F11" s="266" t="s">
        <v>352</v>
      </c>
      <c r="G11" s="236">
        <v>2005</v>
      </c>
      <c r="H11" s="343">
        <v>15</v>
      </c>
    </row>
    <row r="12" spans="1:11">
      <c r="A12" s="248">
        <f t="shared" ref="A12:A19" si="0">A11+1</f>
        <v>3</v>
      </c>
      <c r="B12" s="137"/>
      <c r="C12" s="137"/>
      <c r="D12" s="137"/>
      <c r="E12" s="137"/>
      <c r="F12" s="137"/>
      <c r="G12" s="137"/>
      <c r="H12" s="343"/>
    </row>
    <row r="13" spans="1:11" ht="45">
      <c r="A13" s="248">
        <f>A12+1</f>
        <v>4</v>
      </c>
      <c r="B13" s="137"/>
      <c r="C13" s="137" t="s">
        <v>435</v>
      </c>
      <c r="D13" s="137" t="s">
        <v>275</v>
      </c>
      <c r="E13" s="137" t="s">
        <v>358</v>
      </c>
      <c r="F13" s="137" t="s">
        <v>371</v>
      </c>
      <c r="G13" s="137">
        <v>2014</v>
      </c>
      <c r="H13" s="343">
        <v>10</v>
      </c>
    </row>
    <row r="14" spans="1:11" ht="30">
      <c r="A14" s="248">
        <f t="shared" si="0"/>
        <v>5</v>
      </c>
      <c r="B14" s="217"/>
      <c r="C14" s="137" t="s">
        <v>436</v>
      </c>
      <c r="D14" s="137" t="s">
        <v>275</v>
      </c>
      <c r="E14" s="137" t="s">
        <v>358</v>
      </c>
      <c r="F14" s="137" t="s">
        <v>371</v>
      </c>
      <c r="G14" s="137">
        <v>2010</v>
      </c>
      <c r="H14" s="343">
        <v>10</v>
      </c>
    </row>
    <row r="15" spans="1:11">
      <c r="A15" s="248">
        <f t="shared" si="0"/>
        <v>6</v>
      </c>
      <c r="B15" s="137"/>
      <c r="C15" s="137"/>
      <c r="D15" s="137"/>
      <c r="E15" s="137"/>
      <c r="F15" s="137"/>
      <c r="G15" s="137"/>
      <c r="H15" s="343"/>
    </row>
    <row r="16" spans="1:11">
      <c r="A16" s="248">
        <f t="shared" si="0"/>
        <v>7</v>
      </c>
      <c r="B16" s="217"/>
      <c r="C16" s="137"/>
      <c r="D16" s="137"/>
      <c r="E16" s="137"/>
      <c r="F16" s="137"/>
      <c r="G16" s="137"/>
      <c r="H16" s="343"/>
    </row>
    <row r="17" spans="1:8">
      <c r="A17" s="248">
        <f t="shared" si="0"/>
        <v>8</v>
      </c>
      <c r="B17" s="137"/>
      <c r="C17" s="137"/>
      <c r="D17" s="137"/>
      <c r="E17" s="137"/>
      <c r="F17" s="137"/>
      <c r="G17" s="137"/>
      <c r="H17" s="343"/>
    </row>
    <row r="18" spans="1:8">
      <c r="A18" s="248">
        <f t="shared" si="0"/>
        <v>9</v>
      </c>
      <c r="B18" s="217"/>
      <c r="C18" s="137"/>
      <c r="D18" s="137"/>
      <c r="E18" s="137"/>
      <c r="F18" s="137"/>
      <c r="G18" s="137"/>
      <c r="H18" s="343"/>
    </row>
    <row r="19" spans="1:8" ht="15.75" thickBot="1">
      <c r="A19" s="270">
        <f t="shared" si="0"/>
        <v>10</v>
      </c>
      <c r="B19" s="144"/>
      <c r="C19" s="144"/>
      <c r="D19" s="144"/>
      <c r="E19" s="144"/>
      <c r="F19" s="144"/>
      <c r="G19" s="144"/>
      <c r="H19" s="358"/>
    </row>
    <row r="20" spans="1:8" ht="15.75" thickBot="1">
      <c r="A20" s="379"/>
      <c r="B20" s="261"/>
      <c r="C20" s="228"/>
      <c r="D20" s="228"/>
      <c r="E20" s="228"/>
      <c r="F20" s="228"/>
      <c r="G20" s="168" t="str">
        <f>"Total "&amp;LEFT(A7,4)</f>
        <v>Total I14c</v>
      </c>
      <c r="H20" s="169">
        <f>SUM(H10:H19)</f>
        <v>50</v>
      </c>
    </row>
    <row r="22" spans="1:8" ht="53.25" customHeight="1">
      <c r="A22" s="44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8"/>
      <c r="C22" s="448"/>
      <c r="D22" s="448"/>
      <c r="E22" s="448"/>
      <c r="F22" s="448"/>
      <c r="G22" s="448"/>
      <c r="H22" s="448"/>
    </row>
    <row r="40" spans="1:9" ht="15.75" thickBot="1"/>
    <row r="41" spans="1:9" ht="54" customHeight="1" thickBot="1">
      <c r="A41" s="229" t="s">
        <v>69</v>
      </c>
      <c r="B41" s="230" t="s">
        <v>72</v>
      </c>
      <c r="C41" s="250" t="s">
        <v>70</v>
      </c>
      <c r="D41" s="250" t="s">
        <v>71</v>
      </c>
      <c r="E41" s="230" t="s">
        <v>139</v>
      </c>
      <c r="F41" s="230" t="s">
        <v>139</v>
      </c>
      <c r="G41" s="230" t="s">
        <v>138</v>
      </c>
      <c r="H41" s="250" t="s">
        <v>87</v>
      </c>
      <c r="I41" s="25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G11" sqref="G11"/>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7" t="str">
        <f>'Date initiale'!C3</f>
        <v>Universitatea de Arhitectură și Urbanism "Ion Mincu" București</v>
      </c>
      <c r="B1" s="277"/>
      <c r="C1" s="277"/>
      <c r="D1" s="396"/>
      <c r="E1" s="396"/>
      <c r="F1" s="396"/>
    </row>
    <row r="2" spans="1:11" ht="15.75">
      <c r="A2" s="277" t="str">
        <f>'Date initiale'!B4&amp;" "&amp;'Date initiale'!C4</f>
        <v>Facultatea ARHITECTURA</v>
      </c>
      <c r="B2" s="277"/>
      <c r="C2" s="277"/>
      <c r="D2" s="396"/>
      <c r="E2" s="396"/>
      <c r="F2" s="396"/>
    </row>
    <row r="3" spans="1:11" ht="15.75">
      <c r="A3" s="277" t="str">
        <f>'Date initiale'!B5&amp;" "&amp;'Date initiale'!C5</f>
        <v>Departamentul Sinteza de Proiectare</v>
      </c>
      <c r="B3" s="277"/>
      <c r="C3" s="277"/>
      <c r="D3" s="396"/>
      <c r="E3" s="396"/>
      <c r="F3" s="396"/>
    </row>
    <row r="4" spans="1:11" ht="15.75">
      <c r="A4" s="395" t="str">
        <f>'Date initiale'!C6&amp;", "&amp;'Date initiale'!C7</f>
        <v>Eftenie Vlad, 25</v>
      </c>
      <c r="B4" s="395"/>
      <c r="C4" s="395"/>
      <c r="D4" s="396"/>
      <c r="E4" s="396"/>
      <c r="F4" s="396"/>
    </row>
    <row r="5" spans="1:11" ht="15.75">
      <c r="A5" s="395"/>
      <c r="B5" s="395"/>
      <c r="C5" s="395"/>
      <c r="D5" s="396"/>
      <c r="E5" s="396"/>
      <c r="F5" s="396"/>
    </row>
    <row r="6" spans="1:11" ht="15.75">
      <c r="A6" s="446" t="s">
        <v>110</v>
      </c>
      <c r="B6" s="446"/>
      <c r="C6" s="446"/>
      <c r="D6" s="446"/>
      <c r="E6" s="446"/>
      <c r="F6" s="446"/>
      <c r="G6" s="446"/>
      <c r="H6" s="446"/>
    </row>
    <row r="7" spans="1:11" ht="52.5" customHeight="1">
      <c r="A7" s="44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9"/>
      <c r="C7" s="449"/>
      <c r="D7" s="449"/>
      <c r="E7" s="449"/>
      <c r="F7" s="449"/>
      <c r="G7" s="449"/>
      <c r="H7" s="449"/>
    </row>
    <row r="8" spans="1:11" ht="16.5" thickBot="1">
      <c r="A8" s="59"/>
      <c r="B8" s="59"/>
      <c r="C8" s="59"/>
      <c r="D8" s="59"/>
      <c r="E8" s="59"/>
      <c r="F8" s="74"/>
      <c r="G8" s="74"/>
      <c r="H8" s="74"/>
    </row>
    <row r="9" spans="1:11" ht="60.75" thickBot="1">
      <c r="A9" s="202" t="s">
        <v>55</v>
      </c>
      <c r="B9" s="230" t="s">
        <v>72</v>
      </c>
      <c r="C9" s="250" t="s">
        <v>141</v>
      </c>
      <c r="D9" s="250" t="s">
        <v>71</v>
      </c>
      <c r="E9" s="230" t="s">
        <v>140</v>
      </c>
      <c r="F9" s="230" t="s">
        <v>138</v>
      </c>
      <c r="G9" s="250" t="s">
        <v>87</v>
      </c>
      <c r="H9" s="251" t="s">
        <v>147</v>
      </c>
      <c r="J9" s="283" t="s">
        <v>108</v>
      </c>
    </row>
    <row r="10" spans="1:11">
      <c r="A10" s="267">
        <v>1</v>
      </c>
      <c r="B10" s="268" t="s">
        <v>361</v>
      </c>
      <c r="C10" s="268" t="s">
        <v>362</v>
      </c>
      <c r="D10" s="268" t="s">
        <v>511</v>
      </c>
      <c r="E10" s="268" t="s">
        <v>512</v>
      </c>
      <c r="F10" s="268" t="s">
        <v>352</v>
      </c>
      <c r="G10" s="268">
        <v>2006</v>
      </c>
      <c r="H10" s="269">
        <v>20</v>
      </c>
      <c r="J10" s="284">
        <v>20</v>
      </c>
      <c r="K10" s="400" t="s">
        <v>258</v>
      </c>
    </row>
    <row r="11" spans="1:11">
      <c r="A11" s="248">
        <f>A10+1</f>
        <v>2</v>
      </c>
      <c r="B11" s="265"/>
      <c r="C11" s="236"/>
      <c r="D11" s="236"/>
      <c r="E11" s="266"/>
      <c r="F11" s="266"/>
      <c r="G11" s="236"/>
      <c r="H11" s="343"/>
    </row>
    <row r="12" spans="1:11">
      <c r="A12" s="248">
        <f t="shared" ref="A12:A19" si="0">A11+1</f>
        <v>3</v>
      </c>
      <c r="B12" s="217"/>
      <c r="C12" s="137"/>
      <c r="D12" s="137"/>
      <c r="E12" s="137"/>
      <c r="F12" s="137"/>
      <c r="G12" s="137"/>
      <c r="H12" s="343"/>
    </row>
    <row r="13" spans="1:11">
      <c r="A13" s="248">
        <f t="shared" si="0"/>
        <v>4</v>
      </c>
      <c r="B13" s="137"/>
      <c r="C13" s="137"/>
      <c r="D13" s="137"/>
      <c r="E13" s="137"/>
      <c r="F13" s="137"/>
      <c r="G13" s="137"/>
      <c r="H13" s="343"/>
    </row>
    <row r="14" spans="1:11">
      <c r="A14" s="248">
        <f t="shared" si="0"/>
        <v>5</v>
      </c>
      <c r="B14" s="217"/>
      <c r="C14" s="137"/>
      <c r="D14" s="137"/>
      <c r="E14" s="137"/>
      <c r="F14" s="137"/>
      <c r="G14" s="137"/>
      <c r="H14" s="343"/>
    </row>
    <row r="15" spans="1:11">
      <c r="A15" s="248">
        <f t="shared" si="0"/>
        <v>6</v>
      </c>
      <c r="B15" s="137"/>
      <c r="C15" s="137"/>
      <c r="D15" s="137"/>
      <c r="E15" s="137"/>
      <c r="F15" s="137"/>
      <c r="G15" s="137"/>
      <c r="H15" s="343"/>
    </row>
    <row r="16" spans="1:11">
      <c r="A16" s="248">
        <f t="shared" si="0"/>
        <v>7</v>
      </c>
      <c r="B16" s="217"/>
      <c r="C16" s="137"/>
      <c r="D16" s="137"/>
      <c r="E16" s="137"/>
      <c r="F16" s="137"/>
      <c r="G16" s="137"/>
      <c r="H16" s="343"/>
    </row>
    <row r="17" spans="1:8">
      <c r="A17" s="248">
        <f t="shared" si="0"/>
        <v>8</v>
      </c>
      <c r="B17" s="137"/>
      <c r="C17" s="137"/>
      <c r="D17" s="137"/>
      <c r="E17" s="137"/>
      <c r="F17" s="137"/>
      <c r="G17" s="137"/>
      <c r="H17" s="343"/>
    </row>
    <row r="18" spans="1:8">
      <c r="A18" s="248">
        <f t="shared" si="0"/>
        <v>9</v>
      </c>
      <c r="B18" s="217"/>
      <c r="C18" s="137"/>
      <c r="D18" s="137"/>
      <c r="E18" s="137"/>
      <c r="F18" s="137"/>
      <c r="G18" s="137"/>
      <c r="H18" s="343"/>
    </row>
    <row r="19" spans="1:8" ht="15.75" thickBot="1">
      <c r="A19" s="270">
        <f t="shared" si="0"/>
        <v>10</v>
      </c>
      <c r="B19" s="144"/>
      <c r="C19" s="144"/>
      <c r="D19" s="144"/>
      <c r="E19" s="144"/>
      <c r="F19" s="144"/>
      <c r="G19" s="144"/>
      <c r="H19" s="358"/>
    </row>
    <row r="20" spans="1:8" ht="15.75" thickBot="1">
      <c r="A20" s="379"/>
      <c r="B20" s="261"/>
      <c r="C20" s="228"/>
      <c r="D20" s="228"/>
      <c r="E20" s="228"/>
      <c r="F20" s="228"/>
      <c r="G20" s="168" t="str">
        <f>"Total "&amp;LEFT(A7,4)</f>
        <v>Total I15.</v>
      </c>
      <c r="H20" s="169">
        <f>SUM(H10:H19)</f>
        <v>20</v>
      </c>
    </row>
    <row r="22" spans="1:8" ht="53.25" customHeight="1">
      <c r="A22" s="44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8"/>
      <c r="C22" s="448"/>
      <c r="D22" s="448"/>
      <c r="E22" s="448"/>
      <c r="F22" s="448"/>
      <c r="G22" s="448"/>
      <c r="H22" s="448"/>
    </row>
    <row r="40" spans="1:9" ht="15.75" thickBot="1"/>
    <row r="41" spans="1:9" ht="54" customHeight="1" thickBot="1">
      <c r="A41" s="229" t="s">
        <v>69</v>
      </c>
      <c r="B41" s="230" t="s">
        <v>72</v>
      </c>
      <c r="C41" s="250" t="s">
        <v>70</v>
      </c>
      <c r="D41" s="250" t="s">
        <v>71</v>
      </c>
      <c r="E41" s="230" t="s">
        <v>139</v>
      </c>
      <c r="F41" s="230" t="s">
        <v>139</v>
      </c>
      <c r="G41" s="230" t="s">
        <v>138</v>
      </c>
      <c r="H41" s="250" t="s">
        <v>87</v>
      </c>
      <c r="I41" s="25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2"/>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7" t="str">
        <f>'Date initiale'!C3</f>
        <v>Universitatea de Arhitectură și Urbanism "Ion Mincu" București</v>
      </c>
      <c r="B1" s="277"/>
      <c r="C1" s="277"/>
      <c r="D1" s="17"/>
      <c r="E1" s="42"/>
    </row>
    <row r="2" spans="1:8" ht="15.75">
      <c r="A2" s="277" t="str">
        <f>'Date initiale'!B4&amp;" "&amp;'Date initiale'!C4</f>
        <v>Facultatea ARHITECTURA</v>
      </c>
      <c r="B2" s="277"/>
      <c r="C2" s="277"/>
      <c r="D2" s="2"/>
      <c r="E2" s="42"/>
    </row>
    <row r="3" spans="1:8" ht="15.75">
      <c r="A3" s="277" t="str">
        <f>'Date initiale'!B5&amp;" "&amp;'Date initiale'!C5</f>
        <v>Departamentul Sinteza de Proiectare</v>
      </c>
      <c r="B3" s="277"/>
      <c r="C3" s="277"/>
      <c r="D3" s="17"/>
      <c r="E3" s="42"/>
    </row>
    <row r="4" spans="1:8">
      <c r="A4" s="125" t="str">
        <f>'Date initiale'!C6&amp;", "&amp;'Date initiale'!C7</f>
        <v>Eftenie Vlad, 25</v>
      </c>
      <c r="B4" s="125"/>
      <c r="C4" s="125"/>
    </row>
    <row r="5" spans="1:8" s="196" customFormat="1">
      <c r="A5" s="125"/>
      <c r="B5" s="125"/>
      <c r="C5" s="125"/>
    </row>
    <row r="6" spans="1:8" ht="15.75">
      <c r="A6" s="454" t="s">
        <v>110</v>
      </c>
      <c r="B6" s="454"/>
      <c r="C6" s="454"/>
      <c r="D6" s="454"/>
    </row>
    <row r="7" spans="1:8" s="196" customFormat="1" ht="90.75" customHeight="1">
      <c r="A7" s="44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9"/>
      <c r="C7" s="449"/>
      <c r="D7" s="449"/>
      <c r="E7" s="197"/>
      <c r="F7" s="197"/>
      <c r="G7" s="197"/>
      <c r="H7" s="197"/>
    </row>
    <row r="8" spans="1:8" ht="18.75" customHeight="1" thickBot="1">
      <c r="A8" s="72"/>
      <c r="B8" s="72"/>
      <c r="C8" s="72"/>
      <c r="D8" s="72"/>
    </row>
    <row r="9" spans="1:8" ht="45.75" customHeight="1" thickBot="1">
      <c r="A9" s="202" t="s">
        <v>55</v>
      </c>
      <c r="B9" s="230" t="s">
        <v>77</v>
      </c>
      <c r="C9" s="230" t="s">
        <v>87</v>
      </c>
      <c r="D9" s="231" t="s">
        <v>147</v>
      </c>
      <c r="E9" s="33"/>
      <c r="F9" s="283" t="s">
        <v>108</v>
      </c>
    </row>
    <row r="10" spans="1:8">
      <c r="A10" s="267">
        <v>1</v>
      </c>
      <c r="B10" s="289" t="s">
        <v>364</v>
      </c>
      <c r="C10" s="290">
        <v>2005</v>
      </c>
      <c r="D10" s="363">
        <v>30</v>
      </c>
      <c r="F10" s="284" t="s">
        <v>168</v>
      </c>
      <c r="G10" s="400" t="s">
        <v>259</v>
      </c>
    </row>
    <row r="11" spans="1:8" s="196" customFormat="1">
      <c r="A11" s="211"/>
      <c r="B11" s="425" t="s">
        <v>437</v>
      </c>
      <c r="C11" s="214">
        <v>2005</v>
      </c>
      <c r="D11" s="356">
        <v>50</v>
      </c>
      <c r="F11" s="426"/>
      <c r="G11" s="400"/>
    </row>
    <row r="12" spans="1:8">
      <c r="A12" s="248">
        <f>A10+1</f>
        <v>2</v>
      </c>
      <c r="B12" s="287" t="s">
        <v>363</v>
      </c>
      <c r="C12" s="236">
        <v>2011</v>
      </c>
      <c r="D12" s="359">
        <v>50</v>
      </c>
    </row>
    <row r="13" spans="1:8" s="196" customFormat="1">
      <c r="A13" s="248">
        <f t="shared" ref="A13:A20" si="0">A12+1</f>
        <v>3</v>
      </c>
      <c r="B13" s="258" t="s">
        <v>365</v>
      </c>
      <c r="C13" s="137">
        <v>2014</v>
      </c>
      <c r="D13" s="343">
        <v>50</v>
      </c>
    </row>
    <row r="14" spans="1:8" s="196" customFormat="1" ht="30">
      <c r="A14" s="248">
        <f t="shared" si="0"/>
        <v>4</v>
      </c>
      <c r="B14" s="424" t="s">
        <v>491</v>
      </c>
      <c r="C14" s="137">
        <v>2021</v>
      </c>
      <c r="D14" s="343">
        <v>50</v>
      </c>
    </row>
    <row r="15" spans="1:8" s="196" customFormat="1">
      <c r="A15" s="248">
        <f t="shared" si="0"/>
        <v>5</v>
      </c>
      <c r="B15" s="288"/>
      <c r="C15" s="137"/>
      <c r="D15" s="343"/>
    </row>
    <row r="16" spans="1:8">
      <c r="A16" s="248">
        <f t="shared" si="0"/>
        <v>6</v>
      </c>
      <c r="B16" s="258"/>
      <c r="C16" s="137"/>
      <c r="D16" s="343"/>
    </row>
    <row r="17" spans="1:4">
      <c r="A17" s="248">
        <f t="shared" si="0"/>
        <v>7</v>
      </c>
      <c r="B17" s="288"/>
      <c r="C17" s="137"/>
      <c r="D17" s="343"/>
    </row>
    <row r="18" spans="1:4">
      <c r="A18" s="248">
        <f t="shared" si="0"/>
        <v>8</v>
      </c>
      <c r="B18" s="288"/>
      <c r="C18" s="137"/>
      <c r="D18" s="343"/>
    </row>
    <row r="19" spans="1:4">
      <c r="A19" s="248">
        <f t="shared" si="0"/>
        <v>9</v>
      </c>
      <c r="B19" s="288"/>
      <c r="C19" s="137"/>
      <c r="D19" s="343"/>
    </row>
    <row r="20" spans="1:4" ht="15.75" thickBot="1">
      <c r="A20" s="270">
        <f t="shared" si="0"/>
        <v>10</v>
      </c>
      <c r="B20" s="291"/>
      <c r="C20" s="144"/>
      <c r="D20" s="358"/>
    </row>
    <row r="21" spans="1:4" ht="15.75" thickBot="1">
      <c r="A21" s="378"/>
      <c r="B21" s="227"/>
      <c r="C21" s="168" t="str">
        <f>"Total "&amp;LEFT(A7,3)</f>
        <v>Total I16</v>
      </c>
      <c r="D21" s="292">
        <f>SUM(D10:D20)</f>
        <v>230</v>
      </c>
    </row>
    <row r="22" spans="1:4" ht="15.75">
      <c r="A22" s="36"/>
      <c r="B22" s="24"/>
      <c r="C22" s="24"/>
      <c r="D22" s="24"/>
    </row>
    <row r="23" spans="1:4">
      <c r="A23" s="22"/>
      <c r="B23" s="22"/>
      <c r="C23" s="22"/>
      <c r="D23" s="22"/>
    </row>
    <row r="27" spans="1:4">
      <c r="A27" s="22"/>
      <c r="B27" s="18"/>
    </row>
    <row r="28" spans="1:4">
      <c r="A28" s="22"/>
      <c r="B28" s="18"/>
    </row>
    <row r="29" spans="1:4">
      <c r="A29" s="22"/>
    </row>
    <row r="30" spans="1:4">
      <c r="A30" s="22"/>
    </row>
    <row r="31" spans="1:4">
      <c r="A31" s="22"/>
    </row>
    <row r="32" spans="1:4">
      <c r="A32"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7" t="str">
        <f>'Date initiale'!C3</f>
        <v>Universitatea de Arhitectură și Urbanism "Ion Mincu" București</v>
      </c>
      <c r="B1" s="277"/>
      <c r="C1" s="277"/>
      <c r="D1" s="17"/>
    </row>
    <row r="2" spans="1:11" ht="15.75">
      <c r="A2" s="277" t="str">
        <f>'Date initiale'!B4&amp;" "&amp;'Date initiale'!C4</f>
        <v>Facultatea ARHITECTURA</v>
      </c>
      <c r="B2" s="277"/>
      <c r="C2" s="277"/>
      <c r="D2" s="2"/>
    </row>
    <row r="3" spans="1:11" ht="15.75">
      <c r="A3" s="277" t="str">
        <f>'Date initiale'!B5&amp;" "&amp;'Date initiale'!C5</f>
        <v>Departamentul Sinteza de Proiectare</v>
      </c>
      <c r="B3" s="277"/>
      <c r="C3" s="277"/>
      <c r="D3" s="17"/>
    </row>
    <row r="4" spans="1:11">
      <c r="A4" s="125" t="str">
        <f>'Date initiale'!C6&amp;", "&amp;'Date initiale'!C7</f>
        <v>Eftenie Vlad, 25</v>
      </c>
      <c r="B4" s="125"/>
      <c r="C4" s="125"/>
    </row>
    <row r="5" spans="1:11" s="196" customFormat="1">
      <c r="A5" s="125"/>
      <c r="B5" s="125"/>
      <c r="C5" s="125"/>
    </row>
    <row r="6" spans="1:11">
      <c r="A6" s="455" t="s">
        <v>110</v>
      </c>
      <c r="B6" s="455"/>
      <c r="C6" s="455"/>
      <c r="D6" s="455"/>
    </row>
    <row r="7" spans="1:11" s="196" customFormat="1" ht="40.5" customHeight="1">
      <c r="A7" s="45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6"/>
      <c r="C7" s="456"/>
      <c r="D7" s="456"/>
    </row>
    <row r="8" spans="1:11" ht="15.75" thickBot="1"/>
    <row r="9" spans="1:11" ht="48.75" customHeight="1" thickBot="1">
      <c r="A9" s="202" t="s">
        <v>55</v>
      </c>
      <c r="B9" s="165" t="s">
        <v>77</v>
      </c>
      <c r="C9" s="165" t="s">
        <v>87</v>
      </c>
      <c r="D9" s="306" t="s">
        <v>147</v>
      </c>
      <c r="F9" s="283" t="s">
        <v>108</v>
      </c>
    </row>
    <row r="10" spans="1:11">
      <c r="A10" s="330">
        <v>1</v>
      </c>
      <c r="B10" s="323"/>
      <c r="C10" s="171"/>
      <c r="D10" s="364"/>
      <c r="F10" s="284" t="s">
        <v>169</v>
      </c>
      <c r="G10" s="400" t="s">
        <v>260</v>
      </c>
      <c r="K10" s="22"/>
    </row>
    <row r="11" spans="1:11" s="196" customFormat="1">
      <c r="A11" s="331">
        <f>A10+1</f>
        <v>2</v>
      </c>
      <c r="B11" s="313"/>
      <c r="C11" s="41"/>
      <c r="D11" s="357"/>
      <c r="K11" s="22"/>
    </row>
    <row r="12" spans="1:11" s="196" customFormat="1">
      <c r="A12" s="331">
        <f t="shared" ref="A12:A19" si="0">A11+1</f>
        <v>3</v>
      </c>
      <c r="B12" s="313"/>
      <c r="C12" s="41"/>
      <c r="D12" s="357"/>
      <c r="K12" s="22"/>
    </row>
    <row r="13" spans="1:11" s="196" customFormat="1">
      <c r="A13" s="331">
        <f t="shared" si="0"/>
        <v>4</v>
      </c>
      <c r="B13" s="313"/>
      <c r="C13" s="41"/>
      <c r="D13" s="357"/>
      <c r="K13" s="22"/>
    </row>
    <row r="14" spans="1:11" s="196" customFormat="1">
      <c r="A14" s="331">
        <f t="shared" si="0"/>
        <v>5</v>
      </c>
      <c r="B14" s="313"/>
      <c r="C14" s="41"/>
      <c r="D14" s="357"/>
      <c r="K14" s="22"/>
    </row>
    <row r="15" spans="1:11" s="196" customFormat="1">
      <c r="A15" s="331">
        <f t="shared" si="0"/>
        <v>6</v>
      </c>
      <c r="B15" s="313"/>
      <c r="C15" s="41"/>
      <c r="D15" s="357"/>
      <c r="K15" s="22"/>
    </row>
    <row r="16" spans="1:11" s="196" customFormat="1">
      <c r="A16" s="331">
        <f t="shared" si="0"/>
        <v>7</v>
      </c>
      <c r="B16" s="313"/>
      <c r="C16" s="41"/>
      <c r="D16" s="357"/>
      <c r="K16" s="22"/>
    </row>
    <row r="17" spans="1:11" s="196" customFormat="1">
      <c r="A17" s="331">
        <f t="shared" si="0"/>
        <v>8</v>
      </c>
      <c r="B17" s="313"/>
      <c r="C17" s="41"/>
      <c r="D17" s="357"/>
      <c r="K17" s="22"/>
    </row>
    <row r="18" spans="1:11" s="196" customFormat="1">
      <c r="A18" s="331">
        <f t="shared" si="0"/>
        <v>9</v>
      </c>
      <c r="B18" s="313"/>
      <c r="C18" s="41"/>
      <c r="D18" s="357"/>
      <c r="K18" s="22"/>
    </row>
    <row r="19" spans="1:11" ht="15.75" thickBot="1">
      <c r="A19" s="332">
        <f t="shared" si="0"/>
        <v>10</v>
      </c>
      <c r="B19" s="326"/>
      <c r="C19" s="161"/>
      <c r="D19" s="362"/>
      <c r="K19" s="22"/>
    </row>
    <row r="20" spans="1:11" ht="15.75" thickBot="1">
      <c r="A20" s="374"/>
      <c r="B20" s="125"/>
      <c r="C20" s="128" t="str">
        <f>"Total "&amp;LEFT(A7,3)</f>
        <v>Total I17</v>
      </c>
      <c r="D20" s="129">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workbookViewId="0">
      <selection activeCell="D11" sqref="D11"/>
    </sheetView>
  </sheetViews>
  <sheetFormatPr defaultRowHeight="15"/>
  <cols>
    <col min="1" max="1" width="5.140625" customWidth="1"/>
    <col min="2" max="2" width="103.140625" customWidth="1"/>
    <col min="3" max="3" width="10.5703125" customWidth="1"/>
    <col min="4" max="4" width="9.7109375" customWidth="1"/>
  </cols>
  <sheetData>
    <row r="1" spans="1:11" ht="15.75">
      <c r="A1" s="277" t="str">
        <f>'Date initiale'!C3</f>
        <v>Universitatea de Arhitectură și Urbanism "Ion Mincu" București</v>
      </c>
      <c r="B1" s="277"/>
      <c r="C1" s="277"/>
      <c r="D1" s="17"/>
      <c r="E1" s="42"/>
    </row>
    <row r="2" spans="1:11" ht="15.75">
      <c r="A2" s="277" t="str">
        <f>'Date initiale'!B4&amp;" "&amp;'Date initiale'!C4</f>
        <v>Facultatea ARHITECTURA</v>
      </c>
      <c r="B2" s="277"/>
      <c r="C2" s="277"/>
      <c r="D2" s="42"/>
      <c r="E2" s="42"/>
    </row>
    <row r="3" spans="1:11" ht="15.75">
      <c r="A3" s="277" t="str">
        <f>'Date initiale'!B5&amp;" "&amp;'Date initiale'!C5</f>
        <v>Departamentul Sinteza de Proiectare</v>
      </c>
      <c r="B3" s="277"/>
      <c r="C3" s="277"/>
      <c r="D3" s="17"/>
      <c r="E3" s="42"/>
    </row>
    <row r="4" spans="1:11">
      <c r="A4" s="125" t="str">
        <f>'Date initiale'!C6&amp;", "&amp;'Date initiale'!C7</f>
        <v>Eftenie Vlad, 25</v>
      </c>
      <c r="B4" s="125"/>
      <c r="C4" s="125"/>
    </row>
    <row r="5" spans="1:11" s="196" customFormat="1">
      <c r="A5" s="125"/>
      <c r="B5" s="125"/>
      <c r="C5" s="125"/>
    </row>
    <row r="6" spans="1:11" ht="34.5" customHeight="1">
      <c r="A6" s="454" t="s">
        <v>110</v>
      </c>
      <c r="B6" s="454"/>
      <c r="C6" s="454"/>
      <c r="D6" s="454"/>
    </row>
    <row r="7" spans="1:11" s="196" customFormat="1" ht="34.5" customHeight="1">
      <c r="A7" s="45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6"/>
      <c r="C7" s="456"/>
      <c r="D7" s="456"/>
    </row>
    <row r="8" spans="1:11" ht="16.5" customHeight="1" thickBot="1">
      <c r="A8" s="60"/>
      <c r="B8" s="60"/>
      <c r="C8" s="60"/>
      <c r="D8" s="60"/>
    </row>
    <row r="9" spans="1:11" ht="42.75" customHeight="1" thickBot="1">
      <c r="A9" s="202" t="s">
        <v>55</v>
      </c>
      <c r="B9" s="165" t="s">
        <v>77</v>
      </c>
      <c r="C9" s="165" t="s">
        <v>87</v>
      </c>
      <c r="D9" s="306" t="s">
        <v>78</v>
      </c>
      <c r="E9" s="33"/>
      <c r="F9" s="283" t="s">
        <v>108</v>
      </c>
    </row>
    <row r="10" spans="1:11">
      <c r="A10" s="170">
        <v>1</v>
      </c>
      <c r="B10" s="333" t="s">
        <v>366</v>
      </c>
      <c r="C10" s="171">
        <v>2006</v>
      </c>
      <c r="D10" s="351">
        <v>5</v>
      </c>
      <c r="E10" s="33"/>
      <c r="F10" s="284" t="s">
        <v>170</v>
      </c>
      <c r="G10" s="400" t="s">
        <v>261</v>
      </c>
      <c r="K10" s="22"/>
    </row>
    <row r="11" spans="1:11">
      <c r="A11" s="172">
        <f>A10+1</f>
        <v>2</v>
      </c>
      <c r="B11" s="313"/>
      <c r="C11" s="41"/>
      <c r="D11" s="343"/>
      <c r="K11" s="22"/>
    </row>
    <row r="12" spans="1:11">
      <c r="A12" s="172">
        <f t="shared" ref="A12:A19" si="0">A11+1</f>
        <v>3</v>
      </c>
      <c r="B12" s="313"/>
      <c r="C12" s="41"/>
      <c r="D12" s="343"/>
      <c r="K12" s="57"/>
    </row>
    <row r="13" spans="1:11">
      <c r="A13" s="172">
        <f t="shared" si="0"/>
        <v>4</v>
      </c>
      <c r="B13" s="313"/>
      <c r="C13" s="41"/>
      <c r="D13" s="343"/>
    </row>
    <row r="14" spans="1:11">
      <c r="A14" s="172">
        <f t="shared" si="0"/>
        <v>5</v>
      </c>
      <c r="B14" s="313"/>
      <c r="C14" s="41"/>
      <c r="D14" s="343"/>
    </row>
    <row r="15" spans="1:11">
      <c r="A15" s="172">
        <f t="shared" si="0"/>
        <v>6</v>
      </c>
      <c r="B15" s="313"/>
      <c r="C15" s="41"/>
      <c r="D15" s="343"/>
    </row>
    <row r="16" spans="1:11">
      <c r="A16" s="172">
        <f t="shared" si="0"/>
        <v>7</v>
      </c>
      <c r="B16" s="313"/>
      <c r="C16" s="41"/>
      <c r="D16" s="343"/>
    </row>
    <row r="17" spans="1:8" s="37" customFormat="1">
      <c r="A17" s="172">
        <f t="shared" si="0"/>
        <v>8</v>
      </c>
      <c r="B17" s="313"/>
      <c r="C17" s="41"/>
      <c r="D17" s="343"/>
    </row>
    <row r="18" spans="1:8">
      <c r="A18" s="172">
        <f t="shared" si="0"/>
        <v>9</v>
      </c>
      <c r="B18" s="313"/>
      <c r="C18" s="41"/>
      <c r="D18" s="343"/>
    </row>
    <row r="19" spans="1:8" ht="15.75" thickBot="1">
      <c r="A19" s="325">
        <f t="shared" si="0"/>
        <v>10</v>
      </c>
      <c r="B19" s="326"/>
      <c r="C19" s="161"/>
      <c r="D19" s="358"/>
    </row>
    <row r="20" spans="1:8" s="22" customFormat="1" ht="15.75" thickBot="1">
      <c r="A20" s="377"/>
      <c r="B20" s="334"/>
      <c r="C20" s="128" t="str">
        <f>"Total "&amp;LEFT(A7,3)</f>
        <v>Total I18</v>
      </c>
      <c r="D20" s="335">
        <f>SUM(D10:D19)</f>
        <v>5</v>
      </c>
    </row>
    <row r="21" spans="1:8">
      <c r="B21" s="18"/>
    </row>
    <row r="22" spans="1:8" ht="53.25" customHeight="1">
      <c r="A22" s="44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8"/>
      <c r="C22" s="448"/>
      <c r="D22" s="448"/>
      <c r="E22" s="286"/>
      <c r="F22" s="286"/>
      <c r="G22" s="286"/>
      <c r="H22" s="286"/>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E13" sqref="E13"/>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79" t="str">
        <f>'Date initiale'!C3</f>
        <v>Universitatea de Arhitectură și Urbanism "Ion Mincu" București</v>
      </c>
      <c r="B1" s="279"/>
      <c r="D1" s="279"/>
    </row>
    <row r="2" spans="1:11" ht="15.75">
      <c r="A2" s="277" t="str">
        <f>'Date initiale'!B4&amp;" "&amp;'Date initiale'!C4</f>
        <v>Facultatea ARHITECTURA</v>
      </c>
      <c r="B2" s="277"/>
      <c r="C2" s="17"/>
      <c r="D2" s="277"/>
      <c r="E2" s="17"/>
    </row>
    <row r="3" spans="1:11" ht="15.75">
      <c r="A3" s="277" t="str">
        <f>'Date initiale'!B5&amp;" "&amp;'Date initiale'!C5</f>
        <v>Departamentul Sinteza de Proiectare</v>
      </c>
      <c r="B3" s="277"/>
      <c r="C3" s="17"/>
      <c r="D3" s="277"/>
      <c r="E3" s="17"/>
    </row>
    <row r="4" spans="1:11" ht="15.75">
      <c r="A4" s="447" t="str">
        <f>'Date initiale'!C6&amp;", "&amp;'Date initiale'!C7</f>
        <v>Eftenie Vlad, 25</v>
      </c>
      <c r="B4" s="447"/>
      <c r="C4" s="457"/>
      <c r="D4" s="457"/>
      <c r="E4" s="457"/>
    </row>
    <row r="5" spans="1:11" s="196" customFormat="1" ht="15.75">
      <c r="A5" s="278"/>
      <c r="B5" s="278"/>
      <c r="C5" s="17"/>
      <c r="D5" s="278"/>
      <c r="E5" s="17"/>
    </row>
    <row r="6" spans="1:11" ht="15.75">
      <c r="A6" s="452" t="s">
        <v>110</v>
      </c>
      <c r="B6" s="452"/>
      <c r="C6" s="452"/>
      <c r="D6" s="452"/>
      <c r="E6" s="452"/>
    </row>
    <row r="7" spans="1:11" ht="67.5" customHeight="1">
      <c r="A7" s="45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6"/>
      <c r="C7" s="456"/>
      <c r="D7" s="456"/>
      <c r="E7" s="456"/>
      <c r="F7" s="40"/>
      <c r="G7" s="40"/>
      <c r="H7" s="40"/>
      <c r="I7" s="40"/>
    </row>
    <row r="8" spans="1:11" s="22" customFormat="1" ht="20.25" customHeight="1" thickBot="1">
      <c r="A8" s="60"/>
      <c r="B8" s="60"/>
      <c r="C8" s="60"/>
      <c r="D8" s="60"/>
      <c r="E8" s="60"/>
      <c r="F8" s="69"/>
      <c r="G8" s="69"/>
      <c r="H8" s="69"/>
      <c r="I8" s="69"/>
    </row>
    <row r="9" spans="1:11" ht="30.75" thickBot="1">
      <c r="A9" s="164" t="s">
        <v>55</v>
      </c>
      <c r="B9" s="230" t="s">
        <v>150</v>
      </c>
      <c r="C9" s="230" t="s">
        <v>82</v>
      </c>
      <c r="D9" s="230" t="s">
        <v>81</v>
      </c>
      <c r="E9" s="251" t="s">
        <v>147</v>
      </c>
      <c r="G9" s="283" t="s">
        <v>108</v>
      </c>
      <c r="K9" s="22"/>
    </row>
    <row r="10" spans="1:11" s="196" customFormat="1" ht="30">
      <c r="A10" s="300">
        <v>1</v>
      </c>
      <c r="B10" s="301" t="s">
        <v>367</v>
      </c>
      <c r="C10" s="302" t="s">
        <v>368</v>
      </c>
      <c r="D10" s="264" t="s">
        <v>369</v>
      </c>
      <c r="E10" s="351">
        <v>5</v>
      </c>
      <c r="G10" s="284" t="s">
        <v>171</v>
      </c>
      <c r="H10" s="400" t="s">
        <v>262</v>
      </c>
      <c r="K10" s="22"/>
    </row>
    <row r="11" spans="1:11" s="196" customFormat="1" ht="45">
      <c r="A11" s="216">
        <f>A10+1</f>
        <v>2</v>
      </c>
      <c r="B11" s="258" t="s">
        <v>473</v>
      </c>
      <c r="C11" s="298" t="s">
        <v>485</v>
      </c>
      <c r="D11" s="137" t="s">
        <v>475</v>
      </c>
      <c r="E11" s="343">
        <v>5</v>
      </c>
      <c r="K11" s="22"/>
    </row>
    <row r="12" spans="1:11" s="196" customFormat="1" ht="45">
      <c r="A12" s="216">
        <f t="shared" ref="A12:A19" si="0">A11+1</f>
        <v>3</v>
      </c>
      <c r="B12" s="258" t="s">
        <v>473</v>
      </c>
      <c r="C12" s="298" t="s">
        <v>474</v>
      </c>
      <c r="D12" s="137" t="s">
        <v>486</v>
      </c>
      <c r="E12" s="343">
        <v>5</v>
      </c>
      <c r="K12" s="22"/>
    </row>
    <row r="13" spans="1:11" s="196" customFormat="1">
      <c r="A13" s="216">
        <f t="shared" si="0"/>
        <v>4</v>
      </c>
      <c r="B13" s="258"/>
      <c r="C13" s="298"/>
      <c r="D13" s="137"/>
      <c r="E13" s="343"/>
      <c r="K13" s="22"/>
    </row>
    <row r="14" spans="1:11">
      <c r="A14" s="216">
        <f t="shared" si="0"/>
        <v>5</v>
      </c>
      <c r="B14" s="258"/>
      <c r="C14" s="298"/>
      <c r="D14" s="137"/>
      <c r="E14" s="343"/>
      <c r="K14" s="22"/>
    </row>
    <row r="15" spans="1:11" s="196" customFormat="1">
      <c r="A15" s="216">
        <f t="shared" si="0"/>
        <v>6</v>
      </c>
      <c r="B15" s="258"/>
      <c r="C15" s="298"/>
      <c r="D15" s="137"/>
      <c r="E15" s="343"/>
      <c r="K15" s="22"/>
    </row>
    <row r="16" spans="1:11" s="196" customFormat="1">
      <c r="A16" s="216">
        <f t="shared" si="0"/>
        <v>7</v>
      </c>
      <c r="B16" s="258"/>
      <c r="C16" s="298"/>
      <c r="D16" s="137"/>
      <c r="E16" s="343"/>
      <c r="K16" s="22"/>
    </row>
    <row r="17" spans="1:11" s="196" customFormat="1">
      <c r="A17" s="216">
        <f t="shared" si="0"/>
        <v>8</v>
      </c>
      <c r="B17" s="258"/>
      <c r="C17" s="298"/>
      <c r="D17" s="137"/>
      <c r="E17" s="343"/>
      <c r="K17" s="22"/>
    </row>
    <row r="18" spans="1:11" s="196" customFormat="1">
      <c r="A18" s="216">
        <f t="shared" si="0"/>
        <v>9</v>
      </c>
      <c r="B18" s="258"/>
      <c r="C18" s="298"/>
      <c r="D18" s="137"/>
      <c r="E18" s="343"/>
      <c r="K18" s="22"/>
    </row>
    <row r="19" spans="1:11" s="196" customFormat="1" ht="15.75" thickBot="1">
      <c r="A19" s="223">
        <f t="shared" si="0"/>
        <v>10</v>
      </c>
      <c r="B19" s="303"/>
      <c r="C19" s="304"/>
      <c r="D19" s="144"/>
      <c r="E19" s="358"/>
      <c r="K19" s="22"/>
    </row>
    <row r="20" spans="1:11" ht="15.75" thickBot="1">
      <c r="A20" s="376"/>
      <c r="B20" s="228"/>
      <c r="C20" s="299"/>
      <c r="D20" s="168" t="str">
        <f>"Total "&amp;LEFT(A7,3)</f>
        <v>Total I19</v>
      </c>
      <c r="E20" s="169">
        <f>SUM(E10:E19)</f>
        <v>15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50"/>
  <sheetViews>
    <sheetView topLeftCell="A7" workbookViewId="0">
      <selection activeCell="B44" sqref="B44"/>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7" t="str">
        <f>'Date initiale'!C3</f>
        <v>Universitatea de Arhitectură și Urbanism "Ion Mincu" București</v>
      </c>
      <c r="B1" s="277"/>
      <c r="C1" s="277"/>
      <c r="D1" s="277"/>
      <c r="E1" s="17"/>
    </row>
    <row r="2" spans="1:8" ht="15.75">
      <c r="A2" s="277" t="str">
        <f>'Date initiale'!B4&amp;" "&amp;'Date initiale'!C4</f>
        <v>Facultatea ARHITECTURA</v>
      </c>
      <c r="B2" s="277"/>
      <c r="C2" s="277"/>
      <c r="D2" s="277"/>
      <c r="E2" s="17"/>
    </row>
    <row r="3" spans="1:8" ht="15.75">
      <c r="A3" s="277" t="str">
        <f>'Date initiale'!B5&amp;" "&amp;'Date initiale'!C5</f>
        <v>Departamentul Sinteza de Proiectare</v>
      </c>
      <c r="B3" s="277"/>
      <c r="C3" s="277"/>
      <c r="D3" s="277"/>
      <c r="E3" s="17"/>
    </row>
    <row r="4" spans="1:8">
      <c r="A4" s="125" t="str">
        <f>'Date initiale'!C6&amp;", "&amp;'Date initiale'!C7</f>
        <v>Eftenie Vlad, 25</v>
      </c>
      <c r="B4" s="125"/>
      <c r="C4" s="125"/>
      <c r="D4" s="125"/>
    </row>
    <row r="5" spans="1:8" s="196" customFormat="1">
      <c r="A5" s="125"/>
      <c r="B5" s="125"/>
      <c r="C5" s="125"/>
      <c r="D5" s="125"/>
    </row>
    <row r="6" spans="1:8" ht="15.75">
      <c r="A6" s="458" t="s">
        <v>110</v>
      </c>
      <c r="B6" s="459"/>
      <c r="C6" s="459"/>
      <c r="D6" s="459"/>
      <c r="E6" s="460"/>
    </row>
    <row r="7" spans="1:8" s="196" customFormat="1" ht="15.75">
      <c r="A7" s="456" t="str">
        <f>'Descriere indicatori'!B27&amp;". "&amp;'Descriere indicatori'!C27</f>
        <v xml:space="preserve">I20. Expoziţii profesionale în domeniu organizate la nivel internaţional / naţional sau local în calitate de autor, coautor, curator </v>
      </c>
      <c r="B7" s="456"/>
      <c r="C7" s="456"/>
      <c r="D7" s="456"/>
      <c r="E7" s="456"/>
      <c r="F7" s="297"/>
    </row>
    <row r="8" spans="1:8" s="196" customFormat="1" ht="32.25" customHeight="1" thickBot="1">
      <c r="A8" s="59"/>
      <c r="B8" s="59"/>
      <c r="C8" s="59"/>
      <c r="D8" s="59"/>
      <c r="E8" s="59"/>
    </row>
    <row r="9" spans="1:8" ht="30.75" thickBot="1">
      <c r="A9" s="164" t="s">
        <v>55</v>
      </c>
      <c r="B9" s="305" t="s">
        <v>152</v>
      </c>
      <c r="C9" s="165" t="s">
        <v>151</v>
      </c>
      <c r="D9" s="165" t="s">
        <v>87</v>
      </c>
      <c r="E9" s="306" t="s">
        <v>147</v>
      </c>
      <c r="G9" s="283" t="s">
        <v>108</v>
      </c>
    </row>
    <row r="10" spans="1:8" s="196" customFormat="1" ht="15.75" thickBot="1">
      <c r="A10" s="202"/>
      <c r="B10" s="413"/>
      <c r="C10" s="203"/>
      <c r="D10" s="203"/>
      <c r="E10" s="414"/>
      <c r="G10" s="284"/>
    </row>
    <row r="11" spans="1:8">
      <c r="A11" s="310">
        <v>1</v>
      </c>
      <c r="B11" s="409" t="s">
        <v>370</v>
      </c>
      <c r="C11" s="410" t="s">
        <v>371</v>
      </c>
      <c r="D11" s="411">
        <v>2007</v>
      </c>
      <c r="E11" s="412">
        <v>10</v>
      </c>
      <c r="G11" s="284" t="s">
        <v>170</v>
      </c>
      <c r="H11" s="400" t="s">
        <v>263</v>
      </c>
    </row>
    <row r="12" spans="1:8">
      <c r="A12" s="311">
        <f t="shared" ref="A12:A17" si="0">A11+1</f>
        <v>2</v>
      </c>
      <c r="B12" s="307" t="s">
        <v>372</v>
      </c>
      <c r="C12" s="41" t="s">
        <v>371</v>
      </c>
      <c r="D12" s="41">
        <v>2007</v>
      </c>
      <c r="E12" s="365">
        <v>10</v>
      </c>
      <c r="G12" s="284" t="s">
        <v>172</v>
      </c>
    </row>
    <row r="13" spans="1:8">
      <c r="A13" s="311">
        <f t="shared" si="0"/>
        <v>3</v>
      </c>
      <c r="B13" s="307" t="s">
        <v>373</v>
      </c>
      <c r="C13" s="41" t="s">
        <v>371</v>
      </c>
      <c r="D13" s="41">
        <v>2008</v>
      </c>
      <c r="E13" s="365">
        <v>10</v>
      </c>
      <c r="G13" s="284" t="s">
        <v>173</v>
      </c>
    </row>
    <row r="14" spans="1:8">
      <c r="A14" s="311">
        <f t="shared" si="0"/>
        <v>4</v>
      </c>
      <c r="B14" s="307" t="s">
        <v>374</v>
      </c>
      <c r="C14" s="41" t="s">
        <v>371</v>
      </c>
      <c r="D14" s="41">
        <v>2008</v>
      </c>
      <c r="E14" s="365">
        <v>10</v>
      </c>
    </row>
    <row r="15" spans="1:8" s="196" customFormat="1">
      <c r="A15" s="311">
        <f>A14+1</f>
        <v>5</v>
      </c>
      <c r="B15" s="307" t="s">
        <v>387</v>
      </c>
      <c r="C15" s="41" t="s">
        <v>352</v>
      </c>
      <c r="D15" s="41">
        <v>2006</v>
      </c>
      <c r="E15" s="365">
        <v>5</v>
      </c>
    </row>
    <row r="16" spans="1:8">
      <c r="A16" s="311">
        <f t="shared" si="0"/>
        <v>6</v>
      </c>
      <c r="B16" s="313" t="s">
        <v>375</v>
      </c>
      <c r="C16" s="41" t="s">
        <v>352</v>
      </c>
      <c r="D16" s="41">
        <v>2008</v>
      </c>
      <c r="E16" s="366">
        <v>5</v>
      </c>
    </row>
    <row r="17" spans="1:5" s="196" customFormat="1">
      <c r="A17" s="311">
        <f t="shared" si="0"/>
        <v>7</v>
      </c>
      <c r="B17" s="313" t="s">
        <v>385</v>
      </c>
      <c r="C17" s="41" t="s">
        <v>352</v>
      </c>
      <c r="D17" s="41">
        <v>2010</v>
      </c>
      <c r="E17" s="366">
        <v>3</v>
      </c>
    </row>
    <row r="18" spans="1:5">
      <c r="A18" s="311">
        <f t="shared" ref="A18" si="1">A17+1</f>
        <v>8</v>
      </c>
      <c r="B18" s="313" t="s">
        <v>376</v>
      </c>
      <c r="C18" s="41" t="s">
        <v>352</v>
      </c>
      <c r="D18" s="41">
        <v>2010</v>
      </c>
      <c r="E18" s="366">
        <v>5</v>
      </c>
    </row>
    <row r="19" spans="1:5" s="196" customFormat="1">
      <c r="A19" s="311">
        <f t="shared" ref="A19:A24" si="2">A18+1</f>
        <v>9</v>
      </c>
      <c r="B19" s="313" t="s">
        <v>388</v>
      </c>
      <c r="C19" s="41" t="s">
        <v>371</v>
      </c>
      <c r="D19" s="41">
        <v>2010</v>
      </c>
      <c r="E19" s="366">
        <v>5</v>
      </c>
    </row>
    <row r="20" spans="1:5" s="196" customFormat="1">
      <c r="A20" s="311">
        <f t="shared" si="2"/>
        <v>10</v>
      </c>
      <c r="B20" s="313" t="s">
        <v>403</v>
      </c>
      <c r="C20" s="41" t="s">
        <v>352</v>
      </c>
      <c r="D20" s="41">
        <v>2012</v>
      </c>
      <c r="E20" s="366">
        <v>5</v>
      </c>
    </row>
    <row r="21" spans="1:5" s="196" customFormat="1">
      <c r="A21" s="311">
        <f t="shared" si="2"/>
        <v>11</v>
      </c>
      <c r="B21" s="313" t="s">
        <v>386</v>
      </c>
      <c r="C21" s="41" t="s">
        <v>371</v>
      </c>
      <c r="D21" s="41">
        <v>2012</v>
      </c>
      <c r="E21" s="366">
        <v>5</v>
      </c>
    </row>
    <row r="22" spans="1:5">
      <c r="A22" s="311">
        <f t="shared" si="2"/>
        <v>12</v>
      </c>
      <c r="B22" s="313" t="s">
        <v>377</v>
      </c>
      <c r="C22" s="41" t="s">
        <v>352</v>
      </c>
      <c r="D22" s="41">
        <v>2013</v>
      </c>
      <c r="E22" s="366">
        <v>5</v>
      </c>
    </row>
    <row r="23" spans="1:5" s="196" customFormat="1">
      <c r="A23" s="311">
        <f t="shared" si="2"/>
        <v>13</v>
      </c>
      <c r="B23" s="313" t="s">
        <v>384</v>
      </c>
      <c r="C23" s="41" t="s">
        <v>352</v>
      </c>
      <c r="D23" s="41">
        <v>2013</v>
      </c>
      <c r="E23" s="366">
        <v>3</v>
      </c>
    </row>
    <row r="24" spans="1:5" s="196" customFormat="1">
      <c r="A24" s="311">
        <f t="shared" si="2"/>
        <v>14</v>
      </c>
      <c r="B24" s="313" t="s">
        <v>415</v>
      </c>
      <c r="C24" s="41" t="s">
        <v>371</v>
      </c>
      <c r="D24" s="41">
        <v>2013</v>
      </c>
      <c r="E24" s="366">
        <v>5</v>
      </c>
    </row>
    <row r="25" spans="1:5" s="196" customFormat="1">
      <c r="A25" s="311">
        <f t="shared" ref="A25:A34" si="3">A24+1</f>
        <v>15</v>
      </c>
      <c r="B25" s="313" t="s">
        <v>390</v>
      </c>
      <c r="C25" s="41" t="s">
        <v>352</v>
      </c>
      <c r="D25" s="41">
        <v>2013</v>
      </c>
      <c r="E25" s="366">
        <v>3</v>
      </c>
    </row>
    <row r="26" spans="1:5" s="196" customFormat="1">
      <c r="A26" s="311">
        <f t="shared" si="3"/>
        <v>16</v>
      </c>
      <c r="B26" s="313" t="s">
        <v>383</v>
      </c>
      <c r="C26" s="41" t="s">
        <v>352</v>
      </c>
      <c r="D26" s="41">
        <v>2013</v>
      </c>
      <c r="E26" s="366">
        <v>5</v>
      </c>
    </row>
    <row r="27" spans="1:5" s="196" customFormat="1">
      <c r="A27" s="311">
        <f t="shared" si="3"/>
        <v>17</v>
      </c>
      <c r="B27" s="313" t="s">
        <v>378</v>
      </c>
      <c r="C27" s="41" t="s">
        <v>352</v>
      </c>
      <c r="D27" s="41">
        <v>2014</v>
      </c>
      <c r="E27" s="366">
        <v>5</v>
      </c>
    </row>
    <row r="28" spans="1:5" s="196" customFormat="1">
      <c r="A28" s="311">
        <f t="shared" si="3"/>
        <v>18</v>
      </c>
      <c r="B28" s="313" t="s">
        <v>380</v>
      </c>
      <c r="C28" s="41" t="s">
        <v>371</v>
      </c>
      <c r="D28" s="41">
        <v>2014</v>
      </c>
      <c r="E28" s="366">
        <v>10</v>
      </c>
    </row>
    <row r="29" spans="1:5" s="196" customFormat="1">
      <c r="A29" s="311">
        <f t="shared" si="3"/>
        <v>19</v>
      </c>
      <c r="B29" s="313" t="s">
        <v>379</v>
      </c>
      <c r="C29" s="41" t="s">
        <v>371</v>
      </c>
      <c r="D29" s="41">
        <v>2014</v>
      </c>
      <c r="E29" s="366">
        <v>10</v>
      </c>
    </row>
    <row r="30" spans="1:5" s="196" customFormat="1">
      <c r="A30" s="311">
        <f t="shared" si="3"/>
        <v>20</v>
      </c>
      <c r="B30" s="313" t="s">
        <v>382</v>
      </c>
      <c r="C30" s="41" t="s">
        <v>352</v>
      </c>
      <c r="D30" s="41">
        <v>2014</v>
      </c>
      <c r="E30" s="366">
        <v>3</v>
      </c>
    </row>
    <row r="31" spans="1:5" s="196" customFormat="1">
      <c r="A31" s="311">
        <f t="shared" si="3"/>
        <v>21</v>
      </c>
      <c r="B31" s="313" t="s">
        <v>385</v>
      </c>
      <c r="C31" s="41" t="s">
        <v>352</v>
      </c>
      <c r="D31" s="41">
        <v>2014</v>
      </c>
      <c r="E31" s="366">
        <v>3</v>
      </c>
    </row>
    <row r="32" spans="1:5" s="196" customFormat="1">
      <c r="A32" s="311">
        <f t="shared" si="3"/>
        <v>22</v>
      </c>
      <c r="B32" s="313" t="s">
        <v>389</v>
      </c>
      <c r="C32" s="41" t="s">
        <v>371</v>
      </c>
      <c r="D32" s="41">
        <v>2014</v>
      </c>
      <c r="E32" s="366">
        <v>5</v>
      </c>
    </row>
    <row r="33" spans="1:5" s="196" customFormat="1">
      <c r="A33" s="311">
        <f t="shared" si="3"/>
        <v>23</v>
      </c>
      <c r="B33" s="313" t="s">
        <v>438</v>
      </c>
      <c r="C33" s="41" t="s">
        <v>352</v>
      </c>
      <c r="D33" s="41">
        <v>2014</v>
      </c>
      <c r="E33" s="366">
        <v>5</v>
      </c>
    </row>
    <row r="34" spans="1:5" s="196" customFormat="1">
      <c r="A34" s="311">
        <f t="shared" si="3"/>
        <v>24</v>
      </c>
      <c r="B34" s="313" t="s">
        <v>381</v>
      </c>
      <c r="C34" s="41" t="s">
        <v>371</v>
      </c>
      <c r="D34" s="41">
        <v>2015</v>
      </c>
      <c r="E34" s="366">
        <v>10</v>
      </c>
    </row>
    <row r="35" spans="1:5" s="196" customFormat="1">
      <c r="A35" s="311">
        <f t="shared" ref="A35:A44" si="4">A34+1</f>
        <v>25</v>
      </c>
      <c r="B35" s="313" t="s">
        <v>392</v>
      </c>
      <c r="C35" s="41" t="s">
        <v>371</v>
      </c>
      <c r="D35" s="41">
        <v>2015</v>
      </c>
      <c r="E35" s="366">
        <v>5</v>
      </c>
    </row>
    <row r="36" spans="1:5" s="196" customFormat="1">
      <c r="A36" s="311">
        <f t="shared" si="4"/>
        <v>26</v>
      </c>
      <c r="B36" s="313" t="s">
        <v>393</v>
      </c>
      <c r="C36" s="41" t="s">
        <v>371</v>
      </c>
      <c r="D36" s="41">
        <v>2015</v>
      </c>
      <c r="E36" s="366">
        <v>5</v>
      </c>
    </row>
    <row r="37" spans="1:5" s="196" customFormat="1">
      <c r="A37" s="311">
        <f t="shared" si="4"/>
        <v>27</v>
      </c>
      <c r="B37" s="313" t="s">
        <v>394</v>
      </c>
      <c r="C37" s="41" t="s">
        <v>371</v>
      </c>
      <c r="D37" s="41">
        <v>2015</v>
      </c>
      <c r="E37" s="366">
        <v>10</v>
      </c>
    </row>
    <row r="38" spans="1:5" s="196" customFormat="1">
      <c r="A38" s="311">
        <f t="shared" si="4"/>
        <v>28</v>
      </c>
      <c r="B38" s="313" t="s">
        <v>395</v>
      </c>
      <c r="C38" s="41" t="s">
        <v>352</v>
      </c>
      <c r="D38" s="41">
        <v>2016</v>
      </c>
      <c r="E38" s="366">
        <v>5</v>
      </c>
    </row>
    <row r="39" spans="1:5" s="196" customFormat="1">
      <c r="A39" s="311">
        <f t="shared" si="4"/>
        <v>29</v>
      </c>
      <c r="B39" s="313" t="s">
        <v>439</v>
      </c>
      <c r="C39" s="41" t="s">
        <v>371</v>
      </c>
      <c r="D39" s="41">
        <v>2017</v>
      </c>
      <c r="E39" s="366">
        <v>10</v>
      </c>
    </row>
    <row r="40" spans="1:5" s="196" customFormat="1">
      <c r="A40" s="311">
        <f t="shared" si="4"/>
        <v>30</v>
      </c>
      <c r="B40" s="313" t="s">
        <v>413</v>
      </c>
      <c r="C40" s="41" t="s">
        <v>371</v>
      </c>
      <c r="D40" s="41">
        <v>2018</v>
      </c>
      <c r="E40" s="366">
        <v>5</v>
      </c>
    </row>
    <row r="41" spans="1:5" s="196" customFormat="1">
      <c r="A41" s="311">
        <f t="shared" si="4"/>
        <v>31</v>
      </c>
      <c r="B41" s="313" t="s">
        <v>414</v>
      </c>
      <c r="C41" s="41" t="s">
        <v>352</v>
      </c>
      <c r="D41" s="41">
        <v>2018</v>
      </c>
      <c r="E41" s="366">
        <v>3</v>
      </c>
    </row>
    <row r="42" spans="1:5">
      <c r="A42" s="311">
        <f t="shared" si="4"/>
        <v>32</v>
      </c>
      <c r="B42" s="313" t="s">
        <v>453</v>
      </c>
      <c r="C42" s="41" t="s">
        <v>352</v>
      </c>
      <c r="D42" s="41">
        <v>2020</v>
      </c>
      <c r="E42" s="343">
        <v>3</v>
      </c>
    </row>
    <row r="43" spans="1:5" s="57" customFormat="1">
      <c r="A43" s="311">
        <f t="shared" si="4"/>
        <v>33</v>
      </c>
      <c r="B43" s="315" t="s">
        <v>476</v>
      </c>
      <c r="C43" s="191" t="s">
        <v>371</v>
      </c>
      <c r="D43" s="191">
        <v>2020</v>
      </c>
      <c r="E43" s="367">
        <v>10</v>
      </c>
    </row>
    <row r="44" spans="1:5" s="57" customFormat="1" ht="15.75" thickBot="1">
      <c r="A44" s="311">
        <f t="shared" si="4"/>
        <v>34</v>
      </c>
      <c r="B44" s="318"/>
      <c r="C44" s="319"/>
      <c r="D44" s="319"/>
      <c r="E44" s="368"/>
    </row>
    <row r="45" spans="1:5" ht="15.75" thickBot="1">
      <c r="A45" s="375"/>
      <c r="B45" s="308"/>
      <c r="C45" s="309"/>
      <c r="D45" s="168" t="str">
        <f>"Total "&amp;LEFT(A7,3)</f>
        <v>Total I20</v>
      </c>
      <c r="E45" s="129">
        <f>SUM(E11:E44)</f>
        <v>201</v>
      </c>
    </row>
    <row r="46" spans="1:5">
      <c r="B46" s="18"/>
    </row>
    <row r="47" spans="1:5">
      <c r="B47" s="22"/>
    </row>
    <row r="48" spans="1:5">
      <c r="B48" s="22"/>
    </row>
    <row r="49" spans="2:2">
      <c r="B49" s="22"/>
    </row>
    <row r="50" spans="2:2">
      <c r="B50"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zoomScale="130" zoomScaleNormal="130" workbookViewId="0">
      <selection activeCell="C46" sqref="C46"/>
    </sheetView>
  </sheetViews>
  <sheetFormatPr defaultRowHeight="15"/>
  <cols>
    <col min="1" max="1" width="4.28515625" style="196" customWidth="1"/>
    <col min="2" max="2" width="8.7109375" customWidth="1"/>
    <col min="3" max="3" width="72" customWidth="1"/>
    <col min="4" max="4" width="7.7109375" customWidth="1"/>
  </cols>
  <sheetData>
    <row r="1" spans="2:4">
      <c r="B1" s="433" t="s">
        <v>102</v>
      </c>
      <c r="C1" s="433"/>
      <c r="D1" s="433"/>
    </row>
    <row r="2" spans="2:4" s="196" customFormat="1">
      <c r="B2" s="390" t="str">
        <f>"Facultatea de "&amp;'Date initiale'!C4</f>
        <v>Facultatea de ARHITECTURA</v>
      </c>
      <c r="C2" s="390"/>
      <c r="D2" s="390"/>
    </row>
    <row r="3" spans="2:4">
      <c r="B3" s="433" t="str">
        <f>"Departamentul "&amp;'Date initiale'!C5</f>
        <v>Departamentul Sinteza de Proiectare</v>
      </c>
      <c r="C3" s="433"/>
      <c r="D3" s="433"/>
    </row>
    <row r="4" spans="2:4">
      <c r="B4" s="390" t="str">
        <f>"Nume și prenume: "&amp;'Date initiale'!C6</f>
        <v>Nume și prenume: Eftenie Vlad</v>
      </c>
      <c r="C4" s="390"/>
      <c r="D4" s="390"/>
    </row>
    <row r="5" spans="2:4" s="196" customFormat="1">
      <c r="B5" s="390" t="str">
        <f>"Post: "&amp;'Date initiale'!C7</f>
        <v>Post: 25</v>
      </c>
      <c r="C5" s="390"/>
      <c r="D5" s="390"/>
    </row>
    <row r="6" spans="2:4">
      <c r="B6" s="390" t="str">
        <f>"Standard de referință: "&amp;'Date initiale'!C8</f>
        <v>Standard de referință: Conferentiar</v>
      </c>
      <c r="C6" s="390"/>
      <c r="D6" s="390"/>
    </row>
    <row r="7" spans="2:4">
      <c r="B7" s="196"/>
      <c r="C7" s="196"/>
      <c r="D7" s="196"/>
    </row>
    <row r="8" spans="2:4" s="196" customFormat="1" ht="15.75">
      <c r="B8" s="436" t="s">
        <v>178</v>
      </c>
      <c r="C8" s="436"/>
      <c r="D8" s="436"/>
    </row>
    <row r="9" spans="2:4" ht="34.5" customHeight="1">
      <c r="B9" s="434" t="s">
        <v>186</v>
      </c>
      <c r="C9" s="435"/>
      <c r="D9" s="435"/>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45</v>
      </c>
    </row>
    <row r="13" spans="2:4">
      <c r="B13" s="96" t="s">
        <v>23</v>
      </c>
      <c r="C13" s="31" t="s">
        <v>24</v>
      </c>
      <c r="D13" s="105">
        <f>'I3'!I21</f>
        <v>40</v>
      </c>
    </row>
    <row r="14" spans="2:4">
      <c r="B14" s="96" t="s">
        <v>26</v>
      </c>
      <c r="C14" s="11" t="s">
        <v>199</v>
      </c>
      <c r="D14" s="105">
        <f>'I4'!I20</f>
        <v>65</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5</v>
      </c>
    </row>
    <row r="18" spans="2:4" ht="30">
      <c r="B18" s="96" t="s">
        <v>31</v>
      </c>
      <c r="C18" s="15" t="s">
        <v>204</v>
      </c>
      <c r="D18" s="105">
        <f>'I8'!I20</f>
        <v>190</v>
      </c>
    </row>
    <row r="19" spans="2:4" ht="30">
      <c r="B19" s="96" t="s">
        <v>33</v>
      </c>
      <c r="C19" s="11" t="s">
        <v>205</v>
      </c>
      <c r="D19" s="105">
        <f>'I9'!I20</f>
        <v>14</v>
      </c>
    </row>
    <row r="20" spans="2:4" ht="30">
      <c r="B20" s="96" t="s">
        <v>34</v>
      </c>
      <c r="C20" s="77" t="s">
        <v>207</v>
      </c>
      <c r="D20" s="105">
        <f>'I10'!I20</f>
        <v>35</v>
      </c>
    </row>
    <row r="21" spans="2:4" ht="45">
      <c r="B21" s="97" t="s">
        <v>36</v>
      </c>
      <c r="C21" s="15" t="s">
        <v>209</v>
      </c>
      <c r="D21" s="105">
        <f>I11a!I20</f>
        <v>60</v>
      </c>
    </row>
    <row r="22" spans="2:4" ht="60" customHeight="1">
      <c r="B22" s="98"/>
      <c r="C22" s="15" t="s">
        <v>211</v>
      </c>
      <c r="D22" s="105">
        <f>I11b!H20</f>
        <v>10</v>
      </c>
    </row>
    <row r="23" spans="2:4" ht="30">
      <c r="B23" s="95"/>
      <c r="C23" s="35" t="s">
        <v>213</v>
      </c>
      <c r="D23" s="105">
        <f>I11c!G38</f>
        <v>107</v>
      </c>
    </row>
    <row r="24" spans="2:4" ht="75">
      <c r="B24" s="96" t="s">
        <v>40</v>
      </c>
      <c r="C24" s="15" t="s">
        <v>215</v>
      </c>
      <c r="D24" s="105">
        <f>'I12'!H20</f>
        <v>70</v>
      </c>
    </row>
    <row r="25" spans="2:4" ht="48" customHeight="1">
      <c r="B25" s="96" t="s">
        <v>60</v>
      </c>
      <c r="C25" s="15" t="s">
        <v>217</v>
      </c>
      <c r="D25" s="105">
        <f>'I13'!H20</f>
        <v>40</v>
      </c>
    </row>
    <row r="26" spans="2:4" ht="60">
      <c r="B26" s="97" t="s">
        <v>61</v>
      </c>
      <c r="C26" s="11" t="s">
        <v>219</v>
      </c>
      <c r="D26" s="105">
        <f>I14a!H20</f>
        <v>10</v>
      </c>
    </row>
    <row r="27" spans="2:4" ht="30" customHeight="1">
      <c r="B27" s="95"/>
      <c r="C27" s="11" t="s">
        <v>221</v>
      </c>
      <c r="D27" s="105">
        <f>I14b!H20</f>
        <v>20</v>
      </c>
    </row>
    <row r="28" spans="2:4" ht="45">
      <c r="B28" s="96" t="s">
        <v>61</v>
      </c>
      <c r="C28" s="11" t="s">
        <v>62</v>
      </c>
      <c r="D28" s="105">
        <f>I14c!H20</f>
        <v>50</v>
      </c>
    </row>
    <row r="29" spans="2:4" s="196" customFormat="1" ht="60">
      <c r="B29" s="394" t="s">
        <v>0</v>
      </c>
      <c r="C29" s="11" t="s">
        <v>224</v>
      </c>
      <c r="D29" s="106">
        <f>'I15'!H20</f>
        <v>20</v>
      </c>
    </row>
    <row r="30" spans="2:4" ht="105">
      <c r="B30" s="99" t="s">
        <v>64</v>
      </c>
      <c r="C30" s="85" t="s">
        <v>226</v>
      </c>
      <c r="D30" s="106">
        <f>'I16'!D21</f>
        <v>230</v>
      </c>
    </row>
    <row r="31" spans="2:4" ht="45">
      <c r="B31" s="99" t="s">
        <v>66</v>
      </c>
      <c r="C31" s="71" t="s">
        <v>229</v>
      </c>
      <c r="D31" s="105">
        <f>'I17'!D20</f>
        <v>0</v>
      </c>
    </row>
    <row r="32" spans="2:4" ht="45" customHeight="1">
      <c r="B32" s="95" t="s">
        <v>68</v>
      </c>
      <c r="C32" s="15" t="s">
        <v>231</v>
      </c>
      <c r="D32" s="104">
        <f>'I18'!D20</f>
        <v>5</v>
      </c>
    </row>
    <row r="33" spans="2:4" ht="75" customHeight="1">
      <c r="B33" s="96" t="s">
        <v>42</v>
      </c>
      <c r="C33" s="89" t="s">
        <v>233</v>
      </c>
      <c r="D33" s="105">
        <f>'I19'!E20</f>
        <v>15</v>
      </c>
    </row>
    <row r="34" spans="2:4" ht="30">
      <c r="B34" s="100" t="s">
        <v>44</v>
      </c>
      <c r="C34" s="88" t="s">
        <v>234</v>
      </c>
      <c r="D34" s="105">
        <f>'I20'!E45</f>
        <v>201</v>
      </c>
    </row>
    <row r="35" spans="2:4">
      <c r="B35" s="96" t="s">
        <v>45</v>
      </c>
      <c r="C35" s="80" t="s">
        <v>236</v>
      </c>
      <c r="D35" s="105">
        <f>'I21'!D20</f>
        <v>20</v>
      </c>
    </row>
    <row r="36" spans="2:4" ht="90">
      <c r="B36" s="96" t="s">
        <v>47</v>
      </c>
      <c r="C36" s="79" t="s">
        <v>271</v>
      </c>
      <c r="D36" s="105">
        <f>'I22'!D20</f>
        <v>25</v>
      </c>
    </row>
    <row r="37" spans="2:4" ht="45">
      <c r="B37" s="96" t="s">
        <v>48</v>
      </c>
      <c r="C37" s="78" t="s">
        <v>237</v>
      </c>
      <c r="D37" s="105">
        <f>'I23'!D51</f>
        <v>45</v>
      </c>
    </row>
    <row r="38" spans="2:4">
      <c r="B38" s="96" t="s">
        <v>239</v>
      </c>
      <c r="C38" s="78" t="s">
        <v>49</v>
      </c>
      <c r="D38" s="105">
        <f>'I24'!F20</f>
        <v>0</v>
      </c>
    </row>
    <row r="39" spans="2:4">
      <c r="B39" s="196"/>
      <c r="C39" s="196"/>
      <c r="D39" s="196"/>
    </row>
    <row r="40" spans="2:4">
      <c r="B40" s="293" t="s">
        <v>2</v>
      </c>
      <c r="C40" s="1" t="s">
        <v>104</v>
      </c>
      <c r="D40" s="196"/>
    </row>
    <row r="41" spans="2:4">
      <c r="B41" s="19" t="s">
        <v>5</v>
      </c>
      <c r="C41" s="13" t="s">
        <v>242</v>
      </c>
      <c r="D41" s="107">
        <f>SUM(D11:D20)+SUM(D33:D38)</f>
        <v>700</v>
      </c>
    </row>
    <row r="42" spans="2:4">
      <c r="B42" s="19" t="s">
        <v>6</v>
      </c>
      <c r="C42" s="13" t="s">
        <v>243</v>
      </c>
      <c r="D42" s="107">
        <f>SUM(D24:D33)</f>
        <v>460</v>
      </c>
    </row>
    <row r="43" spans="2:4" ht="15.75" thickBot="1">
      <c r="B43" s="101" t="s">
        <v>7</v>
      </c>
      <c r="C43" s="14" t="s">
        <v>9</v>
      </c>
      <c r="D43" s="108">
        <f>SUM(D21:D23)</f>
        <v>177</v>
      </c>
    </row>
    <row r="44" spans="2:4" ht="16.5" thickTop="1" thickBot="1">
      <c r="B44" s="102" t="s">
        <v>8</v>
      </c>
      <c r="C44" s="103" t="s">
        <v>244</v>
      </c>
      <c r="D44" s="109">
        <f>D41+D42+D43</f>
        <v>1337</v>
      </c>
    </row>
    <row r="45" spans="2:4" ht="15.75" thickTop="1">
      <c r="B45" s="196"/>
      <c r="C45" s="196"/>
      <c r="D45" s="196"/>
    </row>
    <row r="46" spans="2:4">
      <c r="B46" s="294" t="s">
        <v>148</v>
      </c>
      <c r="C46" s="196" t="s">
        <v>149</v>
      </c>
      <c r="D46" s="196"/>
    </row>
    <row r="47" spans="2:4">
      <c r="B47" s="328" t="str">
        <f>'Date initiale'!C9</f>
        <v>iunie/2023</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B11" sqref="B11"/>
    </sheetView>
  </sheetViews>
  <sheetFormatPr defaultRowHeight="15"/>
  <cols>
    <col min="1" max="1" width="5.140625" customWidth="1"/>
    <col min="2" max="2" width="104.28515625" customWidth="1"/>
    <col min="3" max="3" width="10.5703125" customWidth="1"/>
    <col min="4" max="4" width="9.7109375" customWidth="1"/>
  </cols>
  <sheetData>
    <row r="1" spans="1:10">
      <c r="A1" s="279" t="str">
        <f>'Date initiale'!C3</f>
        <v>Universitatea de Arhitectură și Urbanism "Ion Mincu" București</v>
      </c>
      <c r="B1" s="279"/>
    </row>
    <row r="2" spans="1:10">
      <c r="A2" s="279" t="str">
        <f>'Date initiale'!B4&amp;" "&amp;'Date initiale'!C4</f>
        <v>Facultatea ARHITECTURA</v>
      </c>
      <c r="B2" s="279"/>
    </row>
    <row r="3" spans="1:10">
      <c r="A3" s="279" t="str">
        <f>'Date initiale'!B5&amp;" "&amp;'Date initiale'!C5</f>
        <v>Departamentul Sinteza de Proiectare</v>
      </c>
      <c r="B3" s="279"/>
    </row>
    <row r="4" spans="1:10">
      <c r="A4" s="125" t="str">
        <f>'Date initiale'!C6&amp;", "&amp;'Date initiale'!C7</f>
        <v>Eftenie Vlad, 25</v>
      </c>
      <c r="B4" s="125"/>
    </row>
    <row r="5" spans="1:10" s="196" customFormat="1">
      <c r="A5" s="125"/>
      <c r="B5" s="125"/>
    </row>
    <row r="6" spans="1:10" ht="15.75">
      <c r="A6" s="452" t="s">
        <v>110</v>
      </c>
      <c r="B6" s="452"/>
      <c r="C6" s="452"/>
      <c r="D6" s="452"/>
    </row>
    <row r="7" spans="1:10" ht="24" customHeight="1">
      <c r="A7" s="456" t="str">
        <f>'Descriere indicatori'!B28&amp;". "&amp;'Descriere indicatori'!C28</f>
        <v xml:space="preserve">I21. Organizator / curator expoziţii la nivel internaţional/naţional </v>
      </c>
      <c r="B7" s="456"/>
      <c r="C7" s="456"/>
      <c r="D7" s="456"/>
    </row>
    <row r="8" spans="1:10" ht="15.75" thickBot="1"/>
    <row r="9" spans="1:10" ht="30.75" thickBot="1">
      <c r="A9" s="164" t="s">
        <v>55</v>
      </c>
      <c r="B9" s="305" t="s">
        <v>152</v>
      </c>
      <c r="C9" s="165" t="s">
        <v>87</v>
      </c>
      <c r="D9" s="306" t="s">
        <v>147</v>
      </c>
      <c r="F9" s="283" t="s">
        <v>108</v>
      </c>
      <c r="J9" s="14"/>
    </row>
    <row r="10" spans="1:10">
      <c r="A10" s="310">
        <v>1</v>
      </c>
      <c r="B10" s="416" t="s">
        <v>391</v>
      </c>
      <c r="C10" s="411">
        <v>2010</v>
      </c>
      <c r="D10" s="415">
        <v>5</v>
      </c>
      <c r="F10" s="284" t="s">
        <v>170</v>
      </c>
      <c r="G10" s="400" t="s">
        <v>263</v>
      </c>
      <c r="J10" s="285"/>
    </row>
    <row r="11" spans="1:10">
      <c r="A11" s="311">
        <f>A10+1</f>
        <v>2</v>
      </c>
      <c r="B11" s="417" t="s">
        <v>440</v>
      </c>
      <c r="C11" s="41">
        <v>2012</v>
      </c>
      <c r="D11" s="312">
        <v>5</v>
      </c>
      <c r="J11" s="57"/>
    </row>
    <row r="12" spans="1:10">
      <c r="A12" s="311">
        <f t="shared" ref="A12:A19" si="0">A11+1</f>
        <v>3</v>
      </c>
      <c r="B12" s="417" t="s">
        <v>487</v>
      </c>
      <c r="C12" s="41">
        <v>2014</v>
      </c>
      <c r="D12" s="312">
        <v>5</v>
      </c>
    </row>
    <row r="13" spans="1:10">
      <c r="A13" s="311">
        <f t="shared" si="0"/>
        <v>4</v>
      </c>
      <c r="B13" s="307" t="s">
        <v>483</v>
      </c>
      <c r="C13" s="41">
        <v>2020</v>
      </c>
      <c r="D13" s="312">
        <v>5</v>
      </c>
    </row>
    <row r="14" spans="1:10">
      <c r="A14" s="311">
        <f t="shared" si="0"/>
        <v>5</v>
      </c>
      <c r="B14" s="313"/>
      <c r="C14" s="41"/>
      <c r="D14" s="314"/>
    </row>
    <row r="15" spans="1:10">
      <c r="A15" s="311">
        <f t="shared" si="0"/>
        <v>6</v>
      </c>
      <c r="B15" s="313"/>
      <c r="C15" s="41"/>
      <c r="D15" s="314"/>
    </row>
    <row r="16" spans="1:10">
      <c r="A16" s="311">
        <f t="shared" si="0"/>
        <v>7</v>
      </c>
      <c r="B16" s="313"/>
      <c r="C16" s="41"/>
      <c r="D16" s="314"/>
    </row>
    <row r="17" spans="1:4">
      <c r="A17" s="311">
        <f t="shared" si="0"/>
        <v>8</v>
      </c>
      <c r="B17" s="313"/>
      <c r="C17" s="41"/>
      <c r="D17" s="156"/>
    </row>
    <row r="18" spans="1:4">
      <c r="A18" s="311">
        <f t="shared" si="0"/>
        <v>9</v>
      </c>
      <c r="B18" s="315"/>
      <c r="C18" s="191"/>
      <c r="D18" s="316"/>
    </row>
    <row r="19" spans="1:4" ht="15.75" thickBot="1">
      <c r="A19" s="317">
        <f t="shared" si="0"/>
        <v>10</v>
      </c>
      <c r="B19" s="318"/>
      <c r="C19" s="319"/>
      <c r="D19" s="320"/>
    </row>
    <row r="20" spans="1:4" ht="15.75" thickBot="1">
      <c r="A20" s="375"/>
      <c r="B20" s="308"/>
      <c r="C20" s="168" t="str">
        <f>"Total "&amp;LEFT(A7,3)</f>
        <v>Total I21</v>
      </c>
      <c r="D20" s="129">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workbookViewId="0">
      <selection activeCell="B12" sqref="B12"/>
    </sheetView>
  </sheetViews>
  <sheetFormatPr defaultRowHeight="15"/>
  <cols>
    <col min="1" max="1" width="5.140625" customWidth="1"/>
    <col min="2" max="2" width="98.28515625" customWidth="1"/>
    <col min="3" max="3" width="15.7109375" customWidth="1"/>
    <col min="4" max="4" width="9.7109375" customWidth="1"/>
  </cols>
  <sheetData>
    <row r="1" spans="1:7" ht="15.75">
      <c r="A1" s="277" t="str">
        <f>'Date initiale'!C3</f>
        <v>Universitatea de Arhitectură și Urbanism "Ion Mincu" București</v>
      </c>
      <c r="B1" s="277"/>
      <c r="C1" s="277"/>
      <c r="D1" s="17"/>
    </row>
    <row r="2" spans="1:7" ht="15.75">
      <c r="A2" s="277" t="str">
        <f>'Date initiale'!B4&amp;" "&amp;'Date initiale'!C4</f>
        <v>Facultatea ARHITECTURA</v>
      </c>
      <c r="B2" s="277"/>
      <c r="C2" s="277"/>
      <c r="D2" s="17"/>
    </row>
    <row r="3" spans="1:7" ht="15.75">
      <c r="A3" s="277" t="str">
        <f>'Date initiale'!B5&amp;" "&amp;'Date initiale'!C5</f>
        <v>Departamentul Sinteza de Proiectare</v>
      </c>
      <c r="B3" s="277"/>
      <c r="C3" s="277"/>
      <c r="D3" s="17"/>
    </row>
    <row r="4" spans="1:7">
      <c r="A4" s="125" t="str">
        <f>'Date initiale'!C6&amp;", "&amp;'Date initiale'!C7</f>
        <v>Eftenie Vlad, 25</v>
      </c>
      <c r="B4" s="125"/>
      <c r="C4" s="125"/>
    </row>
    <row r="5" spans="1:7" s="196" customFormat="1">
      <c r="A5" s="125"/>
      <c r="B5" s="125"/>
      <c r="C5" s="125"/>
    </row>
    <row r="6" spans="1:7" ht="15.75">
      <c r="A6" s="454" t="s">
        <v>110</v>
      </c>
      <c r="B6" s="454"/>
      <c r="C6" s="454"/>
      <c r="D6" s="454"/>
    </row>
    <row r="7" spans="1:7" s="196" customFormat="1" ht="66.75" customHeight="1">
      <c r="A7" s="45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6"/>
      <c r="C7" s="456"/>
      <c r="D7" s="456"/>
    </row>
    <row r="8" spans="1:7" ht="16.5" thickBot="1">
      <c r="A8" s="60"/>
      <c r="B8" s="60"/>
      <c r="C8" s="60"/>
      <c r="D8" s="60"/>
    </row>
    <row r="9" spans="1:7" ht="30.75" thickBot="1">
      <c r="A9" s="164" t="s">
        <v>55</v>
      </c>
      <c r="B9" s="321" t="s">
        <v>158</v>
      </c>
      <c r="C9" s="321" t="s">
        <v>81</v>
      </c>
      <c r="D9" s="322" t="s">
        <v>147</v>
      </c>
      <c r="F9" s="283" t="s">
        <v>108</v>
      </c>
    </row>
    <row r="10" spans="1:7" ht="15.75">
      <c r="A10" s="170">
        <v>1</v>
      </c>
      <c r="B10" s="323" t="s">
        <v>396</v>
      </c>
      <c r="C10" s="324">
        <v>40914</v>
      </c>
      <c r="D10" s="351">
        <v>5</v>
      </c>
      <c r="E10" s="46"/>
      <c r="F10" s="284" t="s">
        <v>174</v>
      </c>
      <c r="G10" s="400" t="s">
        <v>265</v>
      </c>
    </row>
    <row r="11" spans="1:7" ht="15.75">
      <c r="A11" s="172">
        <f>A10+1</f>
        <v>2</v>
      </c>
      <c r="B11" s="308" t="s">
        <v>416</v>
      </c>
      <c r="C11" s="421">
        <v>43106</v>
      </c>
      <c r="D11" s="343">
        <v>5</v>
      </c>
      <c r="E11" s="46"/>
      <c r="F11" s="284" t="s">
        <v>170</v>
      </c>
    </row>
    <row r="12" spans="1:7" ht="15.75">
      <c r="A12" s="172">
        <f t="shared" ref="A12:A19" si="0">A11+1</f>
        <v>3</v>
      </c>
      <c r="B12" s="313" t="s">
        <v>492</v>
      </c>
      <c r="C12" s="427" t="s">
        <v>493</v>
      </c>
      <c r="D12" s="369">
        <v>15</v>
      </c>
      <c r="E12" s="46"/>
      <c r="F12" s="284" t="s">
        <v>170</v>
      </c>
    </row>
    <row r="13" spans="1:7" ht="15.75">
      <c r="A13" s="172">
        <f t="shared" si="0"/>
        <v>4</v>
      </c>
      <c r="B13" s="313"/>
      <c r="C13" s="41"/>
      <c r="D13" s="369"/>
      <c r="E13" s="46"/>
      <c r="F13" s="284">
        <v>20</v>
      </c>
    </row>
    <row r="14" spans="1:7" ht="15.75">
      <c r="A14" s="172">
        <f t="shared" si="0"/>
        <v>5</v>
      </c>
      <c r="B14" s="313"/>
      <c r="C14" s="41"/>
      <c r="D14" s="369"/>
      <c r="E14" s="46"/>
    </row>
    <row r="15" spans="1:7" ht="15.75">
      <c r="A15" s="172">
        <f t="shared" si="0"/>
        <v>6</v>
      </c>
      <c r="B15" s="313"/>
      <c r="C15" s="41"/>
      <c r="D15" s="369"/>
      <c r="E15" s="46"/>
    </row>
    <row r="16" spans="1:7" ht="15.75">
      <c r="A16" s="172">
        <f t="shared" si="0"/>
        <v>7</v>
      </c>
      <c r="B16" s="313"/>
      <c r="C16" s="41"/>
      <c r="D16" s="369"/>
      <c r="E16" s="46"/>
    </row>
    <row r="17" spans="1:5" ht="15.75">
      <c r="A17" s="172">
        <f t="shared" si="0"/>
        <v>8</v>
      </c>
      <c r="B17" s="313"/>
      <c r="C17" s="41"/>
      <c r="D17" s="369"/>
      <c r="E17" s="46"/>
    </row>
    <row r="18" spans="1:5" ht="15.75">
      <c r="A18" s="172">
        <f t="shared" si="0"/>
        <v>9</v>
      </c>
      <c r="B18" s="313"/>
      <c r="C18" s="41"/>
      <c r="D18" s="369"/>
      <c r="E18" s="46"/>
    </row>
    <row r="19" spans="1:5" ht="16.5" thickBot="1">
      <c r="A19" s="325">
        <f t="shared" si="0"/>
        <v>10</v>
      </c>
      <c r="B19" s="326"/>
      <c r="C19" s="161"/>
      <c r="D19" s="370"/>
      <c r="E19" s="46"/>
    </row>
    <row r="20" spans="1:5" ht="16.5" thickBot="1">
      <c r="A20" s="375"/>
      <c r="B20" s="308"/>
      <c r="C20" s="128" t="str">
        <f>"Total "&amp;LEFT(A7,3)</f>
        <v>Total I22</v>
      </c>
      <c r="D20" s="129">
        <f>SUM(D10:D19)</f>
        <v>25</v>
      </c>
      <c r="E20" s="46"/>
    </row>
    <row r="21" spans="1:5" ht="15.75">
      <c r="A21" s="46"/>
      <c r="B21" s="47"/>
      <c r="C21" s="46"/>
      <c r="D21" s="46"/>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7"/>
      <c r="C26" s="46"/>
      <c r="D26" s="46"/>
      <c r="E26" s="46"/>
    </row>
    <row r="27" spans="1:5" ht="15.75">
      <c r="A27" s="46"/>
      <c r="B27" s="48"/>
      <c r="C27" s="46"/>
      <c r="D27" s="46"/>
      <c r="E27" s="46"/>
    </row>
    <row r="28" spans="1:5" ht="15.75">
      <c r="A28" s="46"/>
      <c r="B28" s="47"/>
      <c r="C28" s="46"/>
      <c r="D28" s="46"/>
      <c r="E28" s="46"/>
    </row>
    <row r="29" spans="1:5" ht="15.75">
      <c r="A29" s="46"/>
      <c r="B29" s="47"/>
      <c r="C29" s="46"/>
      <c r="D29" s="46"/>
      <c r="E29" s="46"/>
    </row>
    <row r="30" spans="1:5" ht="15.75">
      <c r="A30" s="46"/>
      <c r="B30" s="49"/>
      <c r="C30" s="46"/>
      <c r="D30" s="46"/>
      <c r="E30" s="46"/>
    </row>
    <row r="31" spans="1:5" ht="15.75">
      <c r="A31" s="46"/>
      <c r="B31" s="36"/>
      <c r="C31" s="46"/>
      <c r="D31" s="46"/>
      <c r="E31" s="46"/>
    </row>
    <row r="32" spans="1:5" ht="15.75">
      <c r="A32" s="46"/>
      <c r="B32" s="36"/>
      <c r="C32" s="46"/>
      <c r="D32" s="46"/>
      <c r="E32" s="46"/>
    </row>
    <row r="33" spans="1:5" ht="15.75">
      <c r="A33" s="46"/>
      <c r="B33" s="4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51"/>
  <sheetViews>
    <sheetView topLeftCell="A12" workbookViewId="0">
      <selection activeCell="A51" sqref="A51"/>
    </sheetView>
  </sheetViews>
  <sheetFormatPr defaultRowHeight="15"/>
  <cols>
    <col min="1" max="1" width="5.140625" customWidth="1"/>
    <col min="2" max="2" width="98.28515625" customWidth="1"/>
    <col min="3" max="3" width="15.7109375" customWidth="1"/>
    <col min="4" max="4" width="9.7109375" customWidth="1"/>
  </cols>
  <sheetData>
    <row r="1" spans="1:7" ht="15.75">
      <c r="A1" s="277" t="str">
        <f>'Date initiale'!C3</f>
        <v>Universitatea de Arhitectură și Urbanism "Ion Mincu" București</v>
      </c>
      <c r="B1" s="277"/>
      <c r="C1" s="277"/>
      <c r="D1" s="42"/>
    </row>
    <row r="2" spans="1:7" ht="15.75">
      <c r="A2" s="277" t="str">
        <f>'Date initiale'!B4&amp;" "&amp;'Date initiale'!C4</f>
        <v>Facultatea ARHITECTURA</v>
      </c>
      <c r="B2" s="277"/>
      <c r="C2" s="277"/>
      <c r="D2" s="17"/>
    </row>
    <row r="3" spans="1:7" ht="15.75">
      <c r="A3" s="277" t="str">
        <f>'Date initiale'!B5&amp;" "&amp;'Date initiale'!C5</f>
        <v>Departamentul Sinteza de Proiectare</v>
      </c>
      <c r="B3" s="277"/>
      <c r="C3" s="277"/>
      <c r="D3" s="17"/>
    </row>
    <row r="4" spans="1:7">
      <c r="A4" s="125" t="str">
        <f>'Date initiale'!C6&amp;", "&amp;'Date initiale'!C7</f>
        <v>Eftenie Vlad, 25</v>
      </c>
      <c r="B4" s="125"/>
      <c r="C4" s="125"/>
    </row>
    <row r="5" spans="1:7" s="196" customFormat="1">
      <c r="A5" s="125"/>
      <c r="B5" s="125"/>
      <c r="C5" s="125"/>
    </row>
    <row r="6" spans="1:7" ht="15.75">
      <c r="A6" s="452" t="s">
        <v>110</v>
      </c>
      <c r="B6" s="452"/>
      <c r="C6" s="452"/>
      <c r="D6" s="452"/>
    </row>
    <row r="7" spans="1:7" ht="39.75" customHeight="1">
      <c r="A7" s="45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6"/>
      <c r="C7" s="456"/>
      <c r="D7" s="456"/>
    </row>
    <row r="8" spans="1:7" ht="15.75" customHeight="1" thickBot="1">
      <c r="A8" s="60"/>
      <c r="B8" s="60"/>
      <c r="C8" s="60"/>
      <c r="D8" s="60"/>
    </row>
    <row r="9" spans="1:7" ht="30.75" thickBot="1">
      <c r="A9" s="164" t="s">
        <v>55</v>
      </c>
      <c r="B9" s="165" t="s">
        <v>159</v>
      </c>
      <c r="C9" s="165" t="s">
        <v>81</v>
      </c>
      <c r="D9" s="306" t="s">
        <v>147</v>
      </c>
      <c r="F9" s="283" t="s">
        <v>108</v>
      </c>
    </row>
    <row r="10" spans="1:7" s="196" customFormat="1">
      <c r="A10" s="170">
        <v>1</v>
      </c>
      <c r="B10" s="323" t="s">
        <v>397</v>
      </c>
      <c r="C10" s="171">
        <v>2011</v>
      </c>
      <c r="D10" s="371">
        <v>1</v>
      </c>
      <c r="F10" s="284" t="s">
        <v>170</v>
      </c>
      <c r="G10" s="400" t="s">
        <v>262</v>
      </c>
    </row>
    <row r="11" spans="1:7" s="196" customFormat="1">
      <c r="A11" s="172">
        <f>A10+1</f>
        <v>2</v>
      </c>
      <c r="B11" s="313" t="s">
        <v>399</v>
      </c>
      <c r="C11" s="41">
        <v>2012</v>
      </c>
      <c r="D11" s="372">
        <v>1</v>
      </c>
      <c r="F11" s="284" t="s">
        <v>172</v>
      </c>
    </row>
    <row r="12" spans="1:7">
      <c r="A12" s="172">
        <f t="shared" ref="A12:A42" si="0">A11+1</f>
        <v>3</v>
      </c>
      <c r="B12" s="313" t="s">
        <v>400</v>
      </c>
      <c r="C12" s="41">
        <v>2012</v>
      </c>
      <c r="D12" s="372">
        <v>1</v>
      </c>
      <c r="F12" s="284" t="s">
        <v>173</v>
      </c>
    </row>
    <row r="13" spans="1:7" s="196" customFormat="1">
      <c r="A13" s="172">
        <f t="shared" si="0"/>
        <v>4</v>
      </c>
      <c r="B13" s="313" t="s">
        <v>401</v>
      </c>
      <c r="C13" s="41">
        <v>2012</v>
      </c>
      <c r="D13" s="372">
        <v>1</v>
      </c>
    </row>
    <row r="14" spans="1:7" s="196" customFormat="1">
      <c r="A14" s="172">
        <f t="shared" si="0"/>
        <v>5</v>
      </c>
      <c r="B14" s="313" t="s">
        <v>399</v>
      </c>
      <c r="C14" s="41">
        <v>2013</v>
      </c>
      <c r="D14" s="372">
        <v>1</v>
      </c>
    </row>
    <row r="15" spans="1:7" s="196" customFormat="1">
      <c r="A15" s="172">
        <f t="shared" si="0"/>
        <v>6</v>
      </c>
      <c r="B15" s="313" t="s">
        <v>400</v>
      </c>
      <c r="C15" s="41">
        <v>2013</v>
      </c>
      <c r="D15" s="372">
        <v>1</v>
      </c>
    </row>
    <row r="16" spans="1:7" s="196" customFormat="1">
      <c r="A16" s="172">
        <f t="shared" si="0"/>
        <v>7</v>
      </c>
      <c r="B16" s="313" t="s">
        <v>399</v>
      </c>
      <c r="C16" s="41">
        <v>2014</v>
      </c>
      <c r="D16" s="372">
        <v>1</v>
      </c>
    </row>
    <row r="17" spans="1:4" s="196" customFormat="1">
      <c r="A17" s="172">
        <f t="shared" si="0"/>
        <v>8</v>
      </c>
      <c r="B17" s="313" t="s">
        <v>400</v>
      </c>
      <c r="C17" s="41">
        <v>2014</v>
      </c>
      <c r="D17" s="372">
        <v>1</v>
      </c>
    </row>
    <row r="18" spans="1:4" s="196" customFormat="1">
      <c r="A18" s="172">
        <f t="shared" si="0"/>
        <v>9</v>
      </c>
      <c r="B18" s="313" t="s">
        <v>402</v>
      </c>
      <c r="C18" s="41">
        <v>2014</v>
      </c>
      <c r="D18" s="372">
        <v>1</v>
      </c>
    </row>
    <row r="19" spans="1:4" s="196" customFormat="1">
      <c r="A19" s="172">
        <f t="shared" si="0"/>
        <v>10</v>
      </c>
      <c r="B19" s="418" t="s">
        <v>398</v>
      </c>
      <c r="C19" s="419">
        <v>2014</v>
      </c>
      <c r="D19" s="420">
        <v>1</v>
      </c>
    </row>
    <row r="20" spans="1:4" s="196" customFormat="1">
      <c r="A20" s="172">
        <f t="shared" si="0"/>
        <v>11</v>
      </c>
      <c r="B20" s="418" t="s">
        <v>404</v>
      </c>
      <c r="C20" s="419">
        <v>2014</v>
      </c>
      <c r="D20" s="420">
        <v>1</v>
      </c>
    </row>
    <row r="21" spans="1:4" s="196" customFormat="1">
      <c r="A21" s="172">
        <f t="shared" si="0"/>
        <v>12</v>
      </c>
      <c r="B21" s="418" t="s">
        <v>404</v>
      </c>
      <c r="C21" s="419">
        <v>2015</v>
      </c>
      <c r="D21" s="420">
        <v>1</v>
      </c>
    </row>
    <row r="22" spans="1:4" s="196" customFormat="1">
      <c r="A22" s="172">
        <f t="shared" si="0"/>
        <v>13</v>
      </c>
      <c r="B22" s="418" t="s">
        <v>405</v>
      </c>
      <c r="C22" s="419">
        <v>2015</v>
      </c>
      <c r="D22" s="420">
        <v>5</v>
      </c>
    </row>
    <row r="23" spans="1:4" s="196" customFormat="1">
      <c r="A23" s="172">
        <f t="shared" si="0"/>
        <v>14</v>
      </c>
      <c r="B23" s="418" t="s">
        <v>401</v>
      </c>
      <c r="C23" s="419">
        <v>2015</v>
      </c>
      <c r="D23" s="420">
        <v>1</v>
      </c>
    </row>
    <row r="24" spans="1:4" s="196" customFormat="1">
      <c r="A24" s="172">
        <f t="shared" si="0"/>
        <v>15</v>
      </c>
      <c r="B24" s="418" t="s">
        <v>399</v>
      </c>
      <c r="C24" s="419">
        <v>2015</v>
      </c>
      <c r="D24" s="420">
        <v>1</v>
      </c>
    </row>
    <row r="25" spans="1:4" s="196" customFormat="1">
      <c r="A25" s="172">
        <f t="shared" si="0"/>
        <v>16</v>
      </c>
      <c r="B25" s="418" t="s">
        <v>404</v>
      </c>
      <c r="C25" s="419">
        <v>2016</v>
      </c>
      <c r="D25" s="420">
        <v>1</v>
      </c>
    </row>
    <row r="26" spans="1:4" s="196" customFormat="1">
      <c r="A26" s="172">
        <f t="shared" si="0"/>
        <v>17</v>
      </c>
      <c r="B26" s="418" t="s">
        <v>406</v>
      </c>
      <c r="C26" s="419">
        <v>2016</v>
      </c>
      <c r="D26" s="420">
        <v>1</v>
      </c>
    </row>
    <row r="27" spans="1:4" s="196" customFormat="1">
      <c r="A27" s="172">
        <f t="shared" si="0"/>
        <v>18</v>
      </c>
      <c r="B27" s="418" t="s">
        <v>398</v>
      </c>
      <c r="C27" s="419">
        <v>2016</v>
      </c>
      <c r="D27" s="420">
        <v>1</v>
      </c>
    </row>
    <row r="28" spans="1:4" s="196" customFormat="1">
      <c r="A28" s="172">
        <f t="shared" si="0"/>
        <v>19</v>
      </c>
      <c r="B28" s="418" t="s">
        <v>404</v>
      </c>
      <c r="C28" s="419">
        <v>2017</v>
      </c>
      <c r="D28" s="420">
        <v>1</v>
      </c>
    </row>
    <row r="29" spans="1:4" s="196" customFormat="1">
      <c r="A29" s="172">
        <f t="shared" si="0"/>
        <v>20</v>
      </c>
      <c r="B29" s="418" t="s">
        <v>477</v>
      </c>
      <c r="C29" s="419">
        <v>2017</v>
      </c>
      <c r="D29" s="420">
        <v>1</v>
      </c>
    </row>
    <row r="30" spans="1:4" s="196" customFormat="1">
      <c r="A30" s="172">
        <f t="shared" si="0"/>
        <v>21</v>
      </c>
      <c r="B30" s="418" t="s">
        <v>478</v>
      </c>
      <c r="C30" s="419">
        <v>2017</v>
      </c>
      <c r="D30" s="420">
        <v>1</v>
      </c>
    </row>
    <row r="31" spans="1:4" s="196" customFormat="1">
      <c r="A31" s="172">
        <f t="shared" si="0"/>
        <v>22</v>
      </c>
      <c r="B31" s="418" t="s">
        <v>478</v>
      </c>
      <c r="C31" s="419">
        <v>2017</v>
      </c>
      <c r="D31" s="420">
        <v>1</v>
      </c>
    </row>
    <row r="32" spans="1:4" s="196" customFormat="1">
      <c r="A32" s="172">
        <f t="shared" si="0"/>
        <v>23</v>
      </c>
      <c r="B32" s="418" t="s">
        <v>480</v>
      </c>
      <c r="C32" s="419">
        <v>2017</v>
      </c>
      <c r="D32" s="420">
        <v>1</v>
      </c>
    </row>
    <row r="33" spans="1:4" s="196" customFormat="1">
      <c r="A33" s="172">
        <f t="shared" si="0"/>
        <v>24</v>
      </c>
      <c r="B33" s="418" t="s">
        <v>481</v>
      </c>
      <c r="C33" s="419">
        <v>2017</v>
      </c>
      <c r="D33" s="420">
        <v>1</v>
      </c>
    </row>
    <row r="34" spans="1:4" s="196" customFormat="1">
      <c r="A34" s="172">
        <f t="shared" si="0"/>
        <v>25</v>
      </c>
      <c r="B34" s="418" t="s">
        <v>478</v>
      </c>
      <c r="C34" s="419">
        <v>2017</v>
      </c>
      <c r="D34" s="420">
        <v>1</v>
      </c>
    </row>
    <row r="35" spans="1:4" s="196" customFormat="1">
      <c r="A35" s="172">
        <f t="shared" si="0"/>
        <v>26</v>
      </c>
      <c r="B35" s="418" t="s">
        <v>478</v>
      </c>
      <c r="C35" s="419">
        <v>2017</v>
      </c>
      <c r="D35" s="420">
        <v>1</v>
      </c>
    </row>
    <row r="36" spans="1:4" ht="15.75" thickBot="1">
      <c r="A36" s="172">
        <f t="shared" si="0"/>
        <v>27</v>
      </c>
      <c r="B36" s="326" t="s">
        <v>478</v>
      </c>
      <c r="C36" s="161">
        <v>2017</v>
      </c>
      <c r="D36" s="373">
        <v>1</v>
      </c>
    </row>
    <row r="37" spans="1:4" ht="15.75" thickBot="1">
      <c r="A37" s="172">
        <f t="shared" si="0"/>
        <v>28</v>
      </c>
      <c r="B37" s="326" t="s">
        <v>479</v>
      </c>
      <c r="C37" s="161">
        <v>2018</v>
      </c>
      <c r="D37" s="373">
        <v>1</v>
      </c>
    </row>
    <row r="38" spans="1:4" ht="15.75" thickBot="1">
      <c r="A38" s="172">
        <f t="shared" si="0"/>
        <v>29</v>
      </c>
      <c r="B38" s="326" t="s">
        <v>477</v>
      </c>
      <c r="C38" s="161">
        <v>2018</v>
      </c>
      <c r="D38" s="373">
        <v>1</v>
      </c>
    </row>
    <row r="39" spans="1:4" ht="15.75" thickBot="1">
      <c r="A39" s="172">
        <f t="shared" si="0"/>
        <v>30</v>
      </c>
      <c r="B39" s="326" t="s">
        <v>477</v>
      </c>
      <c r="C39" s="161">
        <v>2018</v>
      </c>
      <c r="D39" s="373">
        <v>1</v>
      </c>
    </row>
    <row r="40" spans="1:4" ht="15.75" thickBot="1">
      <c r="A40" s="172">
        <f t="shared" si="0"/>
        <v>31</v>
      </c>
      <c r="B40" s="326" t="s">
        <v>477</v>
      </c>
      <c r="C40" s="161">
        <v>2018</v>
      </c>
      <c r="D40" s="373">
        <v>1</v>
      </c>
    </row>
    <row r="41" spans="1:4" ht="15.75" thickBot="1">
      <c r="A41" s="172">
        <f t="shared" si="0"/>
        <v>32</v>
      </c>
      <c r="B41" s="326" t="s">
        <v>477</v>
      </c>
      <c r="C41" s="161">
        <v>2018</v>
      </c>
      <c r="D41" s="373">
        <v>1</v>
      </c>
    </row>
    <row r="42" spans="1:4" ht="15.75" thickBot="1">
      <c r="A42" s="172">
        <f t="shared" si="0"/>
        <v>33</v>
      </c>
      <c r="B42" s="326" t="s">
        <v>477</v>
      </c>
      <c r="C42" s="161">
        <v>2019</v>
      </c>
      <c r="D42" s="373">
        <v>1</v>
      </c>
    </row>
    <row r="43" spans="1:4" s="196" customFormat="1" ht="15.75" thickBot="1">
      <c r="A43" s="172">
        <v>34</v>
      </c>
      <c r="B43" s="326" t="s">
        <v>477</v>
      </c>
      <c r="C43" s="161">
        <v>2019</v>
      </c>
      <c r="D43" s="373">
        <v>1</v>
      </c>
    </row>
    <row r="44" spans="1:4" s="196" customFormat="1" ht="15.75" thickBot="1">
      <c r="A44" s="172">
        <v>35</v>
      </c>
      <c r="B44" s="326" t="s">
        <v>477</v>
      </c>
      <c r="C44" s="161">
        <v>2019</v>
      </c>
      <c r="D44" s="373">
        <v>1</v>
      </c>
    </row>
    <row r="45" spans="1:4" s="196" customFormat="1" ht="15.75" thickBot="1">
      <c r="A45" s="172">
        <v>36</v>
      </c>
      <c r="B45" s="326" t="s">
        <v>477</v>
      </c>
      <c r="C45" s="161">
        <v>2021</v>
      </c>
      <c r="D45" s="373">
        <v>1</v>
      </c>
    </row>
    <row r="46" spans="1:4" s="196" customFormat="1" ht="15.75" thickBot="1">
      <c r="A46" s="172">
        <v>37</v>
      </c>
      <c r="B46" s="326" t="s">
        <v>477</v>
      </c>
      <c r="C46" s="161">
        <v>2021</v>
      </c>
      <c r="D46" s="373">
        <v>1</v>
      </c>
    </row>
    <row r="47" spans="1:4" s="196" customFormat="1" ht="15.75" thickBot="1">
      <c r="A47" s="172">
        <v>38</v>
      </c>
      <c r="B47" s="326" t="s">
        <v>477</v>
      </c>
      <c r="C47" s="161">
        <v>2021</v>
      </c>
      <c r="D47" s="373">
        <v>1</v>
      </c>
    </row>
    <row r="48" spans="1:4" s="196" customFormat="1" ht="15.75" thickBot="1">
      <c r="A48" s="172">
        <v>39</v>
      </c>
      <c r="B48" s="326" t="s">
        <v>484</v>
      </c>
      <c r="C48" s="161">
        <v>2022</v>
      </c>
      <c r="D48" s="373">
        <v>1</v>
      </c>
    </row>
    <row r="49" spans="1:4" s="196" customFormat="1" ht="15.75" thickBot="1">
      <c r="A49" s="172">
        <v>40</v>
      </c>
      <c r="B49" s="326" t="s">
        <v>477</v>
      </c>
      <c r="C49" s="161">
        <v>2022</v>
      </c>
      <c r="D49" s="373">
        <v>1</v>
      </c>
    </row>
    <row r="50" spans="1:4" ht="15.75" thickBot="1">
      <c r="A50" s="172">
        <v>41</v>
      </c>
      <c r="B50" s="326" t="s">
        <v>482</v>
      </c>
      <c r="C50" s="161">
        <v>2022</v>
      </c>
      <c r="D50" s="373">
        <v>1</v>
      </c>
    </row>
    <row r="51" spans="1:4" ht="15.75" thickBot="1">
      <c r="C51" s="128" t="str">
        <f>"Total "&amp;LEFT(A7,3)</f>
        <v>Total I23</v>
      </c>
      <c r="D51" s="327">
        <f>SUM(D10:D50)</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79" t="str">
        <f>'Date initiale'!C3</f>
        <v>Universitatea de Arhitectură și Urbanism "Ion Mincu" București</v>
      </c>
      <c r="B1" s="279"/>
      <c r="C1" s="279"/>
      <c r="D1" s="279"/>
      <c r="E1" s="279"/>
    </row>
    <row r="2" spans="1:9">
      <c r="A2" s="279" t="str">
        <f>'Date initiale'!B4&amp;" "&amp;'Date initiale'!C4</f>
        <v>Facultatea ARHITECTURA</v>
      </c>
      <c r="B2" s="279"/>
      <c r="C2" s="279"/>
      <c r="D2" s="279"/>
      <c r="E2" s="279"/>
    </row>
    <row r="3" spans="1:9">
      <c r="A3" s="279" t="str">
        <f>'Date initiale'!B5&amp;" "&amp;'Date initiale'!C5</f>
        <v>Departamentul Sinteza de Proiectare</v>
      </c>
      <c r="B3" s="279"/>
      <c r="C3" s="279"/>
      <c r="D3" s="279"/>
      <c r="E3" s="279"/>
    </row>
    <row r="4" spans="1:9">
      <c r="A4" s="125" t="str">
        <f>'Date initiale'!C6&amp;", "&amp;'Date initiale'!C7</f>
        <v>Eftenie Vlad, 25</v>
      </c>
      <c r="B4" s="125"/>
      <c r="C4" s="125"/>
      <c r="D4" s="125"/>
      <c r="E4" s="125"/>
    </row>
    <row r="5" spans="1:9" s="196" customFormat="1">
      <c r="A5" s="125"/>
      <c r="B5" s="125"/>
      <c r="C5" s="125"/>
      <c r="D5" s="125"/>
      <c r="E5" s="125"/>
    </row>
    <row r="6" spans="1:9" ht="15.75">
      <c r="A6" s="296" t="s">
        <v>110</v>
      </c>
    </row>
    <row r="7" spans="1:9" ht="15.75">
      <c r="A7" s="456" t="str">
        <f>'Descriere indicatori'!B31&amp;". "&amp;'Descriere indicatori'!C31</f>
        <v xml:space="preserve">I24. Îndrumare de doctorat sau în co-tutelă la nivel internaţional/naţional </v>
      </c>
      <c r="B7" s="456"/>
      <c r="C7" s="456"/>
      <c r="D7" s="456"/>
      <c r="E7" s="456"/>
      <c r="F7" s="456"/>
    </row>
    <row r="8" spans="1:9" ht="15.75" thickBot="1"/>
    <row r="9" spans="1:9" ht="30.75" thickBot="1">
      <c r="A9" s="164" t="s">
        <v>55</v>
      </c>
      <c r="B9" s="165" t="s">
        <v>153</v>
      </c>
      <c r="C9" s="165" t="s">
        <v>155</v>
      </c>
      <c r="D9" s="165" t="s">
        <v>154</v>
      </c>
      <c r="E9" s="165" t="s">
        <v>81</v>
      </c>
      <c r="F9" s="306" t="s">
        <v>147</v>
      </c>
      <c r="H9" s="283" t="s">
        <v>108</v>
      </c>
    </row>
    <row r="10" spans="1:9">
      <c r="A10" s="170">
        <v>1</v>
      </c>
      <c r="B10" s="323"/>
      <c r="C10" s="323"/>
      <c r="D10" s="323"/>
      <c r="E10" s="171"/>
      <c r="F10" s="371"/>
      <c r="H10" s="284" t="s">
        <v>266</v>
      </c>
      <c r="I10" s="400" t="s">
        <v>267</v>
      </c>
    </row>
    <row r="11" spans="1:9">
      <c r="A11" s="172">
        <f>A10+1</f>
        <v>2</v>
      </c>
      <c r="B11" s="313"/>
      <c r="C11" s="313"/>
      <c r="D11" s="313"/>
      <c r="E11" s="41"/>
      <c r="F11" s="372"/>
      <c r="H11" s="196"/>
      <c r="I11" s="400" t="s">
        <v>268</v>
      </c>
    </row>
    <row r="12" spans="1:9">
      <c r="A12" s="172">
        <f t="shared" ref="A12:A19" si="0">A11+1</f>
        <v>3</v>
      </c>
      <c r="B12" s="313"/>
      <c r="C12" s="313"/>
      <c r="D12" s="313"/>
      <c r="E12" s="41"/>
      <c r="F12" s="372"/>
    </row>
    <row r="13" spans="1:9">
      <c r="A13" s="172">
        <f t="shared" si="0"/>
        <v>4</v>
      </c>
      <c r="B13" s="313"/>
      <c r="C13" s="313"/>
      <c r="D13" s="313"/>
      <c r="E13" s="41"/>
      <c r="F13" s="372"/>
    </row>
    <row r="14" spans="1:9">
      <c r="A14" s="172">
        <f t="shared" si="0"/>
        <v>5</v>
      </c>
      <c r="B14" s="313"/>
      <c r="C14" s="313"/>
      <c r="D14" s="313"/>
      <c r="E14" s="41"/>
      <c r="F14" s="372"/>
    </row>
    <row r="15" spans="1:9">
      <c r="A15" s="172">
        <f t="shared" si="0"/>
        <v>6</v>
      </c>
      <c r="B15" s="313"/>
      <c r="C15" s="313"/>
      <c r="D15" s="313"/>
      <c r="E15" s="41"/>
      <c r="F15" s="372"/>
    </row>
    <row r="16" spans="1:9">
      <c r="A16" s="172">
        <f t="shared" si="0"/>
        <v>7</v>
      </c>
      <c r="B16" s="313"/>
      <c r="C16" s="313"/>
      <c r="D16" s="313"/>
      <c r="E16" s="41"/>
      <c r="F16" s="372"/>
    </row>
    <row r="17" spans="1:6">
      <c r="A17" s="172">
        <f t="shared" si="0"/>
        <v>8</v>
      </c>
      <c r="B17" s="313"/>
      <c r="C17" s="313"/>
      <c r="D17" s="313"/>
      <c r="E17" s="41"/>
      <c r="F17" s="372"/>
    </row>
    <row r="18" spans="1:6">
      <c r="A18" s="172">
        <f t="shared" si="0"/>
        <v>9</v>
      </c>
      <c r="B18" s="313"/>
      <c r="C18" s="313"/>
      <c r="D18" s="313"/>
      <c r="E18" s="41"/>
      <c r="F18" s="372"/>
    </row>
    <row r="19" spans="1:6" ht="15.75" thickBot="1">
      <c r="A19" s="325">
        <f t="shared" si="0"/>
        <v>10</v>
      </c>
      <c r="B19" s="326"/>
      <c r="C19" s="326"/>
      <c r="D19" s="326"/>
      <c r="E19" s="161"/>
      <c r="F19" s="373"/>
    </row>
    <row r="20" spans="1:6" ht="15.75" thickBot="1">
      <c r="A20" s="374"/>
      <c r="B20" s="125"/>
      <c r="C20" s="125"/>
      <c r="D20" s="125"/>
      <c r="E20" s="128" t="str">
        <f>"Total "&amp;LEFT(A7,3)</f>
        <v>Total I24</v>
      </c>
      <c r="F20" s="32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2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6.xml><?xml version="1.0" encoding="utf-8"?>
<worksheet xmlns="http://schemas.openxmlformats.org/spreadsheetml/2006/main" xmlns:r="http://schemas.openxmlformats.org/officeDocument/2006/relationships">
  <dimension ref="A1"/>
  <sheetViews>
    <sheetView zoomScale="90" zoomScaleNormal="90"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9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1" t="s">
        <v>24</v>
      </c>
      <c r="D6" s="81" t="s">
        <v>198</v>
      </c>
      <c r="E6" s="78" t="s">
        <v>25</v>
      </c>
    </row>
    <row r="7" spans="2:5">
      <c r="B7" s="81" t="s">
        <v>115</v>
      </c>
      <c r="C7" s="11" t="s">
        <v>199</v>
      </c>
      <c r="D7" s="81" t="s">
        <v>198</v>
      </c>
      <c r="E7" s="78" t="s">
        <v>27</v>
      </c>
    </row>
    <row r="8" spans="2:5" s="56"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5"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42" t="s">
        <v>125</v>
      </c>
      <c r="C19" s="11" t="s">
        <v>219</v>
      </c>
      <c r="D19" s="81" t="s">
        <v>220</v>
      </c>
      <c r="E19" s="78" t="s">
        <v>59</v>
      </c>
    </row>
    <row r="20" spans="2:5" ht="45">
      <c r="B20" s="443"/>
      <c r="C20" s="11" t="s">
        <v>221</v>
      </c>
      <c r="D20" s="81" t="s">
        <v>222</v>
      </c>
      <c r="E20" s="78" t="s">
        <v>59</v>
      </c>
    </row>
    <row r="21" spans="2:5" ht="60">
      <c r="B21" s="247"/>
      <c r="C21" s="11" t="s">
        <v>62</v>
      </c>
      <c r="D21" s="81" t="s">
        <v>223</v>
      </c>
      <c r="E21" s="78" t="s">
        <v>59</v>
      </c>
    </row>
    <row r="22" spans="2:5" s="19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6" customFormat="1">
      <c r="B33" s="445" t="s">
        <v>193</v>
      </c>
      <c r="C33" s="441"/>
      <c r="D33" s="441"/>
      <c r="E33" s="441"/>
    </row>
    <row r="34" spans="2:5" s="196" customFormat="1">
      <c r="B34" s="441"/>
      <c r="C34" s="441"/>
      <c r="D34" s="441"/>
      <c r="E34" s="441"/>
    </row>
    <row r="35" spans="2:5" s="196" customFormat="1">
      <c r="B35" s="441"/>
      <c r="C35" s="441"/>
      <c r="D35" s="441"/>
      <c r="E35" s="441"/>
    </row>
    <row r="36" spans="2:5" s="196" customFormat="1">
      <c r="B36" s="441"/>
      <c r="C36" s="441"/>
      <c r="D36" s="441"/>
      <c r="E36" s="441"/>
    </row>
    <row r="37" spans="2:5" s="196" customFormat="1">
      <c r="B37" s="441"/>
      <c r="C37" s="441"/>
      <c r="D37" s="441"/>
      <c r="E37" s="441"/>
    </row>
    <row r="38" spans="2:5" s="196" customFormat="1">
      <c r="B38" s="441"/>
      <c r="C38" s="441"/>
      <c r="D38" s="441"/>
      <c r="E38" s="441"/>
    </row>
    <row r="39" spans="2:5" s="196" customFormat="1">
      <c r="B39" s="441"/>
      <c r="C39" s="441"/>
      <c r="D39" s="441"/>
      <c r="E39" s="441"/>
    </row>
    <row r="40" spans="2:5" s="196" customFormat="1" ht="128.25" customHeight="1">
      <c r="B40" s="441"/>
      <c r="C40" s="441"/>
      <c r="D40" s="441"/>
      <c r="E40" s="441"/>
    </row>
    <row r="41" spans="2:5" s="196" customFormat="1">
      <c r="B41" s="444" t="s">
        <v>191</v>
      </c>
      <c r="C41" s="444"/>
      <c r="D41" s="444"/>
      <c r="E41" s="444"/>
    </row>
    <row r="42" spans="2:5" ht="48.75" customHeight="1">
      <c r="B42" s="439" t="s">
        <v>50</v>
      </c>
      <c r="C42" s="439"/>
      <c r="D42" s="439"/>
      <c r="E42" s="439"/>
    </row>
    <row r="43" spans="2:5" ht="64.5" customHeight="1">
      <c r="B43" s="439" t="s">
        <v>188</v>
      </c>
      <c r="C43" s="439"/>
      <c r="D43" s="439"/>
      <c r="E43" s="439"/>
    </row>
    <row r="44" spans="2:5" ht="59.25" customHeight="1">
      <c r="B44" s="439" t="s">
        <v>189</v>
      </c>
      <c r="C44" s="439"/>
      <c r="D44" s="439"/>
      <c r="E44" s="439"/>
    </row>
    <row r="45" spans="2:5" s="196" customFormat="1" ht="46.5" customHeight="1">
      <c r="B45" s="439" t="s">
        <v>190</v>
      </c>
      <c r="C45" s="439"/>
      <c r="D45" s="439"/>
      <c r="E45" s="439"/>
    </row>
    <row r="46" spans="2:5" ht="32.25" customHeight="1">
      <c r="B46" s="441" t="s">
        <v>192</v>
      </c>
      <c r="C46" s="441"/>
      <c r="D46" s="441"/>
      <c r="E46" s="441"/>
    </row>
    <row r="47" spans="2:5">
      <c r="B47" s="440" t="s">
        <v>179</v>
      </c>
      <c r="C47" s="441"/>
      <c r="D47" s="441"/>
      <c r="E47" s="441"/>
    </row>
    <row r="48" spans="2:5">
      <c r="B48" s="441"/>
      <c r="C48" s="441"/>
      <c r="D48" s="441"/>
      <c r="E48" s="441"/>
    </row>
    <row r="49" spans="2:5">
      <c r="B49" s="441"/>
      <c r="C49" s="441"/>
      <c r="D49" s="441"/>
      <c r="E49" s="441"/>
    </row>
    <row r="50" spans="2:5">
      <c r="B50" s="441"/>
      <c r="C50" s="441"/>
      <c r="D50" s="441"/>
      <c r="E50" s="441"/>
    </row>
    <row r="51" spans="2:5">
      <c r="B51" s="441"/>
      <c r="C51" s="441"/>
      <c r="D51" s="441"/>
      <c r="E51" s="441"/>
    </row>
    <row r="52" spans="2:5">
      <c r="B52" s="441"/>
      <c r="C52" s="441"/>
      <c r="D52" s="441"/>
      <c r="E52" s="441"/>
    </row>
    <row r="53" spans="2:5">
      <c r="B53" s="441"/>
      <c r="C53" s="441"/>
      <c r="D53" s="441"/>
      <c r="E53" s="441"/>
    </row>
    <row r="54" spans="2:5" ht="114" customHeight="1">
      <c r="B54" s="441"/>
      <c r="C54" s="441"/>
      <c r="D54" s="441"/>
      <c r="E54" s="441"/>
    </row>
    <row r="56" spans="2:5">
      <c r="B56" s="400" t="s">
        <v>194</v>
      </c>
    </row>
    <row r="57" spans="2:5" ht="63" customHeight="1">
      <c r="B57" s="437" t="s">
        <v>195</v>
      </c>
      <c r="C57" s="438"/>
      <c r="D57" s="438"/>
      <c r="E57" s="438"/>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2" t="s">
        <v>8</v>
      </c>
      <c r="B7" s="401" t="s">
        <v>244</v>
      </c>
      <c r="C7" s="402" t="s">
        <v>12</v>
      </c>
      <c r="D7" s="402"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topLeftCell="A4" zoomScale="130" zoomScaleNormal="130"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7" t="str">
        <f>'Date initiale'!C3</f>
        <v>Universitatea de Arhitectură și Urbanism "Ion Mincu" București</v>
      </c>
      <c r="B1" s="277"/>
      <c r="C1" s="277"/>
      <c r="D1" s="2"/>
      <c r="E1" s="2"/>
      <c r="F1" s="3"/>
      <c r="G1" s="3"/>
      <c r="H1" s="3"/>
      <c r="I1" s="3"/>
    </row>
    <row r="2" spans="1:31" ht="15.75">
      <c r="A2" s="277" t="str">
        <f>'Date initiale'!B4&amp;" "&amp;'Date initiale'!C4</f>
        <v>Facultatea ARHITECTURA</v>
      </c>
      <c r="B2" s="277"/>
      <c r="C2" s="277"/>
      <c r="D2" s="2"/>
      <c r="E2" s="2"/>
      <c r="F2" s="3"/>
      <c r="G2" s="3"/>
      <c r="H2" s="3"/>
      <c r="I2" s="3"/>
    </row>
    <row r="3" spans="1:31" ht="15.75">
      <c r="A3" s="277" t="str">
        <f>'Date initiale'!B5&amp;" "&amp;'Date initiale'!C5</f>
        <v>Departamentul Sinteza de Proiectare</v>
      </c>
      <c r="B3" s="277"/>
      <c r="C3" s="277"/>
      <c r="D3" s="2"/>
      <c r="E3" s="2"/>
      <c r="F3" s="2"/>
      <c r="G3" s="2"/>
      <c r="H3" s="2"/>
      <c r="I3" s="2"/>
    </row>
    <row r="4" spans="1:31" ht="15.75">
      <c r="A4" s="447" t="str">
        <f>'Date initiale'!C6&amp;", "&amp;'Date initiale'!C7</f>
        <v>Eftenie Vlad, 25</v>
      </c>
      <c r="B4" s="447"/>
      <c r="C4" s="447"/>
      <c r="D4" s="2"/>
      <c r="E4" s="2"/>
      <c r="F4" s="3"/>
      <c r="G4" s="3"/>
      <c r="H4" s="3"/>
      <c r="I4" s="3"/>
    </row>
    <row r="5" spans="1:31" s="196" customFormat="1" ht="15.75">
      <c r="A5" s="278"/>
      <c r="B5" s="278"/>
      <c r="C5" s="278"/>
      <c r="D5" s="2"/>
      <c r="E5" s="2"/>
      <c r="F5" s="3"/>
      <c r="G5" s="3"/>
      <c r="H5" s="3"/>
      <c r="I5" s="3"/>
    </row>
    <row r="6" spans="1:31" ht="15.75">
      <c r="A6" s="446" t="s">
        <v>110</v>
      </c>
      <c r="B6" s="446"/>
      <c r="C6" s="446"/>
      <c r="D6" s="446"/>
      <c r="E6" s="446"/>
      <c r="F6" s="446"/>
      <c r="G6" s="446"/>
      <c r="H6" s="446"/>
      <c r="I6" s="446"/>
    </row>
    <row r="7" spans="1:31" ht="15.75">
      <c r="A7" s="446" t="str">
        <f>'Descriere indicatori'!B4&amp;". "&amp;'Descriere indicatori'!C4</f>
        <v xml:space="preserve">I1. Cărţi de autor/capitole publicate la edituri cu prestigiu internaţional* </v>
      </c>
      <c r="B7" s="446"/>
      <c r="C7" s="446"/>
      <c r="D7" s="446"/>
      <c r="E7" s="446"/>
      <c r="F7" s="446"/>
      <c r="G7" s="446"/>
      <c r="H7" s="446"/>
      <c r="I7" s="446"/>
    </row>
    <row r="8" spans="1:31" ht="16.5" thickBot="1">
      <c r="A8" s="38"/>
      <c r="B8" s="38"/>
      <c r="C8" s="38"/>
      <c r="D8" s="38"/>
      <c r="E8" s="38"/>
      <c r="F8" s="38"/>
      <c r="G8" s="38"/>
      <c r="H8" s="38"/>
      <c r="I8" s="38"/>
    </row>
    <row r="9" spans="1:31" s="6" customFormat="1" ht="60.75" thickBot="1">
      <c r="A9" s="202" t="s">
        <v>55</v>
      </c>
      <c r="B9" s="203" t="s">
        <v>83</v>
      </c>
      <c r="C9" s="203" t="s">
        <v>175</v>
      </c>
      <c r="D9" s="203" t="s">
        <v>85</v>
      </c>
      <c r="E9" s="203" t="s">
        <v>86</v>
      </c>
      <c r="F9" s="204" t="s">
        <v>87</v>
      </c>
      <c r="G9" s="203" t="s">
        <v>88</v>
      </c>
      <c r="H9" s="203" t="s">
        <v>89</v>
      </c>
      <c r="I9" s="205" t="s">
        <v>90</v>
      </c>
      <c r="J9" s="4"/>
      <c r="K9" s="283"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6"/>
      <c r="J10" s="8"/>
      <c r="K10" s="284" t="s">
        <v>109</v>
      </c>
      <c r="L10" s="403"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7"/>
      <c r="J11" s="8"/>
      <c r="K11" s="282"/>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3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74"/>
      <c r="B20" s="125"/>
      <c r="C20" s="125"/>
      <c r="D20" s="125"/>
      <c r="E20" s="125"/>
      <c r="F20" s="125"/>
      <c r="G20" s="125"/>
      <c r="H20" s="128" t="str">
        <f>"Total "&amp;LEFT(A7,2)</f>
        <v>Total I1</v>
      </c>
      <c r="I20" s="129">
        <f>SUM(I10:I19)</f>
        <v>0</v>
      </c>
    </row>
    <row r="22" spans="1:31"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C11" sqref="C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7" t="str">
        <f>'Date initiale'!C3</f>
        <v>Universitatea de Arhitectură și Urbanism "Ion Mincu" București</v>
      </c>
      <c r="B1" s="277"/>
      <c r="C1" s="277"/>
      <c r="D1" s="2"/>
      <c r="E1" s="2"/>
      <c r="F1" s="3"/>
      <c r="G1" s="3"/>
      <c r="H1" s="3"/>
      <c r="I1" s="3"/>
    </row>
    <row r="2" spans="1:31" ht="15.75">
      <c r="A2" s="277" t="str">
        <f>'Date initiale'!B4&amp;" "&amp;'Date initiale'!C4</f>
        <v>Facultatea ARHITECTURA</v>
      </c>
      <c r="B2" s="277"/>
      <c r="C2" s="277"/>
      <c r="D2" s="2"/>
      <c r="E2" s="2"/>
      <c r="F2" s="3"/>
      <c r="G2" s="3"/>
      <c r="H2" s="3"/>
      <c r="I2" s="3"/>
    </row>
    <row r="3" spans="1:31" ht="15.75">
      <c r="A3" s="277" t="str">
        <f>'Date initiale'!B5&amp;" "&amp;'Date initiale'!C5</f>
        <v>Departamentul Sinteza de Proiectare</v>
      </c>
      <c r="B3" s="277"/>
      <c r="C3" s="277"/>
      <c r="D3" s="2"/>
      <c r="E3" s="2"/>
      <c r="F3" s="2"/>
      <c r="G3" s="2"/>
      <c r="H3" s="2"/>
      <c r="I3" s="2"/>
    </row>
    <row r="4" spans="1:31" ht="15.75">
      <c r="A4" s="447" t="str">
        <f>'Date initiale'!C6&amp;", "&amp;'Date initiale'!C7</f>
        <v>Eftenie Vlad, 25</v>
      </c>
      <c r="B4" s="447"/>
      <c r="C4" s="447"/>
      <c r="D4" s="2"/>
      <c r="E4" s="2"/>
      <c r="F4" s="3"/>
      <c r="G4" s="3"/>
      <c r="H4" s="3"/>
      <c r="I4" s="3"/>
    </row>
    <row r="5" spans="1:31" s="196" customFormat="1" ht="15.75">
      <c r="A5" s="278"/>
      <c r="B5" s="278"/>
      <c r="C5" s="278"/>
      <c r="D5" s="2"/>
      <c r="E5" s="2"/>
      <c r="F5" s="3"/>
      <c r="G5" s="3"/>
      <c r="H5" s="3"/>
      <c r="I5" s="3"/>
    </row>
    <row r="6" spans="1:31" ht="15.75">
      <c r="A6" s="446" t="s">
        <v>110</v>
      </c>
      <c r="B6" s="446"/>
      <c r="C6" s="446"/>
      <c r="D6" s="446"/>
      <c r="E6" s="446"/>
      <c r="F6" s="446"/>
      <c r="G6" s="446"/>
      <c r="H6" s="446"/>
      <c r="I6" s="446"/>
    </row>
    <row r="7" spans="1:31" ht="15.75">
      <c r="A7" s="446" t="str">
        <f>'Descriere indicatori'!B5&amp;". "&amp;'Descriere indicatori'!C5</f>
        <v xml:space="preserve">I2. Cărţi de autor publicate la edituri cu prestigiu naţional* </v>
      </c>
      <c r="B7" s="446"/>
      <c r="C7" s="446"/>
      <c r="D7" s="446"/>
      <c r="E7" s="446"/>
      <c r="F7" s="446"/>
      <c r="G7" s="446"/>
      <c r="H7" s="446"/>
      <c r="I7" s="446"/>
    </row>
    <row r="8" spans="1:31" ht="16.5" thickBot="1">
      <c r="A8" s="38"/>
      <c r="B8" s="38"/>
      <c r="C8" s="38"/>
      <c r="D8" s="38"/>
      <c r="E8" s="38"/>
      <c r="F8" s="38"/>
      <c r="G8" s="38"/>
      <c r="H8" s="38"/>
      <c r="I8" s="38"/>
    </row>
    <row r="9" spans="1:31" s="6" customFormat="1" ht="60.75" thickBot="1">
      <c r="A9" s="206" t="s">
        <v>55</v>
      </c>
      <c r="B9" s="207" t="s">
        <v>83</v>
      </c>
      <c r="C9" s="207" t="s">
        <v>84</v>
      </c>
      <c r="D9" s="207" t="s">
        <v>85</v>
      </c>
      <c r="E9" s="207" t="s">
        <v>86</v>
      </c>
      <c r="F9" s="208" t="s">
        <v>87</v>
      </c>
      <c r="G9" s="207" t="s">
        <v>88</v>
      </c>
      <c r="H9" s="207" t="s">
        <v>89</v>
      </c>
      <c r="I9" s="209" t="s">
        <v>90</v>
      </c>
      <c r="J9" s="4"/>
      <c r="K9" s="283" t="s">
        <v>108</v>
      </c>
      <c r="L9" s="5"/>
      <c r="M9" s="5"/>
      <c r="N9" s="5"/>
      <c r="O9" s="5"/>
      <c r="P9" s="5"/>
      <c r="Q9" s="5"/>
      <c r="R9" s="5"/>
      <c r="S9" s="5"/>
      <c r="T9" s="5"/>
      <c r="U9" s="5"/>
      <c r="V9" s="5"/>
      <c r="W9" s="5"/>
      <c r="X9" s="5"/>
      <c r="Y9" s="5"/>
      <c r="Z9" s="5"/>
      <c r="AA9" s="5"/>
      <c r="AB9" s="5"/>
      <c r="AC9" s="5"/>
      <c r="AD9" s="5"/>
      <c r="AE9" s="5"/>
    </row>
    <row r="10" spans="1:31" s="6" customFormat="1" ht="90">
      <c r="A10" s="130">
        <v>1</v>
      </c>
      <c r="B10" s="131" t="s">
        <v>277</v>
      </c>
      <c r="C10" s="132" t="s">
        <v>274</v>
      </c>
      <c r="D10" s="131" t="s">
        <v>275</v>
      </c>
      <c r="E10" s="133" t="s">
        <v>417</v>
      </c>
      <c r="F10" s="134">
        <v>2012</v>
      </c>
      <c r="G10" s="131" t="s">
        <v>276</v>
      </c>
      <c r="H10" s="131" t="s">
        <v>276</v>
      </c>
      <c r="I10" s="339">
        <v>15</v>
      </c>
      <c r="J10" s="7"/>
      <c r="K10" s="284">
        <v>15</v>
      </c>
      <c r="L10" s="7" t="s">
        <v>246</v>
      </c>
      <c r="M10" s="7"/>
      <c r="N10" s="7"/>
      <c r="O10" s="7"/>
      <c r="P10" s="7"/>
      <c r="Q10" s="7"/>
      <c r="R10" s="7"/>
      <c r="S10" s="7"/>
      <c r="T10" s="7"/>
      <c r="U10" s="7"/>
      <c r="V10" s="7"/>
      <c r="W10" s="7"/>
      <c r="X10" s="7"/>
      <c r="Y10" s="7"/>
      <c r="Z10" s="7"/>
      <c r="AA10" s="7"/>
      <c r="AB10" s="7"/>
      <c r="AC10" s="7"/>
      <c r="AD10" s="7"/>
      <c r="AE10" s="7"/>
    </row>
    <row r="11" spans="1:31" s="6" customFormat="1" ht="30">
      <c r="A11" s="135">
        <f>A10+1</f>
        <v>2</v>
      </c>
      <c r="B11" s="136" t="s">
        <v>277</v>
      </c>
      <c r="C11" s="137" t="s">
        <v>444</v>
      </c>
      <c r="D11" s="136" t="s">
        <v>275</v>
      </c>
      <c r="E11" s="137" t="s">
        <v>445</v>
      </c>
      <c r="F11" s="138">
        <v>2021</v>
      </c>
      <c r="G11" s="136" t="s">
        <v>446</v>
      </c>
      <c r="H11" s="136" t="s">
        <v>446</v>
      </c>
      <c r="I11" s="340">
        <v>15</v>
      </c>
      <c r="J11" s="7"/>
      <c r="K11" s="57"/>
      <c r="L11" s="7"/>
      <c r="M11" s="7"/>
      <c r="N11" s="7"/>
      <c r="O11" s="7"/>
      <c r="P11" s="7"/>
      <c r="Q11" s="7"/>
      <c r="R11" s="7"/>
      <c r="S11" s="7"/>
      <c r="T11" s="7"/>
      <c r="U11" s="7"/>
      <c r="V11" s="7"/>
      <c r="W11" s="7"/>
      <c r="X11" s="7"/>
      <c r="Y11" s="7"/>
      <c r="Z11" s="7"/>
      <c r="AA11" s="7"/>
      <c r="AB11" s="7"/>
      <c r="AC11" s="7"/>
      <c r="AD11" s="7"/>
      <c r="AE11" s="7"/>
    </row>
    <row r="12" spans="1:31" s="6" customFormat="1" ht="30">
      <c r="A12" s="135">
        <f t="shared" ref="A12:A19" si="0">A11+1</f>
        <v>3</v>
      </c>
      <c r="B12" s="137" t="s">
        <v>277</v>
      </c>
      <c r="C12" s="137" t="s">
        <v>516</v>
      </c>
      <c r="D12" s="136" t="s">
        <v>517</v>
      </c>
      <c r="E12" s="137" t="s">
        <v>518</v>
      </c>
      <c r="F12" s="138">
        <v>2023</v>
      </c>
      <c r="G12" s="139">
        <v>136</v>
      </c>
      <c r="H12" s="136" t="s">
        <v>519</v>
      </c>
      <c r="I12" s="340">
        <v>15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4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4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4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4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4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40"/>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4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6"/>
      <c r="B20" s="146"/>
      <c r="C20" s="146"/>
      <c r="D20" s="146"/>
      <c r="E20" s="146"/>
      <c r="F20" s="146"/>
      <c r="G20" s="146"/>
      <c r="H20" s="128" t="str">
        <f>"Total "&amp;LEFT(A7,2)</f>
        <v>Total I2</v>
      </c>
      <c r="I20" s="151">
        <f>SUM(I10:I19)</f>
        <v>45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3"/>
  <sheetViews>
    <sheetView topLeftCell="C4" workbookViewId="0">
      <selection activeCell="E12" sqref="E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15.75">
      <c r="A7" s="446" t="str">
        <f>'Descriere indicatori'!B6&amp;". "&amp;'Descriere indicatori'!C6</f>
        <v xml:space="preserve">I3. Capitole de autor cuprinse în cărţi publicate la edituri cu prestigiu naţional* </v>
      </c>
      <c r="B7" s="446"/>
      <c r="C7" s="446"/>
      <c r="D7" s="446"/>
      <c r="E7" s="446"/>
      <c r="F7" s="446"/>
      <c r="G7" s="446"/>
      <c r="H7" s="446"/>
      <c r="I7" s="446"/>
    </row>
    <row r="8" spans="1:12" ht="16.5" thickBot="1">
      <c r="A8" s="38"/>
      <c r="B8" s="38"/>
      <c r="C8" s="38"/>
      <c r="D8" s="38"/>
      <c r="E8" s="38"/>
      <c r="F8" s="38"/>
      <c r="G8" s="38"/>
      <c r="H8" s="38"/>
      <c r="I8" s="38"/>
    </row>
    <row r="9" spans="1:12" ht="60.75" thickBot="1">
      <c r="A9" s="202" t="s">
        <v>55</v>
      </c>
      <c r="B9" s="203" t="s">
        <v>83</v>
      </c>
      <c r="C9" s="203" t="s">
        <v>175</v>
      </c>
      <c r="D9" s="203" t="s">
        <v>85</v>
      </c>
      <c r="E9" s="203" t="s">
        <v>86</v>
      </c>
      <c r="F9" s="204" t="s">
        <v>87</v>
      </c>
      <c r="G9" s="203" t="s">
        <v>88</v>
      </c>
      <c r="H9" s="203" t="s">
        <v>89</v>
      </c>
      <c r="I9" s="205" t="s">
        <v>90</v>
      </c>
      <c r="K9" s="283" t="s">
        <v>108</v>
      </c>
    </row>
    <row r="10" spans="1:12" ht="45">
      <c r="A10" s="198">
        <v>1</v>
      </c>
      <c r="B10" s="153" t="s">
        <v>278</v>
      </c>
      <c r="C10" s="153" t="s">
        <v>279</v>
      </c>
      <c r="D10" s="153" t="s">
        <v>280</v>
      </c>
      <c r="E10" s="153" t="s">
        <v>281</v>
      </c>
      <c r="F10" s="154">
        <v>2013</v>
      </c>
      <c r="G10" s="155">
        <v>239</v>
      </c>
      <c r="H10" s="154">
        <v>165</v>
      </c>
      <c r="I10" s="342">
        <v>10</v>
      </c>
      <c r="K10" s="284">
        <v>10</v>
      </c>
      <c r="L10" s="400" t="s">
        <v>247</v>
      </c>
    </row>
    <row r="11" spans="1:12" ht="45">
      <c r="A11" s="114">
        <f>A10+1</f>
        <v>2</v>
      </c>
      <c r="B11" s="41" t="s">
        <v>278</v>
      </c>
      <c r="C11" s="41" t="s">
        <v>282</v>
      </c>
      <c r="D11" s="147" t="s">
        <v>280</v>
      </c>
      <c r="E11" s="41" t="s">
        <v>283</v>
      </c>
      <c r="F11" s="41">
        <v>2014</v>
      </c>
      <c r="G11" s="41">
        <v>219</v>
      </c>
      <c r="H11" s="41">
        <v>193</v>
      </c>
      <c r="I11" s="343">
        <v>10</v>
      </c>
      <c r="K11" s="57"/>
    </row>
    <row r="12" spans="1:12" s="196" customFormat="1" ht="45">
      <c r="A12" s="114"/>
      <c r="B12" s="147"/>
      <c r="C12" s="147" t="s">
        <v>526</v>
      </c>
      <c r="D12" s="147" t="s">
        <v>280</v>
      </c>
      <c r="E12" s="158" t="s">
        <v>527</v>
      </c>
      <c r="F12" s="147">
        <v>2022</v>
      </c>
      <c r="G12" s="147">
        <v>258</v>
      </c>
      <c r="H12" s="147">
        <v>248</v>
      </c>
      <c r="I12" s="360">
        <v>10</v>
      </c>
      <c r="K12" s="57"/>
    </row>
    <row r="13" spans="1:12" ht="75">
      <c r="A13" s="157">
        <f>A11+1</f>
        <v>3</v>
      </c>
      <c r="B13" s="126" t="s">
        <v>285</v>
      </c>
      <c r="C13" s="149" t="s">
        <v>284</v>
      </c>
      <c r="D13" s="147" t="s">
        <v>280</v>
      </c>
      <c r="E13" s="158" t="s">
        <v>407</v>
      </c>
      <c r="F13" s="119">
        <v>2018</v>
      </c>
      <c r="G13" s="119">
        <v>141</v>
      </c>
      <c r="H13" s="119">
        <v>12</v>
      </c>
      <c r="I13" s="344">
        <v>10</v>
      </c>
    </row>
    <row r="14" spans="1:12">
      <c r="A14" s="157">
        <f t="shared" ref="A14:A20" si="0">A13+1</f>
        <v>4</v>
      </c>
      <c r="B14" s="150" t="s">
        <v>418</v>
      </c>
      <c r="C14" s="41" t="s">
        <v>464</v>
      </c>
      <c r="D14" s="41"/>
      <c r="E14" s="41"/>
      <c r="F14" s="118"/>
      <c r="G14" s="118"/>
      <c r="H14" s="118"/>
      <c r="I14" s="337"/>
    </row>
    <row r="15" spans="1:12" s="196" customFormat="1" ht="30">
      <c r="A15" s="157">
        <f t="shared" si="0"/>
        <v>5</v>
      </c>
      <c r="B15" s="117" t="s">
        <v>278</v>
      </c>
      <c r="C15" s="41"/>
      <c r="D15" s="41"/>
      <c r="E15" s="41"/>
      <c r="F15" s="118"/>
      <c r="G15" s="118"/>
      <c r="H15" s="118"/>
      <c r="I15" s="345"/>
    </row>
    <row r="16" spans="1:12" s="196" customFormat="1" ht="30">
      <c r="A16" s="157">
        <f t="shared" si="0"/>
        <v>6</v>
      </c>
      <c r="B16" s="150" t="s">
        <v>454</v>
      </c>
      <c r="C16" s="41"/>
      <c r="D16" s="41"/>
      <c r="E16" s="117"/>
      <c r="F16" s="118"/>
      <c r="G16" s="118"/>
      <c r="H16" s="118"/>
      <c r="I16" s="337"/>
    </row>
    <row r="17" spans="1:9">
      <c r="A17" s="157">
        <f t="shared" si="0"/>
        <v>7</v>
      </c>
      <c r="B17" s="117"/>
      <c r="C17" s="41"/>
      <c r="D17" s="41"/>
      <c r="E17" s="41"/>
      <c r="F17" s="118"/>
      <c r="G17" s="118"/>
      <c r="H17" s="118"/>
      <c r="I17" s="345"/>
    </row>
    <row r="18" spans="1:9">
      <c r="A18" s="157">
        <f t="shared" si="0"/>
        <v>8</v>
      </c>
      <c r="B18" s="150"/>
      <c r="C18" s="41"/>
      <c r="D18" s="41"/>
      <c r="E18" s="117"/>
      <c r="F18" s="118"/>
      <c r="G18" s="118"/>
      <c r="H18" s="118"/>
      <c r="I18" s="337"/>
    </row>
    <row r="19" spans="1:9">
      <c r="A19" s="157">
        <f t="shared" si="0"/>
        <v>9</v>
      </c>
      <c r="B19" s="148"/>
      <c r="C19" s="158"/>
      <c r="D19" s="147"/>
      <c r="E19" s="152"/>
      <c r="F19" s="119"/>
      <c r="G19" s="119"/>
      <c r="H19" s="119"/>
      <c r="I19" s="337"/>
    </row>
    <row r="20" spans="1:9" ht="15.75" thickBot="1">
      <c r="A20" s="159">
        <f t="shared" si="0"/>
        <v>10</v>
      </c>
      <c r="B20" s="160"/>
      <c r="C20" s="161"/>
      <c r="D20" s="161"/>
      <c r="E20" s="161"/>
      <c r="F20" s="123"/>
      <c r="G20" s="123"/>
      <c r="H20" s="123"/>
      <c r="I20" s="338"/>
    </row>
    <row r="21" spans="1:9" ht="15.75" thickBot="1">
      <c r="A21" s="374"/>
      <c r="B21" s="125"/>
      <c r="C21" s="125"/>
      <c r="D21" s="125"/>
      <c r="E21" s="125"/>
      <c r="F21" s="125"/>
      <c r="G21" s="125"/>
      <c r="H21" s="128" t="str">
        <f>"Total "&amp;LEFT(A7,2)</f>
        <v>Total I3</v>
      </c>
      <c r="I21" s="129">
        <f>SUM(I10:I20)</f>
        <v>40</v>
      </c>
    </row>
    <row r="23" spans="1:9" ht="33.75" customHeight="1">
      <c r="A23"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448"/>
      <c r="C23" s="448"/>
      <c r="D23" s="448"/>
      <c r="E23" s="448"/>
      <c r="F23" s="448"/>
      <c r="G23" s="448"/>
      <c r="H23" s="448"/>
      <c r="I23" s="448"/>
    </row>
  </sheetData>
  <mergeCells count="3">
    <mergeCell ref="A6:I6"/>
    <mergeCell ref="A7:I7"/>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2"/>
  <sheetViews>
    <sheetView topLeftCell="A4" workbookViewId="0">
      <selection activeCell="C16" sqref="C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7" t="str">
        <f>'Date initiale'!C3</f>
        <v>Universitatea de Arhitectură și Urbanism "Ion Mincu" București</v>
      </c>
      <c r="B1" s="277"/>
      <c r="C1" s="277"/>
    </row>
    <row r="2" spans="1:12">
      <c r="A2" s="277" t="str">
        <f>'Date initiale'!B4&amp;" "&amp;'Date initiale'!C4</f>
        <v>Facultatea ARHITECTURA</v>
      </c>
      <c r="B2" s="277"/>
      <c r="C2" s="277"/>
    </row>
    <row r="3" spans="1:12">
      <c r="A3" s="277" t="str">
        <f>'Date initiale'!B5&amp;" "&amp;'Date initiale'!C5</f>
        <v>Departamentul Sinteza de Proiectare</v>
      </c>
      <c r="B3" s="277"/>
      <c r="C3" s="277"/>
    </row>
    <row r="4" spans="1:12">
      <c r="A4" s="125" t="str">
        <f>'Date initiale'!C6&amp;", "&amp;'Date initiale'!C7</f>
        <v>Eftenie Vlad, 25</v>
      </c>
      <c r="B4" s="125"/>
      <c r="C4" s="125"/>
    </row>
    <row r="5" spans="1:12" s="196" customFormat="1">
      <c r="A5" s="125"/>
      <c r="B5" s="125"/>
      <c r="C5" s="125"/>
    </row>
    <row r="6" spans="1:12" ht="15.75">
      <c r="A6" s="446" t="s">
        <v>110</v>
      </c>
      <c r="B6" s="446"/>
      <c r="C6" s="446"/>
      <c r="D6" s="446"/>
      <c r="E6" s="446"/>
      <c r="F6" s="446"/>
      <c r="G6" s="446"/>
      <c r="H6" s="446"/>
      <c r="I6" s="446"/>
    </row>
    <row r="7" spans="1:12" ht="15.75">
      <c r="A7" s="446" t="str">
        <f>'Descriere indicatori'!B7&amp;". "&amp;'Descriere indicatori'!C7</f>
        <v xml:space="preserve">I4. Articole in extenso în reviste ştiinţifice de specialitate* </v>
      </c>
      <c r="B7" s="446"/>
      <c r="C7" s="446"/>
      <c r="D7" s="446"/>
      <c r="E7" s="446"/>
      <c r="F7" s="446"/>
      <c r="G7" s="446"/>
      <c r="H7" s="446"/>
      <c r="I7" s="446"/>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83" t="s">
        <v>108</v>
      </c>
    </row>
    <row r="10" spans="1:12">
      <c r="A10" s="110">
        <v>1</v>
      </c>
      <c r="B10" s="111" t="s">
        <v>277</v>
      </c>
      <c r="C10" s="111" t="s">
        <v>286</v>
      </c>
      <c r="D10" s="111" t="s">
        <v>287</v>
      </c>
      <c r="E10" s="112"/>
      <c r="F10" s="113">
        <v>2011</v>
      </c>
      <c r="G10" s="113">
        <v>2</v>
      </c>
      <c r="H10" s="113"/>
      <c r="I10" s="346">
        <v>10</v>
      </c>
      <c r="K10" s="284">
        <v>10</v>
      </c>
      <c r="L10" s="400" t="s">
        <v>248</v>
      </c>
    </row>
    <row r="11" spans="1:12" ht="75">
      <c r="A11" s="114">
        <f>A10+1</f>
        <v>2</v>
      </c>
      <c r="B11" s="115" t="s">
        <v>277</v>
      </c>
      <c r="C11" s="116" t="s">
        <v>288</v>
      </c>
      <c r="D11" s="115" t="s">
        <v>287</v>
      </c>
      <c r="E11" s="117"/>
      <c r="F11" s="118">
        <v>2012</v>
      </c>
      <c r="G11" s="119">
        <v>4</v>
      </c>
      <c r="H11" s="119"/>
      <c r="I11" s="340">
        <v>10</v>
      </c>
      <c r="K11" s="57"/>
    </row>
    <row r="12" spans="1:12">
      <c r="A12" s="114">
        <f t="shared" ref="A12:A17" si="0">A11+1</f>
        <v>3</v>
      </c>
      <c r="B12" s="116" t="s">
        <v>277</v>
      </c>
      <c r="C12" s="116" t="s">
        <v>289</v>
      </c>
      <c r="D12" s="116" t="s">
        <v>290</v>
      </c>
      <c r="E12" s="117"/>
      <c r="F12" s="118">
        <v>2012</v>
      </c>
      <c r="G12" s="119">
        <v>125</v>
      </c>
      <c r="H12" s="119"/>
      <c r="I12" s="340">
        <v>10</v>
      </c>
    </row>
    <row r="13" spans="1:12" ht="30">
      <c r="A13" s="114">
        <f t="shared" si="0"/>
        <v>4</v>
      </c>
      <c r="B13" s="116" t="s">
        <v>292</v>
      </c>
      <c r="C13" s="116" t="s">
        <v>291</v>
      </c>
      <c r="D13" s="116" t="s">
        <v>287</v>
      </c>
      <c r="E13" s="117"/>
      <c r="F13" s="118">
        <v>2014</v>
      </c>
      <c r="G13" s="118">
        <v>4</v>
      </c>
      <c r="H13" s="118"/>
      <c r="I13" s="340">
        <v>5</v>
      </c>
    </row>
    <row r="14" spans="1:12" ht="30">
      <c r="A14" s="114">
        <f t="shared" si="0"/>
        <v>5</v>
      </c>
      <c r="B14" s="116" t="s">
        <v>277</v>
      </c>
      <c r="C14" s="116" t="s">
        <v>293</v>
      </c>
      <c r="D14" s="116" t="s">
        <v>294</v>
      </c>
      <c r="E14" s="117"/>
      <c r="F14" s="118">
        <v>2014</v>
      </c>
      <c r="G14" s="118">
        <v>18</v>
      </c>
      <c r="H14" s="118"/>
      <c r="I14" s="340">
        <v>10</v>
      </c>
    </row>
    <row r="15" spans="1:12">
      <c r="A15" s="114">
        <f>A14+1</f>
        <v>6</v>
      </c>
      <c r="B15" s="116" t="s">
        <v>277</v>
      </c>
      <c r="C15" s="116" t="s">
        <v>408</v>
      </c>
      <c r="D15" s="116" t="s">
        <v>290</v>
      </c>
      <c r="E15" s="117"/>
      <c r="F15" s="118">
        <v>2018</v>
      </c>
      <c r="G15" s="118">
        <v>1</v>
      </c>
      <c r="H15" s="118"/>
      <c r="I15" s="340">
        <v>10</v>
      </c>
    </row>
    <row r="16" spans="1:12" ht="60">
      <c r="A16" s="114">
        <f t="shared" si="0"/>
        <v>7</v>
      </c>
      <c r="B16" s="116" t="s">
        <v>277</v>
      </c>
      <c r="C16" s="116" t="s">
        <v>442</v>
      </c>
      <c r="D16" s="116" t="s">
        <v>443</v>
      </c>
      <c r="E16" s="117"/>
      <c r="F16" s="118">
        <v>2018</v>
      </c>
      <c r="G16" s="118">
        <v>4</v>
      </c>
      <c r="H16" s="118"/>
      <c r="I16" s="340">
        <v>10</v>
      </c>
    </row>
    <row r="17" spans="1:9">
      <c r="A17" s="114">
        <f t="shared" si="0"/>
        <v>8</v>
      </c>
      <c r="B17" s="116"/>
      <c r="C17" s="116"/>
      <c r="D17" s="116"/>
      <c r="E17" s="117"/>
      <c r="F17" s="118"/>
      <c r="G17" s="118"/>
      <c r="H17" s="118"/>
      <c r="I17" s="340"/>
    </row>
    <row r="18" spans="1:9">
      <c r="A18" s="114">
        <f>A17+1</f>
        <v>9</v>
      </c>
      <c r="B18" s="116"/>
      <c r="C18" s="116"/>
      <c r="D18" s="116"/>
      <c r="E18" s="117"/>
      <c r="F18" s="118"/>
      <c r="G18" s="118"/>
      <c r="H18" s="118"/>
      <c r="I18" s="340"/>
    </row>
    <row r="19" spans="1:9" ht="15.75" thickBot="1">
      <c r="A19" s="120">
        <f>A18+1</f>
        <v>10</v>
      </c>
      <c r="B19" s="121"/>
      <c r="C19" s="121"/>
      <c r="D19" s="121"/>
      <c r="E19" s="122"/>
      <c r="F19" s="123"/>
      <c r="G19" s="123"/>
      <c r="H19" s="123"/>
      <c r="I19" s="341"/>
    </row>
    <row r="20" spans="1:9" ht="15.75" thickBot="1">
      <c r="A20" s="384"/>
      <c r="B20" s="125"/>
      <c r="C20" s="125"/>
      <c r="D20" s="125"/>
      <c r="E20" s="125"/>
      <c r="F20" s="125"/>
      <c r="G20" s="125"/>
      <c r="H20" s="128" t="str">
        <f>"Total "&amp;LEFT(A7,2)</f>
        <v>Total I4</v>
      </c>
      <c r="I20" s="169">
        <f>SUM(I10:I19)</f>
        <v>65</v>
      </c>
    </row>
    <row r="22" spans="1:9" ht="33.75" customHeight="1">
      <c r="A22" s="44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8"/>
      <c r="C22" s="448"/>
      <c r="D22" s="448"/>
      <c r="E22" s="448"/>
      <c r="F22" s="448"/>
      <c r="G22" s="448"/>
      <c r="H22" s="448"/>
      <c r="I22" s="44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Named Ranges</vt:lpstr>
      </vt:variant>
      <vt:variant>
        <vt:i4>34</vt:i4>
      </vt:variant>
    </vt:vector>
  </HeadingPairs>
  <TitlesOfParts>
    <vt:vector size="70"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Sheet1</vt:lpstr>
      <vt:lpstr>Sheet2</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Vlad Eftenie</cp:lastModifiedBy>
  <cp:lastPrinted>2017-05-10T06:45:08Z</cp:lastPrinted>
  <dcterms:created xsi:type="dcterms:W3CDTF">2013-01-10T17:13:12Z</dcterms:created>
  <dcterms:modified xsi:type="dcterms:W3CDTF">2023-05-29T16:37:27Z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