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C:\Users\arkit\OneDrive - Universitatea de Arhitectura si Urbanism Ion Mincu\Desktop\Tana ARACIS\2023_concurs\Tana Nicoleta Lascu.zip\"/>
    </mc:Choice>
  </mc:AlternateContent>
  <xr:revisionPtr revIDLastSave="0" documentId="13_ncr:1_{3D1E6077-2A98-4511-ACE0-F46AE4C26054}" xr6:coauthVersionLast="47" xr6:coauthVersionMax="47" xr10:uidLastSave="{00000000-0000-0000-0000-000000000000}"/>
  <bookViews>
    <workbookView xWindow="-108" yWindow="-108" windowWidth="23256" windowHeight="12576" tabRatio="928"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Hlk134702600" localSheetId="5">'I1'!$C$11</definedName>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I11c!$A$1:$G$31</definedName>
    <definedName name="_xlnm.Print_Area" localSheetId="18">'I12'!$A$1:$H$22</definedName>
    <definedName name="_xlnm.Print_Area" localSheetId="19">'I13'!$A$1:$H$23</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'I18'!$A$1:$D$20</definedName>
    <definedName name="_xlnm.Print_Area" localSheetId="27">'I19'!$A$1:$E$20</definedName>
    <definedName name="_xlnm.Print_Area" localSheetId="6">'I2'!$A$1:$I$22</definedName>
    <definedName name="_xlnm.Print_Area" localSheetId="28">'I20'!$A$1:$E$23</definedName>
    <definedName name="_xlnm.Print_Area" localSheetId="29">'I21'!$A$1:$D$21</definedName>
    <definedName name="_xlnm.Print_Area" localSheetId="30">'I22'!$A$1:$D$20</definedName>
    <definedName name="_xlnm.Print_Area" localSheetId="31">'I23'!$A$1:$D$30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23" l="1"/>
  <c r="A13" i="23"/>
  <c r="A7" i="28"/>
  <c r="A19" i="25"/>
  <c r="D30" i="25"/>
  <c r="G31" i="28"/>
  <c r="A11" i="12"/>
  <c r="A23" i="13"/>
  <c r="A22" i="37"/>
  <c r="A7" i="37"/>
  <c r="G20" i="37" s="1"/>
  <c r="H20" i="37"/>
  <c r="D29" i="36" s="1"/>
  <c r="A12" i="37"/>
  <c r="A13" i="37" s="1"/>
  <c r="A14" i="37" s="1"/>
  <c r="A15" i="37" s="1"/>
  <c r="A16" i="37" s="1"/>
  <c r="A17" i="37" s="1"/>
  <c r="A18" i="37" s="1"/>
  <c r="A19" i="37" s="1"/>
  <c r="A11" i="37"/>
  <c r="A4" i="37"/>
  <c r="A3" i="37"/>
  <c r="A2" i="37"/>
  <c r="A1" i="37"/>
  <c r="B2" i="36" l="1"/>
  <c r="B4" i="36"/>
  <c r="B6" i="36"/>
  <c r="B5" i="36" l="1"/>
  <c r="B3" i="36"/>
  <c r="B47" i="36"/>
  <c r="D13" i="36"/>
  <c r="E23" i="22"/>
  <c r="D34" i="36" s="1"/>
  <c r="F20" i="26"/>
  <c r="D38" i="36" s="1"/>
  <c r="A11" i="26"/>
  <c r="A12" i="26" s="1"/>
  <c r="A13" i="26" s="1"/>
  <c r="A14" i="26" s="1"/>
  <c r="A15" i="26" s="1"/>
  <c r="A16" i="26" s="1"/>
  <c r="A17" i="26" s="1"/>
  <c r="A18" i="26" s="1"/>
  <c r="A19" i="26" s="1"/>
  <c r="A7" i="26"/>
  <c r="E20" i="26" s="1"/>
  <c r="D37" i="36"/>
  <c r="A20" i="25"/>
  <c r="A21" i="25" s="1"/>
  <c r="A22" i="25" s="1"/>
  <c r="A23" i="25" s="1"/>
  <c r="A24" i="25" s="1"/>
  <c r="A25" i="25" s="1"/>
  <c r="A26" i="25" s="1"/>
  <c r="A7" i="25"/>
  <c r="C30" i="25" s="1"/>
  <c r="A11" i="24"/>
  <c r="A12" i="24" s="1"/>
  <c r="A13" i="24" s="1"/>
  <c r="A14" i="24" s="1"/>
  <c r="A15" i="24" s="1"/>
  <c r="A16" i="24" s="1"/>
  <c r="A17" i="24" s="1"/>
  <c r="A18" i="24" s="1"/>
  <c r="A19" i="24" s="1"/>
  <c r="A7" i="24"/>
  <c r="C20" i="24" s="1"/>
  <c r="A14" i="23"/>
  <c r="A15" i="23" s="1"/>
  <c r="A16" i="23" s="1"/>
  <c r="A17" i="23" s="1"/>
  <c r="A18" i="23" s="1"/>
  <c r="A19" i="23" s="1"/>
  <c r="A20" i="23" s="1"/>
  <c r="A7" i="23"/>
  <c r="C21" i="23" s="1"/>
  <c r="A15" i="22"/>
  <c r="A16" i="22" s="1"/>
  <c r="A17" i="22" s="1"/>
  <c r="A18" i="22" s="1"/>
  <c r="A19" i="22" s="1"/>
  <c r="A20" i="22" s="1"/>
  <c r="A21" i="22" s="1"/>
  <c r="A22" i="22" s="1"/>
  <c r="A7" i="22"/>
  <c r="D23" i="22" s="1"/>
  <c r="E20" i="21"/>
  <c r="D33" i="36" s="1"/>
  <c r="A11" i="21"/>
  <c r="A13" i="21" s="1"/>
  <c r="A14" i="21" s="1"/>
  <c r="A15" i="21" s="1"/>
  <c r="A16" i="21" s="1"/>
  <c r="A17" i="21" s="1"/>
  <c r="A18" i="21" s="1"/>
  <c r="A19" i="21" s="1"/>
  <c r="A7" i="21"/>
  <c r="D20" i="21" s="1"/>
  <c r="A20" i="20"/>
  <c r="A11" i="20"/>
  <c r="A12" i="20" s="1"/>
  <c r="A13" i="20" s="1"/>
  <c r="A14" i="20" s="1"/>
  <c r="A15" i="20" s="1"/>
  <c r="A16" i="20" s="1"/>
  <c r="A17" i="20" s="1"/>
  <c r="A7" i="20"/>
  <c r="C18"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23" i="16"/>
  <c r="A7" i="16"/>
  <c r="G21" i="16" s="1"/>
  <c r="A12" i="16"/>
  <c r="A13" i="16" s="1"/>
  <c r="A14" i="16" s="1"/>
  <c r="A15" i="16" s="1"/>
  <c r="A16" i="16" s="1"/>
  <c r="A17" i="16" s="1"/>
  <c r="A18" i="16" s="1"/>
  <c r="A19" i="16" s="1"/>
  <c r="A20" i="16" s="1"/>
  <c r="A22" i="15"/>
  <c r="A11" i="15"/>
  <c r="A12" i="15" s="1"/>
  <c r="A13" i="15" s="1"/>
  <c r="A14" i="15" s="1"/>
  <c r="A15" i="15" s="1"/>
  <c r="A16" i="15" s="1"/>
  <c r="A17" i="15" s="1"/>
  <c r="A18" i="15" s="1"/>
  <c r="A19" i="15" s="1"/>
  <c r="A7" i="15"/>
  <c r="G20" i="15" s="1"/>
  <c r="A12" i="28"/>
  <c r="A13" i="28" s="1"/>
  <c r="A14" i="28" s="1"/>
  <c r="A15" i="28" s="1"/>
  <c r="A16" i="28" s="1"/>
  <c r="A17" i="28" s="1"/>
  <c r="A18" i="28" s="1"/>
  <c r="F31" i="28"/>
  <c r="A11" i="29"/>
  <c r="A12" i="29" s="1"/>
  <c r="A13" i="29" s="1"/>
  <c r="A14" i="29" s="1"/>
  <c r="A15" i="29" s="1"/>
  <c r="A16" i="29" s="1"/>
  <c r="A17" i="29" s="1"/>
  <c r="A18" i="29" s="1"/>
  <c r="A19" i="29" s="1"/>
  <c r="A7" i="29"/>
  <c r="G20" i="29" s="1"/>
  <c r="A11" i="14"/>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H21" i="16"/>
  <c r="D25" i="36" s="1"/>
  <c r="D20" i="24"/>
  <c r="D36" i="36" s="1"/>
  <c r="D18" i="20"/>
  <c r="D32" i="36" s="1"/>
  <c r="D20" i="18"/>
  <c r="D30" i="36" s="1"/>
  <c r="H20" i="30"/>
  <c r="D27" i="36" s="1"/>
  <c r="H20" i="15"/>
  <c r="D24" i="36" s="1"/>
  <c r="H20" i="29"/>
  <c r="D22" i="36" s="1"/>
  <c r="I20" i="14"/>
  <c r="D21" i="36" s="1"/>
  <c r="I20" i="5"/>
  <c r="D12" i="36" s="1"/>
  <c r="D20" i="19"/>
  <c r="I20" i="10"/>
  <c r="D17" i="36" s="1"/>
  <c r="I20" i="6"/>
  <c r="I20" i="4"/>
  <c r="A12" i="14" l="1"/>
  <c r="A13" i="14" s="1"/>
  <c r="A14" i="14" s="1"/>
  <c r="A15" i="14" s="1"/>
  <c r="A16" i="14" s="1"/>
  <c r="A17" i="14" s="1"/>
  <c r="A18" i="14" s="1"/>
  <c r="A19" i="14" s="1"/>
  <c r="D43" i="36"/>
  <c r="D31" i="36"/>
  <c r="D42" i="36" s="1"/>
  <c r="D11" i="36"/>
  <c r="D35" i="36"/>
  <c r="D41" i="36" l="1"/>
  <c r="D44" i="36" s="1"/>
</calcChain>
</file>

<file path=xl/sharedStrings.xml><?xml version="1.0" encoding="utf-8"?>
<sst xmlns="http://schemas.openxmlformats.org/spreadsheetml/2006/main" count="915" uniqueCount="533">
  <si>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</si>
  <si>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</si>
  <si>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</si>
  <si>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</si>
  <si>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</si>
  <si>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</si>
  <si>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</si>
  <si>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</si>
  <si>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</si>
  <si>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</si>
  <si>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</si>
  <si>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</si>
  <si>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</si>
  <si>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</si>
  <si>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</si>
  <si>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</si>
  <si>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</si>
  <si>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</si>
  <si>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</si>
  <si>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</si>
  <si>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</si>
  <si>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</si>
  <si>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</si>
  <si>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</si>
  <si>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</si>
  <si>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</si>
  <si>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</si>
  <si>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</si>
  <si>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</si>
  <si>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</si>
  <si>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</si>
  <si>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</si>
  <si>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</si>
  <si>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</si>
  <si>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</si>
  <si>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</si>
  <si>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</si>
  <si>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</si>
  <si>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</si>
  <si>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</si>
  <si>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</si>
  <si>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</si>
  <si>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</si>
  <si>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</si>
  <si>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</si>
  <si>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</si>
  <si>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</si>
  <si>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</si>
  <si>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</si>
  <si>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</si>
  <si>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</si>
  <si>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</si>
  <si>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</si>
  <si>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</si>
  <si>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</si>
  <si>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</si>
  <si>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</si>
  <si>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</si>
  <si>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</si>
  <si>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</si>
  <si>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</si>
  <si>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</si>
  <si>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</si>
  <si>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</si>
  <si>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</si>
  <si>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</si>
  <si>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</si>
  <si>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</si>
  <si>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</si>
  <si>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</si>
  <si>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</si>
  <si>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</si>
  <si>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</si>
  <si>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</si>
  <si>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</si>
  <si>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</si>
  <si>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</si>
  <si>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</si>
  <si>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</si>
  <si>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</si>
  <si>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</si>
  <si>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</si>
  <si>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</si>
  <si>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</si>
  <si>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</si>
  <si>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</si>
  <si>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</si>
  <si>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</si>
  <si>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</si>
  <si>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</si>
  <si>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</si>
  <si>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</si>
  <si>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</si>
  <si>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</si>
  <si>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</si>
  <si>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</si>
  <si>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</si>
  <si>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</si>
  <si>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</si>
  <si>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</si>
  <si>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</si>
  <si>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</si>
  <si>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</si>
  <si>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</si>
  <si>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</si>
  <si>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</si>
  <si>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</si>
  <si>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</si>
  <si>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</si>
  <si>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</si>
  <si>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</si>
  <si>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</si>
  <si>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</si>
  <si>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</si>
  <si>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</si>
  <si>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</si>
  <si>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</si>
  <si>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</si>
  <si>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</si>
  <si>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</si>
  <si>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</si>
  <si>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</si>
  <si>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</si>
  <si>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</si>
  <si>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</si>
  <si>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</si>
  <si>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</si>
  <si>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</si>
  <si>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</si>
  <si>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</si>
  <si>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</si>
  <si>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</si>
  <si>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</si>
  <si>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</si>
  <si>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</si>
  <si>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</si>
  <si>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</si>
  <si>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</si>
  <si>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</si>
  <si>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</si>
  <si>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</si>
  <si>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</si>
  <si>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</si>
  <si>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</si>
  <si>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</si>
  <si>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</si>
  <si>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</si>
  <si>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</si>
  <si>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</si>
  <si>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</si>
  <si>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</si>
  <si>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</si>
  <si>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</si>
  <si>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</si>
  <si>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</si>
  <si>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</si>
  <si>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</si>
  <si>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</si>
  <si>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</si>
  <si>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</si>
  <si>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</si>
  <si>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</si>
  <si>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</si>
  <si>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</si>
  <si>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</si>
  <si>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</si>
  <si>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</si>
  <si>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</si>
  <si>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</si>
  <si>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</si>
  <si>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</si>
  <si>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</si>
  <si>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</si>
  <si>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</si>
  <si>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</si>
  <si>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</si>
  <si>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</si>
  <si>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</si>
  <si>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</si>
  <si>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</si>
  <si>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</si>
  <si>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</si>
  <si>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</si>
  <si>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</si>
  <si>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</si>
  <si>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</si>
  <si>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</si>
  <si>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</si>
  <si>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</si>
  <si>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</si>
  <si>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</si>
  <si>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</si>
  <si>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</si>
  <si>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</si>
  <si>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</si>
  <si>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</si>
  <si>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</si>
  <si>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</si>
  <si>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</si>
  <si>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</si>
  <si>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</si>
  <si>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</si>
  <si>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</si>
  <si>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</si>
  <si>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</si>
  <si>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</si>
  <si>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</si>
  <si>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</si>
  <si>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</si>
  <si>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</si>
  <si>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</si>
  <si>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</si>
  <si>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</si>
  <si>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</si>
  <si>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</si>
  <si>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</si>
  <si>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</si>
  <si>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</si>
  <si>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</si>
  <si>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</si>
  <si>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</si>
  <si>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</si>
  <si>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</si>
  <si>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</si>
  <si>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</si>
  <si>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</si>
  <si>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</si>
  <si>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</si>
  <si>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</si>
  <si>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</si>
  <si>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</si>
  <si>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</si>
  <si>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</si>
  <si>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</si>
  <si>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</si>
  <si>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</si>
  <si>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</si>
  <si>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</si>
  <si>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</si>
  <si>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</si>
  <si>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</si>
  <si>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</si>
  <si>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</si>
  <si>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</si>
  <si>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</si>
  <si>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</si>
  <si>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</si>
  <si>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</si>
  <si>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</si>
  <si>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</si>
  <si>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</si>
  <si>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</si>
  <si>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</si>
  <si>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</si>
  <si>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</si>
  <si>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</si>
  <si>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</si>
  <si>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</si>
  <si>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</si>
  <si>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</si>
  <si>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</si>
  <si>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</si>
  <si>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</si>
  <si>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</si>
  <si>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</si>
  <si>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</si>
  <si>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</si>
  <si>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</si>
  <si>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</si>
  <si>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</si>
  <si>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</si>
  <si>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Conferenţiar universitar</t>
  </si>
  <si>
    <t>BAZELE PROIECTĂRII DE ARHITECTURĂ</t>
  </si>
  <si>
    <t>LASCU TANA - NICOLETA</t>
  </si>
  <si>
    <r>
      <t>Curator expoziţie internaţională "Ada -Kaleh, un viitor pentru un peisaj scufundat", 1 -14 iulie 2021, în parteneriat cu Institutul Român de Ceracetare şi Cultură Umanistică din Veneţia, Universit</t>
    </r>
    <r>
      <rPr>
        <sz val="11"/>
        <color theme="1"/>
        <rFont val="Calibri"/>
        <family val="2"/>
        <charset val="238"/>
      </rPr>
      <t>à</t>
    </r>
    <r>
      <rPr>
        <sz val="11"/>
        <color theme="1"/>
        <rFont val="Calibri"/>
        <family val="2"/>
        <charset val="238"/>
        <scheme val="minor"/>
      </rPr>
      <t xml:space="preserve"> Iuav di Venezia, UNISCAPE -Reţeaua Universităţilor Europene pentru Implementarea Convenţiei Europene a Peisajului, eveniment conex Atelierului "Water. Architecture. Venice" - W.A.Ve, organizat de IUAV şi UNISCAPE, 28 iunie-16 iulie 2021</t>
    </r>
  </si>
  <si>
    <t xml:space="preserve">Organizarea mediului construit", program postuniversitar de conversie profesionala pentru cadrele didactice din mediul rural ,cofinantat de Guvernul Romaniei, Banca Mondiala si comunitatile rurale          </t>
  </si>
  <si>
    <t xml:space="preserve">ISBN 978-973-0-04817-9      </t>
  </si>
  <si>
    <t>Tana Nicoleta Lascu, Cristina- Victoria Ochinciuc</t>
  </si>
  <si>
    <t>Sustainable Mediterranean Construction Journal, Special Issue: landscape at Risk, SCOPUS indexed</t>
  </si>
  <si>
    <t>ISSN: 240-8213</t>
  </si>
  <si>
    <t>Post-Communist Urban Landscapes at Risk, Challenge and Innovation",   Sustainable Mediteranean Construction,  lucrare prezentată la International UNISCAPE En-Route seminar "Landscape at Risk", organizat de UNISCAPE si Universitatea FEDERICO II din Napoli, Italia</t>
  </si>
  <si>
    <t>Lascu Tana Nicoleta</t>
  </si>
  <si>
    <t>"Aspecte ale dinamicii peisajului rural olandez"</t>
  </si>
  <si>
    <t xml:space="preserve">Revista Argument nr.6/2014, -Studii si cercetari stiintifice de arhitectura si urbanism,  </t>
  </si>
  <si>
    <t>ISSN 2067-4252,</t>
  </si>
  <si>
    <t>Dana Chirvai, Tana Lascu, Vlad Balosin</t>
  </si>
  <si>
    <t>ISSN 2067-4252</t>
  </si>
  <si>
    <t>„Thinking about Sarno”</t>
  </si>
  <si>
    <t xml:space="preserve">Recovering River Landscapes, Riappropriasi dei paesaggi fluviali”, editor Elvira Petroncelli, Liguore Editore, 2016 </t>
  </si>
  <si>
    <t>ISBN 9788820766962</t>
  </si>
  <si>
    <t>Lascu Tana Nicoleta, Marius Solon</t>
  </si>
  <si>
    <t>2. „Chorography Approach as Strategy in Architectural Design”, in volumul editat de Centre for landscape Studies, NUI Galway</t>
  </si>
  <si>
    <t xml:space="preserve">Landscape Values, Place and Praxis, </t>
  </si>
  <si>
    <t xml:space="preserve">Lascu Tana Nicoleta </t>
  </si>
  <si>
    <t xml:space="preserve">Transdisciplinarity in Relation between Spatial Policy and Historical-Cultural Policy" </t>
  </si>
  <si>
    <t>Newman C, Nussaume Y, Pedroli B (Editors)2013,Landscape and Imagination, - Towards a New Baseline for Education in a Changing world, UNISCAPE, Florence, Bandecchi e Vivaldi Editori e Stampatori,</t>
  </si>
  <si>
    <t>978-88-8341-548-7</t>
  </si>
  <si>
    <t xml:space="preserve">"Landscape as a Resource for a Sustainable Tourism Strategy",  </t>
  </si>
  <si>
    <t xml:space="preserve">WESEAS World Scientific and Engineering Academy and Society, Proceedings of the International Conference, 2nd International Conference on Sustainable Tourism and Cultural Heritage STACH 2013 </t>
  </si>
  <si>
    <t>3-5 iunie</t>
  </si>
  <si>
    <t xml:space="preserve">ISBN 978-1-61804-196-8 </t>
  </si>
  <si>
    <t>Cristina Ochinciuc and Tana Lascu</t>
  </si>
  <si>
    <t>7.   "Transdisciplinarity- research method for the landscape as an integrated concept in the sustainable development" ,</t>
  </si>
  <si>
    <t xml:space="preserve">ICAR 2012, (RE)writing History </t>
  </si>
  <si>
    <t>ISBN 978-606-638-023-2</t>
  </si>
  <si>
    <t xml:space="preserve"> "Aspecte ale dinamicii peisajului rural olandez"  </t>
  </si>
  <si>
    <t xml:space="preserve">Revista Argument nr.6/2014, -Studii si cercetari stiintifice de arhitectura si urbanism, </t>
  </si>
  <si>
    <t>Tana Nicoleta Lascu</t>
  </si>
  <si>
    <t xml:space="preserve"> Tana Nicoleta Lascu, Marius Solon</t>
  </si>
  <si>
    <t>ISSN 2420-8213</t>
  </si>
  <si>
    <t>Seminarul International Seminar UNISCAPE En-Route “Landscape at Risk”, Napole</t>
  </si>
  <si>
    <t>8 nov.2021</t>
  </si>
  <si>
    <t>Masterclass - Giner de los Rios</t>
  </si>
  <si>
    <t>Atelier W.A.Ve, 2021, The Never Never Island</t>
  </si>
  <si>
    <t>Tana Nicoleta Lascu, Codina Duşoiu</t>
  </si>
  <si>
    <t xml:space="preserve"> Elena Codina Dusoiu, Tana Lascu</t>
  </si>
  <si>
    <t xml:space="preserve">„Vernacular Architecture as Resource for Resilient Communities”   </t>
  </si>
  <si>
    <t xml:space="preserve">4-5 iulie </t>
  </si>
  <si>
    <t xml:space="preserve">„Landscape and Bionics”, </t>
  </si>
  <si>
    <t>Universitatea Alcala de Henares, Master Universitario En Proyecto Avanzado de Arquitectura Y Ciudad , Taller de Arquitectura</t>
  </si>
  <si>
    <t>1-3 aprilie 2019</t>
  </si>
  <si>
    <t xml:space="preserve"> „Innovative Landscape Systems for Public Spaces”
</t>
  </si>
  <si>
    <t xml:space="preserve">Arquitectura Bionica Taller – Mobiliario y Arquitectura Bionica,  Universitatea din Alcala de Henares, Master Universitario En Proyecto Avanzado de Arquitectura Y Ciudad </t>
  </si>
  <si>
    <t xml:space="preserve">22-24 Mai </t>
  </si>
  <si>
    <t>„Landscape and Perception – an Integrated Approach” Campulung oct.2018</t>
  </si>
  <si>
    <t>„Interviniendo con el Paysage”</t>
  </si>
  <si>
    <t>1-3 aprilie 2017</t>
  </si>
  <si>
    <t xml:space="preserve"> „Cateva aspecte despre percepere ca o calitate a peisajului’, Bucuresti si Campulung, </t>
  </si>
  <si>
    <t xml:space="preserve">Reconexiuni in Peisaj, Al 6-lea Seminar UNISCAPE  En- Route, </t>
  </si>
  <si>
    <t>12-14 oct.2016</t>
  </si>
  <si>
    <t xml:space="preserve">  “Chorography Approach as Strategy in the Architectural Design”</t>
  </si>
  <si>
    <t>29 iunie -2 iulie 2</t>
  </si>
  <si>
    <t xml:space="preserve"> „The Potential of Historical Monuments in the (Re)-Considering Process of  the  Residual Landscape“, </t>
  </si>
  <si>
    <t>Resilient Landscapes for Cities of the Future, Seminar International UNISCAPE En - Route , School of Architecture and Design of University of Camerino, Ascoli Piceno, Italia</t>
  </si>
  <si>
    <t>13-14 aprilie</t>
  </si>
  <si>
    <t xml:space="preserve">Workshop International Campulung Muscel Nature. History. Architecture. Tradition. / Aniversarea a 15 ani a Facultatii de Arhitectura de Interior – </t>
  </si>
  <si>
    <t xml:space="preserve">2-4 mai </t>
  </si>
  <si>
    <t xml:space="preserve">„Landscape, an Approach Related to Time and Context”,   7 </t>
  </si>
  <si>
    <t>7- 9 Aprilie</t>
  </si>
  <si>
    <t>Reabilitare locuinte Urk, Olanda</t>
  </si>
  <si>
    <t>Primaria Sighisoara</t>
  </si>
  <si>
    <t>Primaria Urk</t>
  </si>
  <si>
    <t>Primaria De Rijp, Olanda</t>
  </si>
  <si>
    <t>particular</t>
  </si>
  <si>
    <t>executat</t>
  </si>
  <si>
    <t>colaborator</t>
  </si>
  <si>
    <t>coautor</t>
  </si>
  <si>
    <t>S</t>
  </si>
  <si>
    <t>Studiu de prefezabilitate - Amenajarea Complexa a Raului Targului, Campulung</t>
  </si>
  <si>
    <t>avizat</t>
  </si>
  <si>
    <t>autor</t>
  </si>
  <si>
    <t>Universitatea de Arhitectură şi Urbanism "Ion Mincu", Bucureşti</t>
  </si>
  <si>
    <t>GARA EUROPEANĂ SIGHIŞOARA</t>
  </si>
  <si>
    <t>realizat</t>
  </si>
  <si>
    <t>Stagiu postdoctoral Giner de los Rios</t>
  </si>
  <si>
    <t>1 -14 nov.2021</t>
  </si>
  <si>
    <t>Universitatea IUAV din Veneţia</t>
  </si>
  <si>
    <t>Universitatea din Liege</t>
  </si>
  <si>
    <t>Golden Cube Award - premiul III OAR</t>
  </si>
  <si>
    <t>Visiting Professor la Facultatea de Architectura a Universitatatii din Liege, Belgia, 3-8 octombrie 2014, in cadrul Programului ERASMUS +</t>
  </si>
  <si>
    <t>3-8 octombrie</t>
  </si>
  <si>
    <t>1-16 iulie 2021</t>
  </si>
  <si>
    <t xml:space="preserve">membru in juriul concursului international UNISCAPE "People'Landscapes", editia a 5-a </t>
  </si>
  <si>
    <t>membru Comisie Evaluare COST</t>
  </si>
  <si>
    <t>membru Comisie evaluare COST</t>
  </si>
  <si>
    <t>13/06/2013</t>
  </si>
  <si>
    <t>20/06/2014</t>
  </si>
  <si>
    <t>14-16 oct.2016</t>
  </si>
  <si>
    <t>20oct.2016</t>
  </si>
  <si>
    <t>7-9 dec. 2017</t>
  </si>
  <si>
    <t>9-18 iulie 2012</t>
  </si>
  <si>
    <t>iulie 2014</t>
  </si>
  <si>
    <t>5-11 august 2013</t>
  </si>
  <si>
    <t>3-12 sept.2013</t>
  </si>
  <si>
    <t>20-25 ianuarie 2011</t>
  </si>
  <si>
    <t>oct.2012</t>
  </si>
  <si>
    <t>28 iunie 2021 - 16 iulie 2021</t>
  </si>
  <si>
    <t>Editura Pedagogică</t>
  </si>
  <si>
    <t>Codina Duşoiu, Tana Lascu</t>
  </si>
  <si>
    <t>Expoziţie Proiecte Primăria Giurgiu</t>
  </si>
  <si>
    <t xml:space="preserve"> "The Forest Heritage System as Integrated Identity in the Urban Landscape of Câmpulung", "Governance and Restoration of Forest Heritage System" Session;
</t>
  </si>
  <si>
    <t xml:space="preserve">”Câmpulung Muscel - A Complex Model Of Heritage System for Interdisciplinary Research” </t>
  </si>
  <si>
    <t>sept.</t>
  </si>
  <si>
    <t xml:space="preserve"> EURAU / Multiple Identities. Reflections on the European City, 8-12 septembrie 2021, Conferința Internațională organizată de Birmingham School of Architecture and Design, UK</t>
  </si>
  <si>
    <t>Primăria Lehliu</t>
  </si>
  <si>
    <t>avizat, executat</t>
  </si>
  <si>
    <t>Plan Urbanistic Zonal</t>
  </si>
  <si>
    <t>2009-2020</t>
  </si>
  <si>
    <t>membru în Grupul de lucru pentru Planul cadru pentru învăţământ preuniversitar de arhitectură, MEN</t>
  </si>
  <si>
    <t>membru Comisia Naţională pentru Curriculum, MEN</t>
  </si>
  <si>
    <t>2006 - 2009</t>
  </si>
  <si>
    <t>2006, 2020</t>
  </si>
  <si>
    <t>membru în comisia elaborare subiecte pentru Bacalaureat Istoria Arhitecturii - 4 comisii, MEN</t>
  </si>
  <si>
    <t>membru Comisia de specialitate elaborare programă examen definitivat şi titularizare, MEN</t>
  </si>
  <si>
    <t>membru Grupul de lucru pentru elaborare subiecte examen naţioanl de definitivat şi titularizare, Centrul Naţional pentru Politici în Educaţie şi Evaluare, 12 comisii, MEN</t>
  </si>
  <si>
    <t>Expoziţie Primăria Sarmisegetusa reacreditarea Geoparcului Dinozaurilor din Ţara Haţegului de către Reţeaua Europeana a Geoparcurilor</t>
  </si>
  <si>
    <t>1 - 4 nov. 2018</t>
  </si>
  <si>
    <t xml:space="preserve">Workshop şi seminar internaţional Câmpulung Muscel. Nature. History. Architecture. Tradition.  </t>
  </si>
  <si>
    <t>26-28 sept.2021</t>
  </si>
  <si>
    <t>01.08.2009 - 12.08.2009</t>
  </si>
  <si>
    <t xml:space="preserve">RoCAD Romanian Convention for Architecture and Design, 2013, membru în echipa de organizare   </t>
  </si>
  <si>
    <t xml:space="preserve">Al 7-lea Atelier Romano-Italiano-Spaniol, 9-18 iulie 2012, Tara Hategului - workshop internaţional                                                                                                                                                                                                                                                                                                                                                                                                                                                                                                                                                                                                                                                                           </t>
  </si>
  <si>
    <t xml:space="preserve">Al 9-lea Atelier Romano-Spaniol  - Giurgiu, iulie 2014   - workshop international      </t>
  </si>
  <si>
    <t>participare masă rotundă UNISCAPE, Seminar Internaţional "Cultivating Continuity of European Landscapes", Florenţa</t>
  </si>
  <si>
    <t xml:space="preserve">Bienala Internaţională de Arhitectură - Bucureşti - octombrie 2012,  membru în echipa de organizare  </t>
  </si>
  <si>
    <t>Coordonator Ziua Invăţământului Preuniversitar de Arhitectură, Bienala Naţională de Arhitectură</t>
  </si>
  <si>
    <t>A6-lea Seminar International UNISCAPE En Route, "Re-Conexiuni în Peisaj", Bucuresti şi Câmpulung</t>
  </si>
  <si>
    <t>28-31 mai 2019</t>
  </si>
  <si>
    <t>14.10.2021 - 18.10. 2021</t>
  </si>
  <si>
    <t>Seminar Internaţional "Context for Humanity - Bionics as a Solution for Sustainable Living", Şcoala Doctorală a UAUIM, invitat prof. Rosa Cervera, Universitatea din Alcala de Henares, Bucureşti şi Delta Dunării</t>
  </si>
  <si>
    <t xml:space="preserve">Workshop "Reconversia Taberei Stejarul", Pădurea Bălănoaia, Giurgiu, 5-11 august 2013 </t>
  </si>
  <si>
    <t xml:space="preserve">Workshop "Revitalizarea patrimoniului arhitectural din cadrul Geoparcului Dinozaurilor - Tara Haţegului", Sarmisegetusa, 3-12 septembrie 2013, UAUIM,  organizator şi coordonator                                                  </t>
  </si>
  <si>
    <t>workshop internaţional "Be Bionic ", Sarmisegetusa, Haţeg</t>
  </si>
  <si>
    <t>Workshop Internaţional "Ada Kaleh - A Waterscape for Future", în cadrul proiectului de cercetare Strategii pentru Arhitectura Peisajelor Insulare - Cercetarea prin proiectul de Arhitectură şi Peisaj - STARINS, FFCSU, UAUIM, 2021</t>
  </si>
  <si>
    <t>"Re-Naturing the City", Seminar international - Şcoala Doctorală a UAUIM</t>
  </si>
  <si>
    <t>25 aug-7 sept.2018</t>
  </si>
  <si>
    <t>International Film and Visual Anthropology Summer Academy CINEIMPACT, Masterclass „Landscape and Perception”</t>
  </si>
  <si>
    <t xml:space="preserve">workshop international "Bionic Architecture" cu prof.dr.arh. Rosa Cervera -Universitatea din Alcala si prof.dr.arh.Javier Pioz  - ETSAM - Madrid, Spania, 20-25 ianuarie 2011 </t>
  </si>
  <si>
    <t>„De la locuinta la locuire”</t>
  </si>
  <si>
    <t>Simpozion UAUIM – Arhitecturi contemporane – de la obiect  la teritoriu</t>
  </si>
  <si>
    <t xml:space="preserve">prof.dr.arh. Dana Chirvai, lect.dr.arh.Tana Lascu , asist.dr.arh.Marius Solon </t>
  </si>
  <si>
    <t>978-1-85721-441-3</t>
  </si>
  <si>
    <t>Vernacular Architecture as Resource for Resilient Communities</t>
  </si>
  <si>
    <t>Proceedings of the International Conference on Energising of the SDGs through appropriate technology and governance, Institute of Energy and Sustainable Development, De montfort University, Leicester, Marea Britanie</t>
  </si>
  <si>
    <t>4-5 iulie 2019</t>
  </si>
  <si>
    <t>Premiul Revistei "Arhitext" pentru proiectul de restaurare al Bisericii Mănăstirii Plătăreşti</t>
  </si>
  <si>
    <t>Expoziţie în cadrul workshop-ului "Ada - Kaleh - A Waterscape for Future", UAUIM</t>
  </si>
  <si>
    <t xml:space="preserve">membru in juriul concursului international organizat de UNISCAPE - Reteaua Universitatilor Europene pentru Implementarea Conventiei Europene a Peisajului de la Florenta, "People's Landscapes", editia a 4-a                                                                                                                                  </t>
  </si>
  <si>
    <t>Promotor Workshop "Ada - Kaleh, The Never Never Island" în cadrul Atelierelor, WATER. ARCHITECTURE. VENICE", W.A.Ve, ediţia 2021, organizator Universitatea IUAV din Veneţia şi UNISCAPE, https://www.iuavwave.it/2021/promoters/</t>
  </si>
  <si>
    <t>171</t>
  </si>
  <si>
    <t>120</t>
  </si>
  <si>
    <t>978-1-908358-43-1</t>
  </si>
  <si>
    <t>"Evoluţia Conceptului de ruină"</t>
  </si>
  <si>
    <t>"Monastries Pilgrim Routes - Significances and Opportunities"</t>
  </si>
  <si>
    <t>26-29 martie</t>
  </si>
  <si>
    <t>Conferinţa In Between Scales - EURAU</t>
  </si>
  <si>
    <t>The Interpretative Reading from Chorographic Perspective as Project Strategy</t>
  </si>
  <si>
    <t>Transdisciplinarity as Rsearch Method for the Landscape as an Integrated Concept in the Sustainability</t>
  </si>
  <si>
    <t>(Re)writing History - ICAR, UAUIM</t>
  </si>
  <si>
    <t>Atelierul Româno-Spaniol, Giurgiu</t>
  </si>
  <si>
    <t>14-21 iulie</t>
  </si>
  <si>
    <t>28-30sept.</t>
  </si>
  <si>
    <t>Gara Europeană Sighişoara</t>
  </si>
  <si>
    <t>Hotel pentru persoane cu dizabilităţi, De Rijp</t>
  </si>
  <si>
    <t>Clădire de birouri Str. Mihai Eminescu</t>
  </si>
  <si>
    <t>Restaurare locuinţe muzeu Zaanse Schans, Olanda</t>
  </si>
  <si>
    <t>Muzeul Zaanse Schans</t>
  </si>
  <si>
    <t>Restaurare Biserica mânăstirii Plătăreşti, Ilfov, 1994, sef proiect conf.dr.arh. Mihai Opreanu, LUMS srl Birou de arhitectură, Premiul Revistei “Arhitext” în 1996</t>
  </si>
  <si>
    <t>Restaurare turn clopotnita si biserica mănăstirii Floresti – Vaslui, sef proiect conf.dr.arh. Mihai Opreanu, LUMS srl Birou de arhitectură</t>
  </si>
  <si>
    <t>Extindere si reabilitare cafenea - Lunchroom De Walvis, Jan Boonplein 6, De Rijp, Olanda, 1997</t>
  </si>
  <si>
    <t>Imobil cu 5 apartamente de lux şi două magazine, Koemarkt nr.36-38, Purmerend, Olanda, 2001</t>
  </si>
  <si>
    <t>coautoe</t>
  </si>
  <si>
    <t>Restaurare stolpboerderij – locuinţa traditională olandeză – pentru familia Knipp, Middenweg 187, Middenbeemster</t>
  </si>
  <si>
    <t>Extindere stolpboerderij familia Zevenbergen, Zuiderweg 28, Wijdenes</t>
  </si>
  <si>
    <t>Catedrala Troyes, releveu proiect restaurare, Franţa</t>
  </si>
  <si>
    <t>Locuinta Bellefleur, ansamblu Uilen Hoeve, amenajare interioară, Middenbeemster</t>
  </si>
  <si>
    <t>Restaurare Stolpboerderij pentru familia Buijnk, Spanbroekerweg 220, Spanbroek</t>
  </si>
  <si>
    <t>Restaurare stolpboerderij fam. S.W.van Dijk, dr. Nuyenstraat 21, Westwoud</t>
  </si>
  <si>
    <t xml:space="preserve">Restaurare stolpboerderij Tijdverblijf, Middenweg 161, Middenbeemster
</t>
  </si>
  <si>
    <t>membru echipă</t>
  </si>
  <si>
    <t>Primaria Câmpulung</t>
  </si>
  <si>
    <t>Expoziţie Ambasada Olandei şi Nederlandse Architectuur Instituut</t>
  </si>
  <si>
    <t>“The Landscapes of Heterotopias”</t>
  </si>
  <si>
    <t xml:space="preserve">“Ada Kaleh – A Future for a Submerged Landscape” </t>
  </si>
  <si>
    <t>Universitatea din Alcala de Henares</t>
  </si>
  <si>
    <t>Atelierul Water.Architecture. Venice</t>
  </si>
  <si>
    <t>Renovarev Locuinţă Drumul Sării nr.53, Bucureşti</t>
  </si>
  <si>
    <t>Co-Housing Principles as Strategy for Sustainable Communities</t>
  </si>
  <si>
    <t>Universitatea Alcala de Henares, Master Universitario En Proyecto Avanzado de Arquitectura Y Ciudad , VI Taller de Arquitectura</t>
  </si>
  <si>
    <t>V Arquitectura Bionica Taller –  Universitatea din Alcala de Henares, Master Universitario En Proyecto Avanzado de Arquitectura Y Ciudad ,</t>
  </si>
  <si>
    <t>Landscape Values – Place and Praxis, Conferinţa Internaţională organizată de Centre for Landscape Studies, NUI Galway,</t>
  </si>
  <si>
    <t>Re(search) through Architecture - ICAR, UAUIM</t>
  </si>
  <si>
    <t xml:space="preserve">Conference Landscape and Imagination Paris, 2013, Universitatea Naţională de Arhitectură La Vilette, Paris, ENSAPLV  </t>
  </si>
  <si>
    <t>17-lea Seminar internaţional Bionic Architecture - Innovation and Sustenabile Urban Development, organizat la Cuenca,  Spania</t>
  </si>
  <si>
    <t xml:space="preserve">" Transdisciplinarity in Relation between Spatial Policy and Historical-Cultural Policy" , </t>
  </si>
  <si>
    <r>
      <t xml:space="preserve">Conferinţa Internatională, </t>
    </r>
    <r>
      <rPr>
        <i/>
        <sz val="11"/>
        <color rgb="FF000000"/>
        <rFont val="Calibri"/>
        <family val="2"/>
        <charset val="238"/>
      </rPr>
      <t>Energising the Sustainable Development Goals through Appropriate Technology and Goverment</t>
    </r>
    <r>
      <rPr>
        <sz val="11"/>
        <color indexed="8"/>
        <rFont val="Calibri"/>
        <family val="2"/>
      </rPr>
      <t>, De Montfort University, Leicester, Marea Britanie</t>
    </r>
  </si>
  <si>
    <r>
      <rPr>
        <i/>
        <sz val="11"/>
        <color rgb="FF000000"/>
        <rFont val="Calibri"/>
        <family val="2"/>
        <charset val="238"/>
      </rPr>
      <t>Cultivating Continuity of the European Landscapes - New Challenges, Innovative Perspectives</t>
    </r>
    <r>
      <rPr>
        <sz val="11"/>
        <color indexed="8"/>
        <rFont val="Calibri"/>
        <family val="2"/>
      </rPr>
      <t>, Florența, 16-17 octombrie 2020, Conferința Internațională aniversară a 20 de ani de la semnarea Convenției Europene a Peisajului, organizată de UNISCAPE - Rețeaua Universităților Europene pentru Implementarea Convenției Europene a Peisajului</t>
    </r>
  </si>
  <si>
    <t>”Integrating Nature in Urban Design – Biophilia and Bionics for Resilient Cities Strategy”</t>
  </si>
  <si>
    <t>2007-2023</t>
  </si>
  <si>
    <t>Tana Lascu</t>
  </si>
  <si>
    <t>Editura Universitară „Ion Mincu”</t>
  </si>
  <si>
    <t>978-606-638-272-4</t>
  </si>
  <si>
    <t>Tana Nicoleta Lascu, Ion Dan Teodorescu</t>
  </si>
  <si>
    <t xml:space="preserve"> Editura Universitară „Ion Mincu”</t>
  </si>
  <si>
    <t xml:space="preserve"> 978-606-638-238-0</t>
  </si>
  <si>
    <r>
      <rPr>
        <b/>
        <sz val="11"/>
        <color rgb="FF000000"/>
        <rFont val="Calibri"/>
        <family val="2"/>
        <charset val="238"/>
      </rPr>
      <t>Landscape as Process</t>
    </r>
    <r>
      <rPr>
        <sz val="11"/>
        <color indexed="8"/>
        <rFont val="Calibri"/>
        <family val="2"/>
        <charset val="238"/>
      </rPr>
      <t>, an Integrated Transdisciplinary Approach în volumul Architecture Inspired by Nature: Experimenting Bionics, Editori: Rosa Cervera, Codina Dușoiu, Tana Lascu</t>
    </r>
  </si>
  <si>
    <r>
      <rPr>
        <b/>
        <sz val="11"/>
        <color rgb="FF000000"/>
        <rFont val="Calibri"/>
        <family val="2"/>
        <charset val="238"/>
      </rPr>
      <t>Peisajul, concept şi proces în sustenabilitatea integrată</t>
    </r>
    <r>
      <rPr>
        <sz val="11"/>
        <color indexed="8"/>
        <rFont val="Calibri"/>
        <family val="2"/>
        <charset val="238"/>
      </rPr>
      <t xml:space="preserve">, reprezentând conţinutul tezei de doctorat, Proiect CULTADISER, finanţat prin Consiliul Naţional pentru Finanţarea Învăţământului Superior – FDI 2022, Domeniul Strategic de Finanţare D6 – „Dezvoltarea capacităţii instituţionale pentru cercetare în universităţi” </t>
    </r>
  </si>
  <si>
    <r>
      <rPr>
        <b/>
        <sz val="11"/>
        <color rgb="FF000000"/>
        <rFont val="Calibri"/>
        <family val="2"/>
        <charset val="238"/>
      </rPr>
      <t>Un viitor pentru un peisaj scufundat</t>
    </r>
    <r>
      <rPr>
        <sz val="11"/>
        <color indexed="8"/>
        <rFont val="Calibri"/>
        <family val="2"/>
        <charset val="238"/>
      </rPr>
      <t>, în cartea "The Never Never  Island - Ada Kaleh - Cyraunis", Editori coordonatori: Tana Lascu, Claudia Cosentino, Dario Felice, Antonio Rizzo / Analogique</t>
    </r>
  </si>
  <si>
    <t xml:space="preserve">Bogdan-Andrei Fezi şi Tana-Nicoleta Lascu </t>
  </si>
  <si>
    <t>De la Zoom la Poiana Stânei – coordonate pentru o strategie a proiectului de arhitectură,</t>
  </si>
  <si>
    <t>Arhive de Atelier, Studii şi Cercetări în proiectarea de arhitectură – 2020 – 2022,  Mihaela Pelteacu (Editor), Mihai Duţescu (Editor), Alexandra Afrăsinei (Editor), Editura Universitară „Ion Mincu”, 2022, Proiect CULTADISER (indexat ERIH+)</t>
  </si>
  <si>
    <t xml:space="preserve">978-606-638-251-9 </t>
  </si>
  <si>
    <t>1220-3254</t>
  </si>
  <si>
    <t>nr.1-2 / 2023</t>
  </si>
  <si>
    <t xml:space="preserve">Viitor pentru peisaj scufundat  </t>
  </si>
  <si>
    <t xml:space="preserve"> </t>
  </si>
  <si>
    <t xml:space="preserve">
</t>
  </si>
  <si>
    <t>UAUIM-FFCSU-2021-23/2021</t>
  </si>
  <si>
    <t>Director proiect</t>
  </si>
  <si>
    <t xml:space="preserve">”Strategii pentru Arhitectura peisajelor insulare – cercetarea prin proiectul de arhitectură si peisaj”, acronim proiect STARINS, -  – Fondul pentru Finanţarea Cercetării Ştiinţifice Universitare, Domeniu vizat H – Cercetarea strategică şi dezvoltarea cercetării în UAUIM. </t>
  </si>
  <si>
    <t>FFCSU–2022-013</t>
  </si>
  <si>
    <t>Membru în echipa de implementare a proiectului Comunitatea academică a Școlii de Arhitectură (CASA) - 130 de ani de existență – Dascăli și discipoli, opinii, reflecții, mărturii – CASA, director proiect: Prof.emerit dr.arh. Cristina Olga GOCIMAN</t>
  </si>
  <si>
    <t>UAUIM</t>
  </si>
  <si>
    <t>membru în echipă</t>
  </si>
  <si>
    <t>curator</t>
  </si>
  <si>
    <t>Expoziţia pentru reacreditarea Geoparcului Ţara Haţegului, în Reţeaua Europeană de Geoparcuri, Primăria Sarmisegetusa, iulie 2010</t>
  </si>
  <si>
    <t xml:space="preserve">Expozitie Invatamant Preuniversitar de Arhitectura in Romania, Bienala Nationala de Arhitectura, comisar bienală Prof.dr.arh. Georgică Mitrache </t>
  </si>
  <si>
    <t xml:space="preserve">Sulina – Întâlnirea Dunării cu Pontul Euxin – Perspective istorice şi vizionare- Expoziţie Institutul Român de Cultură şi Cercetare Umanistică Veneţia, 14-21 iulie 2022, curator expoziţie </t>
  </si>
  <si>
    <t>Comunitatea Academică a Şcolii de Arhitectură, CASA –  Galeriei „In Honoris” la etajul 1 al Școlii vechi a Universității de Arhitectură și Urbanism „Ion Mincu”</t>
  </si>
  <si>
    <t xml:space="preserve">Comunitatea Academică a Şcolii de Arhitectură, CASA - Expohup sediul OAR - Bucureşti, 21-28 febr.2023, coord. prof.emerit dr.arh. Cristina Olga GOCIMAN, autor două panouri în cadrul expoziţiei </t>
  </si>
  <si>
    <t>Interferente si inedit in Peisajul Dalmatiei, Centrul de Cultură Arhitecturală UAR, cu participare internaţională</t>
  </si>
  <si>
    <t>Ateliere Deschise – expoziţie de proiecte şi machete, Grupa 10, anul I, 15 iunie 2022, UAUIM</t>
  </si>
  <si>
    <t>17-18 noiembrie 2022</t>
  </si>
  <si>
    <t>Sustainable Thinking - Learning from Nature, seminar şi workshop internaţional, invitat special: prof. Maria Rosa Cervera, , Workshop internaţional, UAUIM</t>
  </si>
  <si>
    <t xml:space="preserve">Masterclass "Repere și simboluri între peisajul Dunării și al Veneției", Institutul Român de Cultură şi Cercetare Umanistică, Veneţia </t>
  </si>
  <si>
    <t>2022 - Arhitectură şi gândire ecologică, conferinţă online invitat: prof.dr.arh. Rosa Cervera, UAUIM, Departamentul Bazele Proiectării de Arhitectură, 22 martie 2022, Departamentul Bazele Proiectării de Arhitectură, UAUIM</t>
  </si>
  <si>
    <t xml:space="preserve">Premiu Gara Europeană Sighişoara- nominalizare Bienala Naţională de Arhitectură </t>
  </si>
  <si>
    <t>Revista Arhitectura, DUNĂREA -1075, Editor coordonator: arh. Ileana Tureanu, Master Print, 2023</t>
  </si>
  <si>
    <t>Stilul neoromânesc în arhitectură, Expoziție Muzeul Școlii de Arhitectură, Noaptea Muzeelor, 21 mai 2018  realizat cu elevii Colegiului Tehnic de Arhitectură și Lucrări Publice ”Ioan N. Socolescu”, în cadrul concursului ”Ion Socolescu”, ediția 2018</t>
  </si>
  <si>
    <t xml:space="preserve">iunie 2023  </t>
  </si>
  <si>
    <t>Architecture Inspired by Nature: Experimenting Bionics</t>
  </si>
  <si>
    <t xml:space="preserve"> 978-3031331435</t>
  </si>
  <si>
    <t>978-3031331435</t>
  </si>
  <si>
    <t xml:space="preserve">The Never Never Island – Ada Kaleh – Cyraunis </t>
  </si>
  <si>
    <t>Tana Nicoleta Lascu, Claudia Cosentino, Dario Felice, Antonio Rizzo / Analogique (Editori coordonatori)</t>
  </si>
  <si>
    <t>Membru în comitetul științific al Seminarului Internaţional UNISCAPE En Route, "Landscape at Risk", organizat de Universitatea din Napole, Italia - peer reviewer Special Issue Landscape at Risk, Sustainable Mediterranean Construction Journal</t>
  </si>
  <si>
    <t>978-606-638-238-0</t>
  </si>
  <si>
    <t>Rosa Cervera, Codina Dușoiu, Tana Lascu (Editori coordonatori)</t>
  </si>
  <si>
    <t>Springer Nature, Switzerland, în curs de publicare</t>
  </si>
  <si>
    <t xml:space="preserve">	</t>
  </si>
  <si>
    <t xml:space="preserve"> Tana Nicoleta Lascu</t>
  </si>
  <si>
    <t>Arhitectura recentă intre realitate şi configurare capricioasă</t>
  </si>
  <si>
    <t xml:space="preserve">Revista Argument, Studii si cercetari stiintifice de arhitectură si urbanism nr.9/2017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</si>
</sst>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3">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color theme="1"/>
      <name val="Arial"/>
      <family val="2"/>
      <charset val="238"/>
    </font>
    <font>
      <i/>
      <sz val="11"/>
      <color rgb="FF000000"/>
      <name val="Calibri"/>
      <family val="2"/>
      <charset val="238"/>
    </font>
    <font>
      <b/>
      <sz val="11"/>
      <color rgb="FF000000"/>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s>
  <cellStyleXfs count="2">
    <xf numFmtId="0" fontId="0" fillId="0" borderId="0"/>
    <xf numFmtId="0" fontId="20" fillId="0" borderId="0" applyNumberFormat="0" applyFill="0" applyBorder="0" applyAlignment="0" applyProtection="0">
      <alignment vertical="top"/>
      <protection locked="0"/>
    </xf>
  </cellStyleXfs>
  <cellXfs count="427">
    <xf numFmtId="0" fontId="0" fillId="0" borderId="0" xfId="0"/>
    <xf numFmtId="0" fontId="11" fillId="0" borderId="0" xfId="0" applyFont="1"/>
    <xf numFmtId="0" fontId="9" fillId="0" borderId="0" xfId="0" applyFont="1" applyAlignment="1" applyProtection="1">
      <alignment horizontal="center" vertical="center"/>
      <protection hidden="1"/>
    </xf>
    <xf numFmtId="1" fontId="9" fillId="0" borderId="0" xfId="0" applyNumberFormat="1" applyFont="1" applyAlignment="1" applyProtection="1">
      <alignment horizontal="center" vertical="center"/>
      <protection hidden="1"/>
    </xf>
    <xf numFmtId="0" fontId="9" fillId="0" borderId="0" xfId="0" applyFont="1" applyAlignment="1" applyProtection="1">
      <alignment horizontal="center" vertical="center" wrapText="1"/>
      <protection hidden="1"/>
    </xf>
    <xf numFmtId="0" fontId="9" fillId="0" borderId="0" xfId="0" applyFont="1" applyProtection="1">
      <protection hidden="1"/>
    </xf>
    <xf numFmtId="0" fontId="9" fillId="0" borderId="0" xfId="0" applyFont="1"/>
    <xf numFmtId="2" fontId="10" fillId="0" borderId="0" xfId="0" applyNumberFormat="1" applyFont="1" applyAlignment="1" applyProtection="1">
      <alignment horizontal="center" vertical="center" wrapText="1"/>
      <protection hidden="1"/>
    </xf>
    <xf numFmtId="2" fontId="9" fillId="0" borderId="0" xfId="0" applyNumberFormat="1" applyFont="1" applyAlignment="1" applyProtection="1">
      <alignment horizontal="center" vertical="center" wrapText="1"/>
      <protection hidden="1"/>
    </xf>
    <xf numFmtId="0" fontId="9" fillId="0" borderId="0" xfId="0" quotePrefix="1" applyFont="1" applyProtection="1">
      <protection hidden="1"/>
    </xf>
    <xf numFmtId="0" fontId="0" fillId="0" borderId="1" xfId="0" applyBorder="1" applyAlignment="1">
      <alignment wrapText="1"/>
    </xf>
    <xf numFmtId="0" fontId="11" fillId="0" borderId="1" xfId="0" applyFont="1" applyBorder="1" applyAlignment="1">
      <alignment wrapText="1"/>
    </xf>
    <xf numFmtId="0" fontId="0" fillId="0" borderId="2" xfId="0" applyBorder="1"/>
    <xf numFmtId="0" fontId="0" fillId="0" borderId="3" xfId="0" applyBorder="1"/>
    <xf numFmtId="0" fontId="8" fillId="0" borderId="1" xfId="0" applyFont="1" applyBorder="1" applyAlignment="1">
      <alignment wrapText="1"/>
    </xf>
    <xf numFmtId="0" fontId="8" fillId="0" borderId="0" xfId="0" applyFont="1" applyAlignment="1">
      <alignment wrapText="1"/>
    </xf>
    <xf numFmtId="0" fontId="9"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6" fillId="0" borderId="2" xfId="0" applyFont="1" applyBorder="1" applyAlignment="1">
      <alignment horizontal="center" vertical="center"/>
    </xf>
    <xf numFmtId="0" fontId="16" fillId="0" borderId="2" xfId="0" applyFont="1" applyBorder="1" applyAlignment="1">
      <alignment horizontal="center" vertical="center" wrapText="1"/>
    </xf>
    <xf numFmtId="0" fontId="16" fillId="0" borderId="2" xfId="0" applyFont="1" applyBorder="1" applyAlignment="1">
      <alignment wrapText="1"/>
    </xf>
    <xf numFmtId="0" fontId="16" fillId="0" borderId="2" xfId="0" quotePrefix="1" applyFont="1" applyBorder="1" applyAlignment="1">
      <alignment horizontal="center" vertical="center"/>
    </xf>
    <xf numFmtId="0" fontId="16" fillId="0" borderId="0" xfId="0" applyFont="1" applyAlignment="1">
      <alignment horizontal="center" vertical="center" wrapText="1"/>
    </xf>
    <xf numFmtId="0" fontId="13" fillId="0" borderId="0" xfId="0" applyFont="1" applyAlignment="1">
      <alignment wrapText="1"/>
    </xf>
    <xf numFmtId="0" fontId="14" fillId="0" borderId="0" xfId="0" applyFont="1" applyAlignment="1">
      <alignment wrapText="1"/>
    </xf>
    <xf numFmtId="0" fontId="16" fillId="0" borderId="2" xfId="0" quotePrefix="1" applyFont="1" applyBorder="1" applyAlignment="1">
      <alignment horizontal="center" vertical="center" wrapText="1"/>
    </xf>
    <xf numFmtId="0" fontId="16" fillId="0" borderId="4" xfId="0" applyFont="1" applyBorder="1" applyAlignment="1">
      <alignment horizontal="center" vertical="center" wrapText="1"/>
    </xf>
    <xf numFmtId="0" fontId="13" fillId="0" borderId="1" xfId="0" applyFont="1" applyBorder="1" applyAlignment="1">
      <alignment wrapText="1"/>
    </xf>
    <xf numFmtId="0" fontId="16" fillId="0" borderId="0" xfId="0" applyFont="1"/>
    <xf numFmtId="0" fontId="0" fillId="0" borderId="0" xfId="0" applyAlignment="1">
      <alignment horizontal="center" vertical="center" wrapText="1"/>
    </xf>
    <xf numFmtId="0" fontId="8" fillId="0" borderId="5" xfId="0" applyFont="1" applyBorder="1" applyAlignment="1">
      <alignment wrapText="1"/>
    </xf>
    <xf numFmtId="0" fontId="0" fillId="0" borderId="0" xfId="0" applyAlignment="1">
      <alignment horizontal="left"/>
    </xf>
    <xf numFmtId="0" fontId="15" fillId="0" borderId="0" xfId="0" applyFont="1" applyAlignment="1" applyProtection="1">
      <alignment horizontal="center" vertical="center"/>
      <protection hidden="1"/>
    </xf>
    <xf numFmtId="0" fontId="15" fillId="0" borderId="0" xfId="0" applyFont="1" applyAlignment="1" applyProtection="1">
      <alignment vertical="center"/>
      <protection hidden="1"/>
    </xf>
    <xf numFmtId="0" fontId="15" fillId="0" borderId="0" xfId="0" applyFont="1" applyAlignment="1">
      <alignment wrapText="1"/>
    </xf>
    <xf numFmtId="0" fontId="19" fillId="0" borderId="2" xfId="0" applyFont="1" applyBorder="1" applyAlignment="1">
      <alignment horizontal="center" vertical="center" wrapText="1"/>
    </xf>
    <xf numFmtId="0" fontId="9" fillId="0" borderId="0" xfId="0" applyFont="1" applyAlignment="1" applyProtection="1">
      <alignment vertical="center"/>
      <protection hidden="1"/>
    </xf>
    <xf numFmtId="0" fontId="0" fillId="0" borderId="0" xfId="0" applyAlignment="1">
      <alignment horizontal="center" vertical="center"/>
    </xf>
    <xf numFmtId="2" fontId="11" fillId="0" borderId="0" xfId="0" applyNumberFormat="1" applyFont="1" applyAlignment="1">
      <alignment horizontal="center" vertical="center"/>
    </xf>
    <xf numFmtId="0" fontId="16" fillId="0" borderId="0" xfId="0" applyFont="1" applyAlignment="1">
      <alignment wrapText="1"/>
    </xf>
    <xf numFmtId="0" fontId="17" fillId="0" borderId="0" xfId="0" applyFont="1" applyAlignment="1">
      <alignment wrapText="1"/>
    </xf>
    <xf numFmtId="0" fontId="9" fillId="0" borderId="0" xfId="0" applyFont="1" applyAlignment="1">
      <alignment horizontal="center"/>
    </xf>
    <xf numFmtId="0" fontId="16" fillId="0" borderId="6" xfId="0" applyFont="1" applyBorder="1" applyAlignment="1">
      <alignment horizontal="center" vertical="center" wrapText="1"/>
    </xf>
    <xf numFmtId="0" fontId="16" fillId="0" borderId="4" xfId="0" applyFont="1" applyBorder="1" applyAlignment="1">
      <alignment horizontal="center" wrapText="1"/>
    </xf>
    <xf numFmtId="0" fontId="9" fillId="0" borderId="0" xfId="0" applyFont="1" applyAlignment="1" applyProtection="1">
      <alignment horizontal="center" vertical="center" wrapText="1"/>
      <protection locked="0"/>
    </xf>
    <xf numFmtId="0" fontId="15" fillId="0" borderId="0" xfId="0" applyFont="1" applyAlignment="1">
      <alignment horizontal="center" vertical="center" wrapText="1"/>
    </xf>
    <xf numFmtId="0" fontId="16" fillId="0" borderId="0" xfId="0" applyFont="1" applyAlignment="1">
      <alignment horizontal="center" vertical="center"/>
    </xf>
    <xf numFmtId="0" fontId="15" fillId="0" borderId="0" xfId="0" applyFont="1" applyAlignment="1">
      <alignment horizontal="center" wrapText="1"/>
    </xf>
    <xf numFmtId="0" fontId="11" fillId="0" borderId="0" xfId="0" applyFont="1" applyAlignment="1">
      <alignment horizontal="center" vertical="center" wrapText="1"/>
    </xf>
    <xf numFmtId="0" fontId="12" fillId="0" borderId="0" xfId="0" applyFont="1"/>
    <xf numFmtId="0" fontId="15" fillId="0" borderId="0" xfId="0" applyFont="1" applyAlignment="1" applyProtection="1">
      <alignment horizontal="center" vertical="center" wrapText="1"/>
      <protection hidden="1"/>
    </xf>
    <xf numFmtId="0" fontId="16" fillId="0" borderId="4" xfId="0" applyFont="1" applyBorder="1" applyAlignment="1">
      <alignment horizontal="center" vertical="center"/>
    </xf>
    <xf numFmtId="0" fontId="16" fillId="0" borderId="4" xfId="0" quotePrefix="1"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3" fillId="0" borderId="6" xfId="0" applyFont="1" applyBorder="1"/>
    <xf numFmtId="0" fontId="0" fillId="0" borderId="10" xfId="0" applyBorder="1" applyAlignment="1">
      <alignment wrapText="1"/>
    </xf>
    <xf numFmtId="0" fontId="11" fillId="0" borderId="0" xfId="0" applyFont="1" applyAlignment="1">
      <alignment horizontal="center" wrapText="1"/>
    </xf>
    <xf numFmtId="0" fontId="9" fillId="0" borderId="2" xfId="0" applyFont="1" applyBorder="1" applyAlignment="1">
      <alignment horizontal="left" vertical="center" wrapText="1"/>
    </xf>
    <xf numFmtId="0" fontId="15" fillId="0" borderId="11" xfId="0" applyFont="1" applyBorder="1" applyAlignment="1">
      <alignment horizontal="center" vertical="center" wrapText="1"/>
    </xf>
    <xf numFmtId="0" fontId="11" fillId="0" borderId="1" xfId="0" applyFont="1" applyBorder="1" applyAlignment="1">
      <alignment horizontal="center" wrapText="1"/>
    </xf>
    <xf numFmtId="0" fontId="0" fillId="0" borderId="0" xfId="0" applyAlignment="1">
      <alignment horizontal="center"/>
    </xf>
    <xf numFmtId="0" fontId="8"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8" fillId="0" borderId="14" xfId="0" applyFont="1" applyBorder="1" applyAlignment="1">
      <alignment vertical="top" wrapText="1"/>
    </xf>
    <xf numFmtId="0" fontId="8" fillId="0" borderId="10" xfId="0" applyFont="1" applyBorder="1" applyAlignment="1">
      <alignment vertical="top" wrapText="1"/>
    </xf>
    <xf numFmtId="0" fontId="23" fillId="0" borderId="0" xfId="0" applyFont="1"/>
    <xf numFmtId="0" fontId="11" fillId="0" borderId="2" xfId="0" applyFont="1" applyBorder="1"/>
    <xf numFmtId="0" fontId="11" fillId="0" borderId="2" xfId="0" applyFont="1" applyBorder="1" applyAlignment="1">
      <alignment horizontal="center"/>
    </xf>
    <xf numFmtId="0" fontId="11" fillId="0" borderId="2" xfId="0" applyFont="1" applyBorder="1" applyAlignment="1">
      <alignment horizontal="center" wrapText="1"/>
    </xf>
    <xf numFmtId="0" fontId="11" fillId="0" borderId="1" xfId="0" applyFont="1" applyBorder="1" applyAlignment="1">
      <alignment horizontal="center" vertical="top" wrapText="1"/>
    </xf>
    <xf numFmtId="0" fontId="8" fillId="0" borderId="10" xfId="0" applyFont="1" applyBorder="1" applyAlignment="1">
      <alignment horizontal="center" vertical="top" wrapText="1"/>
    </xf>
    <xf numFmtId="0" fontId="8" fillId="0" borderId="1" xfId="0" applyFont="1" applyBorder="1" applyAlignment="1">
      <alignment horizontal="center" vertical="top" wrapText="1"/>
    </xf>
    <xf numFmtId="0" fontId="8" fillId="0" borderId="5" xfId="0" applyFont="1" applyBorder="1" applyAlignment="1">
      <alignment horizontal="center" vertical="top" wrapText="1"/>
    </xf>
    <xf numFmtId="0" fontId="8" fillId="0" borderId="12" xfId="0" applyFont="1" applyBorder="1" applyAlignment="1">
      <alignment horizontal="center" vertical="top" wrapText="1"/>
    </xf>
    <xf numFmtId="0" fontId="8" fillId="0" borderId="2" xfId="0" applyFont="1" applyBorder="1" applyAlignment="1">
      <alignment horizontal="center" vertical="top" wrapText="1"/>
    </xf>
    <xf numFmtId="0" fontId="8"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23" fillId="0" borderId="16" xfId="0" applyNumberFormat="1" applyFont="1" applyBorder="1" applyAlignment="1">
      <alignment horizontal="center"/>
    </xf>
    <xf numFmtId="0" fontId="19" fillId="0" borderId="17" xfId="0" applyFont="1" applyBorder="1" applyAlignment="1" applyProtection="1">
      <alignment horizontal="center" vertical="center" wrapText="1"/>
      <protection locked="0"/>
    </xf>
    <xf numFmtId="49" fontId="19" fillId="0" borderId="18" xfId="0" applyNumberFormat="1" applyFont="1" applyBorder="1" applyAlignment="1" applyProtection="1">
      <alignment horizontal="left" vertical="center" wrapText="1"/>
      <protection locked="0"/>
    </xf>
    <xf numFmtId="49" fontId="19" fillId="0" borderId="18" xfId="0" applyNumberFormat="1" applyFont="1" applyBorder="1" applyAlignment="1" applyProtection="1">
      <alignment horizontal="center" vertical="center" wrapText="1"/>
      <protection locked="0"/>
    </xf>
    <xf numFmtId="1" fontId="19" fillId="0" borderId="18" xfId="0" applyNumberFormat="1"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49" fontId="19" fillId="0" borderId="4" xfId="0" applyNumberFormat="1" applyFont="1" applyBorder="1" applyAlignment="1" applyProtection="1">
      <alignment horizontal="left" vertical="center" wrapText="1"/>
      <protection locked="0"/>
    </xf>
    <xf numFmtId="0" fontId="19" fillId="0" borderId="2" xfId="0" applyFont="1" applyBorder="1" applyAlignment="1" applyProtection="1">
      <alignment horizontal="left" vertical="center" wrapText="1"/>
      <protection locked="0"/>
    </xf>
    <xf numFmtId="0" fontId="19" fillId="0" borderId="2" xfId="0" applyFont="1" applyBorder="1" applyAlignment="1" applyProtection="1">
      <alignment horizontal="center" vertical="center" wrapText="1"/>
      <protection locked="0"/>
    </xf>
    <xf numFmtId="1" fontId="19" fillId="0" borderId="2" xfId="0" applyNumberFormat="1" applyFont="1" applyBorder="1" applyAlignment="1" applyProtection="1">
      <alignment horizontal="center" vertical="center" wrapText="1"/>
      <protection locked="0"/>
    </xf>
    <xf numFmtId="1" fontId="19" fillId="0" borderId="4" xfId="0" applyNumberFormat="1" applyFont="1" applyBorder="1" applyAlignment="1" applyProtection="1">
      <alignment horizontal="center" vertical="center" wrapText="1"/>
      <protection locked="0"/>
    </xf>
    <xf numFmtId="0" fontId="19" fillId="0" borderId="19" xfId="0" applyFont="1" applyBorder="1" applyAlignment="1" applyProtection="1">
      <alignment horizontal="center" vertical="center" wrapText="1"/>
      <protection locked="0"/>
    </xf>
    <xf numFmtId="0" fontId="19" fillId="0" borderId="6" xfId="0" applyFont="1" applyBorder="1" applyAlignment="1" applyProtection="1">
      <alignment horizontal="left" vertical="center" wrapText="1"/>
      <protection locked="0"/>
    </xf>
    <xf numFmtId="0" fontId="19" fillId="0" borderId="6" xfId="0" applyFont="1" applyBorder="1" applyAlignment="1" applyProtection="1">
      <alignment horizontal="center" vertical="center" wrapText="1"/>
      <protection locked="0"/>
    </xf>
    <xf numFmtId="1" fontId="19" fillId="0" borderId="6" xfId="0" applyNumberFormat="1" applyFont="1" applyBorder="1" applyAlignment="1" applyProtection="1">
      <alignment horizontal="center" vertical="center" wrapText="1"/>
      <protection locked="0"/>
    </xf>
    <xf numFmtId="1" fontId="19" fillId="0" borderId="20" xfId="0" applyNumberFormat="1" applyFont="1" applyBorder="1" applyAlignment="1" applyProtection="1">
      <alignment horizontal="center" vertical="center" wrapText="1"/>
      <protection locked="0"/>
    </xf>
    <xf numFmtId="0" fontId="25" fillId="0" borderId="0" xfId="0" applyFont="1"/>
    <xf numFmtId="0" fontId="19" fillId="0" borderId="4" xfId="0" applyFont="1" applyBorder="1" applyAlignment="1" applyProtection="1">
      <alignment horizontal="left" vertical="center" wrapText="1"/>
      <protection locked="0"/>
    </xf>
    <xf numFmtId="0" fontId="19" fillId="0" borderId="9" xfId="0" applyFont="1" applyBorder="1" applyAlignment="1" applyProtection="1">
      <alignment horizontal="center" vertical="center" wrapText="1"/>
      <protection locked="0"/>
    </xf>
    <xf numFmtId="0" fontId="22" fillId="0" borderId="21" xfId="0" applyFont="1" applyBorder="1"/>
    <xf numFmtId="165" fontId="22" fillId="0" borderId="22" xfId="0" applyNumberFormat="1" applyFont="1" applyBorder="1" applyAlignment="1">
      <alignment horizontal="center"/>
    </xf>
    <xf numFmtId="0" fontId="8" fillId="0" borderId="7" xfId="0" applyFont="1" applyBorder="1" applyAlignment="1" applyProtection="1">
      <alignment horizontal="center" vertical="center" wrapText="1"/>
      <protection locked="0"/>
    </xf>
    <xf numFmtId="49" fontId="8" fillId="0" borderId="4"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xf numFmtId="1" fontId="8" fillId="0" borderId="4" xfId="0" applyNumberFormat="1" applyFont="1" applyBorder="1" applyAlignment="1">
      <alignment horizontal="center" vertical="center" wrapText="1"/>
    </xf>
    <xf numFmtId="0" fontId="8" fillId="0" borderId="8" xfId="0" applyFont="1" applyBorder="1" applyAlignment="1" applyProtection="1">
      <alignment horizontal="center" vertical="center" wrapText="1"/>
      <protection locked="0"/>
    </xf>
    <xf numFmtId="49"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1" fontId="8" fillId="0" borderId="2" xfId="0" applyNumberFormat="1" applyFont="1" applyBorder="1" applyAlignment="1">
      <alignment horizontal="center" vertical="center" wrapText="1"/>
    </xf>
    <xf numFmtId="49" fontId="8" fillId="0" borderId="2" xfId="0" applyNumberFormat="1" applyFont="1" applyBorder="1" applyAlignment="1" applyProtection="1">
      <alignment horizontal="center" vertical="center" wrapText="1"/>
      <protection locked="0"/>
    </xf>
    <xf numFmtId="0" fontId="8" fillId="0" borderId="2" xfId="0" applyFont="1" applyBorder="1" applyAlignment="1">
      <alignment horizontal="center" vertical="center"/>
    </xf>
    <xf numFmtId="0" fontId="8" fillId="0" borderId="9" xfId="0" applyFont="1" applyBorder="1" applyAlignment="1" applyProtection="1">
      <alignment horizontal="center" vertical="center" wrapText="1"/>
      <protection locked="0"/>
    </xf>
    <xf numFmtId="49" fontId="8" fillId="0" borderId="6" xfId="0" applyNumberFormat="1" applyFont="1" applyBorder="1" applyAlignment="1" applyProtection="1">
      <alignment horizontal="center" vertical="center" wrapText="1"/>
      <protection locked="0"/>
    </xf>
    <xf numFmtId="0" fontId="8" fillId="0" borderId="6" xfId="0" applyFont="1" applyBorder="1" applyAlignment="1">
      <alignment horizontal="center" vertical="center" wrapText="1"/>
    </xf>
    <xf numFmtId="1" fontId="8" fillId="0" borderId="6" xfId="0" applyNumberFormat="1" applyFont="1" applyBorder="1" applyAlignment="1" applyProtection="1">
      <alignment horizontal="center" vertical="center" wrapText="1"/>
      <protection locked="0"/>
    </xf>
    <xf numFmtId="0" fontId="8" fillId="0" borderId="0" xfId="0" quotePrefix="1" applyFont="1" applyProtection="1">
      <protection hidden="1"/>
    </xf>
    <xf numFmtId="0" fontId="19" fillId="0" borderId="4" xfId="0" applyFont="1" applyBorder="1" applyAlignment="1">
      <alignment horizontal="center" vertical="center" wrapText="1"/>
    </xf>
    <xf numFmtId="49" fontId="19" fillId="0" borderId="4" xfId="0" applyNumberFormat="1" applyFont="1" applyBorder="1" applyAlignment="1" applyProtection="1">
      <alignment horizontal="center" vertical="center" wrapText="1"/>
      <protection locked="0"/>
    </xf>
    <xf numFmtId="0" fontId="19" fillId="0" borderId="4" xfId="0" applyFont="1" applyBorder="1" applyAlignment="1">
      <alignment horizontal="center" wrapText="1"/>
    </xf>
    <xf numFmtId="49" fontId="19" fillId="0" borderId="2" xfId="0" applyNumberFormat="1" applyFont="1" applyBorder="1" applyAlignment="1" applyProtection="1">
      <alignment horizontal="center" vertical="center" wrapText="1"/>
      <protection locked="0"/>
    </xf>
    <xf numFmtId="165" fontId="11" fillId="0" borderId="22" xfId="0" quotePrefix="1" applyNumberFormat="1" applyFont="1" applyBorder="1" applyAlignment="1" applyProtection="1">
      <alignment horizontal="center"/>
      <protection hidden="1"/>
    </xf>
    <xf numFmtId="0" fontId="21" fillId="0" borderId="2" xfId="1" applyFont="1" applyBorder="1" applyAlignment="1" applyProtection="1">
      <alignment horizontal="center" vertical="center" wrapText="1"/>
    </xf>
    <xf numFmtId="49" fontId="19" fillId="0" borderId="18" xfId="0" applyNumberFormat="1" applyFont="1" applyBorder="1" applyAlignment="1">
      <alignment horizontal="center" vertical="center" wrapText="1"/>
    </xf>
    <xf numFmtId="1" fontId="19" fillId="0" borderId="18" xfId="0" applyNumberFormat="1" applyFont="1" applyBorder="1" applyAlignment="1">
      <alignment horizontal="center" vertical="center" wrapText="1"/>
    </xf>
    <xf numFmtId="0" fontId="19" fillId="0" borderId="18" xfId="0" applyFont="1" applyBorder="1" applyAlignment="1">
      <alignment horizontal="center" vertical="center" wrapText="1"/>
    </xf>
    <xf numFmtId="2" fontId="22" fillId="0" borderId="23" xfId="0" applyNumberFormat="1" applyFont="1" applyBorder="1" applyAlignment="1">
      <alignment horizontal="center" vertical="center" wrapText="1"/>
    </xf>
    <xf numFmtId="49" fontId="19" fillId="0" borderId="7" xfId="0" applyNumberFormat="1" applyFont="1" applyBorder="1" applyAlignment="1" applyProtection="1">
      <alignment horizontal="center" vertical="center" wrapText="1"/>
      <protection locked="0"/>
    </xf>
    <xf numFmtId="0" fontId="19" fillId="0" borderId="0" xfId="0" applyFont="1" applyAlignment="1">
      <alignment horizontal="center" vertical="center" wrapText="1"/>
    </xf>
    <xf numFmtId="49" fontId="19" fillId="0" borderId="9" xfId="0" applyNumberFormat="1" applyFont="1" applyBorder="1" applyAlignment="1" applyProtection="1">
      <alignment horizontal="center" vertical="center" wrapText="1"/>
      <protection locked="0"/>
    </xf>
    <xf numFmtId="49" fontId="19" fillId="0" borderId="6" xfId="0" applyNumberFormat="1" applyFont="1" applyBorder="1" applyAlignment="1" applyProtection="1">
      <alignment horizontal="center" vertical="center" wrapText="1"/>
      <protection locked="0"/>
    </xf>
    <xf numFmtId="0" fontId="19" fillId="0" borderId="6" xfId="0" applyFont="1" applyBorder="1" applyAlignment="1">
      <alignment horizontal="center" vertical="center" wrapText="1"/>
    </xf>
    <xf numFmtId="0" fontId="11" fillId="0" borderId="0" xfId="0" applyFont="1" applyAlignment="1">
      <alignment horizontal="center"/>
    </xf>
    <xf numFmtId="1" fontId="19" fillId="0" borderId="2" xfId="0" applyNumberFormat="1"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1" fontId="19" fillId="0" borderId="25" xfId="0" applyNumberFormat="1" applyFont="1" applyBorder="1" applyAlignment="1">
      <alignment horizontal="center" vertical="center" wrapText="1"/>
    </xf>
    <xf numFmtId="0" fontId="19" fillId="0" borderId="26" xfId="0" applyFont="1" applyBorder="1" applyAlignment="1" applyProtection="1">
      <alignment horizontal="center" vertical="center" wrapText="1"/>
      <protection hidden="1"/>
    </xf>
    <xf numFmtId="0" fontId="11" fillId="0" borderId="21" xfId="0" applyFont="1" applyBorder="1"/>
    <xf numFmtId="165" fontId="11" fillId="0" borderId="22" xfId="0" applyNumberFormat="1" applyFont="1" applyBorder="1" applyAlignment="1">
      <alignment horizontal="center"/>
    </xf>
    <xf numFmtId="0" fontId="19" fillId="0" borderId="17" xfId="0" applyFont="1" applyBorder="1" applyAlignment="1">
      <alignment horizontal="center" vertical="center" wrapText="1"/>
    </xf>
    <xf numFmtId="0" fontId="19" fillId="0" borderId="8" xfId="0" applyFont="1" applyBorder="1" applyAlignment="1">
      <alignment horizontal="center" vertical="center" wrapText="1"/>
    </xf>
    <xf numFmtId="49" fontId="19" fillId="0" borderId="8" xfId="0" applyNumberFormat="1" applyFont="1" applyBorder="1" applyAlignment="1">
      <alignment horizontal="center" vertical="center" wrapText="1"/>
    </xf>
    <xf numFmtId="49" fontId="19" fillId="0" borderId="2" xfId="0" applyNumberFormat="1" applyFont="1" applyBorder="1" applyAlignment="1" applyProtection="1">
      <alignment horizontal="left" vertical="center" wrapText="1"/>
      <protection locked="0"/>
    </xf>
    <xf numFmtId="49" fontId="19" fillId="0" borderId="2" xfId="0" applyNumberFormat="1" applyFont="1" applyBorder="1" applyAlignment="1">
      <alignment horizontal="center" vertical="center" wrapText="1"/>
    </xf>
    <xf numFmtId="0" fontId="19" fillId="0" borderId="8" xfId="0" applyFont="1" applyBorder="1" applyAlignment="1" applyProtection="1">
      <alignment horizontal="center" vertical="center" wrapText="1"/>
      <protection locked="0"/>
    </xf>
    <xf numFmtId="0" fontId="19" fillId="0" borderId="6" xfId="0" applyFont="1" applyBorder="1"/>
    <xf numFmtId="0" fontId="19" fillId="0" borderId="6" xfId="0" applyFont="1" applyBorder="1" applyAlignment="1">
      <alignment horizontal="center"/>
    </xf>
    <xf numFmtId="2" fontId="19" fillId="0" borderId="27" xfId="0" applyNumberFormat="1" applyFont="1" applyBorder="1" applyAlignment="1" applyProtection="1">
      <alignment horizontal="center" vertical="center" wrapText="1"/>
      <protection hidden="1"/>
    </xf>
    <xf numFmtId="0" fontId="10" fillId="0" borderId="0" xfId="0" applyFont="1" applyAlignment="1">
      <alignment horizontal="center"/>
    </xf>
    <xf numFmtId="1" fontId="19" fillId="0" borderId="17" xfId="0" applyNumberFormat="1" applyFont="1" applyBorder="1" applyAlignment="1" applyProtection="1">
      <alignment horizontal="center" vertical="center" wrapText="1"/>
      <protection locked="0"/>
    </xf>
    <xf numFmtId="1" fontId="19" fillId="0" borderId="7" xfId="0" applyNumberFormat="1" applyFont="1" applyBorder="1" applyAlignment="1" applyProtection="1">
      <alignment horizontal="center" vertical="center" wrapText="1"/>
      <protection locked="0"/>
    </xf>
    <xf numFmtId="1" fontId="19" fillId="0" borderId="19" xfId="0" applyNumberFormat="1" applyFont="1" applyBorder="1" applyAlignment="1" applyProtection="1">
      <alignment horizontal="center" vertical="center" wrapText="1"/>
      <protection locked="0"/>
    </xf>
    <xf numFmtId="49" fontId="19" fillId="0" borderId="19" xfId="0" applyNumberFormat="1" applyFont="1" applyBorder="1" applyAlignment="1" applyProtection="1">
      <alignment horizontal="center" vertical="center" wrapText="1"/>
      <protection locked="0"/>
    </xf>
    <xf numFmtId="0" fontId="19" fillId="0" borderId="28" xfId="0" applyFont="1" applyBorder="1" applyAlignment="1">
      <alignment horizontal="center" vertical="center" wrapText="1"/>
    </xf>
    <xf numFmtId="49" fontId="19" fillId="0" borderId="18" xfId="0" applyNumberFormat="1" applyFont="1" applyBorder="1" applyAlignment="1">
      <alignment horizontal="left" vertical="center" wrapText="1"/>
    </xf>
    <xf numFmtId="1" fontId="19" fillId="0" borderId="29" xfId="0" applyNumberFormat="1" applyFont="1" applyBorder="1" applyAlignment="1">
      <alignment horizontal="center" vertical="center" wrapText="1"/>
    </xf>
    <xf numFmtId="0" fontId="19" fillId="0" borderId="2" xfId="0" applyFont="1" applyBorder="1" applyAlignment="1">
      <alignment horizontal="center" vertical="center"/>
    </xf>
    <xf numFmtId="2" fontId="19" fillId="0" borderId="2" xfId="0" applyNumberFormat="1" applyFont="1" applyBorder="1" applyAlignment="1">
      <alignment horizontal="center" vertical="center" wrapText="1"/>
    </xf>
    <xf numFmtId="0" fontId="19" fillId="0" borderId="6" xfId="0" applyFont="1" applyBorder="1" applyAlignment="1">
      <alignment horizontal="center" vertical="center"/>
    </xf>
    <xf numFmtId="0" fontId="19" fillId="0" borderId="0" xfId="0" applyFont="1" applyAlignment="1">
      <alignment horizontal="center" vertical="center"/>
    </xf>
    <xf numFmtId="0" fontId="15" fillId="0" borderId="0" xfId="0" applyFont="1" applyAlignment="1" applyProtection="1">
      <alignment vertical="center" wrapText="1"/>
      <protection hidden="1"/>
    </xf>
    <xf numFmtId="49" fontId="19" fillId="0" borderId="8" xfId="0" applyNumberFormat="1" applyFont="1" applyBorder="1" applyAlignment="1" applyProtection="1">
      <alignment horizontal="center" vertical="center" wrapText="1"/>
      <protection locked="0"/>
    </xf>
    <xf numFmtId="0" fontId="25" fillId="0" borderId="2" xfId="0" applyFont="1" applyBorder="1"/>
    <xf numFmtId="0" fontId="25" fillId="0" borderId="6" xfId="0" applyFont="1" applyBorder="1"/>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1" fontId="19" fillId="0" borderId="31" xfId="0" applyNumberFormat="1" applyFont="1" applyBorder="1" applyAlignment="1">
      <alignment horizontal="center" vertical="center" wrapText="1"/>
    </xf>
    <xf numFmtId="0" fontId="19" fillId="0" borderId="32" xfId="0" applyFont="1" applyBorder="1" applyAlignment="1" applyProtection="1">
      <alignment horizontal="center" vertical="center" wrapText="1"/>
      <protection hidden="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1" fontId="13" fillId="0" borderId="25" xfId="0" applyNumberFormat="1" applyFont="1" applyBorder="1" applyAlignment="1">
      <alignment horizontal="center" vertical="center" wrapText="1"/>
    </xf>
    <xf numFmtId="0" fontId="13" fillId="0" borderId="26" xfId="0" applyFont="1" applyBorder="1" applyAlignment="1" applyProtection="1">
      <alignment horizontal="center" vertical="center" wrapText="1"/>
      <protection hidden="1"/>
    </xf>
    <xf numFmtId="49" fontId="9" fillId="0" borderId="0" xfId="0" applyNumberFormat="1" applyFont="1" applyAlignment="1">
      <alignment horizontal="center" vertical="center" wrapText="1"/>
    </xf>
    <xf numFmtId="0" fontId="8" fillId="0" borderId="7" xfId="0" applyFont="1" applyBorder="1" applyAlignment="1">
      <alignment horizontal="center"/>
    </xf>
    <xf numFmtId="0" fontId="8" fillId="0" borderId="4" xfId="0" applyFont="1" applyBorder="1" applyAlignment="1">
      <alignment horizontal="center" vertical="center"/>
    </xf>
    <xf numFmtId="0" fontId="8" fillId="0" borderId="4" xfId="0" applyFont="1" applyBorder="1" applyAlignment="1">
      <alignment horizontal="center" wrapText="1"/>
    </xf>
    <xf numFmtId="0" fontId="8" fillId="0" borderId="4" xfId="0" applyFont="1" applyBorder="1" applyAlignment="1">
      <alignment horizontal="center"/>
    </xf>
    <xf numFmtId="16" fontId="8" fillId="0" borderId="4" xfId="0" quotePrefix="1" applyNumberFormat="1" applyFont="1" applyBorder="1" applyAlignment="1">
      <alignment horizontal="center"/>
    </xf>
    <xf numFmtId="0" fontId="8" fillId="0" borderId="8"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3" xfId="0" quotePrefix="1" applyFont="1" applyBorder="1" applyAlignment="1">
      <alignment horizontal="center" vertical="center" wrapText="1"/>
    </xf>
    <xf numFmtId="2" fontId="11" fillId="0" borderId="23"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2" xfId="0" quotePrefix="1" applyFont="1" applyBorder="1" applyAlignment="1">
      <alignment horizontal="center" vertical="center" wrapText="1"/>
    </xf>
    <xf numFmtId="0" fontId="13" fillId="0" borderId="33" xfId="0" quotePrefix="1" applyFont="1" applyBorder="1" applyAlignment="1">
      <alignment horizontal="center" vertical="center" wrapText="1"/>
    </xf>
    <xf numFmtId="0" fontId="8" fillId="0" borderId="9" xfId="0" applyFont="1" applyBorder="1" applyAlignment="1">
      <alignment horizontal="center" vertical="center" wrapText="1"/>
    </xf>
    <xf numFmtId="16" fontId="8" fillId="0" borderId="6" xfId="0" applyNumberFormat="1" applyFont="1" applyBorder="1" applyAlignment="1">
      <alignment horizontal="center" vertical="center" wrapText="1"/>
    </xf>
    <xf numFmtId="16" fontId="8" fillId="0" borderId="34" xfId="0" applyNumberFormat="1" applyFont="1" applyBorder="1" applyAlignment="1">
      <alignment horizontal="center" vertical="center" wrapText="1"/>
    </xf>
    <xf numFmtId="2" fontId="11" fillId="0" borderId="35"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7" xfId="0" applyFont="1" applyBorder="1" applyAlignment="1">
      <alignment horizontal="center" vertical="center"/>
    </xf>
    <xf numFmtId="0" fontId="0" fillId="0" borderId="4" xfId="0" applyBorder="1" applyAlignment="1">
      <alignment horizontal="center" wrapText="1"/>
    </xf>
    <xf numFmtId="0" fontId="8" fillId="0" borderId="0" xfId="0" applyFont="1" applyAlignment="1">
      <alignment horizontal="center" vertical="center"/>
    </xf>
    <xf numFmtId="0" fontId="8" fillId="0" borderId="8" xfId="0" applyFont="1" applyBorder="1" applyAlignment="1">
      <alignment horizontal="center" vertical="center"/>
    </xf>
    <xf numFmtId="0" fontId="8" fillId="0" borderId="2" xfId="0" applyFont="1" applyBorder="1" applyAlignment="1">
      <alignment horizontal="center" wrapText="1"/>
    </xf>
    <xf numFmtId="0" fontId="8" fillId="0" borderId="2" xfId="0" applyFont="1" applyBorder="1" applyAlignment="1">
      <alignment horizontal="center"/>
    </xf>
    <xf numFmtId="16" fontId="8" fillId="0" borderId="2" xfId="0" applyNumberFormat="1" applyFont="1" applyBorder="1" applyAlignment="1">
      <alignment horizontal="center"/>
    </xf>
    <xf numFmtId="0" fontId="0" fillId="0" borderId="2" xfId="0" applyBorder="1" applyAlignment="1">
      <alignment horizontal="center" wrapText="1"/>
    </xf>
    <xf numFmtId="16" fontId="8" fillId="0" borderId="2" xfId="0" quotePrefix="1" applyNumberFormat="1" applyFont="1" applyBorder="1" applyAlignment="1">
      <alignment horizontal="center" vertical="center" wrapText="1"/>
    </xf>
    <xf numFmtId="0" fontId="8" fillId="0" borderId="9" xfId="0" applyFont="1" applyBorder="1" applyAlignment="1">
      <alignment horizontal="center" vertical="center"/>
    </xf>
    <xf numFmtId="0" fontId="13" fillId="0" borderId="6" xfId="0" applyFont="1" applyBorder="1" applyAlignment="1">
      <alignment horizontal="center" vertical="center" wrapText="1"/>
    </xf>
    <xf numFmtId="0" fontId="8" fillId="0" borderId="6" xfId="0" quotePrefix="1" applyFont="1" applyBorder="1" applyAlignment="1">
      <alignment horizontal="center" vertical="center" wrapText="1"/>
    </xf>
    <xf numFmtId="0" fontId="16" fillId="0" borderId="24" xfId="0" applyFont="1" applyBorder="1" applyAlignment="1" applyProtection="1">
      <alignment horizontal="center" vertical="center" wrapText="1"/>
      <protection hidden="1"/>
    </xf>
    <xf numFmtId="0" fontId="16" fillId="0" borderId="25" xfId="0" applyFont="1" applyBorder="1" applyAlignment="1" applyProtection="1">
      <alignment horizontal="center" vertical="center"/>
      <protection hidden="1"/>
    </xf>
    <xf numFmtId="0" fontId="16" fillId="0" borderId="25" xfId="0" applyFont="1" applyBorder="1" applyAlignment="1" applyProtection="1">
      <alignment horizontal="center" vertical="center" wrapText="1"/>
      <protection hidden="1"/>
    </xf>
    <xf numFmtId="0" fontId="8" fillId="0" borderId="25" xfId="0" applyFont="1" applyBorder="1" applyAlignment="1" applyProtection="1">
      <alignment horizontal="center" vertical="center" wrapText="1"/>
      <protection hidden="1"/>
    </xf>
    <xf numFmtId="0" fontId="8" fillId="0" borderId="8" xfId="0" applyFont="1" applyBorder="1" applyAlignment="1">
      <alignment horizontal="center"/>
    </xf>
    <xf numFmtId="0" fontId="0" fillId="0" borderId="8" xfId="0" applyBorder="1" applyAlignment="1">
      <alignment horizontal="center" vertical="center" wrapText="1"/>
    </xf>
    <xf numFmtId="0" fontId="8" fillId="0" borderId="25" xfId="0" applyFont="1" applyBorder="1" applyAlignment="1">
      <alignment horizontal="center" vertical="center"/>
    </xf>
    <xf numFmtId="0" fontId="19" fillId="0" borderId="18" xfId="0" applyFont="1" applyBorder="1" applyAlignment="1" applyProtection="1">
      <alignment horizontal="center" vertical="center" wrapText="1"/>
      <protection locked="0"/>
    </xf>
    <xf numFmtId="0" fontId="19" fillId="0" borderId="18" xfId="0" applyFont="1" applyBorder="1" applyAlignment="1">
      <alignment horizontal="center" vertical="center"/>
    </xf>
    <xf numFmtId="0" fontId="19" fillId="0" borderId="9" xfId="0" applyFont="1" applyBorder="1" applyAlignment="1">
      <alignment horizontal="center" vertical="center" wrapText="1"/>
    </xf>
    <xf numFmtId="165" fontId="22" fillId="0" borderId="22" xfId="0" applyNumberFormat="1" applyFont="1" applyBorder="1" applyAlignment="1">
      <alignment horizontal="center" vertical="center"/>
    </xf>
    <xf numFmtId="0" fontId="8" fillId="0" borderId="2" xfId="0" applyFont="1" applyBorder="1" applyAlignment="1">
      <alignment horizontal="left" vertical="center" wrapText="1"/>
    </xf>
    <xf numFmtId="0" fontId="13" fillId="0" borderId="6" xfId="0" applyFont="1" applyBorder="1" applyAlignment="1">
      <alignment horizontal="left" vertical="center" wrapText="1"/>
    </xf>
    <xf numFmtId="0" fontId="13" fillId="0" borderId="9" xfId="0" applyFont="1" applyBorder="1" applyAlignment="1">
      <alignment horizontal="center"/>
    </xf>
    <xf numFmtId="0" fontId="0" fillId="0" borderId="17" xfId="0" applyBorder="1" applyAlignment="1">
      <alignment horizontal="center" vertical="center" wrapText="1"/>
    </xf>
    <xf numFmtId="0" fontId="8" fillId="0" borderId="18" xfId="0" applyFont="1" applyBorder="1" applyAlignment="1">
      <alignment horizontal="center" vertical="center" wrapText="1"/>
    </xf>
    <xf numFmtId="0" fontId="8" fillId="0" borderId="2" xfId="0" quotePrefix="1" applyFont="1" applyBorder="1" applyAlignment="1">
      <alignment horizontal="center"/>
    </xf>
    <xf numFmtId="0" fontId="8" fillId="0" borderId="2" xfId="0" applyFont="1" applyBorder="1"/>
    <xf numFmtId="0" fontId="8" fillId="0" borderId="17" xfId="0" applyFont="1" applyBorder="1" applyAlignment="1">
      <alignment horizontal="center"/>
    </xf>
    <xf numFmtId="0" fontId="8" fillId="0" borderId="18" xfId="0" applyFont="1" applyBorder="1"/>
    <xf numFmtId="0" fontId="8" fillId="0" borderId="27" xfId="0" applyFont="1" applyBorder="1"/>
    <xf numFmtId="0" fontId="8" fillId="0" borderId="9" xfId="0" applyFont="1" applyBorder="1" applyAlignment="1">
      <alignment horizontal="center"/>
    </xf>
    <xf numFmtId="0" fontId="8" fillId="0" borderId="7" xfId="0" applyFont="1" applyBorder="1" applyAlignment="1">
      <alignment horizontal="center" vertical="center" wrapText="1"/>
    </xf>
    <xf numFmtId="0" fontId="8" fillId="0" borderId="4" xfId="0" quotePrefix="1" applyFont="1" applyBorder="1" applyAlignment="1">
      <alignment horizontal="center"/>
    </xf>
    <xf numFmtId="0" fontId="8" fillId="0" borderId="4" xfId="0" applyFont="1" applyBorder="1" applyAlignment="1">
      <alignment horizontal="left"/>
    </xf>
    <xf numFmtId="0" fontId="8" fillId="0" borderId="2" xfId="0" applyFont="1" applyBorder="1" applyAlignment="1">
      <alignment horizontal="left"/>
    </xf>
    <xf numFmtId="0" fontId="8" fillId="0" borderId="36" xfId="0" applyFont="1" applyBorder="1" applyAlignment="1">
      <alignment horizontal="center" vertical="center" wrapText="1"/>
    </xf>
    <xf numFmtId="0" fontId="8" fillId="0" borderId="6" xfId="0" applyFont="1" applyBorder="1" applyAlignment="1">
      <alignment horizontal="left" vertical="center"/>
    </xf>
    <xf numFmtId="0" fontId="19" fillId="0" borderId="0" xfId="0" applyFont="1" applyAlignment="1" applyProtection="1">
      <alignment vertical="center"/>
      <protection hidden="1"/>
    </xf>
    <xf numFmtId="0" fontId="19" fillId="0" borderId="0" xfId="0" applyFont="1" applyAlignment="1" applyProtection="1">
      <alignment horizontal="left" vertical="center"/>
      <protection hidden="1"/>
    </xf>
    <xf numFmtId="0" fontId="19"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8" fillId="0" borderId="2" xfId="0" applyFont="1" applyBorder="1" applyAlignment="1">
      <alignment wrapText="1"/>
    </xf>
    <xf numFmtId="0" fontId="0" fillId="0" borderId="2" xfId="0" applyBorder="1" applyAlignment="1">
      <alignment wrapText="1"/>
    </xf>
    <xf numFmtId="0" fontId="8" fillId="0" borderId="18" xfId="0" applyFont="1" applyBorder="1" applyAlignment="1">
      <alignment wrapText="1"/>
    </xf>
    <xf numFmtId="0" fontId="8" fillId="0" borderId="18" xfId="0" applyFont="1" applyBorder="1" applyAlignment="1">
      <alignment horizontal="center"/>
    </xf>
    <xf numFmtId="0" fontId="0" fillId="0" borderId="6" xfId="0" applyBorder="1" applyAlignment="1">
      <alignment wrapText="1"/>
    </xf>
    <xf numFmtId="165" fontId="11" fillId="0" borderId="22" xfId="0" applyNumberFormat="1" applyFont="1" applyBorder="1" applyAlignment="1">
      <alignment horizontal="center" vertical="center" wrapText="1"/>
    </xf>
    <xf numFmtId="0" fontId="11" fillId="0" borderId="37" xfId="0" applyFont="1" applyBorder="1" applyAlignment="1">
      <alignment horizontal="center"/>
    </xf>
    <xf numFmtId="165" fontId="15" fillId="0" borderId="22" xfId="0" applyNumberFormat="1" applyFont="1" applyBorder="1" applyAlignment="1">
      <alignment horizontal="center"/>
    </xf>
    <xf numFmtId="0" fontId="26" fillId="0" borderId="0" xfId="0" applyFont="1"/>
    <xf numFmtId="0" fontId="0" fillId="0" borderId="0" xfId="0" applyAlignment="1">
      <alignment horizontal="right"/>
    </xf>
    <xf numFmtId="0" fontId="8" fillId="0" borderId="17" xfId="0" applyFont="1" applyBorder="1" applyAlignment="1">
      <alignment horizontal="center" vertical="center" wrapText="1"/>
    </xf>
    <xf numFmtId="0" fontId="8" fillId="0" borderId="18" xfId="0" applyFont="1" applyBorder="1" applyAlignment="1">
      <alignment horizontal="left" vertical="center" wrapText="1"/>
    </xf>
    <xf numFmtId="0" fontId="8" fillId="0" borderId="6" xfId="0" applyFont="1" applyBorder="1" applyAlignment="1">
      <alignment horizontal="left" vertical="center" wrapText="1"/>
    </xf>
    <xf numFmtId="0" fontId="8" fillId="0" borderId="6" xfId="0" applyFont="1" applyBorder="1" applyAlignment="1">
      <alignment wrapText="1"/>
    </xf>
    <xf numFmtId="0" fontId="19" fillId="0" borderId="38"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 xfId="0" applyFont="1" applyBorder="1"/>
    <xf numFmtId="0" fontId="19" fillId="0" borderId="0" xfId="0" applyFont="1" applyAlignment="1">
      <alignment wrapText="1"/>
    </xf>
    <xf numFmtId="0" fontId="22" fillId="0" borderId="0" xfId="0" applyFont="1"/>
    <xf numFmtId="0" fontId="25" fillId="0" borderId="17" xfId="0" applyFont="1" applyBorder="1" applyAlignment="1">
      <alignment horizontal="center"/>
    </xf>
    <xf numFmtId="0" fontId="25" fillId="0" borderId="18" xfId="0" applyFont="1" applyBorder="1"/>
    <xf numFmtId="0" fontId="25" fillId="0" borderId="27" xfId="0" applyFont="1" applyBorder="1"/>
    <xf numFmtId="0" fontId="25" fillId="0" borderId="8" xfId="0" applyFont="1" applyBorder="1" applyAlignment="1">
      <alignment horizontal="center"/>
    </xf>
    <xf numFmtId="0" fontId="22" fillId="0" borderId="23" xfId="0" applyFont="1" applyBorder="1" applyAlignment="1">
      <alignment horizontal="center"/>
    </xf>
    <xf numFmtId="0" fontId="19" fillId="0" borderId="2" xfId="0" applyFont="1" applyBorder="1" applyAlignment="1">
      <alignment horizontal="left" vertical="center" wrapText="1"/>
    </xf>
    <xf numFmtId="0" fontId="22" fillId="0" borderId="23" xfId="0" applyFont="1" applyBorder="1" applyAlignment="1">
      <alignment horizontal="center" vertical="center" wrapText="1"/>
    </xf>
    <xf numFmtId="0" fontId="25" fillId="0" borderId="9" xfId="0" applyFont="1" applyBorder="1" applyAlignment="1">
      <alignment horizontal="center"/>
    </xf>
    <xf numFmtId="0" fontId="19" fillId="0" borderId="6" xfId="0" applyFont="1" applyBorder="1" applyAlignment="1">
      <alignment horizontal="left" vertical="center" wrapText="1"/>
    </xf>
    <xf numFmtId="0" fontId="22" fillId="0" borderId="35" xfId="0" applyFont="1" applyBorder="1" applyAlignment="1">
      <alignment horizontal="center" vertical="center" wrapText="1"/>
    </xf>
    <xf numFmtId="17" fontId="19" fillId="0" borderId="2" xfId="0" quotePrefix="1" applyNumberFormat="1" applyFont="1" applyBorder="1" applyAlignment="1">
      <alignment horizontal="center" vertical="center" wrapText="1"/>
    </xf>
    <xf numFmtId="0" fontId="25" fillId="0" borderId="26" xfId="0" applyFont="1" applyBorder="1" applyAlignment="1">
      <alignment horizontal="center" vertical="center" wrapText="1"/>
    </xf>
    <xf numFmtId="0" fontId="19" fillId="0" borderId="18" xfId="0" applyFont="1" applyBorder="1" applyAlignment="1">
      <alignment horizontal="left" vertical="center" wrapText="1"/>
    </xf>
    <xf numFmtId="14" fontId="19" fillId="0" borderId="18" xfId="0" applyNumberFormat="1" applyFont="1" applyBorder="1" applyAlignment="1">
      <alignment horizontal="center" vertical="center" wrapText="1"/>
    </xf>
    <xf numFmtId="166" fontId="22" fillId="0" borderId="22" xfId="0" applyNumberFormat="1" applyFont="1" applyBorder="1" applyAlignment="1">
      <alignment horizontal="center"/>
    </xf>
    <xf numFmtId="49" fontId="0" fillId="0" borderId="0" xfId="0" applyNumberFormat="1"/>
    <xf numFmtId="0" fontId="24" fillId="0" borderId="0" xfId="0" applyFont="1"/>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19" fillId="0" borderId="39" xfId="0" applyFont="1" applyBorder="1" applyAlignment="1">
      <alignment horizontal="left" vertical="center" wrapText="1"/>
    </xf>
    <xf numFmtId="0" fontId="25" fillId="0" borderId="0" xfId="0" applyFont="1" applyAlignment="1">
      <alignment horizontal="left" vertical="center" wrapText="1"/>
    </xf>
    <xf numFmtId="165" fontId="22" fillId="0" borderId="22" xfId="0" applyNumberFormat="1" applyFont="1" applyBorder="1" applyAlignment="1">
      <alignment horizontal="center" vertical="center" wrapText="1"/>
    </xf>
    <xf numFmtId="2" fontId="13" fillId="0" borderId="27"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8" fillId="0" borderId="35" xfId="0" applyNumberFormat="1" applyFont="1" applyBorder="1" applyAlignment="1" applyProtection="1">
      <alignment horizontal="center" vertical="center" wrapText="1"/>
      <protection hidden="1"/>
    </xf>
    <xf numFmtId="2" fontId="8" fillId="0" borderId="40" xfId="0" applyNumberFormat="1" applyFont="1" applyBorder="1" applyAlignment="1" applyProtection="1">
      <alignment horizontal="center" vertical="center"/>
      <protection hidden="1"/>
    </xf>
    <xf numFmtId="2" fontId="8" fillId="0" borderId="23" xfId="0" applyNumberFormat="1" applyFont="1" applyBorder="1" applyAlignment="1" applyProtection="1">
      <alignment horizontal="center" vertical="center"/>
      <protection hidden="1"/>
    </xf>
    <xf numFmtId="2" fontId="8" fillId="0" borderId="35" xfId="0" applyNumberFormat="1" applyFont="1" applyBorder="1" applyAlignment="1" applyProtection="1">
      <alignment horizontal="center" vertical="center"/>
      <protection hidden="1"/>
    </xf>
    <xf numFmtId="2" fontId="8" fillId="0" borderId="27" xfId="0" applyNumberFormat="1" applyFont="1" applyBorder="1" applyAlignment="1" applyProtection="1">
      <alignment horizontal="center" vertical="center" wrapText="1"/>
      <protection hidden="1"/>
    </xf>
    <xf numFmtId="2" fontId="8" fillId="0" borderId="23" xfId="0" applyNumberFormat="1" applyFont="1" applyBorder="1" applyAlignment="1">
      <alignment horizontal="center" vertical="center" wrapText="1"/>
    </xf>
    <xf numFmtId="2" fontId="13" fillId="0" borderId="40" xfId="0" applyNumberFormat="1" applyFont="1" applyBorder="1" applyAlignment="1" applyProtection="1">
      <alignment horizontal="center" vertical="center" wrapText="1"/>
      <protection hidden="1"/>
    </xf>
    <xf numFmtId="2" fontId="13" fillId="0" borderId="23" xfId="0" applyNumberFormat="1" applyFont="1" applyBorder="1" applyAlignment="1" applyProtection="1">
      <alignment horizontal="center" vertical="center" wrapText="1"/>
      <protection hidden="1"/>
    </xf>
    <xf numFmtId="2" fontId="8" fillId="0" borderId="35" xfId="0" applyNumberFormat="1" applyFont="1" applyBorder="1" applyAlignment="1">
      <alignment horizontal="center"/>
    </xf>
    <xf numFmtId="2" fontId="8" fillId="0" borderId="23" xfId="0" applyNumberFormat="1" applyFont="1" applyBorder="1" applyAlignment="1">
      <alignment horizontal="center" vertical="center"/>
    </xf>
    <xf numFmtId="0" fontId="0" fillId="0" borderId="23" xfId="0" applyBorder="1"/>
    <xf numFmtId="0" fontId="0" fillId="0" borderId="35" xfId="0" applyBorder="1"/>
    <xf numFmtId="2" fontId="8" fillId="0" borderId="27" xfId="0" applyNumberFormat="1" applyFont="1" applyBorder="1" applyAlignment="1">
      <alignment horizontal="center" vertical="center" wrapText="1"/>
    </xf>
    <xf numFmtId="2" fontId="16" fillId="0" borderId="40" xfId="0" applyNumberFormat="1" applyFont="1" applyBorder="1" applyAlignment="1">
      <alignment horizontal="center" vertical="center"/>
    </xf>
    <xf numFmtId="2" fontId="16" fillId="0" borderId="23" xfId="0" applyNumberFormat="1" applyFont="1" applyBorder="1" applyAlignment="1">
      <alignment horizontal="center" vertical="center"/>
    </xf>
    <xf numFmtId="2" fontId="16" fillId="0" borderId="23" xfId="0" applyNumberFormat="1" applyFont="1" applyBorder="1" applyAlignment="1">
      <alignment horizontal="center" vertical="center" wrapText="1"/>
    </xf>
    <xf numFmtId="2" fontId="16" fillId="0" borderId="35" xfId="0" applyNumberFormat="1" applyFont="1" applyBorder="1" applyAlignment="1">
      <alignment horizontal="center" vertical="center"/>
    </xf>
    <xf numFmtId="2" fontId="8" fillId="0" borderId="40" xfId="0" applyNumberFormat="1" applyFont="1" applyBorder="1" applyAlignment="1">
      <alignment horizontal="center"/>
    </xf>
    <xf numFmtId="2" fontId="13" fillId="0" borderId="23" xfId="0" applyNumberFormat="1" applyFont="1" applyBorder="1" applyAlignment="1">
      <alignment horizontal="center" vertical="center" wrapText="1"/>
    </xf>
    <xf numFmtId="2" fontId="8" fillId="0" borderId="35" xfId="0" applyNumberFormat="1" applyFont="1" applyBorder="1" applyAlignment="1">
      <alignment horizontal="center" vertical="center" wrapText="1"/>
    </xf>
    <xf numFmtId="2" fontId="8" fillId="0" borderId="23" xfId="0" applyNumberFormat="1" applyFont="1" applyBorder="1" applyAlignment="1">
      <alignment horizontal="center"/>
    </xf>
    <xf numFmtId="2" fontId="8" fillId="0" borderId="40" xfId="0" applyNumberFormat="1" applyFont="1" applyBorder="1" applyAlignment="1">
      <alignment horizontal="center" vertical="center" wrapText="1"/>
    </xf>
    <xf numFmtId="2" fontId="8" fillId="0" borderId="27" xfId="0" applyNumberFormat="1" applyFont="1" applyBorder="1" applyAlignment="1">
      <alignment horizontal="center" vertical="center"/>
    </xf>
    <xf numFmtId="2" fontId="13" fillId="0" borderId="35" xfId="0" applyNumberFormat="1" applyFont="1" applyBorder="1" applyAlignment="1">
      <alignment horizontal="center" vertical="center" wrapText="1"/>
    </xf>
    <xf numFmtId="2" fontId="8" fillId="0" borderId="27" xfId="0" applyNumberFormat="1" applyFont="1" applyBorder="1" applyAlignment="1">
      <alignment horizontal="center"/>
    </xf>
    <xf numFmtId="2" fontId="13" fillId="0" borderId="27" xfId="0" applyNumberFormat="1" applyFont="1" applyBorder="1" applyAlignment="1">
      <alignment horizontal="center" vertical="center" wrapText="1"/>
    </xf>
    <xf numFmtId="0" fontId="0" fillId="0" borderId="27" xfId="0" applyBorder="1"/>
    <xf numFmtId="0" fontId="8" fillId="0" borderId="23" xfId="0" applyFont="1" applyBorder="1" applyAlignment="1">
      <alignment horizontal="center"/>
    </xf>
    <xf numFmtId="0" fontId="8" fillId="0" borderId="23" xfId="0" applyFont="1" applyBorder="1" applyAlignment="1">
      <alignment horizontal="center" vertical="center" wrapText="1"/>
    </xf>
    <xf numFmtId="0" fontId="8" fillId="0" borderId="35" xfId="0" applyFont="1" applyBorder="1" applyAlignment="1">
      <alignment horizontal="center" vertical="center" wrapText="1"/>
    </xf>
    <xf numFmtId="164" fontId="8" fillId="0" borderId="23" xfId="0" applyNumberFormat="1" applyFont="1" applyBorder="1" applyAlignment="1">
      <alignment horizontal="center" vertical="center" wrapText="1"/>
    </xf>
    <xf numFmtId="164" fontId="8" fillId="0" borderId="35" xfId="0" applyNumberFormat="1" applyFont="1" applyBorder="1" applyAlignment="1">
      <alignment horizontal="center" vertical="center" wrapText="1"/>
    </xf>
    <xf numFmtId="4" fontId="8" fillId="0" borderId="27" xfId="0" applyNumberFormat="1" applyFont="1" applyBorder="1" applyAlignment="1">
      <alignment horizontal="center" vertical="center" wrapText="1"/>
    </xf>
    <xf numFmtId="4" fontId="8" fillId="0" borderId="2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5" fillId="0" borderId="41" xfId="0" applyFont="1" applyBorder="1"/>
    <xf numFmtId="0" fontId="19" fillId="0" borderId="41" xfId="0" applyFont="1" applyBorder="1"/>
    <xf numFmtId="0" fontId="0" fillId="0" borderId="41" xfId="0" applyBorder="1"/>
    <xf numFmtId="0" fontId="25" fillId="0" borderId="41" xfId="0" applyFont="1" applyBorder="1" applyAlignment="1">
      <alignment horizontal="center" vertical="center" wrapText="1"/>
    </xf>
    <xf numFmtId="0" fontId="8" fillId="0" borderId="41" xfId="0" applyFont="1" applyBorder="1"/>
    <xf numFmtId="0" fontId="0" fillId="0" borderId="41" xfId="0" applyBorder="1" applyAlignment="1">
      <alignment horizontal="center" vertical="center" wrapText="1"/>
    </xf>
    <xf numFmtId="0" fontId="8" fillId="0" borderId="41" xfId="0" applyFont="1" applyBorder="1" applyAlignment="1">
      <alignment horizontal="center" vertical="center" wrapText="1"/>
    </xf>
    <xf numFmtId="0" fontId="16" fillId="0" borderId="41" xfId="0" applyFont="1" applyBorder="1" applyAlignment="1">
      <alignment horizontal="center" vertical="center"/>
    </xf>
    <xf numFmtId="0" fontId="19" fillId="0" borderId="41" xfId="0" applyFont="1" applyBorder="1" applyAlignment="1">
      <alignment horizontal="center" vertical="center"/>
    </xf>
    <xf numFmtId="0" fontId="19" fillId="0" borderId="41" xfId="0" applyFont="1" applyBorder="1" applyAlignment="1" applyProtection="1">
      <alignment horizontal="center" vertical="center" wrapText="1"/>
      <protection locked="0"/>
    </xf>
    <xf numFmtId="0" fontId="9" fillId="0" borderId="41" xfId="0" applyFont="1" applyBorder="1" applyAlignment="1" applyProtection="1">
      <alignment horizontal="center" vertical="center" wrapText="1"/>
      <protection locked="0"/>
    </xf>
    <xf numFmtId="2" fontId="8" fillId="0" borderId="41" xfId="0" applyNumberFormat="1" applyFont="1" applyBorder="1" applyAlignment="1" applyProtection="1">
      <alignment horizontal="center" vertical="center" wrapText="1"/>
      <protection hidden="1"/>
    </xf>
    <xf numFmtId="0" fontId="9" fillId="3" borderId="2" xfId="0" applyFont="1" applyFill="1" applyBorder="1" applyAlignment="1" applyProtection="1">
      <alignment horizontal="left" vertical="top"/>
      <protection hidden="1"/>
    </xf>
    <xf numFmtId="0" fontId="9" fillId="3" borderId="2" xfId="0" applyFont="1" applyFill="1" applyBorder="1" applyAlignment="1" applyProtection="1">
      <alignment horizontal="left" vertical="center"/>
      <protection hidden="1"/>
    </xf>
    <xf numFmtId="0" fontId="9" fillId="3" borderId="2" xfId="0" applyFont="1" applyFill="1" applyBorder="1" applyAlignment="1" applyProtection="1">
      <alignment vertical="center"/>
      <protection hidden="1"/>
    </xf>
    <xf numFmtId="0" fontId="29" fillId="0" borderId="0" xfId="0" applyFont="1" applyAlignment="1" applyProtection="1">
      <alignment horizontal="left" vertical="center"/>
      <protection hidden="1"/>
    </xf>
    <xf numFmtId="0" fontId="9" fillId="5" borderId="2" xfId="0" applyFont="1" applyFill="1" applyBorder="1" applyAlignment="1" applyProtection="1">
      <alignment horizontal="left" vertical="center"/>
      <protection locked="0"/>
    </xf>
    <xf numFmtId="49" fontId="9" fillId="5" borderId="2" xfId="0" applyNumberFormat="1" applyFont="1" applyFill="1" applyBorder="1" applyAlignment="1" applyProtection="1">
      <alignment horizontal="left" vertical="center"/>
      <protection locked="0"/>
    </xf>
    <xf numFmtId="0" fontId="9" fillId="5" borderId="2" xfId="0" applyFont="1" applyFill="1" applyBorder="1" applyAlignment="1" applyProtection="1">
      <alignment vertical="center"/>
      <protection locked="0"/>
    </xf>
    <xf numFmtId="0" fontId="8" fillId="0" borderId="44" xfId="0" applyFont="1" applyBorder="1" applyAlignment="1">
      <alignment horizontal="center" vertical="top"/>
    </xf>
    <xf numFmtId="0" fontId="30" fillId="0" borderId="0" xfId="0" applyFont="1"/>
    <xf numFmtId="0" fontId="31" fillId="0" borderId="0" xfId="0" applyFont="1"/>
    <xf numFmtId="0" fontId="32" fillId="0" borderId="0" xfId="0" applyFont="1"/>
    <xf numFmtId="0" fontId="27" fillId="0" borderId="0" xfId="0" applyFont="1"/>
    <xf numFmtId="0" fontId="27" fillId="0" borderId="2" xfId="0" applyFont="1" applyBorder="1"/>
    <xf numFmtId="0" fontId="27" fillId="0" borderId="2" xfId="0" applyFont="1" applyBorder="1" applyAlignment="1">
      <alignment horizontal="center"/>
    </xf>
    <xf numFmtId="0" fontId="10" fillId="0" borderId="0" xfId="0" quotePrefix="1" applyFont="1" applyProtection="1">
      <protection hidden="1"/>
    </xf>
    <xf numFmtId="2" fontId="15" fillId="0" borderId="22" xfId="0" applyNumberFormat="1" applyFont="1" applyBorder="1" applyAlignment="1">
      <alignment horizontal="center"/>
    </xf>
    <xf numFmtId="0" fontId="5" fillId="0" borderId="18" xfId="0" applyFont="1" applyBorder="1"/>
    <xf numFmtId="16" fontId="0" fillId="2" borderId="4" xfId="0" applyNumberFormat="1" applyFill="1" applyBorder="1" applyAlignment="1">
      <alignment horizontal="center"/>
    </xf>
    <xf numFmtId="0" fontId="40" fillId="0" borderId="0" xfId="0" applyFont="1" applyAlignment="1">
      <alignment horizontal="justify" vertical="center"/>
    </xf>
    <xf numFmtId="15" fontId="8" fillId="0" borderId="2" xfId="0" quotePrefix="1" applyNumberFormat="1" applyFont="1" applyBorder="1" applyAlignment="1">
      <alignment horizontal="center" vertical="center" wrapText="1"/>
    </xf>
    <xf numFmtId="14" fontId="8" fillId="0" borderId="2" xfId="0" quotePrefix="1" applyNumberFormat="1"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wrapText="1"/>
    </xf>
    <xf numFmtId="0" fontId="0" fillId="2" borderId="0" xfId="0" applyFill="1" applyAlignment="1">
      <alignment horizontal="center"/>
    </xf>
    <xf numFmtId="0" fontId="5" fillId="0" borderId="17" xfId="0" applyFont="1" applyBorder="1" applyAlignment="1">
      <alignment horizontal="center" vertical="center"/>
    </xf>
    <xf numFmtId="0" fontId="5" fillId="0" borderId="17" xfId="0" applyFont="1" applyBorder="1" applyAlignment="1">
      <alignment horizontal="center"/>
    </xf>
    <xf numFmtId="0" fontId="5" fillId="0" borderId="27" xfId="0" applyFont="1" applyBorder="1"/>
    <xf numFmtId="0" fontId="5" fillId="0" borderId="25" xfId="0" applyFont="1" applyBorder="1" applyAlignment="1">
      <alignment horizontal="center" vertical="center" wrapText="1"/>
    </xf>
    <xf numFmtId="0" fontId="19" fillId="0" borderId="32" xfId="0" applyFont="1" applyBorder="1" applyAlignment="1">
      <alignment horizontal="center" vertical="center" wrapText="1"/>
    </xf>
    <xf numFmtId="0" fontId="8" fillId="0" borderId="32" xfId="0" applyFont="1" applyBorder="1" applyAlignment="1">
      <alignment horizontal="center" vertical="center" wrapText="1"/>
    </xf>
    <xf numFmtId="17" fontId="19" fillId="0" borderId="31" xfId="0" applyNumberFormat="1" applyFont="1" applyBorder="1" applyAlignment="1">
      <alignment horizontal="center" vertical="center" wrapText="1"/>
    </xf>
    <xf numFmtId="0" fontId="19" fillId="0" borderId="46" xfId="0" applyFont="1" applyBorder="1" applyAlignment="1">
      <alignment horizontal="center" vertical="center" wrapText="1"/>
    </xf>
    <xf numFmtId="0" fontId="19" fillId="0" borderId="3" xfId="0" applyFont="1" applyBorder="1" applyAlignment="1">
      <alignment horizontal="left" vertical="center" wrapText="1"/>
    </xf>
    <xf numFmtId="4" fontId="8" fillId="0" borderId="47" xfId="0" applyNumberFormat="1" applyFont="1" applyBorder="1" applyAlignment="1">
      <alignment horizontal="center" vertical="center" wrapText="1"/>
    </xf>
    <xf numFmtId="17" fontId="19" fillId="0" borderId="3" xfId="0" applyNumberFormat="1" applyFont="1" applyBorder="1" applyAlignment="1">
      <alignment horizontal="center" vertical="center" wrapText="1"/>
    </xf>
    <xf numFmtId="4" fontId="8" fillId="0" borderId="49" xfId="0" applyNumberFormat="1" applyFont="1" applyBorder="1" applyAlignment="1">
      <alignment horizontal="center" vertical="center" wrapText="1"/>
    </xf>
    <xf numFmtId="17" fontId="19" fillId="0" borderId="48" xfId="0" applyNumberFormat="1" applyFont="1" applyBorder="1" applyAlignment="1">
      <alignment horizontal="center" vertical="center" wrapText="1"/>
    </xf>
    <xf numFmtId="0" fontId="5" fillId="0" borderId="0" xfId="0" applyFont="1" applyAlignment="1">
      <alignment horizontal="left"/>
    </xf>
    <xf numFmtId="0" fontId="8" fillId="0" borderId="31" xfId="0" applyFont="1" applyBorder="1" applyAlignment="1">
      <alignment horizontal="center" vertical="center" wrapText="1"/>
    </xf>
    <xf numFmtId="0" fontId="8" fillId="0" borderId="31" xfId="0" applyFont="1" applyBorder="1" applyAlignment="1">
      <alignment horizontal="center" vertical="center"/>
    </xf>
    <xf numFmtId="15" fontId="8" fillId="0" borderId="4" xfId="0" applyNumberFormat="1" applyFont="1" applyBorder="1" applyAlignment="1">
      <alignment horizontal="center"/>
    </xf>
    <xf numFmtId="15" fontId="0" fillId="0" borderId="4" xfId="0" applyNumberFormat="1" applyBorder="1" applyAlignment="1">
      <alignment horizontal="center" wrapText="1"/>
    </xf>
    <xf numFmtId="14" fontId="8" fillId="0" borderId="4" xfId="0" applyNumberFormat="1" applyFont="1" applyBorder="1" applyAlignment="1">
      <alignment horizontal="center"/>
    </xf>
    <xf numFmtId="16" fontId="8" fillId="0" borderId="2" xfId="0" applyNumberFormat="1" applyFont="1" applyBorder="1" applyAlignment="1">
      <alignment horizontal="center" vertical="center" wrapText="1"/>
    </xf>
    <xf numFmtId="0" fontId="4" fillId="0" borderId="18" xfId="0" applyFont="1" applyBorder="1"/>
    <xf numFmtId="0" fontId="3" fillId="0" borderId="18" xfId="0" applyFont="1" applyBorder="1"/>
    <xf numFmtId="0" fontId="19" fillId="0" borderId="50" xfId="0" applyFont="1" applyBorder="1" applyAlignment="1">
      <alignment horizontal="center" vertical="center" wrapText="1"/>
    </xf>
    <xf numFmtId="0" fontId="0" fillId="0" borderId="44" xfId="0" applyBorder="1"/>
    <xf numFmtId="15" fontId="19" fillId="0" borderId="31" xfId="0" applyNumberFormat="1" applyFont="1" applyBorder="1" applyAlignment="1">
      <alignment horizontal="center" vertical="center" wrapText="1"/>
    </xf>
    <xf numFmtId="0" fontId="2" fillId="0" borderId="18" xfId="0" applyFont="1" applyBorder="1"/>
    <xf numFmtId="0" fontId="40" fillId="0" borderId="0" xfId="0" applyFont="1"/>
    <xf numFmtId="0" fontId="31" fillId="7" borderId="0" xfId="0" applyFont="1" applyFill="1" applyAlignment="1">
      <alignment horizontal="left" vertical="top" wrapText="1"/>
    </xf>
    <xf numFmtId="0" fontId="31" fillId="4" borderId="0" xfId="0" applyFont="1" applyFill="1" applyAlignment="1">
      <alignment horizontal="left" vertical="top" wrapText="1"/>
    </xf>
    <xf numFmtId="0" fontId="31" fillId="6" borderId="0" xfId="0" applyFont="1" applyFill="1" applyAlignment="1">
      <alignment horizontal="left" vertical="top" wrapText="1"/>
    </xf>
    <xf numFmtId="0" fontId="31" fillId="8" borderId="0" xfId="0" applyFont="1" applyFill="1" applyAlignment="1">
      <alignment horizontal="left" vertical="top" wrapText="1"/>
    </xf>
    <xf numFmtId="0" fontId="29" fillId="0" borderId="0" xfId="0" applyFont="1" applyAlignment="1" applyProtection="1">
      <alignment horizontal="left" vertical="center"/>
      <protection hidden="1"/>
    </xf>
    <xf numFmtId="0" fontId="6" fillId="0" borderId="42" xfId="0" applyFont="1" applyBorder="1" applyAlignment="1">
      <alignment horizontal="center" vertical="top" wrapText="1"/>
    </xf>
    <xf numFmtId="0" fontId="0" fillId="0" borderId="42" xfId="0" applyBorder="1" applyAlignment="1">
      <alignment horizontal="center" vertical="top" wrapText="1"/>
    </xf>
    <xf numFmtId="0" fontId="28"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7" fillId="0" borderId="0" xfId="0" applyFont="1" applyAlignment="1">
      <alignment horizontal="left" vertical="top"/>
    </xf>
    <xf numFmtId="0" fontId="6" fillId="0" borderId="0" xfId="0" applyFont="1" applyAlignment="1">
      <alignment horizontal="left" wrapText="1"/>
    </xf>
    <xf numFmtId="0" fontId="36" fillId="0" borderId="0" xfId="0" applyFont="1" applyAlignment="1">
      <alignment horizontal="left" wrapText="1"/>
    </xf>
    <xf numFmtId="0" fontId="7" fillId="0" borderId="0" xfId="0" applyFont="1" applyAlignment="1">
      <alignment horizontal="left" wrapText="1"/>
    </xf>
    <xf numFmtId="0" fontId="15" fillId="0" borderId="0" xfId="0" applyFont="1" applyAlignment="1" applyProtection="1">
      <alignment horizontal="center" vertical="center"/>
      <protection hidden="1"/>
    </xf>
    <xf numFmtId="0" fontId="19" fillId="0" borderId="0" xfId="0" applyFont="1" applyAlignment="1" applyProtection="1">
      <alignment horizontal="left" vertical="center"/>
      <protection hidden="1"/>
    </xf>
    <xf numFmtId="0" fontId="0" fillId="0" borderId="0" xfId="0" applyAlignment="1">
      <alignment horizontal="left" vertical="top" wrapText="1"/>
    </xf>
    <xf numFmtId="0" fontId="15" fillId="0" borderId="0" xfId="0" applyFont="1" applyAlignment="1" applyProtection="1">
      <alignment horizontal="center" vertical="center" wrapText="1"/>
      <protection hidden="1"/>
    </xf>
    <xf numFmtId="0" fontId="10" fillId="0" borderId="0" xfId="0" applyFont="1" applyAlignment="1" applyProtection="1">
      <alignment horizontal="center" vertical="center"/>
      <protection hidden="1"/>
    </xf>
    <xf numFmtId="0" fontId="15" fillId="0" borderId="0" xfId="0" applyFont="1" applyAlignment="1">
      <alignment horizontal="center" wrapText="1"/>
    </xf>
    <xf numFmtId="0" fontId="26" fillId="0" borderId="0" xfId="0" applyFont="1" applyAlignment="1">
      <alignment horizontal="center"/>
    </xf>
    <xf numFmtId="0" fontId="15" fillId="0" borderId="0" xfId="0" applyFont="1" applyAlignment="1">
      <alignment horizontal="center"/>
    </xf>
    <xf numFmtId="0" fontId="11" fillId="0" borderId="0" xfId="0" applyFont="1" applyAlignment="1">
      <alignment horizontal="center" wrapText="1"/>
    </xf>
    <xf numFmtId="0" fontId="9" fillId="0" borderId="0" xfId="0" applyFont="1" applyAlignment="1" applyProtection="1">
      <alignment horizontal="left" vertical="center"/>
      <protection hidden="1"/>
    </xf>
    <xf numFmtId="0" fontId="15" fillId="0" borderId="43" xfId="0" applyFont="1" applyBorder="1" applyAlignment="1">
      <alignment horizontal="center" vertical="center" wrapText="1"/>
    </xf>
    <xf numFmtId="0" fontId="15" fillId="0" borderId="44" xfId="0" applyFont="1" applyBorder="1" applyAlignment="1">
      <alignment horizontal="center" vertical="center" wrapText="1"/>
    </xf>
    <xf numFmtId="0" fontId="15" fillId="0" borderId="4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abSelected="1" topLeftCell="A3" zoomScale="120" zoomScaleNormal="120" workbookViewId="0">
      <selection activeCell="B7" sqref="B7:L7"/>
    </sheetView>
  </sheetViews>
  <sheetFormatPr defaultColWidth="9.109375" defaultRowHeight="14.4"/>
  <cols>
    <col min="1" max="16384" width="9.109375" style="358"/>
  </cols>
  <sheetData>
    <row r="1" spans="2:12" ht="15.6">
      <c r="B1" s="356" t="s">
        <v>180</v>
      </c>
      <c r="C1" s="357"/>
      <c r="D1" s="357"/>
      <c r="E1" s="357"/>
      <c r="F1" s="357"/>
      <c r="G1" s="357"/>
      <c r="H1" s="357"/>
      <c r="I1" s="357"/>
      <c r="J1" s="357"/>
      <c r="K1" s="357"/>
    </row>
    <row r="2" spans="2:12" ht="15.6">
      <c r="B2" s="357"/>
      <c r="C2" s="357"/>
      <c r="D2" s="357"/>
      <c r="E2" s="357"/>
      <c r="F2" s="357"/>
      <c r="G2" s="357"/>
      <c r="H2" s="357"/>
      <c r="I2" s="357"/>
      <c r="J2" s="357"/>
      <c r="K2" s="357"/>
    </row>
    <row r="3" spans="2:12" ht="90" customHeight="1">
      <c r="B3" s="400" t="s">
        <v>184</v>
      </c>
      <c r="C3" s="400"/>
      <c r="D3" s="400"/>
      <c r="E3" s="400"/>
      <c r="F3" s="400"/>
      <c r="G3" s="400"/>
      <c r="H3" s="400"/>
      <c r="I3" s="400"/>
      <c r="J3" s="400"/>
      <c r="K3" s="400"/>
      <c r="L3" s="400"/>
    </row>
    <row r="4" spans="2:12" ht="135" customHeight="1">
      <c r="B4" s="401" t="s">
        <v>268</v>
      </c>
      <c r="C4" s="401"/>
      <c r="D4" s="401"/>
      <c r="E4" s="401"/>
      <c r="F4" s="401"/>
      <c r="G4" s="401"/>
      <c r="H4" s="401"/>
      <c r="I4" s="401"/>
      <c r="J4" s="401"/>
      <c r="K4" s="401"/>
      <c r="L4" s="401"/>
    </row>
    <row r="5" spans="2:12" ht="60" customHeight="1">
      <c r="B5" s="402" t="s">
        <v>269</v>
      </c>
      <c r="C5" s="402"/>
      <c r="D5" s="402"/>
      <c r="E5" s="402"/>
      <c r="F5" s="402"/>
      <c r="G5" s="402"/>
      <c r="H5" s="402"/>
      <c r="I5" s="402"/>
      <c r="J5" s="402"/>
      <c r="K5" s="402"/>
      <c r="L5" s="402"/>
    </row>
    <row r="6" spans="2:12" ht="60" customHeight="1">
      <c r="B6" s="402" t="s">
        <v>181</v>
      </c>
      <c r="C6" s="402"/>
      <c r="D6" s="402"/>
      <c r="E6" s="402"/>
      <c r="F6" s="402"/>
      <c r="G6" s="402"/>
      <c r="H6" s="402"/>
      <c r="I6" s="402"/>
      <c r="J6" s="402"/>
      <c r="K6" s="402"/>
      <c r="L6" s="402"/>
    </row>
    <row r="7" spans="2:12" ht="60" customHeight="1">
      <c r="B7" s="399" t="s">
        <v>185</v>
      </c>
      <c r="C7" s="399"/>
      <c r="D7" s="399"/>
      <c r="E7" s="399"/>
      <c r="F7" s="399"/>
      <c r="G7" s="399"/>
      <c r="H7" s="399"/>
      <c r="I7" s="399"/>
      <c r="J7" s="399"/>
      <c r="K7" s="399"/>
      <c r="L7" s="399"/>
    </row>
    <row r="8" spans="2:12" ht="15.6">
      <c r="B8" s="357"/>
      <c r="C8" s="357"/>
      <c r="D8" s="357"/>
      <c r="E8" s="357"/>
      <c r="F8" s="357"/>
      <c r="G8" s="357"/>
      <c r="H8" s="357"/>
      <c r="I8" s="357"/>
      <c r="J8" s="357"/>
      <c r="K8" s="357"/>
    </row>
    <row r="9" spans="2:12" ht="15.6">
      <c r="B9" s="357"/>
      <c r="C9" s="357"/>
      <c r="D9" s="357"/>
      <c r="E9" s="357"/>
      <c r="F9" s="357"/>
      <c r="G9" s="357"/>
      <c r="H9" s="357"/>
      <c r="I9" s="357"/>
      <c r="J9" s="357"/>
      <c r="K9" s="357"/>
    </row>
    <row r="10" spans="2:12" ht="15.6">
      <c r="B10" s="357"/>
      <c r="C10" s="357"/>
      <c r="D10" s="357"/>
      <c r="E10" s="357"/>
      <c r="F10" s="357"/>
      <c r="G10" s="357"/>
      <c r="H10" s="357"/>
      <c r="I10" s="357"/>
      <c r="J10" s="357"/>
      <c r="K10" s="357"/>
    </row>
    <row r="11" spans="2:12" ht="15.6">
      <c r="B11" s="357"/>
      <c r="C11" s="357"/>
      <c r="D11" s="357"/>
      <c r="E11" s="357"/>
      <c r="F11" s="357"/>
      <c r="G11" s="357"/>
      <c r="H11" s="357"/>
      <c r="I11" s="357"/>
      <c r="J11" s="357"/>
      <c r="K11" s="357"/>
    </row>
    <row r="12" spans="2:12" ht="15.6">
      <c r="B12" s="357"/>
      <c r="C12" s="357"/>
      <c r="D12" s="357"/>
      <c r="E12" s="357"/>
      <c r="F12" s="357"/>
      <c r="G12" s="357"/>
      <c r="H12" s="357"/>
      <c r="I12" s="357"/>
      <c r="J12" s="357"/>
      <c r="K12" s="357"/>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topLeftCell="A4" workbookViewId="0">
      <selection activeCell="F10" sqref="F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25</v>
      </c>
      <c r="B4" s="113"/>
      <c r="C4" s="113"/>
    </row>
    <row r="5" spans="1:12">
      <c r="A5" s="113"/>
      <c r="B5" s="113"/>
      <c r="C5" s="113"/>
    </row>
    <row r="6" spans="1:12" ht="15.6">
      <c r="A6" s="414" t="s">
        <v>110</v>
      </c>
      <c r="B6" s="414"/>
      <c r="C6" s="414"/>
      <c r="D6" s="414"/>
      <c r="E6" s="414"/>
      <c r="F6" s="414"/>
      <c r="G6" s="414"/>
      <c r="H6" s="414"/>
      <c r="I6" s="414"/>
    </row>
    <row r="7" spans="1:12" ht="35.25" customHeight="1">
      <c r="A7" s="41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17"/>
      <c r="C7" s="417"/>
      <c r="D7" s="417"/>
      <c r="E7" s="417"/>
      <c r="F7" s="417"/>
      <c r="G7" s="417"/>
      <c r="H7" s="417"/>
      <c r="I7" s="417"/>
    </row>
    <row r="8" spans="1:12" ht="15" thickBot="1">
      <c r="A8" s="60"/>
      <c r="B8" s="60"/>
      <c r="C8" s="60"/>
      <c r="D8" s="60"/>
      <c r="E8" s="60"/>
      <c r="F8" s="60"/>
      <c r="G8" s="60"/>
      <c r="H8" s="60"/>
      <c r="I8" s="60"/>
    </row>
    <row r="9" spans="1:12" ht="29.4" thickBot="1">
      <c r="A9" s="151" t="s">
        <v>55</v>
      </c>
      <c r="B9" s="152" t="s">
        <v>83</v>
      </c>
      <c r="C9" s="152" t="s">
        <v>52</v>
      </c>
      <c r="D9" s="152" t="s">
        <v>57</v>
      </c>
      <c r="E9" s="152" t="s">
        <v>80</v>
      </c>
      <c r="F9" s="153" t="s">
        <v>87</v>
      </c>
      <c r="G9" s="152" t="s">
        <v>58</v>
      </c>
      <c r="H9" s="152" t="s">
        <v>111</v>
      </c>
      <c r="I9" s="154" t="s">
        <v>90</v>
      </c>
      <c r="K9" s="254" t="s">
        <v>108</v>
      </c>
    </row>
    <row r="10" spans="1:12" ht="144">
      <c r="A10" s="157">
        <v>1</v>
      </c>
      <c r="B10" s="142" t="s">
        <v>277</v>
      </c>
      <c r="C10" s="142" t="s">
        <v>280</v>
      </c>
      <c r="D10" s="142" t="s">
        <v>278</v>
      </c>
      <c r="E10" s="142" t="s">
        <v>279</v>
      </c>
      <c r="F10" s="141">
        <v>2021</v>
      </c>
      <c r="G10" s="142"/>
      <c r="H10" s="142">
        <v>7</v>
      </c>
      <c r="I10" s="165">
        <v>10</v>
      </c>
      <c r="K10" s="255">
        <v>10</v>
      </c>
      <c r="L10" s="359" t="s">
        <v>248</v>
      </c>
    </row>
    <row r="11" spans="1:12">
      <c r="A11" s="158">
        <f>A10+1</f>
        <v>2</v>
      </c>
      <c r="B11" s="104"/>
      <c r="C11" s="36"/>
      <c r="D11" s="105"/>
      <c r="E11" s="36"/>
      <c r="F11" s="106"/>
      <c r="G11" s="106"/>
      <c r="H11" s="106"/>
      <c r="I11" s="300"/>
    </row>
    <row r="12" spans="1:12">
      <c r="A12" s="159">
        <f t="shared" ref="A12:A19" si="0">A11+1</f>
        <v>3</v>
      </c>
      <c r="B12" s="160"/>
      <c r="C12" s="161"/>
      <c r="D12" s="105"/>
      <c r="E12" s="161"/>
      <c r="F12" s="150"/>
      <c r="G12" s="161"/>
      <c r="H12" s="150"/>
      <c r="I12" s="300"/>
    </row>
    <row r="13" spans="1:12">
      <c r="A13" s="162">
        <f t="shared" si="0"/>
        <v>4</v>
      </c>
      <c r="B13" s="104"/>
      <c r="C13" s="105"/>
      <c r="D13" s="105"/>
      <c r="E13" s="105"/>
      <c r="F13" s="106"/>
      <c r="G13" s="106"/>
      <c r="H13" s="106"/>
      <c r="I13" s="300"/>
    </row>
    <row r="14" spans="1:12">
      <c r="A14" s="158">
        <f t="shared" si="0"/>
        <v>5</v>
      </c>
      <c r="B14" s="104"/>
      <c r="C14" s="36"/>
      <c r="D14" s="105"/>
      <c r="E14" s="36"/>
      <c r="F14" s="106"/>
      <c r="G14" s="106"/>
      <c r="H14" s="106"/>
      <c r="I14" s="300"/>
    </row>
    <row r="15" spans="1:12">
      <c r="A15" s="162">
        <f t="shared" si="0"/>
        <v>6</v>
      </c>
      <c r="B15" s="104"/>
      <c r="C15" s="105"/>
      <c r="D15" s="105"/>
      <c r="E15" s="105"/>
      <c r="F15" s="106"/>
      <c r="G15" s="106"/>
      <c r="H15" s="106"/>
      <c r="I15" s="300"/>
    </row>
    <row r="16" spans="1:12">
      <c r="A16" s="158">
        <f t="shared" si="0"/>
        <v>7</v>
      </c>
      <c r="B16" s="104"/>
      <c r="C16" s="36"/>
      <c r="D16" s="105"/>
      <c r="E16" s="36"/>
      <c r="F16" s="106"/>
      <c r="G16" s="106"/>
      <c r="H16" s="106"/>
      <c r="I16" s="300"/>
    </row>
    <row r="17" spans="1:9">
      <c r="A17" s="159">
        <f t="shared" si="0"/>
        <v>8</v>
      </c>
      <c r="B17" s="160"/>
      <c r="C17" s="161"/>
      <c r="D17" s="105"/>
      <c r="E17" s="161"/>
      <c r="F17" s="150"/>
      <c r="G17" s="161"/>
      <c r="H17" s="150"/>
      <c r="I17" s="300"/>
    </row>
    <row r="18" spans="1:9">
      <c r="A18" s="162">
        <f t="shared" si="0"/>
        <v>9</v>
      </c>
      <c r="B18" s="104"/>
      <c r="C18" s="105"/>
      <c r="D18" s="105"/>
      <c r="E18" s="105"/>
      <c r="F18" s="106"/>
      <c r="G18" s="106"/>
      <c r="H18" s="106"/>
      <c r="I18" s="300"/>
    </row>
    <row r="19" spans="1:9" ht="15" thickBot="1">
      <c r="A19" s="115">
        <f t="shared" si="0"/>
        <v>10</v>
      </c>
      <c r="B19" s="109"/>
      <c r="C19" s="110"/>
      <c r="D19" s="148"/>
      <c r="E19" s="163"/>
      <c r="F19" s="163"/>
      <c r="G19" s="164"/>
      <c r="H19" s="164"/>
      <c r="I19" s="309"/>
    </row>
    <row r="20" spans="1:9" ht="16.2" thickBot="1">
      <c r="A20" s="346"/>
      <c r="H20" s="116" t="str">
        <f>"Total "&amp;LEFT(A7,2)</f>
        <v>Total I5</v>
      </c>
      <c r="I20" s="156">
        <f>SUM(I10:I19)</f>
        <v>10</v>
      </c>
    </row>
    <row r="21" spans="1:9" ht="15.6">
      <c r="A21" s="45"/>
    </row>
    <row r="22" spans="1:9"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topLeftCell="A5" workbookViewId="0">
      <selection activeCell="C10" sqref="C10:C11"/>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25</v>
      </c>
      <c r="B4" s="113"/>
      <c r="C4" s="113"/>
    </row>
    <row r="5" spans="1:12">
      <c r="A5" s="113"/>
      <c r="B5" s="113"/>
      <c r="C5" s="113"/>
    </row>
    <row r="6" spans="1:12" ht="15.6">
      <c r="A6" s="414" t="s">
        <v>110</v>
      </c>
      <c r="B6" s="414"/>
      <c r="C6" s="414"/>
      <c r="D6" s="414"/>
      <c r="E6" s="414"/>
      <c r="F6" s="414"/>
      <c r="G6" s="414"/>
      <c r="H6" s="414"/>
      <c r="I6" s="414"/>
    </row>
    <row r="7" spans="1:12" ht="15.6">
      <c r="A7" s="417" t="str">
        <f>'Descriere indicatori'!B9&amp;". "&amp;'Descriere indicatori'!C9</f>
        <v xml:space="preserve">I6. Articole in extenso în reviste ştiinţifice indexate ERIH şi clasificate în categoria NAT </v>
      </c>
      <c r="B7" s="417"/>
      <c r="C7" s="417"/>
      <c r="D7" s="417"/>
      <c r="E7" s="417"/>
      <c r="F7" s="417"/>
      <c r="G7" s="417"/>
      <c r="H7" s="417"/>
      <c r="I7" s="417"/>
    </row>
    <row r="8" spans="1:12" ht="15" thickBot="1">
      <c r="A8" s="64"/>
      <c r="B8" s="64"/>
      <c r="C8" s="64"/>
      <c r="D8" s="64"/>
      <c r="E8" s="64"/>
      <c r="F8" s="64"/>
      <c r="G8" s="64"/>
      <c r="H8" s="64"/>
      <c r="I8" s="64"/>
    </row>
    <row r="9" spans="1:12" ht="29.4" thickBot="1">
      <c r="A9" s="151" t="s">
        <v>55</v>
      </c>
      <c r="B9" s="152" t="s">
        <v>83</v>
      </c>
      <c r="C9" s="152" t="s">
        <v>52</v>
      </c>
      <c r="D9" s="152" t="s">
        <v>57</v>
      </c>
      <c r="E9" s="152" t="s">
        <v>80</v>
      </c>
      <c r="F9" s="153" t="s">
        <v>87</v>
      </c>
      <c r="G9" s="152" t="s">
        <v>58</v>
      </c>
      <c r="H9" s="152" t="s">
        <v>111</v>
      </c>
      <c r="I9" s="154" t="s">
        <v>90</v>
      </c>
      <c r="K9" s="254" t="s">
        <v>108</v>
      </c>
    </row>
    <row r="10" spans="1:12">
      <c r="A10" s="167">
        <v>1</v>
      </c>
      <c r="B10" s="99"/>
      <c r="C10" s="99" t="s">
        <v>529</v>
      </c>
      <c r="D10" s="99"/>
      <c r="E10" s="100"/>
      <c r="F10" s="101"/>
      <c r="G10" s="101"/>
      <c r="H10" s="101"/>
      <c r="I10" s="305"/>
      <c r="K10" s="255">
        <v>5</v>
      </c>
      <c r="L10" s="359" t="s">
        <v>248</v>
      </c>
    </row>
    <row r="11" spans="1:12">
      <c r="A11" s="168">
        <f>A10+1</f>
        <v>2</v>
      </c>
      <c r="B11" s="103"/>
      <c r="C11" s="104"/>
      <c r="D11" s="103"/>
      <c r="E11" s="105"/>
      <c r="F11" s="106"/>
      <c r="G11" s="107"/>
      <c r="H11" s="107"/>
      <c r="I11" s="300"/>
    </row>
    <row r="12" spans="1:12">
      <c r="A12" s="168">
        <f t="shared" ref="A12:A19" si="0">A11+1</f>
        <v>3</v>
      </c>
      <c r="B12" s="104"/>
      <c r="C12" s="104"/>
      <c r="D12" s="104"/>
      <c r="E12" s="105"/>
      <c r="F12" s="106"/>
      <c r="G12" s="107"/>
      <c r="H12" s="107"/>
      <c r="I12" s="300"/>
    </row>
    <row r="13" spans="1:12">
      <c r="A13" s="168">
        <f t="shared" si="0"/>
        <v>4</v>
      </c>
      <c r="B13" s="104"/>
      <c r="C13" s="104"/>
      <c r="D13" s="104"/>
      <c r="E13" s="105"/>
      <c r="F13" s="106"/>
      <c r="G13" s="106"/>
      <c r="H13" s="106"/>
      <c r="I13" s="300"/>
    </row>
    <row r="14" spans="1:12">
      <c r="A14" s="168">
        <f t="shared" si="0"/>
        <v>5</v>
      </c>
      <c r="B14" s="104"/>
      <c r="C14" s="104"/>
      <c r="D14" s="104"/>
      <c r="E14" s="105"/>
      <c r="F14" s="106"/>
      <c r="G14" s="106"/>
      <c r="H14" s="106"/>
      <c r="I14" s="300"/>
    </row>
    <row r="15" spans="1:12">
      <c r="A15" s="168">
        <f t="shared" si="0"/>
        <v>6</v>
      </c>
      <c r="B15" s="104"/>
      <c r="C15" s="104"/>
      <c r="D15" s="104"/>
      <c r="E15" s="105"/>
      <c r="F15" s="106"/>
      <c r="G15" s="106"/>
      <c r="H15" s="106"/>
      <c r="I15" s="300"/>
    </row>
    <row r="16" spans="1:12">
      <c r="A16" s="168">
        <f t="shared" si="0"/>
        <v>7</v>
      </c>
      <c r="B16" s="104"/>
      <c r="C16" s="104"/>
      <c r="D16" s="104"/>
      <c r="E16" s="105"/>
      <c r="F16" s="106"/>
      <c r="G16" s="106"/>
      <c r="H16" s="106"/>
      <c r="I16" s="300"/>
    </row>
    <row r="17" spans="1:9">
      <c r="A17" s="168">
        <f t="shared" si="0"/>
        <v>8</v>
      </c>
      <c r="B17" s="104"/>
      <c r="C17" s="104"/>
      <c r="D17" s="104"/>
      <c r="E17" s="105"/>
      <c r="F17" s="106"/>
      <c r="G17" s="106"/>
      <c r="H17" s="106"/>
      <c r="I17" s="300"/>
    </row>
    <row r="18" spans="1:9">
      <c r="A18" s="168">
        <f t="shared" si="0"/>
        <v>9</v>
      </c>
      <c r="B18" s="104"/>
      <c r="C18" s="104"/>
      <c r="D18" s="104"/>
      <c r="E18" s="105"/>
      <c r="F18" s="106"/>
      <c r="G18" s="106"/>
      <c r="H18" s="106"/>
      <c r="I18" s="300"/>
    </row>
    <row r="19" spans="1:9" ht="15" thickBot="1">
      <c r="A19" s="169">
        <f t="shared" si="0"/>
        <v>10</v>
      </c>
      <c r="B19" s="109"/>
      <c r="C19" s="109"/>
      <c r="D19" s="109"/>
      <c r="E19" s="110"/>
      <c r="F19" s="111"/>
      <c r="G19" s="111"/>
      <c r="H19" s="111"/>
      <c r="I19" s="301"/>
    </row>
    <row r="20" spans="1:9" ht="15" thickBot="1">
      <c r="A20" s="345"/>
      <c r="B20" s="113"/>
      <c r="C20" s="113"/>
      <c r="D20" s="113"/>
      <c r="E20" s="113"/>
      <c r="F20" s="113"/>
      <c r="G20" s="113"/>
      <c r="H20" s="116" t="str">
        <f>"Total "&amp;LEFT(A7,2)</f>
        <v>Total I6</v>
      </c>
      <c r="I20" s="117">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D10" sqref="D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ht="15.6">
      <c r="A1" s="251" t="str">
        <f>'Date initiale'!C3</f>
        <v>Universitatea de Arhitectură și Urbanism "Ion Mincu" București</v>
      </c>
      <c r="B1" s="251"/>
      <c r="C1" s="251"/>
      <c r="D1" s="6"/>
      <c r="E1" s="6"/>
      <c r="F1" s="6"/>
      <c r="G1" s="6"/>
      <c r="H1" s="6"/>
      <c r="I1" s="6"/>
      <c r="J1" s="6"/>
    </row>
    <row r="2" spans="1:12" ht="15.6">
      <c r="A2" s="251" t="str">
        <f>'Date initiale'!B4&amp;" "&amp;'Date initiale'!C4</f>
        <v>Facultatea ARHITECTURA</v>
      </c>
      <c r="B2" s="251"/>
      <c r="C2" s="251"/>
      <c r="D2" s="6"/>
      <c r="E2" s="6"/>
      <c r="F2" s="6"/>
      <c r="G2" s="6"/>
      <c r="H2" s="6"/>
      <c r="I2" s="6"/>
      <c r="J2" s="6"/>
    </row>
    <row r="3" spans="1:12" ht="15.6">
      <c r="A3" s="251" t="str">
        <f>'Date initiale'!B5&amp;" "&amp;'Date initiale'!C5</f>
        <v>Departamentul BAZELE PROIECTĂRII DE ARHITECTURĂ</v>
      </c>
      <c r="B3" s="251"/>
      <c r="C3" s="251"/>
      <c r="D3" s="6"/>
      <c r="E3" s="6"/>
      <c r="F3" s="6"/>
      <c r="G3" s="6"/>
      <c r="H3" s="6"/>
      <c r="I3" s="6"/>
      <c r="J3" s="6"/>
    </row>
    <row r="4" spans="1:12" ht="15.6">
      <c r="A4" s="253" t="str">
        <f>'Date initiale'!C6&amp;", "&amp;'Date initiale'!C7</f>
        <v>LASCU TANA - NICOLETA, 25</v>
      </c>
      <c r="B4" s="253"/>
      <c r="C4" s="253"/>
      <c r="D4" s="6"/>
      <c r="E4" s="6"/>
      <c r="F4" s="6"/>
      <c r="G4" s="6"/>
      <c r="H4" s="6"/>
      <c r="I4" s="6"/>
      <c r="J4" s="6"/>
    </row>
    <row r="5" spans="1:12" ht="15.6">
      <c r="A5" s="253"/>
      <c r="B5" s="253"/>
      <c r="C5" s="253"/>
      <c r="D5" s="6"/>
      <c r="E5" s="6"/>
      <c r="F5" s="6"/>
      <c r="G5" s="6"/>
      <c r="H5" s="6"/>
      <c r="I5" s="6"/>
      <c r="J5" s="6"/>
    </row>
    <row r="6" spans="1:12" ht="15.6">
      <c r="A6" s="418" t="s">
        <v>110</v>
      </c>
      <c r="B6" s="418"/>
      <c r="C6" s="418"/>
      <c r="D6" s="418"/>
      <c r="E6" s="418"/>
      <c r="F6" s="418"/>
      <c r="G6" s="418"/>
      <c r="H6" s="418"/>
      <c r="I6" s="418"/>
      <c r="J6" s="6"/>
    </row>
    <row r="7" spans="1:12" ht="15.6">
      <c r="A7" s="417" t="str">
        <f>'Descriere indicatori'!B10&amp;". "&amp;'Descriere indicatori'!C10</f>
        <v xml:space="preserve">I7. Articole in extenso în reviste ştiinţifice recunoscute în domenii conexe* </v>
      </c>
      <c r="B7" s="417"/>
      <c r="C7" s="417"/>
      <c r="D7" s="417"/>
      <c r="E7" s="417"/>
      <c r="F7" s="417"/>
      <c r="G7" s="417"/>
      <c r="H7" s="417"/>
      <c r="I7" s="417"/>
      <c r="J7" s="6"/>
    </row>
    <row r="8" spans="1:12" ht="16.2" thickBot="1">
      <c r="A8" s="166"/>
      <c r="B8" s="166"/>
      <c r="C8" s="166"/>
      <c r="D8" s="166"/>
      <c r="E8" s="166"/>
      <c r="F8" s="166"/>
      <c r="G8" s="166"/>
      <c r="H8" s="166"/>
      <c r="I8" s="166"/>
      <c r="J8" s="6"/>
    </row>
    <row r="9" spans="1:12" ht="29.4" thickBot="1">
      <c r="A9" s="151" t="s">
        <v>55</v>
      </c>
      <c r="B9" s="152" t="s">
        <v>83</v>
      </c>
      <c r="C9" s="152" t="s">
        <v>52</v>
      </c>
      <c r="D9" s="152" t="s">
        <v>57</v>
      </c>
      <c r="E9" s="152" t="s">
        <v>80</v>
      </c>
      <c r="F9" s="153" t="s">
        <v>87</v>
      </c>
      <c r="G9" s="152" t="s">
        <v>58</v>
      </c>
      <c r="H9" s="152" t="s">
        <v>111</v>
      </c>
      <c r="I9" s="154" t="s">
        <v>90</v>
      </c>
      <c r="J9" s="6"/>
      <c r="K9" s="254" t="s">
        <v>108</v>
      </c>
    </row>
    <row r="10" spans="1:12" ht="72">
      <c r="A10" s="171">
        <v>1</v>
      </c>
      <c r="B10" s="172" t="s">
        <v>307</v>
      </c>
      <c r="C10" s="140" t="s">
        <v>494</v>
      </c>
      <c r="D10" s="140" t="s">
        <v>517</v>
      </c>
      <c r="E10" s="140" t="s">
        <v>492</v>
      </c>
      <c r="F10" s="141">
        <v>2023</v>
      </c>
      <c r="G10" s="140" t="s">
        <v>493</v>
      </c>
      <c r="H10" s="173">
        <v>4</v>
      </c>
      <c r="I10" s="305">
        <v>5</v>
      </c>
      <c r="J10" s="6"/>
      <c r="K10" s="255">
        <v>5</v>
      </c>
      <c r="L10" s="359" t="s">
        <v>248</v>
      </c>
    </row>
    <row r="11" spans="1:12" ht="15.6">
      <c r="A11" s="144">
        <f>A10+1</f>
        <v>2</v>
      </c>
      <c r="B11" s="135"/>
      <c r="C11" s="135"/>
      <c r="D11" s="135"/>
      <c r="E11" s="36"/>
      <c r="F11" s="107"/>
      <c r="G11" s="107"/>
      <c r="H11" s="107"/>
      <c r="I11" s="300"/>
      <c r="J11" s="42"/>
    </row>
    <row r="12" spans="1:12" ht="15.6">
      <c r="A12" s="144">
        <f t="shared" ref="A12:A19" si="0">A11+1</f>
        <v>3</v>
      </c>
      <c r="B12" s="135"/>
      <c r="C12" s="105"/>
      <c r="D12" s="135"/>
      <c r="E12" s="174"/>
      <c r="F12" s="106"/>
      <c r="G12" s="107"/>
      <c r="H12" s="107"/>
      <c r="I12" s="300"/>
      <c r="J12" s="42"/>
    </row>
    <row r="13" spans="1:12" ht="15.6">
      <c r="A13" s="144">
        <f t="shared" si="0"/>
        <v>4</v>
      </c>
      <c r="B13" s="105"/>
      <c r="C13" s="105"/>
      <c r="D13" s="105"/>
      <c r="E13" s="174"/>
      <c r="F13" s="106"/>
      <c r="G13" s="107"/>
      <c r="H13" s="107"/>
      <c r="I13" s="300"/>
      <c r="J13" s="6"/>
    </row>
    <row r="14" spans="1:12" ht="15.6">
      <c r="A14" s="144">
        <f t="shared" si="0"/>
        <v>5</v>
      </c>
      <c r="B14" s="105"/>
      <c r="C14" s="105"/>
      <c r="D14" s="105"/>
      <c r="E14" s="174"/>
      <c r="F14" s="106"/>
      <c r="G14" s="106"/>
      <c r="H14" s="106"/>
      <c r="I14" s="300"/>
      <c r="J14" s="6"/>
    </row>
    <row r="15" spans="1:12" ht="15.6">
      <c r="A15" s="144">
        <f t="shared" si="0"/>
        <v>6</v>
      </c>
      <c r="B15" s="105"/>
      <c r="C15" s="105"/>
      <c r="D15" s="105"/>
      <c r="E15" s="174"/>
      <c r="F15" s="106"/>
      <c r="G15" s="106"/>
      <c r="H15" s="106"/>
      <c r="I15" s="300"/>
      <c r="J15" s="6"/>
    </row>
    <row r="16" spans="1:12" ht="15.6">
      <c r="A16" s="144">
        <f t="shared" si="0"/>
        <v>7</v>
      </c>
      <c r="B16" s="105"/>
      <c r="C16" s="105"/>
      <c r="D16" s="105"/>
      <c r="E16" s="36"/>
      <c r="F16" s="106"/>
      <c r="G16" s="106"/>
      <c r="H16" s="106"/>
      <c r="I16" s="300"/>
      <c r="J16" s="6"/>
    </row>
    <row r="17" spans="1:10" ht="15.6">
      <c r="A17" s="144">
        <f t="shared" si="0"/>
        <v>8</v>
      </c>
      <c r="B17" s="105"/>
      <c r="C17" s="105"/>
      <c r="D17" s="105"/>
      <c r="E17" s="174"/>
      <c r="F17" s="106"/>
      <c r="G17" s="106"/>
      <c r="H17" s="106"/>
      <c r="I17" s="300"/>
      <c r="J17" s="6"/>
    </row>
    <row r="18" spans="1:10" ht="15.6">
      <c r="A18" s="144">
        <f t="shared" si="0"/>
        <v>9</v>
      </c>
      <c r="B18" s="36"/>
      <c r="C18" s="175"/>
      <c r="D18" s="105"/>
      <c r="E18" s="174"/>
      <c r="F18" s="174"/>
      <c r="G18" s="174"/>
      <c r="H18" s="174"/>
      <c r="I18" s="310"/>
      <c r="J18" s="6"/>
    </row>
    <row r="19" spans="1:10" ht="16.2" thickBot="1">
      <c r="A19" s="170">
        <f t="shared" si="0"/>
        <v>10</v>
      </c>
      <c r="B19" s="110"/>
      <c r="C19" s="110"/>
      <c r="D19" s="110"/>
      <c r="E19" s="176"/>
      <c r="F19" s="111"/>
      <c r="G19" s="111"/>
      <c r="H19" s="111"/>
      <c r="I19" s="301"/>
      <c r="J19" s="6"/>
    </row>
    <row r="20" spans="1:10" ht="16.2" thickBot="1">
      <c r="A20" s="344"/>
      <c r="B20" s="113"/>
      <c r="C20" s="113"/>
      <c r="D20" s="113"/>
      <c r="E20" s="113"/>
      <c r="F20" s="113"/>
      <c r="G20" s="113"/>
      <c r="H20" s="116" t="str">
        <f>"Total "&amp;LEFT(A7,2)</f>
        <v>Total I7</v>
      </c>
      <c r="I20" s="117">
        <f>SUM(I10:I19)</f>
        <v>5</v>
      </c>
      <c r="J20" s="6"/>
    </row>
    <row r="21" spans="1:10">
      <c r="A21" s="38"/>
      <c r="B21" s="38"/>
      <c r="C21" s="38"/>
      <c r="D21" s="38"/>
      <c r="E21" s="38"/>
      <c r="F21" s="38"/>
      <c r="G21" s="38"/>
      <c r="H21" s="38"/>
      <c r="I21" s="39"/>
    </row>
    <row r="22" spans="1:10"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row r="23" spans="1:10">
      <c r="A23" s="38"/>
    </row>
    <row r="24" spans="1:10">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H10" sqref="H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25</v>
      </c>
      <c r="B4" s="113"/>
      <c r="C4" s="113"/>
    </row>
    <row r="5" spans="1:12">
      <c r="A5" s="113"/>
      <c r="B5" s="113"/>
      <c r="C5" s="113"/>
    </row>
    <row r="6" spans="1:12" ht="15.6">
      <c r="A6" s="414" t="s">
        <v>110</v>
      </c>
      <c r="B6" s="414"/>
      <c r="C6" s="414"/>
      <c r="D6" s="414"/>
      <c r="E6" s="414"/>
      <c r="F6" s="414"/>
      <c r="G6" s="414"/>
      <c r="H6" s="414"/>
      <c r="I6" s="414"/>
    </row>
    <row r="7" spans="1:12" ht="15.6">
      <c r="A7" s="417" t="str">
        <f>'Descriere indicatori'!B11&amp;". "&amp;'Descriere indicatori'!C11</f>
        <v xml:space="preserve">I8. Studii in extenso apărute în volume colective publicate la edituri de prestigiu internaţional* </v>
      </c>
      <c r="B7" s="417"/>
      <c r="C7" s="417"/>
      <c r="D7" s="417"/>
      <c r="E7" s="417"/>
      <c r="F7" s="417"/>
      <c r="G7" s="417"/>
      <c r="H7" s="417"/>
      <c r="I7" s="417"/>
    </row>
    <row r="8" spans="1:12" ht="15" thickBot="1">
      <c r="A8" s="64"/>
      <c r="B8" s="64"/>
      <c r="C8" s="64"/>
      <c r="D8" s="64"/>
      <c r="E8" s="64"/>
      <c r="F8" s="64"/>
      <c r="G8" s="64"/>
      <c r="H8" s="64"/>
      <c r="I8" s="64"/>
    </row>
    <row r="9" spans="1:12" ht="29.4" thickBot="1">
      <c r="A9" s="151" t="s">
        <v>55</v>
      </c>
      <c r="B9" s="152" t="s">
        <v>83</v>
      </c>
      <c r="C9" s="152" t="s">
        <v>52</v>
      </c>
      <c r="D9" s="152" t="s">
        <v>57</v>
      </c>
      <c r="E9" s="152" t="s">
        <v>80</v>
      </c>
      <c r="F9" s="153" t="s">
        <v>87</v>
      </c>
      <c r="G9" s="152" t="s">
        <v>58</v>
      </c>
      <c r="H9" s="152" t="s">
        <v>111</v>
      </c>
      <c r="I9" s="154" t="s">
        <v>90</v>
      </c>
      <c r="K9" s="254" t="s">
        <v>108</v>
      </c>
    </row>
    <row r="10" spans="1:12" ht="172.8">
      <c r="A10" s="98">
        <v>1</v>
      </c>
      <c r="B10" s="99" t="s">
        <v>488</v>
      </c>
      <c r="C10" s="99" t="s">
        <v>489</v>
      </c>
      <c r="D10" s="99" t="s">
        <v>490</v>
      </c>
      <c r="E10" s="100" t="s">
        <v>491</v>
      </c>
      <c r="F10" s="101">
        <v>2022</v>
      </c>
      <c r="G10" s="101">
        <v>1</v>
      </c>
      <c r="H10" s="101">
        <v>6</v>
      </c>
      <c r="I10" s="305">
        <v>5</v>
      </c>
      <c r="K10" s="255">
        <v>10</v>
      </c>
      <c r="L10" s="359" t="s">
        <v>249</v>
      </c>
    </row>
    <row r="11" spans="1:12">
      <c r="A11" s="162">
        <f>A10+1</f>
        <v>2</v>
      </c>
      <c r="B11" s="160"/>
      <c r="C11" s="104"/>
      <c r="D11" s="160"/>
      <c r="E11" s="105"/>
      <c r="F11" s="106"/>
      <c r="G11" s="106"/>
      <c r="H11" s="106"/>
      <c r="I11" s="300"/>
    </row>
    <row r="12" spans="1:12">
      <c r="A12" s="162">
        <f t="shared" ref="A12:A18" si="0">A11+1</f>
        <v>3</v>
      </c>
      <c r="B12" s="104"/>
      <c r="C12" s="104"/>
      <c r="D12" s="104"/>
      <c r="E12" s="105"/>
      <c r="F12" s="106"/>
      <c r="G12" s="106"/>
      <c r="H12" s="106"/>
      <c r="I12" s="300"/>
    </row>
    <row r="13" spans="1:12">
      <c r="A13" s="162">
        <f t="shared" si="0"/>
        <v>4</v>
      </c>
      <c r="B13" s="104"/>
      <c r="C13" s="104"/>
      <c r="D13" s="104"/>
      <c r="E13" s="105"/>
      <c r="F13" s="106"/>
      <c r="G13" s="106"/>
      <c r="H13" s="106"/>
      <c r="I13" s="300"/>
    </row>
    <row r="14" spans="1:12">
      <c r="A14" s="162">
        <f t="shared" si="0"/>
        <v>5</v>
      </c>
      <c r="B14" s="104"/>
      <c r="C14" s="104"/>
      <c r="D14" s="104"/>
      <c r="E14" s="105"/>
      <c r="F14" s="106"/>
      <c r="G14" s="106"/>
      <c r="H14" s="106"/>
      <c r="I14" s="300"/>
    </row>
    <row r="15" spans="1:12">
      <c r="A15" s="162">
        <f t="shared" si="0"/>
        <v>6</v>
      </c>
      <c r="B15" s="104"/>
      <c r="C15" s="104"/>
      <c r="D15" s="104"/>
      <c r="E15" s="105"/>
      <c r="F15" s="106"/>
      <c r="G15" s="106"/>
      <c r="H15" s="106"/>
      <c r="I15" s="300"/>
    </row>
    <row r="16" spans="1:12">
      <c r="A16" s="162">
        <f t="shared" si="0"/>
        <v>7</v>
      </c>
      <c r="B16" s="104"/>
      <c r="C16" s="104"/>
      <c r="D16" s="104"/>
      <c r="E16" s="105"/>
      <c r="F16" s="106"/>
      <c r="G16" s="106"/>
      <c r="H16" s="106"/>
      <c r="I16" s="300"/>
    </row>
    <row r="17" spans="1:10">
      <c r="A17" s="162">
        <f t="shared" si="0"/>
        <v>8</v>
      </c>
      <c r="B17" s="104"/>
      <c r="C17" s="104"/>
      <c r="D17" s="104"/>
      <c r="E17" s="105"/>
      <c r="F17" s="106"/>
      <c r="G17" s="106"/>
      <c r="H17" s="106"/>
      <c r="I17" s="300"/>
    </row>
    <row r="18" spans="1:10">
      <c r="A18" s="162">
        <f t="shared" si="0"/>
        <v>9</v>
      </c>
      <c r="B18" s="104"/>
      <c r="C18" s="104"/>
      <c r="D18" s="104"/>
      <c r="E18" s="105"/>
      <c r="F18" s="106"/>
      <c r="G18" s="106"/>
      <c r="H18" s="106"/>
      <c r="I18" s="300"/>
    </row>
    <row r="19" spans="1:10" ht="15" thickBot="1">
      <c r="A19" s="115">
        <f>A18+1</f>
        <v>10</v>
      </c>
      <c r="B19" s="109"/>
      <c r="C19" s="109"/>
      <c r="D19" s="109"/>
      <c r="E19" s="110"/>
      <c r="F19" s="111"/>
      <c r="G19" s="111"/>
      <c r="H19" s="111"/>
      <c r="I19" s="301"/>
    </row>
    <row r="20" spans="1:10" ht="16.2" thickBot="1">
      <c r="A20" s="344"/>
      <c r="B20" s="113"/>
      <c r="C20" s="113"/>
      <c r="D20" s="113"/>
      <c r="E20" s="113"/>
      <c r="F20" s="113"/>
      <c r="G20" s="113"/>
      <c r="H20" s="116" t="str">
        <f>"Total "&amp;LEFT(A7,2)</f>
        <v>Total I8</v>
      </c>
      <c r="I20" s="117">
        <f>SUM(I10:I19)</f>
        <v>5</v>
      </c>
      <c r="J20" s="6"/>
    </row>
    <row r="22" spans="1:10"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topLeftCell="B10" workbookViewId="0">
      <selection activeCell="G11" sqref="G11"/>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10"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25</v>
      </c>
      <c r="B4" s="113"/>
      <c r="C4" s="113"/>
    </row>
    <row r="5" spans="1:12">
      <c r="A5" s="113"/>
      <c r="B5" s="113"/>
      <c r="C5" s="113"/>
    </row>
    <row r="6" spans="1:12" ht="15.6">
      <c r="A6" s="414" t="s">
        <v>110</v>
      </c>
      <c r="B6" s="414"/>
      <c r="C6" s="414"/>
      <c r="D6" s="414"/>
      <c r="E6" s="414"/>
      <c r="F6" s="414"/>
      <c r="G6" s="414"/>
      <c r="H6" s="414"/>
      <c r="I6" s="414"/>
    </row>
    <row r="7" spans="1:12" ht="15.75" customHeight="1">
      <c r="A7" s="417" t="str">
        <f>'Descriere indicatori'!B12&amp;". "&amp;'Descriere indicatori'!C12</f>
        <v xml:space="preserve">I9. Studii in extenso apărute în volume colective publicate la edituri de prestigiu naţional* </v>
      </c>
      <c r="B7" s="417"/>
      <c r="C7" s="417"/>
      <c r="D7" s="417"/>
      <c r="E7" s="417"/>
      <c r="F7" s="417"/>
      <c r="G7" s="417"/>
      <c r="H7" s="417"/>
      <c r="I7" s="417"/>
      <c r="J7" s="178"/>
    </row>
    <row r="8" spans="1:12" ht="16.2" thickBot="1">
      <c r="A8" s="51"/>
      <c r="B8" s="51"/>
      <c r="C8" s="51"/>
      <c r="D8" s="51"/>
      <c r="E8" s="51"/>
      <c r="F8" s="51"/>
      <c r="G8" s="64"/>
      <c r="H8" s="51"/>
      <c r="I8" s="51"/>
      <c r="J8" s="51"/>
    </row>
    <row r="9" spans="1:12" ht="29.4" thickBot="1">
      <c r="A9" s="151" t="s">
        <v>55</v>
      </c>
      <c r="B9" s="152" t="s">
        <v>83</v>
      </c>
      <c r="C9" s="152" t="s">
        <v>56</v>
      </c>
      <c r="D9" s="152" t="s">
        <v>57</v>
      </c>
      <c r="E9" s="152" t="s">
        <v>80</v>
      </c>
      <c r="F9" s="153" t="s">
        <v>87</v>
      </c>
      <c r="G9" s="152" t="s">
        <v>58</v>
      </c>
      <c r="H9" s="152" t="s">
        <v>111</v>
      </c>
      <c r="I9" s="154" t="s">
        <v>90</v>
      </c>
      <c r="K9" s="254" t="s">
        <v>108</v>
      </c>
    </row>
    <row r="10" spans="1:12" ht="57.6">
      <c r="A10" s="157">
        <v>1</v>
      </c>
      <c r="B10" s="172" t="s">
        <v>530</v>
      </c>
      <c r="C10" s="172" t="s">
        <v>282</v>
      </c>
      <c r="D10" s="172" t="s">
        <v>283</v>
      </c>
      <c r="E10" s="140" t="s">
        <v>284</v>
      </c>
      <c r="F10" s="141">
        <v>2014</v>
      </c>
      <c r="G10" s="101">
        <v>6</v>
      </c>
      <c r="H10" s="141">
        <v>8</v>
      </c>
      <c r="I10" s="305">
        <v>7</v>
      </c>
      <c r="K10" s="255">
        <v>7</v>
      </c>
      <c r="L10" s="359" t="s">
        <v>249</v>
      </c>
    </row>
    <row r="11" spans="1:12" ht="57.6">
      <c r="A11" s="179">
        <f>A10+1</f>
        <v>2</v>
      </c>
      <c r="B11" s="160" t="s">
        <v>285</v>
      </c>
      <c r="C11" s="160" t="s">
        <v>531</v>
      </c>
      <c r="D11" s="160" t="s">
        <v>532</v>
      </c>
      <c r="E11" s="174" t="s">
        <v>286</v>
      </c>
      <c r="F11" s="106">
        <v>2017</v>
      </c>
      <c r="G11" s="106">
        <v>9</v>
      </c>
      <c r="H11" s="106">
        <v>20</v>
      </c>
      <c r="I11" s="300">
        <v>7</v>
      </c>
    </row>
    <row r="12" spans="1:12">
      <c r="A12" s="179">
        <f t="shared" ref="A12:A19" si="0">A11+1</f>
        <v>3</v>
      </c>
      <c r="B12" s="160"/>
      <c r="C12" s="104"/>
      <c r="D12" s="160" t="s">
        <v>495</v>
      </c>
      <c r="E12" s="174"/>
      <c r="F12" s="106"/>
      <c r="G12" s="106"/>
      <c r="H12" s="300"/>
    </row>
    <row r="13" spans="1:12" ht="28.8">
      <c r="A13" s="179">
        <f t="shared" si="0"/>
        <v>4</v>
      </c>
      <c r="B13" s="160"/>
      <c r="C13" s="104" t="s">
        <v>496</v>
      </c>
      <c r="D13" s="160"/>
      <c r="E13" s="174"/>
      <c r="F13" s="106"/>
      <c r="G13" s="106"/>
      <c r="H13" s="106"/>
      <c r="I13" s="300"/>
    </row>
    <row r="14" spans="1:12">
      <c r="A14" s="179">
        <f t="shared" si="0"/>
        <v>5</v>
      </c>
      <c r="B14" s="180"/>
      <c r="C14" s="180"/>
      <c r="D14" s="180"/>
      <c r="E14" s="180"/>
      <c r="F14" s="180"/>
      <c r="G14" s="106"/>
      <c r="H14" s="180"/>
      <c r="I14" s="311"/>
    </row>
    <row r="15" spans="1:12">
      <c r="A15" s="179">
        <f t="shared" si="0"/>
        <v>6</v>
      </c>
      <c r="B15" s="180"/>
      <c r="C15" s="180"/>
      <c r="D15" s="180"/>
      <c r="E15" s="180"/>
      <c r="F15" s="180"/>
      <c r="G15" s="106"/>
      <c r="H15" s="180"/>
      <c r="I15" s="311"/>
    </row>
    <row r="16" spans="1:12">
      <c r="A16" s="179">
        <f t="shared" si="0"/>
        <v>7</v>
      </c>
      <c r="B16" s="180"/>
      <c r="C16" s="180"/>
      <c r="D16" s="180"/>
      <c r="E16" s="180"/>
      <c r="F16" s="180"/>
      <c r="G16" s="106"/>
      <c r="H16" s="180"/>
      <c r="I16" s="311"/>
    </row>
    <row r="17" spans="1:10">
      <c r="A17" s="179">
        <f t="shared" si="0"/>
        <v>8</v>
      </c>
      <c r="B17" s="180"/>
      <c r="C17" s="180"/>
      <c r="D17" s="180"/>
      <c r="E17" s="180"/>
      <c r="F17" s="180"/>
      <c r="G17" s="106"/>
      <c r="H17" s="180"/>
      <c r="I17" s="311"/>
    </row>
    <row r="18" spans="1:10">
      <c r="A18" s="179">
        <f t="shared" si="0"/>
        <v>9</v>
      </c>
      <c r="B18" s="180"/>
      <c r="C18" s="180"/>
      <c r="D18" s="180"/>
      <c r="E18" s="180"/>
      <c r="F18" s="180"/>
      <c r="G18" s="106"/>
      <c r="H18" s="180"/>
      <c r="I18" s="311"/>
    </row>
    <row r="19" spans="1:10" ht="15" thickBot="1">
      <c r="A19" s="146">
        <f t="shared" si="0"/>
        <v>10</v>
      </c>
      <c r="B19" s="181"/>
      <c r="C19" s="181"/>
      <c r="D19" s="181"/>
      <c r="E19" s="181"/>
      <c r="F19" s="181"/>
      <c r="G19" s="111"/>
      <c r="H19" s="181"/>
      <c r="I19" s="312"/>
    </row>
    <row r="20" spans="1:10" ht="16.2" thickBot="1">
      <c r="A20" s="344"/>
      <c r="B20" s="113"/>
      <c r="C20" s="113"/>
      <c r="D20" s="113"/>
      <c r="E20" s="113"/>
      <c r="F20" s="113"/>
      <c r="G20" s="113"/>
      <c r="H20" s="116" t="str">
        <f>"Total "&amp;LEFT(A7,2)</f>
        <v>Total I9</v>
      </c>
      <c r="I20" s="117">
        <f>SUM(I10:I19)</f>
        <v>14</v>
      </c>
      <c r="J20" s="6"/>
    </row>
    <row r="22" spans="1:10"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topLeftCell="A4" workbookViewId="0">
      <selection activeCell="B26" sqref="B26"/>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25</v>
      </c>
      <c r="B4" s="113"/>
      <c r="C4" s="113"/>
    </row>
    <row r="5" spans="1:12">
      <c r="A5" s="113"/>
      <c r="B5" s="113"/>
      <c r="C5" s="113"/>
    </row>
    <row r="6" spans="1:12" ht="15.6">
      <c r="A6" s="414" t="s">
        <v>110</v>
      </c>
      <c r="B6" s="414"/>
      <c r="C6" s="414"/>
      <c r="D6" s="414"/>
      <c r="E6" s="414"/>
      <c r="F6" s="414"/>
      <c r="G6" s="414"/>
      <c r="H6" s="414"/>
      <c r="I6" s="414"/>
    </row>
    <row r="7" spans="1:12" ht="39" customHeight="1">
      <c r="A7" s="417" t="str">
        <f>'Descriere indicatori'!B13&amp;". "&amp;'Descriere indicatori'!C13</f>
        <v xml:space="preserve">I10. Studii in extenso apărute în volume colective publicate la edituri recunoscute în domeniu*, precum şi studiile aferente proiectelor* </v>
      </c>
      <c r="B7" s="417"/>
      <c r="C7" s="417"/>
      <c r="D7" s="417"/>
      <c r="E7" s="417"/>
      <c r="F7" s="417"/>
      <c r="G7" s="417"/>
      <c r="H7" s="417"/>
      <c r="I7" s="417"/>
    </row>
    <row r="8" spans="1:12" ht="17.25" customHeight="1" thickBot="1">
      <c r="A8" s="33"/>
      <c r="B8" s="51"/>
      <c r="C8" s="51"/>
      <c r="D8" s="51"/>
      <c r="E8" s="51"/>
      <c r="F8" s="51"/>
      <c r="G8" s="51"/>
      <c r="H8" s="51"/>
      <c r="I8" s="51"/>
    </row>
    <row r="9" spans="1:12" ht="29.4" thickBot="1">
      <c r="A9" s="151" t="s">
        <v>55</v>
      </c>
      <c r="B9" s="152" t="s">
        <v>83</v>
      </c>
      <c r="C9" s="152" t="s">
        <v>56</v>
      </c>
      <c r="D9" s="152" t="s">
        <v>57</v>
      </c>
      <c r="E9" s="152" t="s">
        <v>80</v>
      </c>
      <c r="F9" s="153" t="s">
        <v>87</v>
      </c>
      <c r="G9" s="152" t="s">
        <v>58</v>
      </c>
      <c r="H9" s="152" t="s">
        <v>111</v>
      </c>
      <c r="I9" s="154" t="s">
        <v>90</v>
      </c>
      <c r="K9" s="254" t="s">
        <v>108</v>
      </c>
    </row>
    <row r="10" spans="1:12" ht="15.6">
      <c r="A10" s="157">
        <v>1</v>
      </c>
      <c r="B10" s="100"/>
      <c r="C10" s="140"/>
      <c r="D10" s="230"/>
      <c r="E10" s="231"/>
      <c r="F10" s="140"/>
      <c r="G10" s="140"/>
      <c r="H10" s="140"/>
      <c r="I10" s="313"/>
      <c r="J10" s="190"/>
      <c r="K10" s="255" t="s">
        <v>160</v>
      </c>
      <c r="L10" s="359" t="s">
        <v>250</v>
      </c>
    </row>
    <row r="11" spans="1:12" ht="15.6">
      <c r="A11" s="158">
        <f>A10+1</f>
        <v>2</v>
      </c>
      <c r="B11" s="137"/>
      <c r="C11" s="161"/>
      <c r="D11" s="105"/>
      <c r="E11" s="174"/>
      <c r="F11" s="161"/>
      <c r="G11" s="161"/>
      <c r="H11" s="161"/>
      <c r="I11" s="306"/>
      <c r="J11" s="190"/>
      <c r="L11" s="359" t="s">
        <v>251</v>
      </c>
    </row>
    <row r="12" spans="1:12">
      <c r="A12" s="158">
        <f t="shared" ref="A12:A19" si="0">A11+1</f>
        <v>3</v>
      </c>
      <c r="B12" s="137"/>
      <c r="C12" s="137"/>
      <c r="D12" s="137"/>
      <c r="E12" s="36"/>
      <c r="F12" s="106"/>
      <c r="G12" s="106"/>
      <c r="H12" s="106"/>
      <c r="I12" s="300"/>
    </row>
    <row r="13" spans="1:12">
      <c r="A13" s="158">
        <f t="shared" si="0"/>
        <v>4</v>
      </c>
      <c r="B13" s="105"/>
      <c r="C13" s="105"/>
      <c r="D13" s="137"/>
      <c r="E13" s="36"/>
      <c r="F13" s="106"/>
      <c r="G13" s="106"/>
      <c r="H13" s="106"/>
      <c r="I13" s="300"/>
    </row>
    <row r="14" spans="1:12">
      <c r="A14" s="158">
        <f t="shared" si="0"/>
        <v>5</v>
      </c>
      <c r="B14" s="137"/>
      <c r="C14" s="105"/>
      <c r="D14" s="105"/>
      <c r="E14" s="174"/>
      <c r="F14" s="106"/>
      <c r="G14" s="106"/>
      <c r="H14" s="106"/>
      <c r="I14" s="300"/>
    </row>
    <row r="15" spans="1:12">
      <c r="A15" s="158">
        <f t="shared" si="0"/>
        <v>6</v>
      </c>
      <c r="B15" s="160"/>
      <c r="C15" s="160"/>
      <c r="D15" s="160"/>
      <c r="E15" s="174"/>
      <c r="F15" s="106"/>
      <c r="G15" s="106"/>
      <c r="H15" s="106"/>
      <c r="I15" s="300"/>
    </row>
    <row r="16" spans="1:12">
      <c r="A16" s="158">
        <f t="shared" si="0"/>
        <v>7</v>
      </c>
      <c r="B16" s="160"/>
      <c r="C16" s="104"/>
      <c r="D16" s="160"/>
      <c r="E16" s="174"/>
      <c r="F16" s="106"/>
      <c r="G16" s="106"/>
      <c r="H16" s="106"/>
      <c r="I16" s="300"/>
    </row>
    <row r="17" spans="1:9">
      <c r="A17" s="158">
        <f t="shared" si="0"/>
        <v>8</v>
      </c>
      <c r="B17" s="160"/>
      <c r="C17" s="104"/>
      <c r="D17" s="160"/>
      <c r="E17" s="174"/>
      <c r="F17" s="106"/>
      <c r="G17" s="106"/>
      <c r="H17" s="106"/>
      <c r="I17" s="300"/>
    </row>
    <row r="18" spans="1:9">
      <c r="A18" s="158">
        <f t="shared" si="0"/>
        <v>9</v>
      </c>
      <c r="B18" s="174"/>
      <c r="C18" s="36"/>
      <c r="D18" s="36"/>
      <c r="E18" s="36"/>
      <c r="F18" s="106"/>
      <c r="G18" s="106"/>
      <c r="H18" s="106"/>
      <c r="I18" s="300"/>
    </row>
    <row r="19" spans="1:9" ht="15" thickBot="1">
      <c r="A19" s="232">
        <f t="shared" si="0"/>
        <v>10</v>
      </c>
      <c r="B19" s="147"/>
      <c r="C19" s="110"/>
      <c r="D19" s="110"/>
      <c r="E19" s="176"/>
      <c r="F19" s="111"/>
      <c r="G19" s="111"/>
      <c r="H19" s="111"/>
      <c r="I19" s="301"/>
    </row>
    <row r="20" spans="1:9" ht="15" thickBot="1">
      <c r="A20" s="344"/>
      <c r="B20" s="145"/>
      <c r="C20" s="145"/>
      <c r="D20" s="177"/>
      <c r="E20" s="177"/>
      <c r="F20" s="177"/>
      <c r="G20" s="177"/>
      <c r="H20" s="116" t="str">
        <f>"Total "&amp;LEFT(A7,3)</f>
        <v>Total I10</v>
      </c>
      <c r="I20" s="233">
        <f>SUM(I10:I19)</f>
        <v>0</v>
      </c>
    </row>
    <row r="21" spans="1:9">
      <c r="B21" s="15"/>
      <c r="C21" s="17"/>
    </row>
    <row r="22" spans="1:9"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row r="23" spans="1:9" ht="48" customHeight="1">
      <c r="A23"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16"/>
      <c r="C23" s="416"/>
      <c r="D23" s="416"/>
      <c r="E23" s="416"/>
      <c r="F23" s="416"/>
      <c r="G23" s="416"/>
      <c r="H23" s="416"/>
      <c r="I23" s="416"/>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topLeftCell="A7" workbookViewId="0">
      <selection activeCell="G16" sqref="G16"/>
    </sheetView>
  </sheetViews>
  <sheetFormatPr defaultRowHeight="14.4"/>
  <cols>
    <col min="1" max="1" width="5.109375" customWidth="1"/>
    <col min="2" max="2" width="22.109375" customWidth="1"/>
    <col min="3" max="3" width="27.109375" customWidth="1"/>
    <col min="4" max="4" width="21.44140625" customWidth="1"/>
    <col min="5" max="5" width="6.88671875" customWidth="1"/>
    <col min="6" max="6" width="10.5546875" customWidth="1"/>
    <col min="7" max="7" width="16"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25</v>
      </c>
      <c r="B4" s="113"/>
      <c r="C4" s="113"/>
    </row>
    <row r="5" spans="1:12">
      <c r="A5" s="113"/>
      <c r="B5" s="113"/>
      <c r="C5" s="113"/>
    </row>
    <row r="6" spans="1:12" ht="15.6">
      <c r="A6" s="414" t="s">
        <v>110</v>
      </c>
      <c r="B6" s="414"/>
      <c r="C6" s="414"/>
      <c r="D6" s="414"/>
      <c r="E6" s="414"/>
      <c r="F6" s="414"/>
      <c r="G6" s="414"/>
      <c r="H6" s="414"/>
      <c r="I6" s="414"/>
      <c r="J6" s="34"/>
    </row>
    <row r="7" spans="1:12" ht="39" customHeight="1">
      <c r="A7" s="41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17"/>
      <c r="C7" s="417"/>
      <c r="D7" s="417"/>
      <c r="E7" s="417"/>
      <c r="F7" s="417"/>
      <c r="G7" s="417"/>
      <c r="H7" s="417"/>
      <c r="I7" s="417"/>
      <c r="J7" s="33"/>
    </row>
    <row r="8" spans="1:12" ht="19.5" customHeight="1" thickBot="1">
      <c r="A8" s="51"/>
      <c r="B8" s="51"/>
      <c r="C8" s="51"/>
      <c r="D8" s="51"/>
      <c r="E8" s="51"/>
      <c r="F8" s="51"/>
      <c r="G8" s="51"/>
      <c r="H8" s="51"/>
      <c r="I8" s="51"/>
      <c r="J8" s="33"/>
    </row>
    <row r="9" spans="1:12" ht="63" customHeight="1" thickBot="1">
      <c r="A9" s="223" t="s">
        <v>55</v>
      </c>
      <c r="B9" s="224" t="s">
        <v>83</v>
      </c>
      <c r="C9" s="225" t="s">
        <v>52</v>
      </c>
      <c r="D9" s="225" t="s">
        <v>134</v>
      </c>
      <c r="E9" s="224" t="s">
        <v>87</v>
      </c>
      <c r="F9" s="225" t="s">
        <v>53</v>
      </c>
      <c r="G9" s="225" t="s">
        <v>79</v>
      </c>
      <c r="H9" s="224" t="s">
        <v>54</v>
      </c>
      <c r="I9" s="210" t="s">
        <v>147</v>
      </c>
      <c r="J9" s="2"/>
      <c r="K9" s="254" t="s">
        <v>108</v>
      </c>
    </row>
    <row r="10" spans="1:12" ht="109.2">
      <c r="A10" s="54">
        <v>1</v>
      </c>
      <c r="B10" s="27" t="s">
        <v>307</v>
      </c>
      <c r="C10" s="44" t="s">
        <v>287</v>
      </c>
      <c r="D10" s="44" t="s">
        <v>288</v>
      </c>
      <c r="E10" s="52">
        <v>2016</v>
      </c>
      <c r="F10" s="53"/>
      <c r="G10" s="27" t="s">
        <v>289</v>
      </c>
      <c r="H10" s="27">
        <v>4</v>
      </c>
      <c r="I10" s="314">
        <v>15</v>
      </c>
      <c r="K10" s="255" t="s">
        <v>161</v>
      </c>
      <c r="L10" s="359" t="s">
        <v>252</v>
      </c>
    </row>
    <row r="11" spans="1:12" ht="78">
      <c r="A11" s="55">
        <f>A10+1</f>
        <v>2</v>
      </c>
      <c r="B11" s="20" t="s">
        <v>308</v>
      </c>
      <c r="C11" s="20" t="s">
        <v>291</v>
      </c>
      <c r="D11" s="20" t="s">
        <v>292</v>
      </c>
      <c r="E11" s="19">
        <v>2016</v>
      </c>
      <c r="F11" s="26"/>
      <c r="G11" s="20" t="s">
        <v>431</v>
      </c>
      <c r="H11" s="19">
        <v>6</v>
      </c>
      <c r="I11" s="315">
        <v>7.5</v>
      </c>
    </row>
    <row r="12" spans="1:12" ht="187.2">
      <c r="A12" s="55">
        <f t="shared" ref="A12:A15" si="0">A11+1</f>
        <v>3</v>
      </c>
      <c r="B12" s="20" t="s">
        <v>293</v>
      </c>
      <c r="C12" s="20" t="s">
        <v>294</v>
      </c>
      <c r="D12" s="20" t="s">
        <v>295</v>
      </c>
      <c r="E12" s="19"/>
      <c r="F12" s="22"/>
      <c r="G12" s="20" t="s">
        <v>296</v>
      </c>
      <c r="H12" s="19">
        <v>6</v>
      </c>
      <c r="I12" s="315">
        <v>15</v>
      </c>
    </row>
    <row r="13" spans="1:12" ht="187.2">
      <c r="A13" s="55">
        <f t="shared" si="0"/>
        <v>4</v>
      </c>
      <c r="B13" s="20" t="s">
        <v>281</v>
      </c>
      <c r="C13" s="20" t="s">
        <v>297</v>
      </c>
      <c r="D13" s="20" t="s">
        <v>298</v>
      </c>
      <c r="E13" s="20">
        <v>2013</v>
      </c>
      <c r="F13" s="20" t="s">
        <v>299</v>
      </c>
      <c r="G13" s="20" t="s">
        <v>300</v>
      </c>
      <c r="H13" s="20"/>
      <c r="I13" s="315">
        <v>15</v>
      </c>
    </row>
    <row r="14" spans="1:12" ht="78">
      <c r="A14" s="55">
        <f t="shared" si="0"/>
        <v>5</v>
      </c>
      <c r="B14" s="20" t="s">
        <v>301</v>
      </c>
      <c r="C14" s="20" t="s">
        <v>302</v>
      </c>
      <c r="D14" s="20" t="s">
        <v>303</v>
      </c>
      <c r="E14" s="20">
        <v>2012</v>
      </c>
      <c r="F14" s="22"/>
      <c r="G14" s="20" t="s">
        <v>304</v>
      </c>
      <c r="H14" s="20"/>
      <c r="I14" s="315">
        <v>7.5</v>
      </c>
    </row>
    <row r="15" spans="1:12" ht="78">
      <c r="A15" s="55">
        <f t="shared" si="0"/>
        <v>6</v>
      </c>
      <c r="B15" s="19" t="s">
        <v>281</v>
      </c>
      <c r="C15" s="20" t="s">
        <v>305</v>
      </c>
      <c r="D15" s="20" t="s">
        <v>306</v>
      </c>
      <c r="E15" s="19">
        <v>2014</v>
      </c>
      <c r="F15" s="19"/>
      <c r="G15" s="19" t="s">
        <v>284</v>
      </c>
      <c r="H15" s="19"/>
      <c r="I15" s="315">
        <v>10</v>
      </c>
    </row>
    <row r="16" spans="1:12" ht="218.4">
      <c r="A16" s="55">
        <f t="shared" ref="A16:A19" si="1">A15+1</f>
        <v>7</v>
      </c>
      <c r="B16" s="19" t="s">
        <v>378</v>
      </c>
      <c r="C16" s="19" t="s">
        <v>422</v>
      </c>
      <c r="D16" s="20" t="s">
        <v>423</v>
      </c>
      <c r="E16" s="19">
        <v>2019</v>
      </c>
      <c r="F16" s="19" t="s">
        <v>424</v>
      </c>
      <c r="G16" s="20" t="s">
        <v>421</v>
      </c>
      <c r="H16" s="19">
        <v>15</v>
      </c>
      <c r="I16" s="315">
        <v>15</v>
      </c>
    </row>
    <row r="17" spans="1:10" ht="15.6">
      <c r="A17" s="55">
        <f t="shared" si="1"/>
        <v>8</v>
      </c>
      <c r="B17" s="20"/>
      <c r="C17" s="20"/>
      <c r="D17" s="20"/>
      <c r="E17" s="19"/>
      <c r="F17" s="19"/>
      <c r="G17" s="20"/>
      <c r="H17" s="19"/>
      <c r="I17" s="315"/>
    </row>
    <row r="18" spans="1:10" ht="15.6">
      <c r="A18" s="55">
        <f t="shared" si="1"/>
        <v>9</v>
      </c>
      <c r="B18" s="20"/>
      <c r="C18" s="20"/>
      <c r="D18" s="20"/>
      <c r="E18" s="20"/>
      <c r="F18" s="26"/>
      <c r="G18" s="21"/>
      <c r="H18" s="20"/>
      <c r="I18" s="316"/>
      <c r="J18" s="23"/>
    </row>
    <row r="19" spans="1:10" ht="16.2" thickBot="1">
      <c r="A19" s="56">
        <f t="shared" si="1"/>
        <v>10</v>
      </c>
      <c r="B19" s="43"/>
      <c r="C19" s="57"/>
      <c r="D19" s="43"/>
      <c r="E19" s="43"/>
      <c r="F19" s="57"/>
      <c r="G19" s="57"/>
      <c r="H19" s="57"/>
      <c r="I19" s="317"/>
    </row>
    <row r="20" spans="1:10" ht="16.2" thickBot="1">
      <c r="A20" s="343"/>
      <c r="D20" s="24"/>
      <c r="E20" s="17"/>
      <c r="H20" s="116" t="str">
        <f>"Total "&amp;LEFT(A7,4)</f>
        <v>Total I11a</v>
      </c>
      <c r="I20" s="363">
        <f>SUM(I10:I19)</f>
        <v>85</v>
      </c>
    </row>
    <row r="21" spans="1:10" ht="15.6">
      <c r="A21" s="47"/>
      <c r="D21" s="25"/>
      <c r="E21" s="17"/>
    </row>
    <row r="22" spans="1:10">
      <c r="D22" s="25"/>
      <c r="E22" s="17"/>
    </row>
    <row r="23" spans="1:10">
      <c r="D23" s="24"/>
      <c r="E23" s="17"/>
    </row>
    <row r="24" spans="1:10">
      <c r="D24" s="24"/>
      <c r="E24" s="17"/>
    </row>
    <row r="25" spans="1:10">
      <c r="D25" s="24"/>
      <c r="E25" s="17"/>
    </row>
    <row r="26" spans="1:10">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topLeftCell="A4" workbookViewId="0">
      <selection activeCell="D10" sqref="D10"/>
    </sheetView>
  </sheetViews>
  <sheetFormatPr defaultRowHeight="14.4"/>
  <cols>
    <col min="1" max="1" width="5.109375" customWidth="1"/>
    <col min="2" max="2" width="21.44140625" customWidth="1"/>
    <col min="3" max="3" width="31.44140625" customWidth="1"/>
    <col min="4" max="4" width="27.44140625" customWidth="1"/>
    <col min="5" max="5" width="6.88671875" customWidth="1"/>
    <col min="6" max="6" width="10.5546875" customWidth="1"/>
    <col min="7" max="7" width="16" customWidth="1"/>
    <col min="8" max="8" width="9.6640625" customWidth="1"/>
  </cols>
  <sheetData>
    <row r="1" spans="1:11" ht="15.6">
      <c r="A1" s="251" t="str">
        <f>'Date initiale'!C3</f>
        <v>Universitatea de Arhitectură și Urbanism "Ion Mincu" București</v>
      </c>
      <c r="B1" s="251"/>
      <c r="C1" s="251"/>
      <c r="D1" s="16"/>
    </row>
    <row r="2" spans="1:11" ht="15.6">
      <c r="A2" s="251" t="str">
        <f>'Date initiale'!B4&amp;" "&amp;'Date initiale'!C4</f>
        <v>Facultatea ARHITECTURA</v>
      </c>
      <c r="B2" s="251"/>
      <c r="C2" s="251"/>
      <c r="D2" s="16"/>
    </row>
    <row r="3" spans="1:11" ht="15.6">
      <c r="A3" s="251" t="str">
        <f>'Date initiale'!B5&amp;" "&amp;'Date initiale'!C5</f>
        <v>Departamentul BAZELE PROIECTĂRII DE ARHITECTURĂ</v>
      </c>
      <c r="B3" s="251"/>
      <c r="C3" s="251"/>
      <c r="D3" s="16"/>
    </row>
    <row r="4" spans="1:11">
      <c r="A4" s="113" t="str">
        <f>'Date initiale'!C6&amp;", "&amp;'Date initiale'!C7</f>
        <v>LASCU TANA - NICOLETA, 25</v>
      </c>
      <c r="B4" s="113"/>
      <c r="C4" s="113"/>
    </row>
    <row r="5" spans="1:11">
      <c r="A5" s="113"/>
      <c r="B5" s="113"/>
      <c r="C5" s="113"/>
    </row>
    <row r="6" spans="1:11" ht="15.6">
      <c r="A6" s="414" t="s">
        <v>110</v>
      </c>
      <c r="B6" s="414"/>
      <c r="C6" s="414"/>
      <c r="D6" s="414"/>
      <c r="E6" s="414"/>
      <c r="F6" s="414"/>
      <c r="G6" s="414"/>
      <c r="H6" s="414"/>
      <c r="I6" s="34"/>
      <c r="J6" s="34"/>
    </row>
    <row r="7" spans="1:11" ht="48" customHeight="1">
      <c r="A7" s="41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17"/>
      <c r="C7" s="417"/>
      <c r="D7" s="417"/>
      <c r="E7" s="417"/>
      <c r="F7" s="417"/>
      <c r="G7" s="417"/>
      <c r="H7" s="417"/>
      <c r="I7" s="178"/>
      <c r="J7" s="178"/>
    </row>
    <row r="8" spans="1:11" ht="21.75" customHeight="1" thickBot="1">
      <c r="A8" s="49"/>
      <c r="B8" s="49"/>
      <c r="C8" s="49"/>
      <c r="D8" s="49"/>
      <c r="E8" s="49"/>
      <c r="F8" s="49"/>
      <c r="G8" s="49"/>
      <c r="H8" s="49"/>
    </row>
    <row r="9" spans="1:11" ht="29.4" thickBot="1">
      <c r="A9" s="151" t="s">
        <v>55</v>
      </c>
      <c r="B9" s="209" t="s">
        <v>83</v>
      </c>
      <c r="C9" s="209" t="s">
        <v>136</v>
      </c>
      <c r="D9" s="209" t="s">
        <v>137</v>
      </c>
      <c r="E9" s="209" t="s">
        <v>75</v>
      </c>
      <c r="F9" s="209" t="s">
        <v>76</v>
      </c>
      <c r="G9" s="226" t="s">
        <v>135</v>
      </c>
      <c r="H9" s="210" t="s">
        <v>147</v>
      </c>
      <c r="J9" s="254" t="s">
        <v>108</v>
      </c>
    </row>
    <row r="10" spans="1:11" ht="43.2">
      <c r="A10" s="191">
        <v>3</v>
      </c>
      <c r="B10" s="120" t="s">
        <v>527</v>
      </c>
      <c r="C10" s="366" t="s">
        <v>520</v>
      </c>
      <c r="D10" s="193" t="s">
        <v>528</v>
      </c>
      <c r="E10" s="194">
        <v>2023</v>
      </c>
      <c r="F10" s="195"/>
      <c r="G10" s="398" t="s">
        <v>522</v>
      </c>
      <c r="H10" s="318">
        <v>15</v>
      </c>
      <c r="J10" s="255" t="s">
        <v>253</v>
      </c>
      <c r="K10" s="359" t="s">
        <v>256</v>
      </c>
    </row>
    <row r="11" spans="1:11" ht="72">
      <c r="A11" s="196">
        <f>A10+1</f>
        <v>4</v>
      </c>
      <c r="B11" s="125" t="s">
        <v>524</v>
      </c>
      <c r="C11" s="125" t="s">
        <v>523</v>
      </c>
      <c r="D11" s="125" t="s">
        <v>480</v>
      </c>
      <c r="E11" s="125">
        <v>2021</v>
      </c>
      <c r="F11" s="197"/>
      <c r="G11" s="198" t="s">
        <v>526</v>
      </c>
      <c r="H11" s="306">
        <v>10</v>
      </c>
      <c r="J11" s="255" t="s">
        <v>254</v>
      </c>
    </row>
    <row r="12" spans="1:11" ht="100.8">
      <c r="A12" s="196">
        <f t="shared" ref="A12:A19" si="0">A11+1</f>
        <v>5</v>
      </c>
      <c r="B12" s="200" t="s">
        <v>307</v>
      </c>
      <c r="C12" s="200" t="s">
        <v>525</v>
      </c>
      <c r="D12" s="200" t="s">
        <v>310</v>
      </c>
      <c r="E12" s="200">
        <v>2021</v>
      </c>
      <c r="F12" s="201"/>
      <c r="G12" s="202" t="s">
        <v>309</v>
      </c>
      <c r="H12" s="319">
        <v>15</v>
      </c>
      <c r="I12" s="23"/>
      <c r="J12" s="255" t="s">
        <v>255</v>
      </c>
    </row>
    <row r="13" spans="1:11" ht="15.6">
      <c r="A13" s="196">
        <f t="shared" si="0"/>
        <v>6</v>
      </c>
      <c r="B13" s="125"/>
      <c r="C13" s="125"/>
      <c r="D13" s="125"/>
      <c r="E13" s="125"/>
      <c r="F13" s="197"/>
      <c r="G13" s="198"/>
      <c r="H13" s="306"/>
      <c r="I13" s="23"/>
    </row>
    <row r="14" spans="1:11">
      <c r="A14" s="196">
        <f t="shared" si="0"/>
        <v>7</v>
      </c>
      <c r="B14" s="125"/>
      <c r="C14" s="125"/>
      <c r="D14" s="125"/>
      <c r="E14" s="125"/>
      <c r="F14" s="197"/>
      <c r="G14" s="198"/>
      <c r="H14" s="306"/>
    </row>
    <row r="15" spans="1:11" ht="15.6">
      <c r="A15" s="196">
        <f t="shared" si="0"/>
        <v>8</v>
      </c>
      <c r="B15" s="125"/>
      <c r="C15" s="125"/>
      <c r="D15" s="125"/>
      <c r="E15" s="125"/>
      <c r="F15" s="197"/>
      <c r="G15" s="198"/>
      <c r="H15" s="306"/>
      <c r="I15" s="23"/>
    </row>
    <row r="16" spans="1:11">
      <c r="A16" s="196">
        <f t="shared" si="0"/>
        <v>9</v>
      </c>
      <c r="B16" s="125"/>
      <c r="C16" s="125"/>
      <c r="D16" s="125"/>
      <c r="E16" s="125"/>
      <c r="F16" s="197"/>
      <c r="G16" s="198"/>
      <c r="H16" s="306"/>
    </row>
    <row r="17" spans="1:9" ht="15.6">
      <c r="A17" s="196">
        <f t="shared" si="0"/>
        <v>10</v>
      </c>
      <c r="B17" s="200"/>
      <c r="C17" s="200"/>
      <c r="D17" s="200"/>
      <c r="E17" s="200"/>
      <c r="F17" s="201"/>
      <c r="G17" s="202"/>
      <c r="H17" s="319"/>
      <c r="I17" s="23"/>
    </row>
    <row r="18" spans="1:9" ht="15.6">
      <c r="A18" s="196">
        <f t="shared" si="0"/>
        <v>11</v>
      </c>
      <c r="B18" s="125"/>
      <c r="C18" s="125"/>
      <c r="D18" s="125"/>
      <c r="E18" s="125"/>
      <c r="F18" s="197"/>
      <c r="G18" s="198"/>
      <c r="H18" s="306"/>
      <c r="I18" s="23"/>
    </row>
    <row r="19" spans="1:9" ht="15" thickBot="1">
      <c r="A19" s="203">
        <f t="shared" si="0"/>
        <v>12</v>
      </c>
      <c r="B19" s="131"/>
      <c r="C19" s="131"/>
      <c r="D19" s="131"/>
      <c r="E19" s="131"/>
      <c r="F19" s="204"/>
      <c r="G19" s="205"/>
      <c r="H19" s="320"/>
    </row>
    <row r="20" spans="1:9" ht="15" thickBot="1">
      <c r="A20" s="342"/>
      <c r="B20" s="207"/>
      <c r="C20" s="207"/>
      <c r="D20" s="207"/>
      <c r="E20" s="207"/>
      <c r="G20" s="155" t="str">
        <f>"Total "&amp;LEFT(A7,4)</f>
        <v>Total I11b</v>
      </c>
      <c r="H20" s="263">
        <f>SUM(H10:H19)</f>
        <v>40</v>
      </c>
    </row>
    <row r="21" spans="1:9" ht="15.6">
      <c r="A21" s="23"/>
      <c r="B21" s="23"/>
      <c r="C21" s="23"/>
      <c r="D21" s="23"/>
      <c r="E21" s="23"/>
      <c r="F21" s="23"/>
      <c r="G21" s="23"/>
      <c r="H21"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36"/>
  <sheetViews>
    <sheetView topLeftCell="A11" workbookViewId="0">
      <selection activeCell="F21" sqref="F21"/>
    </sheetView>
  </sheetViews>
  <sheetFormatPr defaultRowHeight="14.4"/>
  <cols>
    <col min="1" max="1" width="5.109375" customWidth="1"/>
    <col min="2" max="2" width="22.109375" customWidth="1"/>
    <col min="3" max="3" width="35.6640625" customWidth="1"/>
    <col min="4" max="4" width="38.88671875" customWidth="1"/>
    <col min="5" max="5" width="6.88671875" customWidth="1"/>
    <col min="6" max="6" width="10.5546875" customWidth="1"/>
    <col min="7" max="7" width="9.6640625" customWidth="1"/>
  </cols>
  <sheetData>
    <row r="1" spans="1:10">
      <c r="A1" s="251" t="str">
        <f>'Date initiale'!C3</f>
        <v>Universitatea de Arhitectură și Urbanism "Ion Mincu" București</v>
      </c>
      <c r="B1" s="251"/>
      <c r="C1" s="251"/>
    </row>
    <row r="2" spans="1:10">
      <c r="A2" s="251" t="str">
        <f>'Date initiale'!B4&amp;" "&amp;'Date initiale'!C4</f>
        <v>Facultatea ARHITECTURA</v>
      </c>
      <c r="B2" s="251"/>
      <c r="C2" s="251"/>
    </row>
    <row r="3" spans="1:10">
      <c r="A3" s="251" t="str">
        <f>'Date initiale'!B5&amp;" "&amp;'Date initiale'!C5</f>
        <v>Departamentul BAZELE PROIECTĂRII DE ARHITECTURĂ</v>
      </c>
      <c r="B3" s="251"/>
      <c r="C3" s="251"/>
    </row>
    <row r="4" spans="1:10">
      <c r="A4" s="113" t="str">
        <f>'Date initiale'!C6&amp;", "&amp;'Date initiale'!C7</f>
        <v>LASCU TANA - NICOLETA, 25</v>
      </c>
      <c r="B4" s="113"/>
      <c r="C4" s="113"/>
    </row>
    <row r="5" spans="1:10">
      <c r="A5" s="113"/>
      <c r="B5" s="113"/>
      <c r="C5" s="113"/>
    </row>
    <row r="6" spans="1:10" ht="15.6">
      <c r="A6" s="419" t="s">
        <v>110</v>
      </c>
      <c r="B6" s="419"/>
      <c r="C6" s="419"/>
      <c r="D6" s="419"/>
      <c r="E6" s="419"/>
      <c r="F6" s="419"/>
      <c r="G6" s="419"/>
    </row>
    <row r="7" spans="1:10" ht="15.6">
      <c r="A7" s="417" t="str">
        <f>'Descriere indicatori'!B14&amp;"c. "&amp;'Descriere indicatori'!C16</f>
        <v>I11c. Susţinere comunicare publică în cadrul conferinţelor, colocviilor, seminariilor internaţionale/naţionale</v>
      </c>
      <c r="B7" s="417"/>
      <c r="C7" s="417"/>
      <c r="D7" s="417"/>
      <c r="E7" s="417"/>
      <c r="F7" s="417"/>
      <c r="G7" s="417"/>
      <c r="H7" s="178"/>
    </row>
    <row r="8" spans="1:10" ht="16.2" thickBot="1">
      <c r="A8" s="51"/>
      <c r="B8" s="51"/>
      <c r="C8" s="51"/>
      <c r="D8" s="51"/>
      <c r="E8" s="51"/>
      <c r="F8" s="51"/>
      <c r="G8" s="51"/>
      <c r="H8" s="51"/>
    </row>
    <row r="9" spans="1:10" ht="29.4" thickBot="1">
      <c r="A9" s="151" t="s">
        <v>55</v>
      </c>
      <c r="B9" s="209" t="s">
        <v>83</v>
      </c>
      <c r="C9" s="209" t="s">
        <v>73</v>
      </c>
      <c r="D9" s="209" t="s">
        <v>74</v>
      </c>
      <c r="E9" s="209" t="s">
        <v>75</v>
      </c>
      <c r="F9" s="209" t="s">
        <v>76</v>
      </c>
      <c r="G9" s="210" t="s">
        <v>147</v>
      </c>
      <c r="I9" s="254" t="s">
        <v>108</v>
      </c>
    </row>
    <row r="10" spans="1:10" ht="28.8">
      <c r="A10" s="211">
        <v>1</v>
      </c>
      <c r="B10" s="192" t="s">
        <v>307</v>
      </c>
      <c r="C10" s="212" t="s">
        <v>467</v>
      </c>
      <c r="D10" s="213" t="s">
        <v>312</v>
      </c>
      <c r="E10" s="194">
        <v>2021</v>
      </c>
      <c r="F10" s="194" t="s">
        <v>311</v>
      </c>
      <c r="G10" s="318">
        <v>5</v>
      </c>
      <c r="I10" s="255" t="s">
        <v>163</v>
      </c>
      <c r="J10" s="359" t="s">
        <v>257</v>
      </c>
    </row>
    <row r="11" spans="1:10" ht="43.2">
      <c r="A11" s="211"/>
      <c r="B11" s="192" t="s">
        <v>314</v>
      </c>
      <c r="C11" s="370" t="s">
        <v>381</v>
      </c>
      <c r="D11" s="213" t="s">
        <v>383</v>
      </c>
      <c r="E11" s="194">
        <v>2021</v>
      </c>
      <c r="F11" s="194" t="s">
        <v>382</v>
      </c>
      <c r="G11" s="318">
        <v>5</v>
      </c>
      <c r="I11" s="371"/>
      <c r="J11" s="359"/>
    </row>
    <row r="12" spans="1:10" ht="28.8">
      <c r="A12" s="214">
        <f>A10+1</f>
        <v>2</v>
      </c>
      <c r="B12" s="128" t="s">
        <v>307</v>
      </c>
      <c r="C12" s="30" t="s">
        <v>463</v>
      </c>
      <c r="D12" s="215" t="s">
        <v>313</v>
      </c>
      <c r="E12" s="216">
        <v>2021</v>
      </c>
      <c r="F12" s="217">
        <v>44381</v>
      </c>
      <c r="G12" s="321">
        <v>5</v>
      </c>
    </row>
    <row r="13" spans="1:10">
      <c r="A13" s="214">
        <f t="shared" ref="A13:A17" si="0">A12+1</f>
        <v>3</v>
      </c>
      <c r="B13" s="128" t="s">
        <v>307</v>
      </c>
      <c r="C13" s="218" t="s">
        <v>462</v>
      </c>
      <c r="D13" s="216" t="s">
        <v>313</v>
      </c>
      <c r="E13" s="216">
        <v>2021</v>
      </c>
      <c r="F13" s="217">
        <v>44385</v>
      </c>
      <c r="G13" s="321">
        <v>5</v>
      </c>
    </row>
    <row r="14" spans="1:10" ht="129.6">
      <c r="A14" s="214">
        <f t="shared" si="0"/>
        <v>4</v>
      </c>
      <c r="B14" s="125" t="s">
        <v>314</v>
      </c>
      <c r="C14" s="125" t="s">
        <v>380</v>
      </c>
      <c r="D14" s="36" t="s">
        <v>476</v>
      </c>
      <c r="E14" s="125">
        <v>2020</v>
      </c>
      <c r="F14" s="367">
        <v>44105</v>
      </c>
      <c r="G14" s="306">
        <v>5</v>
      </c>
    </row>
    <row r="15" spans="1:10" ht="57.6">
      <c r="A15" s="214">
        <f t="shared" si="0"/>
        <v>5</v>
      </c>
      <c r="B15" s="125" t="s">
        <v>307</v>
      </c>
      <c r="C15" s="125" t="s">
        <v>477</v>
      </c>
      <c r="D15" s="125" t="s">
        <v>468</v>
      </c>
      <c r="E15" s="125">
        <v>2020</v>
      </c>
      <c r="F15" s="368">
        <v>44729</v>
      </c>
      <c r="G15" s="306">
        <v>5</v>
      </c>
    </row>
    <row r="16" spans="1:10" ht="72">
      <c r="A16" s="214">
        <f t="shared" si="0"/>
        <v>6</v>
      </c>
      <c r="B16" s="125" t="s">
        <v>315</v>
      </c>
      <c r="C16" s="125" t="s">
        <v>316</v>
      </c>
      <c r="D16" s="125" t="s">
        <v>475</v>
      </c>
      <c r="E16" s="125">
        <v>2019</v>
      </c>
      <c r="F16" s="125" t="s">
        <v>317</v>
      </c>
      <c r="G16" s="306">
        <v>5</v>
      </c>
    </row>
    <row r="17" spans="1:7" ht="43.2">
      <c r="A17" s="214">
        <f t="shared" si="0"/>
        <v>7</v>
      </c>
      <c r="B17" s="125" t="s">
        <v>307</v>
      </c>
      <c r="C17" s="125" t="s">
        <v>318</v>
      </c>
      <c r="D17" s="125" t="s">
        <v>319</v>
      </c>
      <c r="E17" s="125">
        <v>2019</v>
      </c>
      <c r="F17" s="125" t="s">
        <v>320</v>
      </c>
      <c r="G17" s="306">
        <v>5</v>
      </c>
    </row>
    <row r="18" spans="1:7" ht="57.6">
      <c r="A18" s="214">
        <f>A17+1</f>
        <v>8</v>
      </c>
      <c r="B18" s="128" t="s">
        <v>281</v>
      </c>
      <c r="C18" s="369" t="s">
        <v>321</v>
      </c>
      <c r="D18" s="215" t="s">
        <v>322</v>
      </c>
      <c r="E18" s="216">
        <v>2018</v>
      </c>
      <c r="F18" s="217" t="s">
        <v>323</v>
      </c>
      <c r="G18" s="321">
        <v>5</v>
      </c>
    </row>
    <row r="19" spans="1:7" ht="43.2">
      <c r="A19" s="211">
        <v>9</v>
      </c>
      <c r="B19" s="192" t="s">
        <v>307</v>
      </c>
      <c r="C19" s="212" t="s">
        <v>324</v>
      </c>
      <c r="D19" s="128" t="s">
        <v>335</v>
      </c>
      <c r="E19" s="194">
        <v>2018</v>
      </c>
      <c r="F19" s="194"/>
      <c r="G19" s="318">
        <v>5</v>
      </c>
    </row>
    <row r="20" spans="1:7">
      <c r="A20" s="211"/>
      <c r="B20" s="192" t="s">
        <v>307</v>
      </c>
      <c r="C20" s="212" t="s">
        <v>325</v>
      </c>
      <c r="D20" s="213" t="s">
        <v>469</v>
      </c>
      <c r="E20" s="194">
        <v>2017</v>
      </c>
      <c r="F20" s="194" t="s">
        <v>326</v>
      </c>
      <c r="G20" s="318">
        <v>5</v>
      </c>
    </row>
    <row r="21" spans="1:7">
      <c r="A21" s="211"/>
      <c r="B21" s="192" t="s">
        <v>420</v>
      </c>
      <c r="C21" s="389" t="s">
        <v>418</v>
      </c>
      <c r="D21" s="213" t="s">
        <v>419</v>
      </c>
      <c r="E21" s="388"/>
      <c r="F21" s="390">
        <v>42821</v>
      </c>
      <c r="G21" s="318">
        <v>3</v>
      </c>
    </row>
    <row r="22" spans="1:7" ht="43.2">
      <c r="A22" s="214">
        <v>10</v>
      </c>
      <c r="B22" s="125" t="s">
        <v>281</v>
      </c>
      <c r="C22" s="125" t="s">
        <v>327</v>
      </c>
      <c r="D22" s="125" t="s">
        <v>328</v>
      </c>
      <c r="E22" s="125">
        <v>2016</v>
      </c>
      <c r="F22" s="125" t="s">
        <v>329</v>
      </c>
      <c r="G22" s="306">
        <v>5</v>
      </c>
    </row>
    <row r="23" spans="1:7" ht="43.2">
      <c r="A23" s="213"/>
      <c r="B23" s="125" t="s">
        <v>290</v>
      </c>
      <c r="C23" s="125" t="s">
        <v>330</v>
      </c>
      <c r="D23" s="125" t="s">
        <v>470</v>
      </c>
      <c r="E23" s="125">
        <v>2016</v>
      </c>
      <c r="F23" s="219" t="s">
        <v>331</v>
      </c>
      <c r="G23" s="306">
        <v>5</v>
      </c>
    </row>
    <row r="24" spans="1:7" ht="43.2">
      <c r="A24" s="213"/>
      <c r="B24" s="125" t="s">
        <v>307</v>
      </c>
      <c r="C24" s="125" t="s">
        <v>436</v>
      </c>
      <c r="D24" s="125" t="s">
        <v>435</v>
      </c>
      <c r="E24" s="125">
        <v>2016</v>
      </c>
      <c r="F24" s="219" t="s">
        <v>441</v>
      </c>
      <c r="G24" s="306">
        <v>5</v>
      </c>
    </row>
    <row r="25" spans="1:7">
      <c r="A25" s="213"/>
      <c r="B25" s="125" t="s">
        <v>307</v>
      </c>
      <c r="C25" s="125" t="s">
        <v>432</v>
      </c>
      <c r="D25" s="125" t="s">
        <v>439</v>
      </c>
      <c r="E25" s="125">
        <v>2014</v>
      </c>
      <c r="F25" s="219" t="s">
        <v>440</v>
      </c>
      <c r="G25" s="306">
        <v>5</v>
      </c>
    </row>
    <row r="26" spans="1:7" ht="28.8">
      <c r="A26" s="213"/>
      <c r="B26" s="125" t="s">
        <v>307</v>
      </c>
      <c r="C26" s="125" t="s">
        <v>433</v>
      </c>
      <c r="D26" s="125" t="s">
        <v>471</v>
      </c>
      <c r="E26" s="125">
        <v>2015</v>
      </c>
      <c r="F26" s="219" t="s">
        <v>434</v>
      </c>
      <c r="G26" s="306">
        <v>5</v>
      </c>
    </row>
    <row r="27" spans="1:7" ht="57.6">
      <c r="A27" s="213"/>
      <c r="B27" s="125" t="s">
        <v>281</v>
      </c>
      <c r="C27" s="125" t="s">
        <v>332</v>
      </c>
      <c r="D27" s="125" t="s">
        <v>333</v>
      </c>
      <c r="E27" s="125">
        <v>2015</v>
      </c>
      <c r="F27" s="125" t="s">
        <v>334</v>
      </c>
      <c r="G27" s="306">
        <v>5</v>
      </c>
    </row>
    <row r="28" spans="1:7" ht="43.2">
      <c r="A28" s="213"/>
      <c r="B28" s="125" t="s">
        <v>307</v>
      </c>
      <c r="C28" s="125" t="s">
        <v>437</v>
      </c>
      <c r="D28" s="125" t="s">
        <v>438</v>
      </c>
      <c r="E28" s="125">
        <v>2012</v>
      </c>
      <c r="F28" s="391">
        <v>44701</v>
      </c>
      <c r="G28" s="306">
        <v>5</v>
      </c>
    </row>
    <row r="29" spans="1:7" ht="43.2">
      <c r="A29" s="213"/>
      <c r="B29" s="125" t="s">
        <v>281</v>
      </c>
      <c r="C29" s="125" t="s">
        <v>474</v>
      </c>
      <c r="D29" s="125" t="s">
        <v>472</v>
      </c>
      <c r="E29" s="125">
        <v>2013</v>
      </c>
      <c r="F29" s="125" t="s">
        <v>336</v>
      </c>
      <c r="G29" s="306">
        <v>5</v>
      </c>
    </row>
    <row r="30" spans="1:7" ht="58.2" thickBot="1">
      <c r="A30" s="213"/>
      <c r="B30" s="131" t="s">
        <v>281</v>
      </c>
      <c r="C30" s="221" t="s">
        <v>337</v>
      </c>
      <c r="D30" s="131" t="s">
        <v>473</v>
      </c>
      <c r="E30" s="131">
        <v>2011</v>
      </c>
      <c r="F30" s="131" t="s">
        <v>338</v>
      </c>
      <c r="G30" s="320">
        <v>5</v>
      </c>
    </row>
    <row r="31" spans="1:7" ht="15" thickBot="1">
      <c r="A31" s="338"/>
      <c r="D31" s="17"/>
      <c r="F31" s="155" t="str">
        <f>"Total "&amp;LEFT(A7,4)</f>
        <v>Total I11c</v>
      </c>
      <c r="G31" s="156">
        <f>SUM(G10:G30)</f>
        <v>103</v>
      </c>
    </row>
    <row r="32" spans="1:7">
      <c r="D32" s="17"/>
    </row>
    <row r="33" spans="2:4">
      <c r="D33" s="17"/>
    </row>
    <row r="34" spans="2:4">
      <c r="B34" s="17"/>
      <c r="D34" s="17"/>
    </row>
    <row r="35" spans="2:4">
      <c r="B35" s="17"/>
      <c r="D35" s="17"/>
    </row>
    <row r="36" spans="2:4">
      <c r="B36" s="17"/>
      <c r="D36"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4" workbookViewId="0">
      <selection activeCell="H15" sqref="H15"/>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1" ht="15.6">
      <c r="A1" s="251" t="str">
        <f>'Date initiale'!C3</f>
        <v>Universitatea de Arhitectură și Urbanism "Ion Mincu" București</v>
      </c>
      <c r="B1" s="251"/>
      <c r="C1" s="251"/>
      <c r="D1" s="16"/>
      <c r="E1" s="16"/>
      <c r="F1" s="16"/>
    </row>
    <row r="2" spans="1:11" ht="15.6">
      <c r="A2" s="251" t="str">
        <f>'Date initiale'!B4&amp;" "&amp;'Date initiale'!C4</f>
        <v>Facultatea ARHITECTURA</v>
      </c>
      <c r="B2" s="251"/>
      <c r="C2" s="251"/>
      <c r="D2" s="16"/>
      <c r="E2" s="16"/>
      <c r="F2" s="16"/>
    </row>
    <row r="3" spans="1:11" ht="15.6">
      <c r="A3" s="251" t="str">
        <f>'Date initiale'!B5&amp;" "&amp;'Date initiale'!C5</f>
        <v>Departamentul BAZELE PROIECTĂRII DE ARHITECTURĂ</v>
      </c>
      <c r="B3" s="251"/>
      <c r="C3" s="251"/>
      <c r="D3" s="16"/>
      <c r="E3" s="16"/>
      <c r="F3" s="16"/>
    </row>
    <row r="4" spans="1:11" ht="15.6">
      <c r="A4" s="252" t="str">
        <f>'Date initiale'!C6&amp;", "&amp;'Date initiale'!C7</f>
        <v>LASCU TANA - NICOLETA, 25</v>
      </c>
      <c r="B4" s="252"/>
      <c r="C4" s="252"/>
      <c r="D4" s="16"/>
      <c r="E4" s="16"/>
      <c r="F4" s="16"/>
    </row>
    <row r="5" spans="1:11" ht="15.6">
      <c r="A5" s="252"/>
      <c r="B5" s="252"/>
      <c r="C5" s="252"/>
      <c r="D5" s="16"/>
      <c r="E5" s="16"/>
      <c r="F5" s="16"/>
    </row>
    <row r="6" spans="1:11" ht="15.6">
      <c r="A6" s="414" t="s">
        <v>110</v>
      </c>
      <c r="B6" s="414"/>
      <c r="C6" s="414"/>
      <c r="D6" s="414"/>
      <c r="E6" s="414"/>
      <c r="F6" s="414"/>
      <c r="G6" s="414"/>
      <c r="H6" s="414"/>
    </row>
    <row r="7" spans="1:11" ht="50.25" customHeight="1">
      <c r="A7" s="41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17"/>
      <c r="C7" s="417"/>
      <c r="D7" s="417"/>
      <c r="E7" s="417"/>
      <c r="F7" s="417"/>
      <c r="G7" s="417"/>
      <c r="H7" s="417"/>
      <c r="I7" s="29"/>
      <c r="K7" s="29"/>
    </row>
    <row r="8" spans="1:11" ht="16.2" thickBot="1">
      <c r="A8" s="46"/>
      <c r="B8" s="46"/>
      <c r="C8" s="46"/>
      <c r="D8" s="46"/>
      <c r="E8" s="46"/>
      <c r="F8" s="46"/>
      <c r="G8" s="46"/>
      <c r="H8" s="46"/>
    </row>
    <row r="9" spans="1:11" ht="46.5" customHeight="1" thickBot="1">
      <c r="A9" s="182" t="s">
        <v>55</v>
      </c>
      <c r="B9" s="209" t="s">
        <v>72</v>
      </c>
      <c r="C9" s="229" t="s">
        <v>70</v>
      </c>
      <c r="D9" s="229" t="s">
        <v>71</v>
      </c>
      <c r="E9" s="209" t="s">
        <v>139</v>
      </c>
      <c r="F9" s="209" t="s">
        <v>138</v>
      </c>
      <c r="G9" s="229" t="s">
        <v>87</v>
      </c>
      <c r="H9" s="210" t="s">
        <v>147</v>
      </c>
      <c r="J9" s="254" t="s">
        <v>108</v>
      </c>
    </row>
    <row r="10" spans="1:11">
      <c r="A10" s="191">
        <v>1</v>
      </c>
      <c r="B10" s="120"/>
      <c r="C10" s="120" t="s">
        <v>442</v>
      </c>
      <c r="D10" s="120" t="s">
        <v>340</v>
      </c>
      <c r="E10" s="120" t="s">
        <v>344</v>
      </c>
      <c r="F10" s="120" t="s">
        <v>345</v>
      </c>
      <c r="G10" s="120">
        <v>2005</v>
      </c>
      <c r="H10" s="322">
        <v>20</v>
      </c>
      <c r="J10" s="255" t="s">
        <v>164</v>
      </c>
      <c r="K10" s="359" t="s">
        <v>258</v>
      </c>
    </row>
    <row r="11" spans="1:11">
      <c r="A11" s="227">
        <f>A10+1</f>
        <v>2</v>
      </c>
      <c r="B11" s="125"/>
      <c r="C11" s="125" t="s">
        <v>339</v>
      </c>
      <c r="D11" s="125" t="s">
        <v>341</v>
      </c>
      <c r="E11" s="125" t="s">
        <v>344</v>
      </c>
      <c r="F11" s="125" t="s">
        <v>346</v>
      </c>
      <c r="G11" s="125">
        <v>1998</v>
      </c>
      <c r="H11" s="306">
        <v>20</v>
      </c>
    </row>
    <row r="12" spans="1:11">
      <c r="A12" s="227">
        <f t="shared" ref="A12:A19" si="0">A11+1</f>
        <v>3</v>
      </c>
      <c r="B12" s="125"/>
      <c r="C12" s="125" t="s">
        <v>443</v>
      </c>
      <c r="D12" s="125" t="s">
        <v>342</v>
      </c>
      <c r="E12" s="125" t="s">
        <v>344</v>
      </c>
      <c r="F12" s="125" t="s">
        <v>346</v>
      </c>
      <c r="G12" s="125">
        <v>2000</v>
      </c>
      <c r="H12" s="306">
        <v>20</v>
      </c>
    </row>
    <row r="13" spans="1:11">
      <c r="A13" s="227">
        <f t="shared" si="0"/>
        <v>4</v>
      </c>
      <c r="B13" s="197"/>
      <c r="C13" s="125" t="s">
        <v>444</v>
      </c>
      <c r="D13" s="125" t="s">
        <v>343</v>
      </c>
      <c r="E13" s="125" t="s">
        <v>344</v>
      </c>
      <c r="F13" s="125" t="s">
        <v>346</v>
      </c>
      <c r="G13" s="125">
        <v>2008</v>
      </c>
      <c r="H13" s="306">
        <v>20</v>
      </c>
    </row>
    <row r="14" spans="1:11">
      <c r="A14" s="227">
        <f t="shared" si="0"/>
        <v>5</v>
      </c>
      <c r="B14" s="197"/>
      <c r="C14" s="125" t="s">
        <v>445</v>
      </c>
      <c r="D14" s="125" t="s">
        <v>446</v>
      </c>
      <c r="E14" s="125" t="s">
        <v>344</v>
      </c>
      <c r="F14" s="125" t="s">
        <v>346</v>
      </c>
      <c r="G14" s="125">
        <v>2000</v>
      </c>
      <c r="H14" s="306">
        <v>20</v>
      </c>
    </row>
    <row r="15" spans="1:11" ht="28.8">
      <c r="A15" s="227">
        <f t="shared" si="0"/>
        <v>6</v>
      </c>
      <c r="B15" s="125"/>
      <c r="C15" s="125" t="s">
        <v>450</v>
      </c>
      <c r="D15" s="125" t="s">
        <v>343</v>
      </c>
      <c r="E15" s="125" t="s">
        <v>344</v>
      </c>
      <c r="F15" s="125" t="s">
        <v>451</v>
      </c>
      <c r="G15" s="125">
        <v>2001</v>
      </c>
      <c r="H15" s="306">
        <v>20</v>
      </c>
    </row>
    <row r="16" spans="1:11">
      <c r="A16" s="227">
        <f t="shared" si="0"/>
        <v>7</v>
      </c>
      <c r="B16" s="197"/>
      <c r="C16" s="125"/>
      <c r="D16" s="125"/>
      <c r="E16" s="125"/>
      <c r="F16" s="125"/>
      <c r="G16" s="125"/>
      <c r="H16" s="306"/>
    </row>
    <row r="17" spans="1:8">
      <c r="A17" s="227">
        <f t="shared" si="0"/>
        <v>8</v>
      </c>
      <c r="B17" s="125"/>
      <c r="C17" s="125"/>
      <c r="D17" s="125"/>
      <c r="E17" s="125"/>
      <c r="F17" s="125"/>
      <c r="G17" s="125"/>
      <c r="H17" s="306"/>
    </row>
    <row r="18" spans="1:8">
      <c r="A18" s="228">
        <f t="shared" si="0"/>
        <v>9</v>
      </c>
      <c r="B18" s="197"/>
      <c r="C18" s="125"/>
      <c r="D18" s="125"/>
      <c r="E18" s="125"/>
      <c r="F18" s="125"/>
      <c r="G18" s="125"/>
      <c r="H18" s="310"/>
    </row>
    <row r="19" spans="1:8" ht="15" thickBot="1">
      <c r="A19" s="220">
        <f t="shared" si="0"/>
        <v>10</v>
      </c>
      <c r="B19" s="222"/>
      <c r="C19" s="221"/>
      <c r="D19" s="131"/>
      <c r="E19" s="131"/>
      <c r="F19" s="131"/>
      <c r="G19" s="131"/>
      <c r="H19" s="320"/>
    </row>
    <row r="20" spans="1:8" ht="15" thickBot="1">
      <c r="A20" s="338"/>
      <c r="G20" s="155" t="str">
        <f>"Total "&amp;LEFT(A7,3)</f>
        <v>Total I12</v>
      </c>
      <c r="H20" s="156">
        <f>SUM(H10:H19)</f>
        <v>120</v>
      </c>
    </row>
    <row r="22" spans="1:8"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topLeftCell="A23" zoomScale="130" zoomScaleNormal="130" workbookViewId="0">
      <selection activeCell="C9" sqref="C9"/>
    </sheetView>
  </sheetViews>
  <sheetFormatPr defaultRowHeight="14.4"/>
  <cols>
    <col min="1" max="1" width="9.109375"/>
    <col min="2" max="2" width="28.5546875" customWidth="1"/>
    <col min="3" max="3" width="39" customWidth="1"/>
  </cols>
  <sheetData>
    <row r="1" spans="2:3">
      <c r="B1" s="78" t="s">
        <v>101</v>
      </c>
    </row>
    <row r="3" spans="2:3" ht="31.2">
      <c r="B3" s="348" t="s">
        <v>91</v>
      </c>
      <c r="C3" s="61" t="s">
        <v>102</v>
      </c>
    </row>
    <row r="4" spans="2:3" ht="15.6">
      <c r="B4" s="348" t="s">
        <v>92</v>
      </c>
      <c r="C4" s="352" t="s">
        <v>51</v>
      </c>
    </row>
    <row r="5" spans="2:3" ht="15.6">
      <c r="B5" s="348" t="s">
        <v>93</v>
      </c>
      <c r="C5" s="352" t="s">
        <v>272</v>
      </c>
    </row>
    <row r="6" spans="2:3" ht="15.6">
      <c r="B6" s="349" t="s">
        <v>96</v>
      </c>
      <c r="C6" s="352" t="s">
        <v>273</v>
      </c>
    </row>
    <row r="7" spans="2:3" ht="15.6">
      <c r="B7" s="348" t="s">
        <v>176</v>
      </c>
      <c r="C7" s="352">
        <v>25</v>
      </c>
    </row>
    <row r="8" spans="2:3" ht="15.6">
      <c r="B8" s="348" t="s">
        <v>105</v>
      </c>
      <c r="C8" s="352" t="s">
        <v>271</v>
      </c>
    </row>
    <row r="9" spans="2:3" ht="15.6">
      <c r="B9" s="350" t="s">
        <v>95</v>
      </c>
      <c r="C9" s="353" t="s">
        <v>519</v>
      </c>
    </row>
    <row r="10" spans="2:3" ht="15" customHeight="1">
      <c r="B10" s="350" t="s">
        <v>94</v>
      </c>
      <c r="C10" s="354" t="s">
        <v>478</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3"/>
  <sheetViews>
    <sheetView topLeftCell="A9" workbookViewId="0">
      <selection activeCell="D33" sqref="D33:D36"/>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1" ht="15.6">
      <c r="A1" s="251" t="str">
        <f>'Date initiale'!C3</f>
        <v>Universitatea de Arhitectură și Urbanism "Ion Mincu" București</v>
      </c>
      <c r="B1" s="251"/>
      <c r="C1" s="251"/>
      <c r="D1" s="16"/>
    </row>
    <row r="2" spans="1:11" ht="15.6">
      <c r="A2" s="251" t="str">
        <f>'Date initiale'!B4&amp;" "&amp;'Date initiale'!C4</f>
        <v>Facultatea ARHITECTURA</v>
      </c>
      <c r="B2" s="251"/>
      <c r="C2" s="251"/>
      <c r="D2" s="16"/>
    </row>
    <row r="3" spans="1:11" ht="15.6">
      <c r="A3" s="251" t="str">
        <f>'Date initiale'!B5&amp;" "&amp;'Date initiale'!C5</f>
        <v>Departamentul BAZELE PROIECTĂRII DE ARHITECTURĂ</v>
      </c>
      <c r="B3" s="251"/>
      <c r="C3" s="251"/>
      <c r="D3" s="16"/>
    </row>
    <row r="4" spans="1:11">
      <c r="A4" s="113" t="str">
        <f>'Date initiale'!C6&amp;", "&amp;'Date initiale'!C7</f>
        <v>LASCU TANA - NICOLETA, 25</v>
      </c>
      <c r="B4" s="113"/>
      <c r="C4" s="113"/>
    </row>
    <row r="5" spans="1:11">
      <c r="A5" s="113"/>
      <c r="B5" s="113"/>
      <c r="C5" s="113"/>
    </row>
    <row r="6" spans="1:11" ht="15.6">
      <c r="A6" s="420" t="s">
        <v>110</v>
      </c>
      <c r="B6" s="420"/>
      <c r="C6" s="420"/>
      <c r="D6" s="420"/>
      <c r="E6" s="420"/>
      <c r="F6" s="420"/>
      <c r="G6" s="420"/>
      <c r="H6" s="420"/>
    </row>
    <row r="7" spans="1:11" ht="36" customHeight="1">
      <c r="A7" s="41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17"/>
      <c r="C7" s="417"/>
      <c r="D7" s="417"/>
      <c r="E7" s="417"/>
      <c r="F7" s="417"/>
      <c r="G7" s="417"/>
      <c r="H7" s="417"/>
    </row>
    <row r="8" spans="1:11" ht="16.2" thickBot="1">
      <c r="A8" s="46"/>
      <c r="B8" s="46"/>
      <c r="C8" s="46"/>
      <c r="D8" s="46"/>
      <c r="E8" s="46"/>
      <c r="F8" s="46"/>
      <c r="G8" s="46"/>
      <c r="H8" s="46"/>
    </row>
    <row r="9" spans="1:11" ht="54" customHeight="1" thickBot="1">
      <c r="A9" s="182" t="s">
        <v>55</v>
      </c>
      <c r="B9" s="209" t="s">
        <v>72</v>
      </c>
      <c r="C9" s="229" t="s">
        <v>70</v>
      </c>
      <c r="D9" s="229" t="s">
        <v>71</v>
      </c>
      <c r="E9" s="209" t="s">
        <v>139</v>
      </c>
      <c r="F9" s="209" t="s">
        <v>138</v>
      </c>
      <c r="G9" s="229" t="s">
        <v>87</v>
      </c>
      <c r="H9" s="210" t="s">
        <v>147</v>
      </c>
      <c r="J9" s="254" t="s">
        <v>108</v>
      </c>
    </row>
    <row r="10" spans="1:11" ht="54" customHeight="1" thickBot="1">
      <c r="A10" s="182"/>
      <c r="B10" s="386"/>
      <c r="C10" s="387" t="s">
        <v>466</v>
      </c>
      <c r="D10" s="387" t="s">
        <v>343</v>
      </c>
      <c r="E10" s="386" t="s">
        <v>344</v>
      </c>
      <c r="F10" s="386" t="s">
        <v>346</v>
      </c>
      <c r="G10" s="387">
        <v>2012</v>
      </c>
      <c r="H10" s="377">
        <v>7.5</v>
      </c>
      <c r="J10" s="255"/>
    </row>
    <row r="11" spans="1:11" ht="43.2">
      <c r="A11" s="237">
        <v>1</v>
      </c>
      <c r="B11" s="238"/>
      <c r="C11" s="238" t="s">
        <v>458</v>
      </c>
      <c r="D11" s="238" t="s">
        <v>343</v>
      </c>
      <c r="E11" s="238" t="s">
        <v>344</v>
      </c>
      <c r="F11" s="238" t="s">
        <v>346</v>
      </c>
      <c r="G11" s="238">
        <v>2001</v>
      </c>
      <c r="H11" s="323">
        <v>7.5</v>
      </c>
      <c r="J11" s="255" t="s">
        <v>162</v>
      </c>
      <c r="K11" t="s">
        <v>258</v>
      </c>
    </row>
    <row r="12" spans="1:11" ht="28.8">
      <c r="A12" s="228">
        <f>A11+1</f>
        <v>2</v>
      </c>
      <c r="B12" s="125"/>
      <c r="C12" s="125" t="s">
        <v>456</v>
      </c>
      <c r="D12" s="125" t="s">
        <v>343</v>
      </c>
      <c r="E12" s="125" t="s">
        <v>344</v>
      </c>
      <c r="F12" s="125" t="s">
        <v>346</v>
      </c>
      <c r="G12" s="125">
        <v>2002</v>
      </c>
      <c r="H12" s="310">
        <v>7.5</v>
      </c>
    </row>
    <row r="13" spans="1:11" ht="28.8">
      <c r="A13" s="228">
        <f t="shared" ref="A13:A20" si="0">A12+1</f>
        <v>3</v>
      </c>
      <c r="B13" s="125"/>
      <c r="C13" s="125" t="s">
        <v>455</v>
      </c>
      <c r="D13" s="125" t="s">
        <v>343</v>
      </c>
      <c r="E13" s="125" t="s">
        <v>344</v>
      </c>
      <c r="F13" s="125" t="s">
        <v>346</v>
      </c>
      <c r="G13" s="125">
        <v>1998</v>
      </c>
      <c r="H13" s="310">
        <v>7.5</v>
      </c>
    </row>
    <row r="14" spans="1:11" ht="43.2">
      <c r="A14" s="228">
        <f t="shared" si="0"/>
        <v>4</v>
      </c>
      <c r="B14" s="197"/>
      <c r="C14" s="125" t="s">
        <v>452</v>
      </c>
      <c r="D14" s="125" t="s">
        <v>343</v>
      </c>
      <c r="E14" s="125" t="s">
        <v>344</v>
      </c>
      <c r="F14" s="125" t="s">
        <v>346</v>
      </c>
      <c r="G14" s="125">
        <v>1999</v>
      </c>
      <c r="H14" s="310">
        <v>7.5</v>
      </c>
    </row>
    <row r="15" spans="1:11" ht="28.8">
      <c r="A15" s="228">
        <f t="shared" si="0"/>
        <v>5</v>
      </c>
      <c r="B15" s="201"/>
      <c r="C15" s="200" t="s">
        <v>449</v>
      </c>
      <c r="D15" s="125" t="s">
        <v>343</v>
      </c>
      <c r="E15" s="125" t="s">
        <v>344</v>
      </c>
      <c r="F15" s="125" t="s">
        <v>346</v>
      </c>
      <c r="G15" s="125">
        <v>1996</v>
      </c>
      <c r="H15" s="310">
        <v>7.5</v>
      </c>
    </row>
    <row r="16" spans="1:11" ht="28.8">
      <c r="A16" s="228">
        <f t="shared" si="0"/>
        <v>6</v>
      </c>
      <c r="B16" s="197"/>
      <c r="C16" s="125" t="s">
        <v>453</v>
      </c>
      <c r="D16" s="125" t="s">
        <v>343</v>
      </c>
      <c r="E16" s="125" t="s">
        <v>344</v>
      </c>
      <c r="F16" s="125" t="s">
        <v>346</v>
      </c>
      <c r="G16" s="125">
        <v>1998</v>
      </c>
      <c r="H16" s="310">
        <v>7.5</v>
      </c>
    </row>
    <row r="17" spans="1:8" ht="28.8">
      <c r="A17" s="228">
        <f t="shared" si="0"/>
        <v>7</v>
      </c>
      <c r="B17" s="197"/>
      <c r="C17" s="125" t="s">
        <v>457</v>
      </c>
      <c r="D17" s="125" t="s">
        <v>343</v>
      </c>
      <c r="E17" s="125" t="s">
        <v>344</v>
      </c>
      <c r="F17" s="125" t="s">
        <v>346</v>
      </c>
      <c r="G17" s="125">
        <v>1998</v>
      </c>
      <c r="H17" s="310">
        <v>7.5</v>
      </c>
    </row>
    <row r="18" spans="1:8" ht="43.2">
      <c r="A18" s="228">
        <f t="shared" si="0"/>
        <v>8</v>
      </c>
      <c r="B18" s="201"/>
      <c r="C18" s="200" t="s">
        <v>448</v>
      </c>
      <c r="D18" s="200"/>
      <c r="E18" s="200" t="s">
        <v>344</v>
      </c>
      <c r="F18" s="200" t="s">
        <v>459</v>
      </c>
      <c r="G18" s="200">
        <v>1995</v>
      </c>
      <c r="H18" s="310">
        <v>3</v>
      </c>
    </row>
    <row r="19" spans="1:8" ht="57.6">
      <c r="A19" s="228">
        <f t="shared" si="0"/>
        <v>9</v>
      </c>
      <c r="B19" s="200"/>
      <c r="C19" s="200" t="s">
        <v>447</v>
      </c>
      <c r="D19" s="200"/>
      <c r="E19" s="200" t="s">
        <v>344</v>
      </c>
      <c r="F19" s="200" t="s">
        <v>459</v>
      </c>
      <c r="G19" s="200">
        <v>1992</v>
      </c>
      <c r="H19" s="319">
        <v>3</v>
      </c>
    </row>
    <row r="20" spans="1:8" s="50" customFormat="1" ht="29.4" thickBot="1">
      <c r="A20" s="236">
        <f t="shared" si="0"/>
        <v>10</v>
      </c>
      <c r="B20" s="58"/>
      <c r="C20" s="235" t="s">
        <v>454</v>
      </c>
      <c r="D20" s="221"/>
      <c r="E20" s="221" t="s">
        <v>344</v>
      </c>
      <c r="F20" s="221" t="s">
        <v>459</v>
      </c>
      <c r="G20" s="221">
        <v>1993</v>
      </c>
      <c r="H20" s="324">
        <v>3</v>
      </c>
    </row>
    <row r="21" spans="1:8" ht="15" thickBot="1">
      <c r="A21" s="341"/>
      <c r="G21" s="155" t="str">
        <f>"Total "&amp;LEFT(A7,3)</f>
        <v>Total I13</v>
      </c>
      <c r="H21" s="156">
        <f>SUM(H11:H20)</f>
        <v>61.5</v>
      </c>
    </row>
    <row r="23" spans="1:8" ht="53.25" customHeight="1">
      <c r="A23"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16"/>
      <c r="C23" s="416"/>
      <c r="D23" s="416"/>
      <c r="E23" s="416"/>
      <c r="F23" s="416"/>
      <c r="G23" s="416"/>
      <c r="H23" s="416"/>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D10" sqref="D1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 min="10" max="10" width="10.44140625" customWidth="1"/>
  </cols>
  <sheetData>
    <row r="1" spans="1:11" ht="15.6">
      <c r="A1" s="251" t="str">
        <f>'Date initiale'!C3</f>
        <v>Universitatea de Arhitectură și Urbanism "Ion Mincu" București</v>
      </c>
      <c r="B1" s="251"/>
      <c r="C1" s="251"/>
      <c r="D1" s="16"/>
      <c r="E1" s="16"/>
      <c r="F1" s="16"/>
    </row>
    <row r="2" spans="1:11" ht="15.6">
      <c r="A2" s="251" t="str">
        <f>'Date initiale'!B4&amp;" "&amp;'Date initiale'!C4</f>
        <v>Facultatea ARHITECTURA</v>
      </c>
      <c r="B2" s="251"/>
      <c r="C2" s="251"/>
      <c r="D2" s="16"/>
      <c r="E2" s="16"/>
      <c r="F2" s="16"/>
    </row>
    <row r="3" spans="1:11" ht="15.6">
      <c r="A3" s="251" t="str">
        <f>'Date initiale'!B5&amp;" "&amp;'Date initiale'!C5</f>
        <v>Departamentul BAZELE PROIECTĂRII DE ARHITECTURĂ</v>
      </c>
      <c r="B3" s="251"/>
      <c r="C3" s="251"/>
      <c r="D3" s="16"/>
      <c r="E3" s="16"/>
      <c r="F3" s="16"/>
    </row>
    <row r="4" spans="1:11" ht="15.6">
      <c r="A4" s="252" t="str">
        <f>'Date initiale'!C6&amp;", "&amp;'Date initiale'!C7</f>
        <v>LASCU TANA - NICOLETA, 25</v>
      </c>
      <c r="B4" s="252"/>
      <c r="C4" s="252"/>
      <c r="D4" s="16"/>
      <c r="E4" s="16"/>
      <c r="F4" s="16"/>
    </row>
    <row r="5" spans="1:11" ht="15.6">
      <c r="A5" s="252"/>
      <c r="B5" s="252"/>
      <c r="C5" s="252"/>
      <c r="D5" s="16"/>
      <c r="E5" s="16"/>
      <c r="F5" s="16"/>
    </row>
    <row r="6" spans="1:11" ht="15.6">
      <c r="A6" s="414" t="s">
        <v>110</v>
      </c>
      <c r="B6" s="414"/>
      <c r="C6" s="414"/>
      <c r="D6" s="414"/>
      <c r="E6" s="414"/>
      <c r="F6" s="414"/>
      <c r="G6" s="414"/>
      <c r="H6" s="414"/>
    </row>
    <row r="7" spans="1:11" ht="54" customHeight="1">
      <c r="A7" s="41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17"/>
      <c r="C7" s="417"/>
      <c r="D7" s="417"/>
      <c r="E7" s="417"/>
      <c r="F7" s="417"/>
      <c r="G7" s="417"/>
      <c r="H7" s="417"/>
    </row>
    <row r="8" spans="1:11" ht="16.2" thickBot="1">
      <c r="A8" s="46"/>
      <c r="B8" s="46"/>
      <c r="C8" s="46"/>
      <c r="D8" s="46"/>
      <c r="E8" s="46"/>
      <c r="F8" s="62"/>
      <c r="G8" s="62"/>
      <c r="H8" s="62"/>
    </row>
    <row r="9" spans="1:11" ht="43.8" thickBot="1">
      <c r="A9" s="182" t="s">
        <v>55</v>
      </c>
      <c r="B9" s="209" t="s">
        <v>72</v>
      </c>
      <c r="C9" s="229" t="s">
        <v>70</v>
      </c>
      <c r="D9" s="229" t="s">
        <v>71</v>
      </c>
      <c r="E9" s="209" t="s">
        <v>140</v>
      </c>
      <c r="F9" s="209" t="s">
        <v>138</v>
      </c>
      <c r="G9" s="229" t="s">
        <v>87</v>
      </c>
      <c r="H9" s="210" t="s">
        <v>147</v>
      </c>
      <c r="J9" s="254" t="s">
        <v>108</v>
      </c>
    </row>
    <row r="10" spans="1:11">
      <c r="A10" s="241">
        <v>1</v>
      </c>
      <c r="B10" s="242" t="s">
        <v>347</v>
      </c>
      <c r="C10" s="242" t="s">
        <v>348</v>
      </c>
      <c r="D10" s="242" t="s">
        <v>460</v>
      </c>
      <c r="E10" s="242" t="s">
        <v>349</v>
      </c>
      <c r="F10" s="242" t="s">
        <v>350</v>
      </c>
      <c r="G10" s="242">
        <v>2018</v>
      </c>
      <c r="H10" s="243">
        <v>30</v>
      </c>
      <c r="J10" s="255" t="s">
        <v>165</v>
      </c>
      <c r="K10" s="359" t="s">
        <v>258</v>
      </c>
    </row>
    <row r="11" spans="1:11">
      <c r="A11" s="227">
        <f>A10+1</f>
        <v>2</v>
      </c>
      <c r="B11" s="239"/>
      <c r="C11" s="216"/>
      <c r="D11" s="216"/>
      <c r="E11" s="240"/>
      <c r="F11" s="240"/>
      <c r="G11" s="216"/>
      <c r="H11" s="199"/>
    </row>
    <row r="12" spans="1:11">
      <c r="A12" s="227">
        <f t="shared" ref="A12:A19" si="0">A11+1</f>
        <v>3</v>
      </c>
      <c r="B12" s="197"/>
      <c r="C12" s="125"/>
      <c r="D12" s="125"/>
      <c r="E12" s="125"/>
      <c r="F12" s="125"/>
      <c r="G12" s="125"/>
      <c r="H12" s="199"/>
    </row>
    <row r="13" spans="1:11">
      <c r="A13" s="227">
        <f t="shared" si="0"/>
        <v>4</v>
      </c>
      <c r="B13" s="125"/>
      <c r="C13" s="125"/>
      <c r="D13" s="125"/>
      <c r="E13" s="125"/>
      <c r="F13" s="125"/>
      <c r="G13" s="125"/>
      <c r="H13" s="199"/>
    </row>
    <row r="14" spans="1:11">
      <c r="A14" s="227">
        <f t="shared" si="0"/>
        <v>5</v>
      </c>
      <c r="B14" s="197"/>
      <c r="C14" s="125"/>
      <c r="D14" s="125"/>
      <c r="E14" s="125"/>
      <c r="F14" s="125"/>
      <c r="G14" s="125"/>
      <c r="H14" s="199"/>
    </row>
    <row r="15" spans="1:11">
      <c r="A15" s="227">
        <f t="shared" si="0"/>
        <v>6</v>
      </c>
      <c r="B15" s="125"/>
      <c r="C15" s="125"/>
      <c r="D15" s="125"/>
      <c r="E15" s="125"/>
      <c r="F15" s="125"/>
      <c r="G15" s="125"/>
      <c r="H15" s="199"/>
    </row>
    <row r="16" spans="1:11">
      <c r="A16" s="227">
        <f t="shared" si="0"/>
        <v>7</v>
      </c>
      <c r="B16" s="197"/>
      <c r="C16" s="125"/>
      <c r="D16" s="125"/>
      <c r="E16" s="125"/>
      <c r="F16" s="125"/>
      <c r="G16" s="125"/>
      <c r="H16" s="199"/>
    </row>
    <row r="17" spans="1:8">
      <c r="A17" s="227">
        <f t="shared" si="0"/>
        <v>8</v>
      </c>
      <c r="B17" s="125"/>
      <c r="C17" s="125"/>
      <c r="D17" s="125"/>
      <c r="E17" s="125"/>
      <c r="F17" s="125"/>
      <c r="G17" s="125"/>
      <c r="H17" s="199"/>
    </row>
    <row r="18" spans="1:8">
      <c r="A18" s="227">
        <f t="shared" si="0"/>
        <v>9</v>
      </c>
      <c r="B18" s="197"/>
      <c r="C18" s="125"/>
      <c r="D18" s="125"/>
      <c r="E18" s="125"/>
      <c r="F18" s="125"/>
      <c r="G18" s="125"/>
      <c r="H18" s="199"/>
    </row>
    <row r="19" spans="1:8" ht="15" thickBot="1">
      <c r="A19" s="244">
        <f t="shared" si="0"/>
        <v>10</v>
      </c>
      <c r="B19" s="131"/>
      <c r="C19" s="131"/>
      <c r="D19" s="131"/>
      <c r="E19" s="131"/>
      <c r="F19" s="131"/>
      <c r="G19" s="131"/>
      <c r="H19" s="206"/>
    </row>
    <row r="20" spans="1:8" ht="15" thickBot="1">
      <c r="A20" s="341"/>
      <c r="G20" s="155" t="str">
        <f>"Total "&amp;LEFT(A7,4)</f>
        <v>Total I14a</v>
      </c>
      <c r="H20" s="156">
        <f>SUM(H10:H19)</f>
        <v>30</v>
      </c>
    </row>
    <row r="22" spans="1:8"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row r="40" spans="1:9" ht="15" thickBot="1"/>
    <row r="41" spans="1:9" ht="54" customHeight="1" thickBot="1">
      <c r="A41" s="208" t="s">
        <v>69</v>
      </c>
      <c r="B41" s="209" t="s">
        <v>72</v>
      </c>
      <c r="C41" s="229" t="s">
        <v>70</v>
      </c>
      <c r="D41" s="229" t="s">
        <v>71</v>
      </c>
      <c r="E41" s="209" t="s">
        <v>139</v>
      </c>
      <c r="F41" s="209" t="s">
        <v>139</v>
      </c>
      <c r="G41" s="209" t="s">
        <v>138</v>
      </c>
      <c r="H41" s="229" t="s">
        <v>87</v>
      </c>
      <c r="I41" s="210"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topLeftCell="A4" workbookViewId="0">
      <selection activeCell="C10" sqref="C1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1" ht="15.6">
      <c r="A1" s="253" t="str">
        <f>'Date initiale'!C3</f>
        <v>Universitatea de Arhitectură și Urbanism "Ion Mincu" București</v>
      </c>
      <c r="B1" s="253"/>
      <c r="C1" s="253"/>
      <c r="D1" s="29"/>
      <c r="E1" s="29"/>
      <c r="F1" s="29"/>
      <c r="G1" s="29"/>
      <c r="H1" s="29"/>
    </row>
    <row r="2" spans="1:11" ht="15.6">
      <c r="A2" s="253" t="str">
        <f>'Date initiale'!B4&amp;" "&amp;'Date initiale'!C4</f>
        <v>Facultatea ARHITECTURA</v>
      </c>
      <c r="B2" s="253"/>
      <c r="C2" s="253"/>
      <c r="D2" s="29"/>
      <c r="E2" s="29"/>
      <c r="F2" s="29"/>
      <c r="G2" s="29"/>
      <c r="H2" s="29"/>
    </row>
    <row r="3" spans="1:11" ht="15.6">
      <c r="A3" s="253" t="str">
        <f>'Date initiale'!B5&amp;" "&amp;'Date initiale'!C5</f>
        <v>Departamentul BAZELE PROIECTĂRII DE ARHITECTURĂ</v>
      </c>
      <c r="B3" s="253"/>
      <c r="C3" s="253"/>
      <c r="D3" s="29"/>
      <c r="E3" s="29"/>
      <c r="F3" s="29"/>
      <c r="G3" s="29"/>
      <c r="H3" s="29"/>
    </row>
    <row r="4" spans="1:11" ht="15.6">
      <c r="A4" s="253" t="str">
        <f>'Date initiale'!C6&amp;", "&amp;'Date initiale'!C7</f>
        <v>LASCU TANA - NICOLETA, 25</v>
      </c>
      <c r="B4" s="253"/>
      <c r="C4" s="253"/>
      <c r="D4" s="29"/>
      <c r="E4" s="29"/>
      <c r="F4" s="29"/>
      <c r="G4" s="29"/>
      <c r="H4" s="29"/>
    </row>
    <row r="5" spans="1:11" ht="15.6">
      <c r="A5" s="253"/>
      <c r="B5" s="253"/>
      <c r="C5" s="253"/>
      <c r="D5" s="29"/>
      <c r="E5" s="29"/>
      <c r="F5" s="29"/>
      <c r="G5" s="29"/>
      <c r="H5" s="29"/>
    </row>
    <row r="6" spans="1:11" ht="15.6">
      <c r="A6" s="421" t="s">
        <v>110</v>
      </c>
      <c r="B6" s="421"/>
      <c r="C6" s="421"/>
      <c r="D6" s="421"/>
      <c r="E6" s="421"/>
      <c r="F6" s="421"/>
      <c r="G6" s="421"/>
      <c r="H6" s="421"/>
    </row>
    <row r="7" spans="1:11" ht="36.75" customHeight="1">
      <c r="A7" s="417" t="str">
        <f>'Descriere indicatori'!B19&amp;"b. "&amp;'Descriere indicatori'!C20</f>
        <v xml:space="preserve">I14b. Proiect urbanistic şi peisagistic la nivelul Planurilor Generale / Zonale ale Localităţilor (inclusiv studii de fundamentare, de inserţie, de oportunitate) avizate** </v>
      </c>
      <c r="B7" s="417"/>
      <c r="C7" s="417"/>
      <c r="D7" s="417"/>
      <c r="E7" s="417"/>
      <c r="F7" s="417"/>
      <c r="G7" s="417"/>
      <c r="H7" s="417"/>
    </row>
    <row r="8" spans="1:11" ht="19.5" customHeight="1" thickBot="1">
      <c r="A8" s="48"/>
      <c r="B8" s="48"/>
      <c r="C8" s="48"/>
      <c r="D8" s="48"/>
      <c r="E8" s="48"/>
      <c r="F8" s="48"/>
      <c r="G8" s="48"/>
      <c r="H8" s="48"/>
    </row>
    <row r="9" spans="1:11" ht="43.8" thickBot="1">
      <c r="A9" s="151" t="s">
        <v>55</v>
      </c>
      <c r="B9" s="209" t="s">
        <v>72</v>
      </c>
      <c r="C9" s="229" t="s">
        <v>70</v>
      </c>
      <c r="D9" s="229" t="s">
        <v>71</v>
      </c>
      <c r="E9" s="209" t="s">
        <v>140</v>
      </c>
      <c r="F9" s="209" t="s">
        <v>138</v>
      </c>
      <c r="G9" s="229" t="s">
        <v>87</v>
      </c>
      <c r="H9" s="210" t="s">
        <v>147</v>
      </c>
      <c r="J9" s="254" t="s">
        <v>108</v>
      </c>
    </row>
    <row r="10" spans="1:11">
      <c r="A10" s="245">
        <v>1</v>
      </c>
      <c r="B10" s="246"/>
      <c r="C10" s="247" t="s">
        <v>386</v>
      </c>
      <c r="D10" s="194" t="s">
        <v>384</v>
      </c>
      <c r="E10" s="121" t="s">
        <v>385</v>
      </c>
      <c r="F10" s="121" t="s">
        <v>350</v>
      </c>
      <c r="G10" s="194">
        <v>2008</v>
      </c>
      <c r="H10" s="322">
        <v>20</v>
      </c>
      <c r="J10" s="255" t="s">
        <v>166</v>
      </c>
      <c r="K10" s="359" t="s">
        <v>258</v>
      </c>
    </row>
    <row r="11" spans="1:11">
      <c r="A11" s="196">
        <f>A10+1</f>
        <v>2</v>
      </c>
      <c r="B11" s="197"/>
      <c r="C11" s="234"/>
      <c r="D11" s="125"/>
      <c r="E11" s="125"/>
      <c r="F11" s="125"/>
      <c r="G11" s="207"/>
      <c r="H11" s="306"/>
    </row>
    <row r="12" spans="1:11">
      <c r="A12" s="196">
        <f t="shared" ref="A12:A19" si="0">A11+1</f>
        <v>3</v>
      </c>
      <c r="B12" s="197"/>
      <c r="C12" s="248"/>
      <c r="D12" s="125"/>
      <c r="E12" s="249"/>
      <c r="F12" s="249"/>
      <c r="G12" s="249"/>
      <c r="H12" s="306"/>
    </row>
    <row r="13" spans="1:11">
      <c r="A13" s="196">
        <f t="shared" si="0"/>
        <v>4</v>
      </c>
      <c r="B13" s="197"/>
      <c r="C13" s="234"/>
      <c r="D13" s="125"/>
      <c r="E13" s="125"/>
      <c r="F13" s="125"/>
      <c r="G13" s="207"/>
      <c r="H13" s="306"/>
    </row>
    <row r="14" spans="1:11">
      <c r="A14" s="196">
        <f t="shared" si="0"/>
        <v>5</v>
      </c>
      <c r="B14" s="197"/>
      <c r="C14" s="248"/>
      <c r="D14" s="125"/>
      <c r="E14" s="249"/>
      <c r="F14" s="249"/>
      <c r="G14" s="249"/>
      <c r="H14" s="306"/>
    </row>
    <row r="15" spans="1:11">
      <c r="A15" s="196">
        <f t="shared" si="0"/>
        <v>6</v>
      </c>
      <c r="B15" s="197"/>
      <c r="C15" s="248"/>
      <c r="D15" s="125"/>
      <c r="E15" s="249"/>
      <c r="F15" s="249"/>
      <c r="G15" s="249"/>
      <c r="H15" s="306"/>
    </row>
    <row r="16" spans="1:11">
      <c r="A16" s="196">
        <f t="shared" si="0"/>
        <v>7</v>
      </c>
      <c r="B16" s="197"/>
      <c r="C16" s="234"/>
      <c r="D16" s="125"/>
      <c r="E16" s="125"/>
      <c r="F16" s="125"/>
      <c r="G16" s="207"/>
      <c r="H16" s="306"/>
    </row>
    <row r="17" spans="1:8">
      <c r="A17" s="196">
        <f t="shared" si="0"/>
        <v>8</v>
      </c>
      <c r="B17" s="197"/>
      <c r="C17" s="248"/>
      <c r="D17" s="125"/>
      <c r="E17" s="249"/>
      <c r="F17" s="249"/>
      <c r="G17" s="249"/>
      <c r="H17" s="306"/>
    </row>
    <row r="18" spans="1:8">
      <c r="A18" s="196">
        <f t="shared" si="0"/>
        <v>9</v>
      </c>
      <c r="B18" s="197"/>
      <c r="C18" s="248"/>
      <c r="D18" s="125"/>
      <c r="E18" s="249"/>
      <c r="F18" s="249"/>
      <c r="G18" s="249"/>
      <c r="H18" s="306"/>
    </row>
    <row r="19" spans="1:8" ht="15" thickBot="1">
      <c r="A19" s="203">
        <f t="shared" si="0"/>
        <v>10</v>
      </c>
      <c r="B19" s="131"/>
      <c r="C19" s="250"/>
      <c r="D19" s="131"/>
      <c r="E19" s="131"/>
      <c r="F19" s="131"/>
      <c r="G19" s="131"/>
      <c r="H19" s="320"/>
    </row>
    <row r="20" spans="1:8" ht="16.2" thickBot="1">
      <c r="A20" s="338"/>
      <c r="G20" s="155" t="str">
        <f>"Total "&amp;LEFT(A7,4)</f>
        <v>Total I14b</v>
      </c>
      <c r="H20" s="265">
        <f>SUM(H10:H19)</f>
        <v>20</v>
      </c>
    </row>
    <row r="22" spans="1:8"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I14" sqref="I14"/>
    </sheetView>
  </sheetViews>
  <sheetFormatPr defaultColWidth="9.109375"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 min="10" max="10" width="10.33203125" customWidth="1"/>
  </cols>
  <sheetData>
    <row r="1" spans="1:11" ht="15.6">
      <c r="A1" s="251" t="str">
        <f>'Date initiale'!C3</f>
        <v>Universitatea de Arhitectură și Urbanism "Ion Mincu" București</v>
      </c>
      <c r="B1" s="251"/>
      <c r="C1" s="251"/>
      <c r="D1" s="16"/>
      <c r="E1" s="16"/>
      <c r="F1" s="16"/>
    </row>
    <row r="2" spans="1:11" ht="15.6">
      <c r="A2" s="251" t="str">
        <f>'Date initiale'!B4&amp;" "&amp;'Date initiale'!C4</f>
        <v>Facultatea ARHITECTURA</v>
      </c>
      <c r="B2" s="251"/>
      <c r="C2" s="251"/>
      <c r="D2" s="16"/>
      <c r="E2" s="16"/>
      <c r="F2" s="16"/>
    </row>
    <row r="3" spans="1:11" ht="15.6">
      <c r="A3" s="251" t="str">
        <f>'Date initiale'!B5&amp;" "&amp;'Date initiale'!C5</f>
        <v>Departamentul BAZELE PROIECTĂRII DE ARHITECTURĂ</v>
      </c>
      <c r="B3" s="251"/>
      <c r="C3" s="251"/>
      <c r="D3" s="16"/>
      <c r="E3" s="16"/>
      <c r="F3" s="16"/>
    </row>
    <row r="4" spans="1:11" ht="15.6">
      <c r="A4" s="252" t="str">
        <f>'Date initiale'!C6&amp;", "&amp;'Date initiale'!C7</f>
        <v>LASCU TANA - NICOLETA, 25</v>
      </c>
      <c r="B4" s="252"/>
      <c r="C4" s="252"/>
      <c r="D4" s="16"/>
      <c r="E4" s="16"/>
      <c r="F4" s="16"/>
    </row>
    <row r="5" spans="1:11" ht="15.6">
      <c r="A5" s="252"/>
      <c r="B5" s="252"/>
      <c r="C5" s="252"/>
      <c r="D5" s="16"/>
      <c r="E5" s="16"/>
      <c r="F5" s="16"/>
    </row>
    <row r="6" spans="1:11" ht="15.6">
      <c r="A6" s="414" t="s">
        <v>110</v>
      </c>
      <c r="B6" s="414"/>
      <c r="C6" s="414"/>
      <c r="D6" s="414"/>
      <c r="E6" s="414"/>
      <c r="F6" s="414"/>
      <c r="G6" s="414"/>
      <c r="H6" s="414"/>
    </row>
    <row r="7" spans="1:11" ht="52.5" customHeight="1">
      <c r="A7" s="41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17"/>
      <c r="C7" s="417"/>
      <c r="D7" s="417"/>
      <c r="E7" s="417"/>
      <c r="F7" s="417"/>
      <c r="G7" s="417"/>
      <c r="H7" s="417"/>
    </row>
    <row r="8" spans="1:11" ht="16.2" thickBot="1">
      <c r="A8" s="46"/>
      <c r="B8" s="46"/>
      <c r="C8" s="46"/>
      <c r="D8" s="46"/>
      <c r="E8" s="46"/>
      <c r="F8" s="62"/>
      <c r="G8" s="62"/>
      <c r="H8" s="62"/>
    </row>
    <row r="9" spans="1:11" ht="43.8" thickBot="1">
      <c r="A9" s="182" t="s">
        <v>55</v>
      </c>
      <c r="B9" s="209" t="s">
        <v>72</v>
      </c>
      <c r="C9" s="229" t="s">
        <v>141</v>
      </c>
      <c r="D9" s="229" t="s">
        <v>71</v>
      </c>
      <c r="E9" s="209" t="s">
        <v>140</v>
      </c>
      <c r="F9" s="209" t="s">
        <v>138</v>
      </c>
      <c r="G9" s="229" t="s">
        <v>87</v>
      </c>
      <c r="H9" s="210" t="s">
        <v>147</v>
      </c>
      <c r="J9" s="254" t="s">
        <v>108</v>
      </c>
    </row>
    <row r="10" spans="1:11" ht="86.4">
      <c r="A10" s="241">
        <v>1</v>
      </c>
      <c r="B10" s="242" t="s">
        <v>497</v>
      </c>
      <c r="C10" s="260" t="s">
        <v>499</v>
      </c>
      <c r="D10" s="242" t="s">
        <v>351</v>
      </c>
      <c r="E10" s="242"/>
      <c r="F10" s="242" t="s">
        <v>498</v>
      </c>
      <c r="G10" s="242">
        <v>2021</v>
      </c>
      <c r="H10" s="243">
        <v>20</v>
      </c>
      <c r="J10" s="255" t="s">
        <v>167</v>
      </c>
      <c r="K10" s="359" t="s">
        <v>258</v>
      </c>
    </row>
    <row r="11" spans="1:11">
      <c r="A11" s="227">
        <f>A10+1</f>
        <v>2</v>
      </c>
      <c r="B11" s="239" t="s">
        <v>500</v>
      </c>
      <c r="C11" s="216" t="s">
        <v>501</v>
      </c>
      <c r="D11" s="216" t="s">
        <v>502</v>
      </c>
      <c r="E11" s="240"/>
      <c r="F11" s="240" t="s">
        <v>503</v>
      </c>
      <c r="G11" s="216">
        <v>2021</v>
      </c>
      <c r="H11" s="306">
        <v>10</v>
      </c>
    </row>
    <row r="12" spans="1:11">
      <c r="A12" s="227">
        <f t="shared" ref="A12:A19" si="0">A11+1</f>
        <v>3</v>
      </c>
      <c r="B12" s="197"/>
      <c r="C12" s="125"/>
      <c r="D12" s="125"/>
      <c r="E12" s="125"/>
      <c r="F12" s="125"/>
      <c r="G12" s="125"/>
      <c r="H12" s="306"/>
    </row>
    <row r="13" spans="1:11">
      <c r="A13" s="227">
        <f t="shared" si="0"/>
        <v>4</v>
      </c>
      <c r="B13" s="125"/>
      <c r="C13" s="125"/>
      <c r="D13" s="125"/>
      <c r="E13" s="125"/>
      <c r="F13" s="125"/>
      <c r="G13" s="125"/>
      <c r="H13" s="306"/>
    </row>
    <row r="14" spans="1:11">
      <c r="A14" s="227">
        <f t="shared" si="0"/>
        <v>5</v>
      </c>
      <c r="B14" s="197"/>
      <c r="C14" s="125"/>
      <c r="D14" s="125"/>
      <c r="E14" s="125"/>
      <c r="F14" s="125"/>
      <c r="G14" s="125"/>
      <c r="H14" s="306"/>
    </row>
    <row r="15" spans="1:11">
      <c r="A15" s="227">
        <f t="shared" si="0"/>
        <v>6</v>
      </c>
      <c r="B15" s="125"/>
      <c r="C15" s="125"/>
      <c r="D15" s="125"/>
      <c r="E15" s="125"/>
      <c r="F15" s="125"/>
      <c r="G15" s="125"/>
      <c r="H15" s="306"/>
    </row>
    <row r="16" spans="1:11">
      <c r="A16" s="227">
        <f t="shared" si="0"/>
        <v>7</v>
      </c>
      <c r="B16" s="197"/>
      <c r="C16" s="125"/>
      <c r="D16" s="125"/>
      <c r="E16" s="125"/>
      <c r="F16" s="125"/>
      <c r="G16" s="125"/>
      <c r="H16" s="306"/>
    </row>
    <row r="17" spans="1:8">
      <c r="A17" s="227">
        <f t="shared" si="0"/>
        <v>8</v>
      </c>
      <c r="B17" s="125"/>
      <c r="C17" s="125"/>
      <c r="D17" s="125"/>
      <c r="E17" s="125"/>
      <c r="F17" s="125"/>
      <c r="G17" s="125"/>
      <c r="H17" s="306"/>
    </row>
    <row r="18" spans="1:8">
      <c r="A18" s="227">
        <f t="shared" si="0"/>
        <v>9</v>
      </c>
      <c r="B18" s="197"/>
      <c r="C18" s="125"/>
      <c r="D18" s="125"/>
      <c r="E18" s="125"/>
      <c r="F18" s="125"/>
      <c r="G18" s="125"/>
      <c r="H18" s="306"/>
    </row>
    <row r="19" spans="1:8" ht="15" thickBot="1">
      <c r="A19" s="244">
        <f t="shared" si="0"/>
        <v>10</v>
      </c>
      <c r="B19" s="131"/>
      <c r="C19" s="131"/>
      <c r="D19" s="131"/>
      <c r="E19" s="131"/>
      <c r="F19" s="131"/>
      <c r="G19" s="131"/>
      <c r="H19" s="320"/>
    </row>
    <row r="20" spans="1:8" ht="15" thickBot="1">
      <c r="A20" s="341"/>
      <c r="G20" s="155" t="str">
        <f>"Total "&amp;LEFT(A7,4)</f>
        <v>Total I14c</v>
      </c>
      <c r="H20" s="156">
        <f>SUM(H10:H19)</f>
        <v>30</v>
      </c>
    </row>
    <row r="22" spans="1:8"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row r="40" spans="1:9" ht="15" thickBot="1"/>
    <row r="41" spans="1:9" ht="54" customHeight="1" thickBot="1">
      <c r="A41" s="208" t="s">
        <v>69</v>
      </c>
      <c r="B41" s="209" t="s">
        <v>72</v>
      </c>
      <c r="C41" s="229" t="s">
        <v>70</v>
      </c>
      <c r="D41" s="229" t="s">
        <v>71</v>
      </c>
      <c r="E41" s="209" t="s">
        <v>139</v>
      </c>
      <c r="F41" s="209" t="s">
        <v>139</v>
      </c>
      <c r="G41" s="209" t="s">
        <v>138</v>
      </c>
      <c r="H41" s="229" t="s">
        <v>87</v>
      </c>
      <c r="I41" s="21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I12" sqref="I12"/>
    </sheetView>
  </sheetViews>
  <sheetFormatPr defaultColWidth="9.109375"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 min="10" max="10" width="10.33203125" customWidth="1"/>
  </cols>
  <sheetData>
    <row r="1" spans="1:11" ht="15.6">
      <c r="A1" s="251" t="str">
        <f>'Date initiale'!C3</f>
        <v>Universitatea de Arhitectură și Urbanism "Ion Mincu" București</v>
      </c>
      <c r="B1" s="251"/>
      <c r="C1" s="251"/>
      <c r="D1" s="16"/>
      <c r="E1" s="16"/>
      <c r="F1" s="16"/>
    </row>
    <row r="2" spans="1:11" ht="15.6">
      <c r="A2" s="251" t="str">
        <f>'Date initiale'!B4&amp;" "&amp;'Date initiale'!C4</f>
        <v>Facultatea ARHITECTURA</v>
      </c>
      <c r="B2" s="251"/>
      <c r="C2" s="251"/>
      <c r="D2" s="16"/>
      <c r="E2" s="16"/>
      <c r="F2" s="16"/>
    </row>
    <row r="3" spans="1:11" ht="15.6">
      <c r="A3" s="251" t="str">
        <f>'Date initiale'!B5&amp;" "&amp;'Date initiale'!C5</f>
        <v>Departamentul BAZELE PROIECTĂRII DE ARHITECTURĂ</v>
      </c>
      <c r="B3" s="251"/>
      <c r="C3" s="251"/>
      <c r="D3" s="16"/>
      <c r="E3" s="16"/>
      <c r="F3" s="16"/>
    </row>
    <row r="4" spans="1:11" ht="15.6">
      <c r="A4" s="252" t="str">
        <f>'Date initiale'!C6&amp;", "&amp;'Date initiale'!C7</f>
        <v>LASCU TANA - NICOLETA, 25</v>
      </c>
      <c r="B4" s="252"/>
      <c r="C4" s="252"/>
      <c r="D4" s="16"/>
      <c r="E4" s="16"/>
      <c r="F4" s="16"/>
    </row>
    <row r="5" spans="1:11" ht="15.6">
      <c r="A5" s="252"/>
      <c r="B5" s="252"/>
      <c r="C5" s="252"/>
      <c r="D5" s="16"/>
      <c r="E5" s="16"/>
      <c r="F5" s="16"/>
    </row>
    <row r="6" spans="1:11" ht="15.6">
      <c r="A6" s="414" t="s">
        <v>110</v>
      </c>
      <c r="B6" s="414"/>
      <c r="C6" s="414"/>
      <c r="D6" s="414"/>
      <c r="E6" s="414"/>
      <c r="F6" s="414"/>
      <c r="G6" s="414"/>
      <c r="H6" s="414"/>
    </row>
    <row r="7" spans="1:11" ht="52.5" customHeight="1">
      <c r="A7" s="41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17"/>
      <c r="C7" s="417"/>
      <c r="D7" s="417"/>
      <c r="E7" s="417"/>
      <c r="F7" s="417"/>
      <c r="G7" s="417"/>
      <c r="H7" s="417"/>
    </row>
    <row r="8" spans="1:11" ht="16.2" thickBot="1">
      <c r="A8" s="46"/>
      <c r="B8" s="46"/>
      <c r="C8" s="46"/>
      <c r="D8" s="46"/>
      <c r="E8" s="46"/>
      <c r="F8" s="62"/>
      <c r="G8" s="62"/>
      <c r="H8" s="62"/>
    </row>
    <row r="9" spans="1:11" ht="43.8" thickBot="1">
      <c r="A9" s="182" t="s">
        <v>55</v>
      </c>
      <c r="B9" s="209" t="s">
        <v>72</v>
      </c>
      <c r="C9" s="229" t="s">
        <v>141</v>
      </c>
      <c r="D9" s="229" t="s">
        <v>71</v>
      </c>
      <c r="E9" s="209" t="s">
        <v>140</v>
      </c>
      <c r="F9" s="209" t="s">
        <v>138</v>
      </c>
      <c r="G9" s="229" t="s">
        <v>87</v>
      </c>
      <c r="H9" s="210" t="s">
        <v>147</v>
      </c>
      <c r="J9" s="254" t="s">
        <v>108</v>
      </c>
    </row>
    <row r="10" spans="1:11">
      <c r="A10" s="241">
        <v>1</v>
      </c>
      <c r="B10" s="242"/>
      <c r="C10" s="242" t="s">
        <v>352</v>
      </c>
      <c r="D10" s="242"/>
      <c r="E10" s="242" t="s">
        <v>353</v>
      </c>
      <c r="F10" s="242" t="s">
        <v>345</v>
      </c>
      <c r="G10" s="242">
        <v>2007</v>
      </c>
      <c r="H10" s="243">
        <v>10</v>
      </c>
      <c r="J10" s="255">
        <v>20</v>
      </c>
      <c r="K10" s="359" t="s">
        <v>258</v>
      </c>
    </row>
    <row r="11" spans="1:11">
      <c r="A11" s="227">
        <f>A10+1</f>
        <v>2</v>
      </c>
      <c r="B11" s="239"/>
      <c r="C11" s="216"/>
      <c r="D11" s="216"/>
      <c r="E11" s="240"/>
      <c r="F11" s="240"/>
      <c r="G11" s="216"/>
      <c r="H11" s="306"/>
    </row>
    <row r="12" spans="1:11">
      <c r="A12" s="227">
        <f t="shared" ref="A12:A19" si="0">A11+1</f>
        <v>3</v>
      </c>
      <c r="B12" s="197"/>
      <c r="C12" s="125"/>
      <c r="D12" s="125"/>
      <c r="E12" s="125"/>
      <c r="F12" s="125"/>
      <c r="G12" s="125"/>
      <c r="H12" s="306"/>
    </row>
    <row r="13" spans="1:11">
      <c r="A13" s="227">
        <f t="shared" si="0"/>
        <v>4</v>
      </c>
      <c r="B13" s="125"/>
      <c r="C13" s="125"/>
      <c r="D13" s="125"/>
      <c r="E13" s="125"/>
      <c r="F13" s="125"/>
      <c r="G13" s="125"/>
      <c r="H13" s="306"/>
    </row>
    <row r="14" spans="1:11">
      <c r="A14" s="227">
        <f t="shared" si="0"/>
        <v>5</v>
      </c>
      <c r="B14" s="197"/>
      <c r="C14" s="125"/>
      <c r="D14" s="125"/>
      <c r="E14" s="125"/>
      <c r="F14" s="125"/>
      <c r="G14" s="125"/>
      <c r="H14" s="306"/>
    </row>
    <row r="15" spans="1:11">
      <c r="A15" s="227">
        <f t="shared" si="0"/>
        <v>6</v>
      </c>
      <c r="B15" s="125"/>
      <c r="C15" s="125"/>
      <c r="D15" s="125"/>
      <c r="E15" s="125"/>
      <c r="F15" s="125"/>
      <c r="G15" s="125"/>
      <c r="H15" s="306"/>
    </row>
    <row r="16" spans="1:11">
      <c r="A16" s="227">
        <f t="shared" si="0"/>
        <v>7</v>
      </c>
      <c r="B16" s="197"/>
      <c r="C16" s="125"/>
      <c r="D16" s="125"/>
      <c r="E16" s="125"/>
      <c r="F16" s="125"/>
      <c r="G16" s="125"/>
      <c r="H16" s="306"/>
    </row>
    <row r="17" spans="1:8">
      <c r="A17" s="227">
        <f t="shared" si="0"/>
        <v>8</v>
      </c>
      <c r="B17" s="125"/>
      <c r="C17" s="125"/>
      <c r="D17" s="125"/>
      <c r="E17" s="125"/>
      <c r="F17" s="125"/>
      <c r="G17" s="125"/>
      <c r="H17" s="306"/>
    </row>
    <row r="18" spans="1:8">
      <c r="A18" s="227">
        <f t="shared" si="0"/>
        <v>9</v>
      </c>
      <c r="B18" s="197"/>
      <c r="C18" s="125"/>
      <c r="D18" s="125"/>
      <c r="E18" s="125"/>
      <c r="F18" s="125"/>
      <c r="G18" s="125"/>
      <c r="H18" s="306"/>
    </row>
    <row r="19" spans="1:8" ht="15" thickBot="1">
      <c r="A19" s="244">
        <f t="shared" si="0"/>
        <v>10</v>
      </c>
      <c r="B19" s="131"/>
      <c r="C19" s="131"/>
      <c r="D19" s="131"/>
      <c r="E19" s="131"/>
      <c r="F19" s="131"/>
      <c r="G19" s="131"/>
      <c r="H19" s="320"/>
    </row>
    <row r="20" spans="1:8" ht="15" thickBot="1">
      <c r="A20" s="341"/>
      <c r="G20" s="155" t="str">
        <f>"Total "&amp;LEFT(A7,4)</f>
        <v>Total I15.</v>
      </c>
      <c r="H20" s="156">
        <f>SUM(H10:H19)</f>
        <v>10</v>
      </c>
    </row>
    <row r="22" spans="1:8" ht="53.25" customHeight="1">
      <c r="A22" s="41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16"/>
      <c r="C22" s="416"/>
      <c r="D22" s="416"/>
      <c r="E22" s="416"/>
      <c r="F22" s="416"/>
      <c r="G22" s="416"/>
      <c r="H22" s="416"/>
    </row>
    <row r="40" spans="1:9" ht="15" thickBot="1"/>
    <row r="41" spans="1:9" ht="54" customHeight="1" thickBot="1">
      <c r="A41" s="208" t="s">
        <v>69</v>
      </c>
      <c r="B41" s="209" t="s">
        <v>72</v>
      </c>
      <c r="C41" s="229" t="s">
        <v>70</v>
      </c>
      <c r="D41" s="229" t="s">
        <v>71</v>
      </c>
      <c r="E41" s="209" t="s">
        <v>139</v>
      </c>
      <c r="F41" s="209" t="s">
        <v>139</v>
      </c>
      <c r="G41" s="209" t="s">
        <v>138</v>
      </c>
      <c r="H41" s="229" t="s">
        <v>87</v>
      </c>
      <c r="I41" s="21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7"/>
  <sheetViews>
    <sheetView workbookViewId="0">
      <selection activeCell="G10" sqref="G10"/>
    </sheetView>
  </sheetViews>
  <sheetFormatPr defaultRowHeight="14.4"/>
  <cols>
    <col min="1" max="1" width="5.109375" customWidth="1"/>
    <col min="2" max="2" width="103.109375" customWidth="1"/>
    <col min="3" max="3" width="10.5546875" customWidth="1"/>
    <col min="4" max="4" width="9.6640625" customWidth="1"/>
    <col min="6" max="6" width="11.33203125" customWidth="1"/>
  </cols>
  <sheetData>
    <row r="1" spans="1:8" ht="15.6">
      <c r="A1" s="251" t="str">
        <f>'Date initiale'!C3</f>
        <v>Universitatea de Arhitectură și Urbanism "Ion Mincu" București</v>
      </c>
      <c r="B1" s="251"/>
      <c r="C1" s="251"/>
      <c r="D1" s="16"/>
      <c r="E1" s="37"/>
    </row>
    <row r="2" spans="1:8" ht="15.6">
      <c r="A2" s="251" t="str">
        <f>'Date initiale'!B4&amp;" "&amp;'Date initiale'!C4</f>
        <v>Facultatea ARHITECTURA</v>
      </c>
      <c r="B2" s="251"/>
      <c r="C2" s="251"/>
      <c r="D2" s="2"/>
      <c r="E2" s="37"/>
    </row>
    <row r="3" spans="1:8" ht="15.6">
      <c r="A3" s="251" t="str">
        <f>'Date initiale'!B5&amp;" "&amp;'Date initiale'!C5</f>
        <v>Departamentul BAZELE PROIECTĂRII DE ARHITECTURĂ</v>
      </c>
      <c r="B3" s="251"/>
      <c r="C3" s="251"/>
      <c r="D3" s="16"/>
      <c r="E3" s="37"/>
    </row>
    <row r="4" spans="1:8">
      <c r="A4" s="113" t="str">
        <f>'Date initiale'!C6&amp;", "&amp;'Date initiale'!C7</f>
        <v>LASCU TANA - NICOLETA, 25</v>
      </c>
      <c r="B4" s="113"/>
      <c r="C4" s="113"/>
    </row>
    <row r="5" spans="1:8">
      <c r="A5" s="113"/>
      <c r="B5" s="113"/>
      <c r="C5" s="113"/>
    </row>
    <row r="6" spans="1:8" ht="15.6">
      <c r="A6" s="419" t="s">
        <v>110</v>
      </c>
      <c r="B6" s="419"/>
      <c r="C6" s="419"/>
      <c r="D6" s="419"/>
    </row>
    <row r="7" spans="1:8" ht="90.75" customHeight="1">
      <c r="A7" s="41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17"/>
      <c r="C7" s="417"/>
      <c r="D7" s="417"/>
      <c r="E7" s="178"/>
      <c r="F7" s="178"/>
      <c r="G7" s="178"/>
      <c r="H7" s="178"/>
    </row>
    <row r="8" spans="1:8" ht="18.75" customHeight="1" thickBot="1">
      <c r="A8" s="60"/>
      <c r="B8" s="60"/>
      <c r="C8" s="60"/>
      <c r="D8" s="60"/>
    </row>
    <row r="9" spans="1:8" ht="45.75" customHeight="1" thickBot="1">
      <c r="A9" s="182" t="s">
        <v>55</v>
      </c>
      <c r="B9" s="209" t="s">
        <v>77</v>
      </c>
      <c r="C9" s="209" t="s">
        <v>87</v>
      </c>
      <c r="D9" s="210" t="s">
        <v>147</v>
      </c>
      <c r="E9" s="30"/>
      <c r="F9" s="254" t="s">
        <v>108</v>
      </c>
    </row>
    <row r="10" spans="1:8">
      <c r="A10" s="241">
        <v>1</v>
      </c>
      <c r="B10" s="260"/>
      <c r="C10" s="261"/>
      <c r="D10" s="325"/>
      <c r="F10" s="255" t="s">
        <v>168</v>
      </c>
      <c r="G10" s="359" t="s">
        <v>259</v>
      </c>
    </row>
    <row r="11" spans="1:8">
      <c r="A11" s="227">
        <f>A10+1</f>
        <v>2</v>
      </c>
      <c r="B11" s="258"/>
      <c r="C11" s="216"/>
      <c r="D11" s="321"/>
    </row>
    <row r="12" spans="1:8">
      <c r="A12" s="227">
        <f t="shared" ref="A12:A19" si="0">A11+1</f>
        <v>3</v>
      </c>
      <c r="B12" s="234"/>
      <c r="C12" s="125"/>
      <c r="D12" s="306"/>
    </row>
    <row r="13" spans="1:8">
      <c r="A13" s="227">
        <f t="shared" si="0"/>
        <v>4</v>
      </c>
      <c r="B13" s="259"/>
      <c r="C13" s="125"/>
      <c r="D13" s="306"/>
    </row>
    <row r="14" spans="1:8">
      <c r="A14" s="227">
        <f t="shared" si="0"/>
        <v>5</v>
      </c>
      <c r="B14" s="259"/>
      <c r="C14" s="125"/>
      <c r="D14" s="306"/>
    </row>
    <row r="15" spans="1:8">
      <c r="A15" s="227">
        <f t="shared" si="0"/>
        <v>6</v>
      </c>
      <c r="B15" s="234"/>
      <c r="C15" s="125"/>
      <c r="D15" s="306"/>
    </row>
    <row r="16" spans="1:8">
      <c r="A16" s="227">
        <f t="shared" si="0"/>
        <v>7</v>
      </c>
      <c r="B16" s="259"/>
      <c r="C16" s="125"/>
      <c r="D16" s="306"/>
    </row>
    <row r="17" spans="1:4">
      <c r="A17" s="227">
        <f t="shared" si="0"/>
        <v>8</v>
      </c>
      <c r="B17" s="259"/>
      <c r="C17" s="125"/>
      <c r="D17" s="306"/>
    </row>
    <row r="18" spans="1:4">
      <c r="A18" s="227">
        <f t="shared" si="0"/>
        <v>9</v>
      </c>
      <c r="B18" s="259"/>
      <c r="C18" s="125"/>
      <c r="D18" s="306"/>
    </row>
    <row r="19" spans="1:4" ht="15" thickBot="1">
      <c r="A19" s="244">
        <f t="shared" si="0"/>
        <v>10</v>
      </c>
      <c r="B19" s="262"/>
      <c r="C19" s="131"/>
      <c r="D19" s="320"/>
    </row>
    <row r="20" spans="1:4" ht="15" thickBot="1">
      <c r="A20" s="340"/>
      <c r="B20" s="207"/>
      <c r="C20" s="155" t="str">
        <f>"Total "&amp;LEFT(A7,3)</f>
        <v>Total I16</v>
      </c>
      <c r="D20" s="263">
        <f>SUM(D10:D19)</f>
        <v>0</v>
      </c>
    </row>
    <row r="21" spans="1:4" ht="15.6">
      <c r="A21" s="29"/>
      <c r="B21" s="23"/>
      <c r="C21" s="23"/>
      <c r="D21" s="23"/>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20"/>
  <sheetViews>
    <sheetView workbookViewId="0">
      <selection activeCell="B10" sqref="B10"/>
    </sheetView>
  </sheetViews>
  <sheetFormatPr defaultRowHeight="14.4"/>
  <cols>
    <col min="1" max="1" width="5.109375" customWidth="1"/>
    <col min="2" max="2" width="103.109375" customWidth="1"/>
    <col min="3" max="3" width="10.5546875" customWidth="1"/>
    <col min="4" max="4" width="9.6640625" customWidth="1"/>
    <col min="6" max="6" width="10.44140625" customWidth="1"/>
  </cols>
  <sheetData>
    <row r="1" spans="1:7" ht="15.6">
      <c r="A1" s="251" t="str">
        <f>'Date initiale'!C3</f>
        <v>Universitatea de Arhitectură și Urbanism "Ion Mincu" București</v>
      </c>
      <c r="B1" s="251"/>
      <c r="C1" s="251"/>
      <c r="D1" s="16"/>
    </row>
    <row r="2" spans="1:7" ht="15.6">
      <c r="A2" s="251" t="str">
        <f>'Date initiale'!B4&amp;" "&amp;'Date initiale'!C4</f>
        <v>Facultatea ARHITECTURA</v>
      </c>
      <c r="B2" s="251"/>
      <c r="C2" s="251"/>
      <c r="D2" s="2"/>
    </row>
    <row r="3" spans="1:7" ht="15.6">
      <c r="A3" s="251" t="str">
        <f>'Date initiale'!B5&amp;" "&amp;'Date initiale'!C5</f>
        <v>Departamentul BAZELE PROIECTĂRII DE ARHITECTURĂ</v>
      </c>
      <c r="B3" s="251"/>
      <c r="C3" s="251"/>
      <c r="D3" s="16"/>
    </row>
    <row r="4" spans="1:7">
      <c r="A4" s="113" t="str">
        <f>'Date initiale'!C6&amp;", "&amp;'Date initiale'!C7</f>
        <v>LASCU TANA - NICOLETA, 25</v>
      </c>
      <c r="B4" s="113"/>
      <c r="C4" s="113"/>
    </row>
    <row r="5" spans="1:7">
      <c r="A5" s="113"/>
      <c r="B5" s="113"/>
      <c r="C5" s="113"/>
    </row>
    <row r="6" spans="1:7">
      <c r="A6" s="422" t="s">
        <v>110</v>
      </c>
      <c r="B6" s="422"/>
      <c r="C6" s="422"/>
      <c r="D6" s="422"/>
    </row>
    <row r="7" spans="1:7" ht="40.5" customHeight="1">
      <c r="A7" s="41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17"/>
      <c r="C7" s="417"/>
      <c r="D7" s="417"/>
    </row>
    <row r="8" spans="1:7" ht="15" thickBot="1"/>
    <row r="9" spans="1:7" ht="48.75" customHeight="1" thickBot="1">
      <c r="A9" s="182" t="s">
        <v>55</v>
      </c>
      <c r="B9" s="152" t="s">
        <v>77</v>
      </c>
      <c r="C9" s="152" t="s">
        <v>87</v>
      </c>
      <c r="D9" s="273" t="s">
        <v>147</v>
      </c>
      <c r="F9" s="254" t="s">
        <v>108</v>
      </c>
    </row>
    <row r="10" spans="1:7">
      <c r="A10" s="372">
        <v>1</v>
      </c>
      <c r="B10" s="289" t="s">
        <v>358</v>
      </c>
      <c r="C10" s="142">
        <v>2014</v>
      </c>
      <c r="D10" s="326">
        <v>30</v>
      </c>
      <c r="F10" s="255" t="s">
        <v>169</v>
      </c>
      <c r="G10" s="359" t="s">
        <v>260</v>
      </c>
    </row>
    <row r="11" spans="1:7">
      <c r="A11" s="294">
        <f>A10+1</f>
        <v>2</v>
      </c>
      <c r="B11" s="282"/>
      <c r="C11" s="36"/>
      <c r="D11" s="319"/>
    </row>
    <row r="12" spans="1:7">
      <c r="A12" s="294">
        <f t="shared" ref="A12:A19" si="0">A11+1</f>
        <v>3</v>
      </c>
      <c r="B12" s="282"/>
      <c r="C12" s="36"/>
      <c r="D12" s="319"/>
    </row>
    <row r="13" spans="1:7">
      <c r="A13" s="294">
        <f t="shared" si="0"/>
        <v>4</v>
      </c>
      <c r="B13" s="282"/>
      <c r="C13" s="36"/>
      <c r="D13" s="319"/>
    </row>
    <row r="14" spans="1:7">
      <c r="A14" s="294">
        <f t="shared" si="0"/>
        <v>5</v>
      </c>
      <c r="B14" s="282"/>
      <c r="C14" s="36"/>
      <c r="D14" s="319"/>
    </row>
    <row r="15" spans="1:7">
      <c r="A15" s="294">
        <f t="shared" si="0"/>
        <v>6</v>
      </c>
      <c r="B15" s="282"/>
      <c r="C15" s="36"/>
      <c r="D15" s="319"/>
    </row>
    <row r="16" spans="1:7">
      <c r="A16" s="294">
        <f t="shared" si="0"/>
        <v>7</v>
      </c>
      <c r="B16" s="282"/>
      <c r="C16" s="36"/>
      <c r="D16" s="319"/>
    </row>
    <row r="17" spans="1:4">
      <c r="A17" s="294">
        <f t="shared" si="0"/>
        <v>8</v>
      </c>
      <c r="B17" s="282"/>
      <c r="C17" s="36"/>
      <c r="D17" s="319"/>
    </row>
    <row r="18" spans="1:4">
      <c r="A18" s="294">
        <f t="shared" si="0"/>
        <v>9</v>
      </c>
      <c r="B18" s="282"/>
      <c r="C18" s="36"/>
      <c r="D18" s="319"/>
    </row>
    <row r="19" spans="1:4" ht="15" thickBot="1">
      <c r="A19" s="295">
        <f t="shared" si="0"/>
        <v>10</v>
      </c>
      <c r="B19" s="285"/>
      <c r="C19" s="148"/>
      <c r="D19" s="324"/>
    </row>
    <row r="20" spans="1:4" ht="15" thickBot="1">
      <c r="A20" s="336"/>
      <c r="B20" s="113"/>
      <c r="C20" s="116" t="str">
        <f>"Total "&amp;LEFT(A7,3)</f>
        <v>Total I17</v>
      </c>
      <c r="D20" s="117">
        <f>SUM(D10:D19)</f>
        <v>30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29"/>
  <sheetViews>
    <sheetView workbookViewId="0">
      <selection activeCell="B10" sqref="B10"/>
    </sheetView>
  </sheetViews>
  <sheetFormatPr defaultRowHeight="14.4"/>
  <cols>
    <col min="1" max="1" width="5.109375" customWidth="1"/>
    <col min="2" max="2" width="103.109375" customWidth="1"/>
    <col min="3" max="3" width="10.5546875" customWidth="1"/>
    <col min="4" max="4" width="9.6640625" customWidth="1"/>
  </cols>
  <sheetData>
    <row r="1" spans="1:6" ht="15.6">
      <c r="A1" s="251" t="str">
        <f>'Date initiale'!C3</f>
        <v>Universitatea de Arhitectură și Urbanism "Ion Mincu" București</v>
      </c>
      <c r="B1" s="251"/>
      <c r="C1" s="251"/>
      <c r="D1" s="16"/>
      <c r="E1" s="37"/>
    </row>
    <row r="2" spans="1:6" ht="15.6">
      <c r="A2" s="251" t="str">
        <f>'Date initiale'!B4&amp;" "&amp;'Date initiale'!C4</f>
        <v>Facultatea ARHITECTURA</v>
      </c>
      <c r="B2" s="251"/>
      <c r="C2" s="251"/>
      <c r="D2" s="37"/>
      <c r="E2" s="37"/>
    </row>
    <row r="3" spans="1:6" ht="15.6">
      <c r="A3" s="251" t="str">
        <f>'Date initiale'!B5&amp;" "&amp;'Date initiale'!C5</f>
        <v>Departamentul BAZELE PROIECTĂRII DE ARHITECTURĂ</v>
      </c>
      <c r="B3" s="251"/>
      <c r="C3" s="251"/>
      <c r="D3" s="16"/>
      <c r="E3" s="37"/>
    </row>
    <row r="4" spans="1:6">
      <c r="A4" s="113" t="str">
        <f>'Date initiale'!C6&amp;", "&amp;'Date initiale'!C7</f>
        <v>LASCU TANA - NICOLETA, 25</v>
      </c>
      <c r="B4" s="113"/>
      <c r="C4" s="113"/>
    </row>
    <row r="5" spans="1:6">
      <c r="A5" s="113"/>
      <c r="B5" s="113"/>
      <c r="C5" s="113"/>
    </row>
    <row r="6" spans="1:6" ht="34.5" customHeight="1">
      <c r="A6" s="419" t="s">
        <v>110</v>
      </c>
      <c r="B6" s="419"/>
      <c r="C6" s="419"/>
      <c r="D6" s="419"/>
    </row>
    <row r="7" spans="1:6" ht="34.5" customHeight="1">
      <c r="A7" s="41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17"/>
      <c r="C7" s="417"/>
      <c r="D7" s="417"/>
    </row>
    <row r="8" spans="1:6" ht="16.5" customHeight="1" thickBot="1">
      <c r="A8" s="48"/>
      <c r="B8" s="48"/>
      <c r="C8" s="48"/>
      <c r="D8" s="48"/>
    </row>
    <row r="9" spans="1:6" ht="42.75" customHeight="1" thickBot="1">
      <c r="A9" s="182" t="s">
        <v>55</v>
      </c>
      <c r="B9" s="152" t="s">
        <v>77</v>
      </c>
      <c r="C9" s="152" t="s">
        <v>87</v>
      </c>
      <c r="D9" s="273" t="s">
        <v>78</v>
      </c>
      <c r="E9" s="30"/>
      <c r="F9" s="254" t="s">
        <v>108</v>
      </c>
    </row>
    <row r="10" spans="1:6">
      <c r="A10" s="157">
        <v>1</v>
      </c>
      <c r="B10" s="296" t="s">
        <v>516</v>
      </c>
      <c r="C10" s="142">
        <v>2006</v>
      </c>
      <c r="D10" s="313">
        <v>10</v>
      </c>
    </row>
    <row r="11" spans="1:6">
      <c r="A11" s="158">
        <f t="shared" ref="A11:A17" si="0">A10+1</f>
        <v>2</v>
      </c>
      <c r="B11" s="282" t="s">
        <v>425</v>
      </c>
      <c r="C11" s="36">
        <v>1996</v>
      </c>
      <c r="D11" s="306">
        <v>10</v>
      </c>
    </row>
    <row r="12" spans="1:6">
      <c r="A12" s="158">
        <f t="shared" si="0"/>
        <v>3</v>
      </c>
      <c r="B12" s="282"/>
      <c r="C12" s="36"/>
      <c r="D12" s="306"/>
    </row>
    <row r="13" spans="1:6">
      <c r="A13" s="158">
        <f t="shared" si="0"/>
        <v>4</v>
      </c>
      <c r="B13" s="282"/>
      <c r="C13" s="36"/>
      <c r="D13" s="306"/>
    </row>
    <row r="14" spans="1:6">
      <c r="A14" s="158">
        <f t="shared" si="0"/>
        <v>5</v>
      </c>
      <c r="B14" s="282"/>
      <c r="C14" s="36"/>
      <c r="D14" s="306"/>
    </row>
    <row r="15" spans="1:6" s="32" customFormat="1">
      <c r="A15" s="158">
        <f t="shared" si="0"/>
        <v>6</v>
      </c>
      <c r="B15" s="282"/>
      <c r="C15" s="36"/>
      <c r="D15" s="306"/>
      <c r="F15" s="385"/>
    </row>
    <row r="16" spans="1:6">
      <c r="A16" s="158">
        <f t="shared" si="0"/>
        <v>7</v>
      </c>
      <c r="B16" s="282"/>
      <c r="C16" s="36"/>
      <c r="D16" s="306"/>
    </row>
    <row r="17" spans="1:8" ht="15" thickBot="1">
      <c r="A17" s="232">
        <f t="shared" si="0"/>
        <v>8</v>
      </c>
      <c r="B17" s="285"/>
      <c r="C17" s="148"/>
      <c r="D17" s="320"/>
    </row>
    <row r="18" spans="1:8" ht="15" thickBot="1">
      <c r="A18" s="339"/>
      <c r="B18" s="297"/>
      <c r="C18" s="116" t="str">
        <f>"Total "&amp;LEFT(A7,3)</f>
        <v>Total I18</v>
      </c>
      <c r="D18" s="298">
        <f>SUM(D10:D17)</f>
        <v>20</v>
      </c>
    </row>
    <row r="19" spans="1:8">
      <c r="B19" s="17"/>
    </row>
    <row r="20" spans="1:8" ht="53.25" customHeight="1">
      <c r="A20" s="41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0" s="416"/>
      <c r="C20" s="416"/>
      <c r="D20" s="416"/>
      <c r="E20" s="257"/>
      <c r="F20" s="257"/>
      <c r="G20" s="257"/>
      <c r="H20" s="257"/>
    </row>
    <row r="21" spans="1:8">
      <c r="B21" s="17"/>
    </row>
    <row r="22" spans="1:8">
      <c r="B22" s="17"/>
    </row>
    <row r="23" spans="1:8">
      <c r="B23" s="17"/>
    </row>
    <row r="24" spans="1:8">
      <c r="B24" s="17"/>
    </row>
    <row r="25" spans="1:8">
      <c r="B25" s="17"/>
    </row>
    <row r="26" spans="1:8">
      <c r="B26" s="17"/>
    </row>
    <row r="27" spans="1:8">
      <c r="B27" s="17"/>
    </row>
    <row r="28" spans="1:8">
      <c r="B28" s="17"/>
    </row>
    <row r="29" spans="1:8">
      <c r="B29" s="17"/>
    </row>
  </sheetData>
  <mergeCells count="3">
    <mergeCell ref="A6:D6"/>
    <mergeCell ref="A7:D7"/>
    <mergeCell ref="A20:D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20"/>
  <sheetViews>
    <sheetView topLeftCell="A7" workbookViewId="0">
      <selection activeCell="D11" sqref="D11"/>
    </sheetView>
  </sheetViews>
  <sheetFormatPr defaultRowHeight="14.4"/>
  <cols>
    <col min="1" max="1" width="5.109375" customWidth="1"/>
    <col min="2" max="2" width="27.109375" customWidth="1"/>
    <col min="3" max="3" width="75.6640625" customWidth="1"/>
    <col min="4" max="4" width="10.5546875" customWidth="1"/>
    <col min="5" max="5" width="9.6640625" customWidth="1"/>
    <col min="7" max="7" width="14.109375" customWidth="1"/>
  </cols>
  <sheetData>
    <row r="1" spans="1:9">
      <c r="A1" s="113" t="str">
        <f>'Date initiale'!C3</f>
        <v>Universitatea de Arhitectură și Urbanism "Ion Mincu" București</v>
      </c>
      <c r="B1" s="113"/>
      <c r="D1" s="113"/>
    </row>
    <row r="2" spans="1:9" ht="15.6">
      <c r="A2" s="251" t="str">
        <f>'Date initiale'!B4&amp;" "&amp;'Date initiale'!C4</f>
        <v>Facultatea ARHITECTURA</v>
      </c>
      <c r="B2" s="251"/>
      <c r="C2" s="16"/>
      <c r="D2" s="251"/>
      <c r="E2" s="16"/>
    </row>
    <row r="3" spans="1:9" ht="15.6">
      <c r="A3" s="251" t="str">
        <f>'Date initiale'!B5&amp;" "&amp;'Date initiale'!C5</f>
        <v>Departamentul BAZELE PROIECTĂRII DE ARHITECTURĂ</v>
      </c>
      <c r="B3" s="251"/>
      <c r="C3" s="16"/>
      <c r="D3" s="251"/>
      <c r="E3" s="16"/>
    </row>
    <row r="4" spans="1:9" ht="15.6">
      <c r="A4" s="415" t="str">
        <f>'Date initiale'!C6&amp;", "&amp;'Date initiale'!C7</f>
        <v>LASCU TANA - NICOLETA, 25</v>
      </c>
      <c r="B4" s="415"/>
      <c r="C4" s="423"/>
      <c r="D4" s="423"/>
      <c r="E4" s="423"/>
    </row>
    <row r="5" spans="1:9" ht="15.6">
      <c r="A5" s="252"/>
      <c r="B5" s="252"/>
      <c r="C5" s="16"/>
      <c r="D5" s="252"/>
      <c r="E5" s="16"/>
    </row>
    <row r="6" spans="1:9" ht="15.6">
      <c r="A6" s="420" t="s">
        <v>110</v>
      </c>
      <c r="B6" s="420"/>
      <c r="C6" s="420"/>
      <c r="D6" s="420"/>
      <c r="E6" s="420"/>
    </row>
    <row r="7" spans="1:9" ht="67.5" customHeight="1">
      <c r="A7" s="41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17"/>
      <c r="C7" s="417"/>
      <c r="D7" s="417"/>
      <c r="E7" s="417"/>
      <c r="F7" s="35"/>
      <c r="G7" s="35"/>
      <c r="H7" s="35"/>
      <c r="I7" s="35"/>
    </row>
    <row r="8" spans="1:9" ht="20.25" customHeight="1" thickBot="1">
      <c r="A8" s="48"/>
      <c r="B8" s="48"/>
      <c r="C8" s="48"/>
      <c r="D8" s="48"/>
      <c r="E8" s="48"/>
      <c r="F8" s="35"/>
      <c r="G8" s="35"/>
      <c r="H8" s="35"/>
      <c r="I8" s="35"/>
    </row>
    <row r="9" spans="1:9" ht="29.4" thickBot="1">
      <c r="A9" s="151" t="s">
        <v>55</v>
      </c>
      <c r="B9" s="209" t="s">
        <v>150</v>
      </c>
      <c r="C9" s="209" t="s">
        <v>82</v>
      </c>
      <c r="D9" s="209" t="s">
        <v>81</v>
      </c>
      <c r="E9" s="210" t="s">
        <v>147</v>
      </c>
      <c r="G9" s="254" t="s">
        <v>108</v>
      </c>
    </row>
    <row r="10" spans="1:9" ht="28.8">
      <c r="A10" s="268">
        <v>1</v>
      </c>
      <c r="B10" s="269" t="s">
        <v>464</v>
      </c>
      <c r="C10" s="260" t="s">
        <v>354</v>
      </c>
      <c r="D10" s="238" t="s">
        <v>355</v>
      </c>
      <c r="E10" s="313">
        <v>5</v>
      </c>
      <c r="G10" s="255" t="s">
        <v>171</v>
      </c>
      <c r="H10" s="359" t="s">
        <v>261</v>
      </c>
    </row>
    <row r="11" spans="1:9" ht="29.4" thickBot="1">
      <c r="A11" s="196">
        <f>A10+1</f>
        <v>2</v>
      </c>
      <c r="B11" s="234" t="s">
        <v>356</v>
      </c>
      <c r="C11" s="258" t="s">
        <v>465</v>
      </c>
      <c r="D11" s="125" t="s">
        <v>361</v>
      </c>
      <c r="E11" s="306">
        <v>5</v>
      </c>
    </row>
    <row r="12" spans="1:9" ht="28.8">
      <c r="A12" s="268">
        <v>1</v>
      </c>
      <c r="B12" s="269" t="s">
        <v>357</v>
      </c>
      <c r="C12" s="260" t="s">
        <v>359</v>
      </c>
      <c r="D12" s="238" t="s">
        <v>360</v>
      </c>
      <c r="E12" s="313">
        <v>5</v>
      </c>
    </row>
    <row r="13" spans="1:9">
      <c r="A13" s="196">
        <f t="shared" ref="A13:A19" si="0">A12+1</f>
        <v>2</v>
      </c>
      <c r="B13" s="234"/>
      <c r="C13" s="258"/>
      <c r="D13" s="125"/>
      <c r="E13" s="306"/>
    </row>
    <row r="14" spans="1:9">
      <c r="A14" s="196">
        <f t="shared" si="0"/>
        <v>3</v>
      </c>
      <c r="B14" s="234"/>
      <c r="C14" s="258"/>
      <c r="D14" s="125"/>
      <c r="E14" s="306"/>
    </row>
    <row r="15" spans="1:9">
      <c r="A15" s="196">
        <f t="shared" si="0"/>
        <v>4</v>
      </c>
      <c r="B15" s="234"/>
      <c r="C15" s="258"/>
      <c r="D15" s="125"/>
      <c r="E15" s="306"/>
    </row>
    <row r="16" spans="1:9">
      <c r="A16" s="196">
        <f t="shared" si="0"/>
        <v>5</v>
      </c>
      <c r="B16" s="234"/>
      <c r="C16" s="258"/>
      <c r="D16" s="125"/>
      <c r="E16" s="306"/>
    </row>
    <row r="17" spans="1:5">
      <c r="A17" s="196">
        <f t="shared" si="0"/>
        <v>6</v>
      </c>
      <c r="B17" s="234"/>
      <c r="C17" s="258"/>
      <c r="D17" s="125"/>
      <c r="E17" s="306"/>
    </row>
    <row r="18" spans="1:5">
      <c r="A18" s="196">
        <f t="shared" si="0"/>
        <v>7</v>
      </c>
      <c r="B18" s="234"/>
      <c r="C18" s="258"/>
      <c r="D18" s="125"/>
      <c r="E18" s="306"/>
    </row>
    <row r="19" spans="1:5" ht="15" thickBot="1">
      <c r="A19" s="203">
        <f t="shared" si="0"/>
        <v>8</v>
      </c>
      <c r="B19" s="270"/>
      <c r="C19" s="271"/>
      <c r="D19" s="131"/>
      <c r="E19" s="320"/>
    </row>
    <row r="20" spans="1:5" ht="15" thickBot="1">
      <c r="A20" s="338"/>
      <c r="C20" s="267"/>
      <c r="D20" s="155" t="str">
        <f>"Total "&amp;LEFT(A7,3)</f>
        <v>Total I19</v>
      </c>
      <c r="E20" s="156">
        <f>SUM(E10:E19)</f>
        <v>15</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8"/>
  <sheetViews>
    <sheetView workbookViewId="0">
      <selection activeCell="E16" sqref="E16"/>
    </sheetView>
  </sheetViews>
  <sheetFormatPr defaultRowHeight="14.4"/>
  <cols>
    <col min="1" max="1" width="5.109375" customWidth="1"/>
    <col min="2" max="2" width="86.33203125" customWidth="1"/>
    <col min="3" max="3" width="17.109375" customWidth="1"/>
    <col min="4" max="4" width="10.5546875" customWidth="1"/>
    <col min="5" max="5" width="9.6640625" customWidth="1"/>
    <col min="7" max="7" width="13.44140625" customWidth="1"/>
  </cols>
  <sheetData>
    <row r="1" spans="1:8" ht="15.6">
      <c r="A1" s="251" t="str">
        <f>'Date initiale'!C3</f>
        <v>Universitatea de Arhitectură și Urbanism "Ion Mincu" București</v>
      </c>
      <c r="B1" s="251"/>
      <c r="C1" s="251"/>
      <c r="D1" s="251"/>
      <c r="E1" s="16"/>
    </row>
    <row r="2" spans="1:8" ht="15.6">
      <c r="A2" s="251" t="str">
        <f>'Date initiale'!B4&amp;" "&amp;'Date initiale'!C4</f>
        <v>Facultatea ARHITECTURA</v>
      </c>
      <c r="B2" s="251"/>
      <c r="C2" s="251"/>
      <c r="D2" s="251"/>
      <c r="E2" s="16"/>
    </row>
    <row r="3" spans="1:8" ht="15.6">
      <c r="A3" s="251" t="str">
        <f>'Date initiale'!B5&amp;" "&amp;'Date initiale'!C5</f>
        <v>Departamentul BAZELE PROIECTĂRII DE ARHITECTURĂ</v>
      </c>
      <c r="B3" s="251"/>
      <c r="C3" s="251"/>
      <c r="D3" s="251"/>
      <c r="E3" s="16"/>
    </row>
    <row r="4" spans="1:8">
      <c r="A4" s="113" t="str">
        <f>'Date initiale'!C6&amp;", "&amp;'Date initiale'!C7</f>
        <v>LASCU TANA - NICOLETA, 25</v>
      </c>
      <c r="B4" s="113"/>
      <c r="C4" s="113"/>
      <c r="D4" s="113"/>
    </row>
    <row r="5" spans="1:8">
      <c r="A5" s="113"/>
      <c r="B5" s="113"/>
      <c r="C5" s="113"/>
      <c r="D5" s="113"/>
    </row>
    <row r="6" spans="1:8" ht="15.6">
      <c r="A6" s="424" t="s">
        <v>110</v>
      </c>
      <c r="B6" s="425"/>
      <c r="C6" s="425"/>
      <c r="D6" s="425"/>
      <c r="E6" s="426"/>
    </row>
    <row r="7" spans="1:8" ht="15.6">
      <c r="A7" s="417" t="str">
        <f>'Descriere indicatori'!B27&amp;". "&amp;'Descriere indicatori'!C27</f>
        <v xml:space="preserve">I20. Expoziţii profesionale în domeniu organizate la nivel internaţional / naţional sau local în calitate de autor, coautor, curator </v>
      </c>
      <c r="B7" s="417"/>
      <c r="C7" s="417"/>
      <c r="D7" s="417"/>
      <c r="E7" s="417"/>
      <c r="F7" s="178"/>
    </row>
    <row r="8" spans="1:8" ht="32.25" customHeight="1" thickBot="1">
      <c r="A8" s="46"/>
      <c r="B8" s="46"/>
      <c r="C8" s="46"/>
      <c r="D8" s="46"/>
      <c r="E8" s="46"/>
    </row>
    <row r="9" spans="1:8" ht="29.4" thickBot="1">
      <c r="A9" s="151" t="s">
        <v>55</v>
      </c>
      <c r="B9" s="272" t="s">
        <v>152</v>
      </c>
      <c r="C9" s="152" t="s">
        <v>151</v>
      </c>
      <c r="D9" s="152" t="s">
        <v>87</v>
      </c>
      <c r="E9" s="273" t="s">
        <v>147</v>
      </c>
      <c r="G9" s="254" t="s">
        <v>108</v>
      </c>
    </row>
    <row r="10" spans="1:8" ht="15" thickBot="1">
      <c r="A10" s="277">
        <v>1</v>
      </c>
      <c r="B10" s="393" t="s">
        <v>509</v>
      </c>
      <c r="C10" s="393" t="s">
        <v>346</v>
      </c>
      <c r="D10" s="278">
        <v>2023</v>
      </c>
      <c r="E10" s="327">
        <v>3</v>
      </c>
      <c r="G10" s="255" t="s">
        <v>170</v>
      </c>
      <c r="H10" s="359" t="s">
        <v>262</v>
      </c>
    </row>
    <row r="11" spans="1:8" ht="15" thickBot="1">
      <c r="A11" s="277">
        <v>2</v>
      </c>
      <c r="B11" s="393" t="s">
        <v>508</v>
      </c>
      <c r="C11" s="393" t="s">
        <v>346</v>
      </c>
      <c r="D11" s="278">
        <v>2022</v>
      </c>
      <c r="E11" s="327">
        <v>3</v>
      </c>
      <c r="G11" s="255"/>
      <c r="H11" s="359"/>
    </row>
    <row r="12" spans="1:8" ht="15" thickBot="1">
      <c r="A12" s="277">
        <v>3</v>
      </c>
      <c r="B12" s="393" t="s">
        <v>511</v>
      </c>
      <c r="C12" s="393" t="s">
        <v>504</v>
      </c>
      <c r="D12" s="278">
        <v>2022</v>
      </c>
      <c r="E12" s="327">
        <v>1</v>
      </c>
      <c r="G12" s="255"/>
      <c r="H12" s="359"/>
    </row>
    <row r="13" spans="1:8" ht="15" thickBot="1">
      <c r="A13" s="277">
        <v>4</v>
      </c>
      <c r="B13" s="397" t="s">
        <v>518</v>
      </c>
      <c r="C13" s="397" t="s">
        <v>504</v>
      </c>
      <c r="D13" s="278">
        <v>2018</v>
      </c>
      <c r="E13" s="327">
        <v>1</v>
      </c>
      <c r="G13" s="255"/>
      <c r="H13" s="359"/>
    </row>
    <row r="14" spans="1:8">
      <c r="A14" s="373">
        <v>5</v>
      </c>
      <c r="B14" s="393" t="s">
        <v>510</v>
      </c>
      <c r="C14" s="393" t="s">
        <v>350</v>
      </c>
      <c r="D14" s="364">
        <v>2017</v>
      </c>
      <c r="E14" s="327">
        <v>10</v>
      </c>
      <c r="G14" s="255" t="s">
        <v>172</v>
      </c>
    </row>
    <row r="15" spans="1:8">
      <c r="A15" s="280">
        <f t="shared" ref="A15:A22" si="0">A14+1</f>
        <v>6</v>
      </c>
      <c r="B15" s="274"/>
      <c r="C15" s="36"/>
      <c r="D15" s="36"/>
      <c r="E15" s="328"/>
      <c r="G15" s="255" t="s">
        <v>173</v>
      </c>
    </row>
    <row r="16" spans="1:8">
      <c r="A16" s="280">
        <f t="shared" si="0"/>
        <v>7</v>
      </c>
      <c r="B16" s="274"/>
      <c r="C16" s="36"/>
      <c r="D16" s="36"/>
      <c r="E16" s="328"/>
    </row>
    <row r="17" spans="1:5">
      <c r="A17" s="280">
        <f t="shared" si="0"/>
        <v>8</v>
      </c>
      <c r="B17" s="282"/>
      <c r="C17" s="36"/>
      <c r="D17" s="36"/>
      <c r="E17" s="329"/>
    </row>
    <row r="18" spans="1:5">
      <c r="A18" s="280">
        <f t="shared" si="0"/>
        <v>9</v>
      </c>
      <c r="B18" s="282"/>
      <c r="C18" s="36"/>
      <c r="D18" s="36"/>
      <c r="E18" s="329"/>
    </row>
    <row r="19" spans="1:5">
      <c r="A19" s="280">
        <f t="shared" si="0"/>
        <v>10</v>
      </c>
      <c r="B19" s="282"/>
      <c r="C19" s="36"/>
      <c r="D19" s="36"/>
      <c r="E19" s="329"/>
    </row>
    <row r="20" spans="1:5">
      <c r="A20" s="280">
        <f t="shared" si="0"/>
        <v>11</v>
      </c>
      <c r="B20" s="282"/>
      <c r="C20" s="36"/>
      <c r="D20" s="36"/>
      <c r="E20" s="306"/>
    </row>
    <row r="21" spans="1:5">
      <c r="A21" s="280">
        <f t="shared" si="0"/>
        <v>12</v>
      </c>
      <c r="B21" s="282"/>
      <c r="C21" s="36"/>
      <c r="D21" s="36"/>
      <c r="E21" s="329"/>
    </row>
    <row r="22" spans="1:5" ht="15" thickBot="1">
      <c r="A22" s="284">
        <f t="shared" si="0"/>
        <v>13</v>
      </c>
      <c r="B22" s="285"/>
      <c r="C22" s="148"/>
      <c r="D22" s="148"/>
      <c r="E22" s="330"/>
    </row>
    <row r="23" spans="1:5" ht="15" thickBot="1">
      <c r="A23" s="337"/>
      <c r="B23" s="275"/>
      <c r="C23" s="276"/>
      <c r="D23" s="155" t="str">
        <f>"Total "&amp;LEFT(A7,3)</f>
        <v>Total I20</v>
      </c>
      <c r="E23" s="117">
        <f>SUM(E10:E22)</f>
        <v>18</v>
      </c>
    </row>
    <row r="24" spans="1:5">
      <c r="B24" s="17"/>
    </row>
    <row r="28" spans="1:5">
      <c r="B28"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D47"/>
  <sheetViews>
    <sheetView showGridLines="0" showRowColHeaders="0" topLeftCell="A41" zoomScale="130" zoomScaleNormal="130" workbookViewId="0">
      <selection activeCell="C22" sqref="C22"/>
    </sheetView>
  </sheetViews>
  <sheetFormatPr defaultRowHeight="14.4"/>
  <cols>
    <col min="1" max="1" width="4.33203125" customWidth="1"/>
    <col min="2" max="2" width="8.6640625" customWidth="1"/>
    <col min="3" max="3" width="72" customWidth="1"/>
    <col min="4" max="4" width="7.6640625" customWidth="1"/>
  </cols>
  <sheetData>
    <row r="1" spans="2:4">
      <c r="B1" s="403" t="s">
        <v>102</v>
      </c>
      <c r="C1" s="403"/>
      <c r="D1" s="403"/>
    </row>
    <row r="2" spans="2:4">
      <c r="B2" s="351" t="str">
        <f>"Facultatea de "&amp;'Date initiale'!C4</f>
        <v>Facultatea de ARHITECTURA</v>
      </c>
      <c r="C2" s="351"/>
      <c r="D2" s="351"/>
    </row>
    <row r="3" spans="2:4">
      <c r="B3" s="403" t="str">
        <f>"Departamentul "&amp;'Date initiale'!C5</f>
        <v>Departamentul BAZELE PROIECTĂRII DE ARHITECTURĂ</v>
      </c>
      <c r="C3" s="403"/>
      <c r="D3" s="403"/>
    </row>
    <row r="4" spans="2:4">
      <c r="B4" s="351" t="str">
        <f>"Nume și prenume: "&amp;'Date initiale'!C6</f>
        <v>Nume și prenume: LASCU TANA - NICOLETA</v>
      </c>
      <c r="C4" s="351"/>
      <c r="D4" s="351"/>
    </row>
    <row r="5" spans="2:4">
      <c r="B5" s="351" t="str">
        <f>"Post: "&amp;'Date initiale'!C7</f>
        <v>Post: 25</v>
      </c>
      <c r="C5" s="351"/>
      <c r="D5" s="351"/>
    </row>
    <row r="6" spans="2:4">
      <c r="B6" s="351" t="str">
        <f>"Standard de referință: "&amp;'Date initiale'!C8</f>
        <v>Standard de referință: Conferenţiar universitar</v>
      </c>
      <c r="C6" s="351"/>
      <c r="D6" s="351"/>
    </row>
    <row r="8" spans="2:4" ht="15.6">
      <c r="B8" s="406" t="s">
        <v>178</v>
      </c>
      <c r="C8" s="406"/>
      <c r="D8" s="406"/>
    </row>
    <row r="9" spans="2:4" ht="34.5" customHeight="1">
      <c r="B9" s="404" t="s">
        <v>186</v>
      </c>
      <c r="C9" s="405"/>
      <c r="D9" s="405"/>
    </row>
    <row r="10" spans="2:4" ht="28.8">
      <c r="B10" s="82" t="s">
        <v>63</v>
      </c>
      <c r="C10" s="82" t="s">
        <v>177</v>
      </c>
      <c r="D10" s="82" t="s">
        <v>147</v>
      </c>
    </row>
    <row r="11" spans="2:4">
      <c r="B11" s="83" t="s">
        <v>19</v>
      </c>
      <c r="C11" s="10" t="s">
        <v>20</v>
      </c>
      <c r="D11" s="92">
        <f>'I1'!I20</f>
        <v>40</v>
      </c>
    </row>
    <row r="12" spans="2:4" ht="15" customHeight="1">
      <c r="B12" s="84" t="s">
        <v>21</v>
      </c>
      <c r="C12" s="10" t="s">
        <v>22</v>
      </c>
      <c r="D12" s="93">
        <f>'I2'!I20</f>
        <v>15</v>
      </c>
    </row>
    <row r="13" spans="2:4">
      <c r="B13" s="84" t="s">
        <v>23</v>
      </c>
      <c r="C13" s="28" t="s">
        <v>24</v>
      </c>
      <c r="D13" s="93">
        <f>'I3'!I20</f>
        <v>0</v>
      </c>
    </row>
    <row r="14" spans="2:4">
      <c r="B14" s="84" t="s">
        <v>26</v>
      </c>
      <c r="C14" s="10" t="s">
        <v>199</v>
      </c>
      <c r="D14" s="93">
        <f>'I4'!I20</f>
        <v>0</v>
      </c>
    </row>
    <row r="15" spans="2:4" ht="43.2">
      <c r="B15" s="84" t="s">
        <v>28</v>
      </c>
      <c r="C15" s="66" t="s">
        <v>200</v>
      </c>
      <c r="D15" s="93">
        <f>'I5'!I20</f>
        <v>10</v>
      </c>
    </row>
    <row r="16" spans="2:4" ht="15" customHeight="1">
      <c r="B16" s="84" t="s">
        <v>29</v>
      </c>
      <c r="C16" s="14" t="s">
        <v>201</v>
      </c>
      <c r="D16" s="93">
        <f>'I6'!I20</f>
        <v>0</v>
      </c>
    </row>
    <row r="17" spans="2:4" ht="15" customHeight="1">
      <c r="B17" s="84" t="s">
        <v>30</v>
      </c>
      <c r="C17" s="14" t="s">
        <v>203</v>
      </c>
      <c r="D17" s="93">
        <f>'I7'!I20</f>
        <v>5</v>
      </c>
    </row>
    <row r="18" spans="2:4" ht="28.8">
      <c r="B18" s="84" t="s">
        <v>31</v>
      </c>
      <c r="C18" s="14" t="s">
        <v>204</v>
      </c>
      <c r="D18" s="93">
        <f>'I8'!I20</f>
        <v>5</v>
      </c>
    </row>
    <row r="19" spans="2:4" ht="28.8">
      <c r="B19" s="84" t="s">
        <v>33</v>
      </c>
      <c r="C19" s="10" t="s">
        <v>205</v>
      </c>
      <c r="D19" s="93">
        <f>'I9'!I20</f>
        <v>14</v>
      </c>
    </row>
    <row r="20" spans="2:4" ht="28.8">
      <c r="B20" s="84" t="s">
        <v>34</v>
      </c>
      <c r="C20" s="65" t="s">
        <v>207</v>
      </c>
      <c r="D20" s="93">
        <f>'I10'!I20</f>
        <v>0</v>
      </c>
    </row>
    <row r="21" spans="2:4" ht="43.2">
      <c r="B21" s="85" t="s">
        <v>36</v>
      </c>
      <c r="C21" s="14" t="s">
        <v>209</v>
      </c>
      <c r="D21" s="93">
        <f>I11a!I20</f>
        <v>85</v>
      </c>
    </row>
    <row r="22" spans="2:4" ht="60" customHeight="1">
      <c r="B22" s="86"/>
      <c r="C22" s="14" t="s">
        <v>211</v>
      </c>
      <c r="D22" s="93">
        <f>I11b!H20</f>
        <v>40</v>
      </c>
    </row>
    <row r="23" spans="2:4" ht="28.8">
      <c r="B23" s="83"/>
      <c r="C23" s="31" t="s">
        <v>213</v>
      </c>
      <c r="D23" s="93">
        <f>I11c!G31</f>
        <v>103</v>
      </c>
    </row>
    <row r="24" spans="2:4" ht="72">
      <c r="B24" s="84" t="s">
        <v>40</v>
      </c>
      <c r="C24" s="14" t="s">
        <v>215</v>
      </c>
      <c r="D24" s="93">
        <f>'I12'!H20</f>
        <v>120</v>
      </c>
    </row>
    <row r="25" spans="2:4" ht="48" customHeight="1">
      <c r="B25" s="84" t="s">
        <v>60</v>
      </c>
      <c r="C25" s="14" t="s">
        <v>217</v>
      </c>
      <c r="D25" s="93">
        <f>'I13'!H21</f>
        <v>61.5</v>
      </c>
    </row>
    <row r="26" spans="2:4" ht="57.6">
      <c r="B26" s="85" t="s">
        <v>61</v>
      </c>
      <c r="C26" s="10" t="s">
        <v>219</v>
      </c>
      <c r="D26" s="93">
        <f>I14a!H20</f>
        <v>30</v>
      </c>
    </row>
    <row r="27" spans="2:4" ht="30" customHeight="1">
      <c r="B27" s="83"/>
      <c r="C27" s="10" t="s">
        <v>221</v>
      </c>
      <c r="D27" s="93">
        <f>I14b!H20</f>
        <v>20</v>
      </c>
    </row>
    <row r="28" spans="2:4" ht="43.2">
      <c r="B28" s="84" t="s">
        <v>61</v>
      </c>
      <c r="C28" s="10" t="s">
        <v>62</v>
      </c>
      <c r="D28" s="93">
        <f>I14c!H20</f>
        <v>30</v>
      </c>
    </row>
    <row r="29" spans="2:4" ht="57.6">
      <c r="B29" s="355" t="s">
        <v>0</v>
      </c>
      <c r="C29" s="10" t="s">
        <v>224</v>
      </c>
      <c r="D29" s="94">
        <f>'I15'!H20</f>
        <v>10</v>
      </c>
    </row>
    <row r="30" spans="2:4" ht="100.8">
      <c r="B30" s="87" t="s">
        <v>64</v>
      </c>
      <c r="C30" s="73" t="s">
        <v>226</v>
      </c>
      <c r="D30" s="94">
        <f>'I16'!D20</f>
        <v>0</v>
      </c>
    </row>
    <row r="31" spans="2:4" ht="43.2">
      <c r="B31" s="87" t="s">
        <v>66</v>
      </c>
      <c r="C31" s="59" t="s">
        <v>229</v>
      </c>
      <c r="D31" s="93">
        <f>'I17'!D20</f>
        <v>30</v>
      </c>
    </row>
    <row r="32" spans="2:4" ht="45" customHeight="1">
      <c r="B32" s="83" t="s">
        <v>68</v>
      </c>
      <c r="C32" s="14" t="s">
        <v>231</v>
      </c>
      <c r="D32" s="92">
        <f>'I18'!D18</f>
        <v>20</v>
      </c>
    </row>
    <row r="33" spans="2:4" ht="75" customHeight="1">
      <c r="B33" s="84" t="s">
        <v>42</v>
      </c>
      <c r="C33" s="77" t="s">
        <v>233</v>
      </c>
      <c r="D33" s="93">
        <f>'I19'!E20</f>
        <v>15</v>
      </c>
    </row>
    <row r="34" spans="2:4" ht="28.8">
      <c r="B34" s="88" t="s">
        <v>44</v>
      </c>
      <c r="C34" s="76" t="s">
        <v>234</v>
      </c>
      <c r="D34" s="93">
        <f>'I20'!E23</f>
        <v>18</v>
      </c>
    </row>
    <row r="35" spans="2:4">
      <c r="B35" s="84" t="s">
        <v>45</v>
      </c>
      <c r="C35" s="68" t="s">
        <v>236</v>
      </c>
      <c r="D35" s="93">
        <f>'I21'!D21</f>
        <v>65</v>
      </c>
    </row>
    <row r="36" spans="2:4" ht="72">
      <c r="B36" s="84" t="s">
        <v>47</v>
      </c>
      <c r="C36" s="67" t="s">
        <v>270</v>
      </c>
      <c r="D36" s="93">
        <f>'I22'!D20</f>
        <v>125</v>
      </c>
    </row>
    <row r="37" spans="2:4" ht="43.2">
      <c r="B37" s="84" t="s">
        <v>48</v>
      </c>
      <c r="C37" s="66" t="s">
        <v>237</v>
      </c>
      <c r="D37" s="93">
        <f>'I23'!D30</f>
        <v>68</v>
      </c>
    </row>
    <row r="38" spans="2:4">
      <c r="B38" s="84" t="s">
        <v>239</v>
      </c>
      <c r="C38" s="66" t="s">
        <v>49</v>
      </c>
      <c r="D38" s="93">
        <f>'I24'!F20</f>
        <v>0</v>
      </c>
    </row>
    <row r="40" spans="2:4">
      <c r="B40" s="264" t="s">
        <v>2</v>
      </c>
      <c r="C40" s="1" t="s">
        <v>104</v>
      </c>
    </row>
    <row r="41" spans="2:4">
      <c r="B41" s="18" t="s">
        <v>5</v>
      </c>
      <c r="C41" s="12" t="s">
        <v>242</v>
      </c>
      <c r="D41" s="95">
        <f>SUM(D11:D20)+SUM(D33:D38)</f>
        <v>380</v>
      </c>
    </row>
    <row r="42" spans="2:4">
      <c r="B42" s="18" t="s">
        <v>6</v>
      </c>
      <c r="C42" s="12" t="s">
        <v>243</v>
      </c>
      <c r="D42" s="95">
        <f>SUM(D24:D33)</f>
        <v>336.5</v>
      </c>
    </row>
    <row r="43" spans="2:4" ht="15" thickBot="1">
      <c r="B43" s="89" t="s">
        <v>7</v>
      </c>
      <c r="C43" s="13" t="s">
        <v>9</v>
      </c>
      <c r="D43" s="96">
        <f>SUM(D21:D23)</f>
        <v>228</v>
      </c>
    </row>
    <row r="44" spans="2:4" ht="15.6" thickTop="1" thickBot="1">
      <c r="B44" s="90" t="s">
        <v>8</v>
      </c>
      <c r="C44" s="91" t="s">
        <v>244</v>
      </c>
      <c r="D44" s="97">
        <f>D41+D42+D43</f>
        <v>944.5</v>
      </c>
    </row>
    <row r="45" spans="2:4" ht="15" thickTop="1"/>
    <row r="46" spans="2:4">
      <c r="B46" s="64" t="s">
        <v>148</v>
      </c>
      <c r="C46" t="s">
        <v>149</v>
      </c>
    </row>
    <row r="47" spans="2:4">
      <c r="B47" s="292" t="str">
        <f>'Date initiale'!C9</f>
        <v xml:space="preserve">iunie 2023  </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1"/>
  <sheetViews>
    <sheetView topLeftCell="A4" workbookViewId="0">
      <selection activeCell="F24" sqref="F24"/>
    </sheetView>
  </sheetViews>
  <sheetFormatPr defaultRowHeight="14.4"/>
  <cols>
    <col min="1" max="1" width="5.109375" customWidth="1"/>
    <col min="2" max="2" width="104.33203125" customWidth="1"/>
    <col min="3" max="3" width="10.5546875" customWidth="1"/>
    <col min="4" max="4" width="9.6640625" customWidth="1"/>
  </cols>
  <sheetData>
    <row r="1" spans="1:10">
      <c r="A1" s="113" t="str">
        <f>'Date initiale'!C3</f>
        <v>Universitatea de Arhitectură și Urbanism "Ion Mincu" București</v>
      </c>
      <c r="B1" s="113"/>
    </row>
    <row r="2" spans="1:10">
      <c r="A2" s="113" t="str">
        <f>'Date initiale'!B4&amp;" "&amp;'Date initiale'!C4</f>
        <v>Facultatea ARHITECTURA</v>
      </c>
      <c r="B2" s="113"/>
    </row>
    <row r="3" spans="1:10">
      <c r="A3" s="113" t="str">
        <f>'Date initiale'!B5&amp;" "&amp;'Date initiale'!C5</f>
        <v>Departamentul BAZELE PROIECTĂRII DE ARHITECTURĂ</v>
      </c>
      <c r="B3" s="113"/>
    </row>
    <row r="4" spans="1:10">
      <c r="A4" s="113" t="str">
        <f>'Date initiale'!C6&amp;", "&amp;'Date initiale'!C7</f>
        <v>LASCU TANA - NICOLETA, 25</v>
      </c>
      <c r="B4" s="113"/>
    </row>
    <row r="5" spans="1:10">
      <c r="A5" s="113"/>
      <c r="B5" s="113"/>
    </row>
    <row r="6" spans="1:10" ht="15.6">
      <c r="A6" s="420" t="s">
        <v>110</v>
      </c>
      <c r="B6" s="420"/>
      <c r="C6" s="420"/>
      <c r="D6" s="420"/>
    </row>
    <row r="7" spans="1:10" ht="24" customHeight="1">
      <c r="A7" s="417" t="str">
        <f>'Descriere indicatori'!B28&amp;". "&amp;'Descriere indicatori'!C28</f>
        <v xml:space="preserve">I21. Organizator / curator expoziţii la nivel internaţional/naţional </v>
      </c>
      <c r="B7" s="417"/>
      <c r="C7" s="417"/>
      <c r="D7" s="417"/>
    </row>
    <row r="8" spans="1:10" ht="15" thickBot="1"/>
    <row r="9" spans="1:10" ht="29.4" thickBot="1">
      <c r="A9" s="151" t="s">
        <v>55</v>
      </c>
      <c r="B9" s="272" t="s">
        <v>152</v>
      </c>
      <c r="C9" s="152" t="s">
        <v>87</v>
      </c>
      <c r="D9" s="273" t="s">
        <v>147</v>
      </c>
      <c r="F9" s="254" t="s">
        <v>108</v>
      </c>
      <c r="J9" s="13"/>
    </row>
    <row r="10" spans="1:10" ht="29.4" thickBot="1">
      <c r="A10" s="182">
        <v>3</v>
      </c>
      <c r="B10" s="394" t="s">
        <v>507</v>
      </c>
      <c r="C10" s="183">
        <v>2022</v>
      </c>
      <c r="D10" s="376">
        <v>10</v>
      </c>
      <c r="F10" s="255"/>
      <c r="J10" s="395"/>
    </row>
    <row r="11" spans="1:10" ht="15" thickBot="1">
      <c r="A11" s="277">
        <v>4</v>
      </c>
      <c r="B11" s="392" t="s">
        <v>274</v>
      </c>
      <c r="C11" s="278">
        <v>2021</v>
      </c>
      <c r="D11" s="279">
        <v>10</v>
      </c>
      <c r="F11" s="365"/>
      <c r="G11" s="359" t="s">
        <v>262</v>
      </c>
      <c r="J11" s="256"/>
    </row>
    <row r="12" spans="1:10">
      <c r="A12" s="373">
        <v>5</v>
      </c>
      <c r="B12" s="393" t="s">
        <v>506</v>
      </c>
      <c r="C12" s="364">
        <v>2016</v>
      </c>
      <c r="D12" s="374">
        <v>10</v>
      </c>
    </row>
    <row r="13" spans="1:10">
      <c r="A13" s="280">
        <f>A12+1</f>
        <v>6</v>
      </c>
      <c r="B13" s="274" t="s">
        <v>395</v>
      </c>
      <c r="C13" s="36">
        <v>2010</v>
      </c>
      <c r="D13" s="281">
        <v>10</v>
      </c>
    </row>
    <row r="14" spans="1:10">
      <c r="A14" s="280">
        <f t="shared" ref="A14:A20" si="0">A13+1</f>
        <v>7</v>
      </c>
      <c r="B14" s="274" t="s">
        <v>379</v>
      </c>
      <c r="C14" s="36">
        <v>2014</v>
      </c>
      <c r="D14" s="281">
        <v>5</v>
      </c>
    </row>
    <row r="15" spans="1:10">
      <c r="A15" s="280">
        <f t="shared" si="0"/>
        <v>8</v>
      </c>
      <c r="B15" s="282" t="s">
        <v>426</v>
      </c>
      <c r="C15" s="36">
        <v>2021</v>
      </c>
      <c r="D15" s="283">
        <v>10</v>
      </c>
    </row>
    <row r="16" spans="1:10">
      <c r="A16" s="280">
        <f t="shared" si="0"/>
        <v>9</v>
      </c>
      <c r="B16" s="282" t="s">
        <v>461</v>
      </c>
      <c r="C16" s="36">
        <v>2008</v>
      </c>
      <c r="D16" s="283">
        <v>10</v>
      </c>
    </row>
    <row r="17" spans="1:4" ht="28.8">
      <c r="A17" s="280">
        <f t="shared" si="0"/>
        <v>10</v>
      </c>
      <c r="B17" s="282" t="s">
        <v>505</v>
      </c>
      <c r="C17" s="36">
        <v>2010</v>
      </c>
      <c r="D17" s="283">
        <v>10</v>
      </c>
    </row>
    <row r="18" spans="1:4">
      <c r="A18" s="280">
        <f t="shared" si="0"/>
        <v>11</v>
      </c>
      <c r="B18" s="282"/>
      <c r="C18" s="36"/>
      <c r="D18" s="143"/>
    </row>
    <row r="19" spans="1:4">
      <c r="A19" s="280">
        <f t="shared" si="0"/>
        <v>12</v>
      </c>
      <c r="B19" s="282"/>
      <c r="C19" s="36"/>
      <c r="D19" s="283"/>
    </row>
    <row r="20" spans="1:4" ht="15" thickBot="1">
      <c r="A20" s="284">
        <f t="shared" si="0"/>
        <v>13</v>
      </c>
      <c r="B20" s="285"/>
      <c r="C20" s="148"/>
      <c r="D20" s="286"/>
    </row>
    <row r="21" spans="1:4" ht="15" thickBot="1">
      <c r="A21" s="337"/>
      <c r="B21" s="275"/>
      <c r="C21" s="155" t="str">
        <f>"Total "&amp;LEFT(A7,3)</f>
        <v>Total I21</v>
      </c>
      <c r="D21" s="117">
        <f>SUM(D11:D20)</f>
        <v>65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topLeftCell="A7" workbookViewId="0">
      <selection activeCell="E7" sqref="E7"/>
    </sheetView>
  </sheetViews>
  <sheetFormatPr defaultRowHeight="14.4"/>
  <cols>
    <col min="1" max="1" width="5.109375" customWidth="1"/>
    <col min="2" max="2" width="98.33203125" customWidth="1"/>
    <col min="3" max="3" width="15.6640625" customWidth="1"/>
    <col min="4" max="4" width="9.6640625" customWidth="1"/>
  </cols>
  <sheetData>
    <row r="1" spans="1:7" ht="15.6">
      <c r="A1" s="251" t="str">
        <f>'Date initiale'!C3</f>
        <v>Universitatea de Arhitectură și Urbanism "Ion Mincu" București</v>
      </c>
      <c r="B1" s="251"/>
      <c r="C1" s="251"/>
      <c r="D1" s="16"/>
    </row>
    <row r="2" spans="1:7" ht="15.6">
      <c r="A2" s="251" t="str">
        <f>'Date initiale'!B4&amp;" "&amp;'Date initiale'!C4</f>
        <v>Facultatea ARHITECTURA</v>
      </c>
      <c r="B2" s="251"/>
      <c r="C2" s="251"/>
      <c r="D2" s="16"/>
    </row>
    <row r="3" spans="1:7" ht="15.6">
      <c r="A3" s="251" t="str">
        <f>'Date initiale'!B5&amp;" "&amp;'Date initiale'!C5</f>
        <v>Departamentul BAZELE PROIECTĂRII DE ARHITECTURĂ</v>
      </c>
      <c r="B3" s="251"/>
      <c r="C3" s="251"/>
      <c r="D3" s="16"/>
    </row>
    <row r="4" spans="1:7">
      <c r="A4" s="113" t="str">
        <f>'Date initiale'!C6&amp;", "&amp;'Date initiale'!C7</f>
        <v>LASCU TANA - NICOLETA, 25</v>
      </c>
      <c r="B4" s="113"/>
      <c r="C4" s="113"/>
    </row>
    <row r="5" spans="1:7">
      <c r="A5" s="113"/>
      <c r="B5" s="113"/>
      <c r="C5" s="113"/>
    </row>
    <row r="6" spans="1:7" ht="15.6">
      <c r="A6" s="419" t="s">
        <v>110</v>
      </c>
      <c r="B6" s="419"/>
      <c r="C6" s="419"/>
      <c r="D6" s="419"/>
    </row>
    <row r="7" spans="1:7" ht="66.75" customHeight="1">
      <c r="A7" s="41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17"/>
      <c r="C7" s="417"/>
      <c r="D7" s="417"/>
    </row>
    <row r="8" spans="1:7" ht="16.2" thickBot="1">
      <c r="A8" s="48"/>
      <c r="B8" s="48"/>
      <c r="C8" s="48"/>
      <c r="D8" s="48"/>
    </row>
    <row r="9" spans="1:7" ht="29.4" thickBot="1">
      <c r="A9" s="151" t="s">
        <v>55</v>
      </c>
      <c r="B9" s="375" t="s">
        <v>158</v>
      </c>
      <c r="C9" s="375" t="s">
        <v>81</v>
      </c>
      <c r="D9" s="288" t="s">
        <v>147</v>
      </c>
      <c r="F9" s="254" t="s">
        <v>108</v>
      </c>
    </row>
    <row r="10" spans="1:7" ht="28.8">
      <c r="A10" s="157">
        <v>1</v>
      </c>
      <c r="B10" s="289" t="s">
        <v>427</v>
      </c>
      <c r="C10" s="290" t="s">
        <v>365</v>
      </c>
      <c r="D10" s="313">
        <v>5</v>
      </c>
      <c r="E10" s="29"/>
      <c r="F10" s="255" t="s">
        <v>174</v>
      </c>
      <c r="G10" s="359" t="s">
        <v>264</v>
      </c>
    </row>
    <row r="11" spans="1:7" ht="15.6">
      <c r="A11" s="158">
        <f>A10+1</f>
        <v>2</v>
      </c>
      <c r="B11" s="275" t="s">
        <v>362</v>
      </c>
      <c r="C11" s="36" t="s">
        <v>366</v>
      </c>
      <c r="D11" s="306">
        <v>5</v>
      </c>
      <c r="E11" s="29"/>
      <c r="F11" s="255" t="s">
        <v>170</v>
      </c>
    </row>
    <row r="12" spans="1:7" ht="15.6">
      <c r="A12" s="158">
        <f t="shared" ref="A12:A19" si="0">A11+1</f>
        <v>3</v>
      </c>
      <c r="B12" s="282" t="s">
        <v>363</v>
      </c>
      <c r="C12" s="287">
        <v>42192</v>
      </c>
      <c r="D12" s="331">
        <v>10</v>
      </c>
      <c r="E12" s="29"/>
      <c r="F12" s="255" t="s">
        <v>170</v>
      </c>
    </row>
    <row r="13" spans="1:7" ht="15.6">
      <c r="A13" s="158">
        <f t="shared" si="0"/>
        <v>4</v>
      </c>
      <c r="B13" s="282" t="s">
        <v>364</v>
      </c>
      <c r="C13" s="36">
        <v>2015</v>
      </c>
      <c r="D13" s="331">
        <v>10</v>
      </c>
      <c r="E13" s="29"/>
      <c r="F13" s="255">
        <v>20</v>
      </c>
    </row>
    <row r="14" spans="1:7" ht="15.6">
      <c r="A14" s="158">
        <f t="shared" si="0"/>
        <v>5</v>
      </c>
      <c r="B14" s="282" t="s">
        <v>389</v>
      </c>
      <c r="C14" s="36">
        <v>2006</v>
      </c>
      <c r="D14" s="331">
        <v>5</v>
      </c>
      <c r="E14" s="29"/>
    </row>
    <row r="15" spans="1:7" ht="15.6">
      <c r="A15" s="158">
        <f t="shared" si="0"/>
        <v>6</v>
      </c>
      <c r="B15" s="282" t="s">
        <v>388</v>
      </c>
      <c r="C15" s="36">
        <v>2021</v>
      </c>
      <c r="D15" s="331">
        <v>5</v>
      </c>
      <c r="E15" s="29"/>
    </row>
    <row r="16" spans="1:7" ht="28.8">
      <c r="A16" s="158">
        <f t="shared" si="0"/>
        <v>7</v>
      </c>
      <c r="B16" s="282" t="s">
        <v>394</v>
      </c>
      <c r="C16" s="36" t="s">
        <v>387</v>
      </c>
      <c r="D16" s="331">
        <v>60</v>
      </c>
      <c r="E16" s="29"/>
    </row>
    <row r="17" spans="1:5" ht="15.6">
      <c r="A17" s="158">
        <f t="shared" si="0"/>
        <v>8</v>
      </c>
      <c r="B17" s="282" t="s">
        <v>392</v>
      </c>
      <c r="C17" s="36" t="s">
        <v>390</v>
      </c>
      <c r="D17" s="331">
        <v>20</v>
      </c>
      <c r="E17" s="29"/>
    </row>
    <row r="18" spans="1:5" ht="15.6">
      <c r="A18" s="158">
        <f t="shared" si="0"/>
        <v>9</v>
      </c>
      <c r="B18" s="282" t="s">
        <v>393</v>
      </c>
      <c r="C18" s="36" t="s">
        <v>391</v>
      </c>
      <c r="D18" s="331">
        <v>5</v>
      </c>
      <c r="E18" s="29"/>
    </row>
    <row r="19" spans="1:5" ht="16.2" thickBot="1">
      <c r="A19" s="232">
        <f t="shared" si="0"/>
        <v>10</v>
      </c>
      <c r="B19" s="285"/>
      <c r="C19" s="148"/>
      <c r="D19" s="332"/>
      <c r="E19" s="29"/>
    </row>
    <row r="20" spans="1:5" ht="16.2" thickBot="1">
      <c r="A20" s="337"/>
      <c r="B20" s="275"/>
      <c r="C20" s="116" t="str">
        <f>"Total "&amp;LEFT(A7,3)</f>
        <v>Total I22</v>
      </c>
      <c r="D20" s="117">
        <f>SUM(D10:D19)</f>
        <v>125</v>
      </c>
      <c r="E20" s="29"/>
    </row>
    <row r="21" spans="1:5" ht="15.6">
      <c r="A21" s="29"/>
      <c r="B21" s="40"/>
      <c r="C21" s="29"/>
      <c r="D21" s="29"/>
      <c r="E21" s="29"/>
    </row>
    <row r="22" spans="1:5" ht="15.6">
      <c r="A22" s="29"/>
      <c r="B22" s="40"/>
      <c r="C22" s="29"/>
      <c r="D22" s="29"/>
      <c r="E22" s="29"/>
    </row>
    <row r="23" spans="1:5" ht="15.6">
      <c r="A23" s="29"/>
      <c r="B23" s="40"/>
      <c r="C23" s="29"/>
      <c r="D23" s="29"/>
      <c r="E23" s="29"/>
    </row>
    <row r="24" spans="1:5" ht="15.6">
      <c r="A24" s="29"/>
      <c r="B24" s="40"/>
      <c r="C24" s="29"/>
      <c r="D24" s="29"/>
      <c r="E24" s="29"/>
    </row>
    <row r="25" spans="1:5" ht="15.6">
      <c r="A25" s="29"/>
      <c r="B25" s="40"/>
      <c r="C25" s="29"/>
      <c r="D25" s="29"/>
      <c r="E25" s="29"/>
    </row>
    <row r="26" spans="1:5" ht="15.6">
      <c r="A26" s="29"/>
      <c r="B26" s="40"/>
      <c r="C26" s="29"/>
      <c r="D26" s="29"/>
      <c r="E26" s="29"/>
    </row>
    <row r="27" spans="1:5" ht="15.6">
      <c r="A27" s="29"/>
      <c r="B27" s="41"/>
      <c r="C27" s="29"/>
      <c r="D27" s="29"/>
      <c r="E27" s="29"/>
    </row>
    <row r="28" spans="1:5" ht="15.6">
      <c r="A28" s="29"/>
      <c r="B28" s="40"/>
      <c r="C28" s="29"/>
      <c r="D28" s="29"/>
      <c r="E28" s="29"/>
    </row>
    <row r="29" spans="1:5" ht="15.6">
      <c r="A29" s="29"/>
      <c r="B29" s="40"/>
      <c r="C29" s="29"/>
      <c r="D29" s="29"/>
      <c r="E29" s="29"/>
    </row>
    <row r="30" spans="1:5" ht="15.6">
      <c r="A30" s="29"/>
      <c r="B30" s="40"/>
      <c r="C30" s="29"/>
      <c r="D30" s="29"/>
      <c r="E30" s="29"/>
    </row>
    <row r="31" spans="1:5" ht="15.6">
      <c r="A31" s="29"/>
      <c r="B31" s="29"/>
      <c r="C31" s="29"/>
      <c r="D31" s="29"/>
      <c r="E31" s="29"/>
    </row>
    <row r="32" spans="1:5" ht="15.6">
      <c r="A32" s="29"/>
      <c r="B32" s="29"/>
      <c r="C32" s="29"/>
      <c r="D32" s="29"/>
      <c r="E32" s="29"/>
    </row>
    <row r="33" spans="1:5" ht="15.6">
      <c r="A33" s="29"/>
      <c r="B33" s="29"/>
      <c r="C33" s="29"/>
      <c r="D33" s="29"/>
      <c r="E33" s="29"/>
    </row>
    <row r="34" spans="1:5" ht="15.6">
      <c r="A34" s="29"/>
      <c r="B34" s="29"/>
      <c r="C34" s="29"/>
      <c r="D34" s="29"/>
      <c r="E34" s="29"/>
    </row>
    <row r="35" spans="1:5" ht="15.6">
      <c r="A35" s="29"/>
      <c r="B35" s="29"/>
      <c r="C35" s="29"/>
      <c r="D35" s="29"/>
      <c r="E35" s="29"/>
    </row>
    <row r="36" spans="1:5" ht="15.6">
      <c r="A36" s="29"/>
      <c r="B36" s="29"/>
      <c r="C36" s="29"/>
      <c r="D36" s="29"/>
      <c r="E36" s="29"/>
    </row>
    <row r="37" spans="1:5" ht="15.6">
      <c r="A37" s="29"/>
      <c r="B37" s="29"/>
      <c r="C37" s="29"/>
      <c r="D37" s="29"/>
      <c r="E37" s="29"/>
    </row>
    <row r="38" spans="1:5" ht="15.6">
      <c r="A38" s="29"/>
      <c r="B38" s="29"/>
      <c r="C38" s="29"/>
      <c r="D38" s="29"/>
      <c r="E38" s="29"/>
    </row>
    <row r="39" spans="1:5" ht="15.6">
      <c r="A39" s="29"/>
      <c r="B39" s="29"/>
      <c r="C39" s="29"/>
      <c r="D39" s="29"/>
      <c r="E39" s="29"/>
    </row>
    <row r="40" spans="1:5" ht="15.6">
      <c r="A40" s="29"/>
      <c r="B40" s="29"/>
      <c r="C40" s="29"/>
      <c r="D40" s="29"/>
      <c r="E40" s="29"/>
    </row>
    <row r="41" spans="1:5" ht="15.6">
      <c r="A41" s="29"/>
      <c r="B41" s="29"/>
      <c r="C41" s="29"/>
      <c r="D41" s="29"/>
      <c r="E41" s="29"/>
    </row>
    <row r="42" spans="1:5" ht="15.6">
      <c r="A42" s="29"/>
      <c r="B42" s="29"/>
      <c r="C42" s="29"/>
      <c r="D42" s="29"/>
      <c r="E42" s="29"/>
    </row>
    <row r="43" spans="1:5" ht="15.6">
      <c r="A43" s="29"/>
      <c r="B43" s="29"/>
      <c r="C43" s="29"/>
      <c r="D43" s="29"/>
      <c r="E43" s="29"/>
    </row>
    <row r="44" spans="1:5" ht="15.6">
      <c r="A44" s="29"/>
      <c r="B44" s="29"/>
      <c r="C44" s="29"/>
      <c r="D44" s="29"/>
      <c r="E44" s="29"/>
    </row>
    <row r="45" spans="1:5" ht="15.6">
      <c r="A45" s="29"/>
      <c r="B45" s="29"/>
      <c r="C45" s="29"/>
      <c r="D45" s="29"/>
      <c r="E45" s="29"/>
    </row>
    <row r="46" spans="1:5" ht="15.6">
      <c r="A46" s="29"/>
      <c r="B46" s="29"/>
      <c r="C46" s="29"/>
      <c r="D46" s="29"/>
      <c r="E46" s="29"/>
    </row>
    <row r="47" spans="1:5" ht="15.6">
      <c r="A47" s="29"/>
      <c r="B47" s="29"/>
      <c r="C47" s="29"/>
      <c r="D47" s="29"/>
      <c r="E47" s="29"/>
    </row>
    <row r="48" spans="1:5" ht="15.6">
      <c r="A48" s="29"/>
      <c r="B48" s="29"/>
      <c r="C48" s="29"/>
      <c r="D48" s="29"/>
      <c r="E48" s="29"/>
    </row>
    <row r="49" spans="1:5" ht="15.6">
      <c r="A49" s="29"/>
      <c r="B49" s="29"/>
      <c r="C49" s="29"/>
      <c r="D49" s="29"/>
      <c r="E49" s="29"/>
    </row>
    <row r="50" spans="1:5" ht="15.6">
      <c r="A50" s="29"/>
      <c r="B50" s="29"/>
      <c r="C50" s="29"/>
      <c r="D50" s="29"/>
      <c r="E50" s="29"/>
    </row>
    <row r="51" spans="1:5" ht="15.6">
      <c r="A51" s="29"/>
      <c r="B51" s="29"/>
      <c r="C51" s="29"/>
      <c r="D51" s="29"/>
      <c r="E51" s="29"/>
    </row>
    <row r="52" spans="1:5" ht="15.6">
      <c r="A52" s="29"/>
      <c r="B52" s="29"/>
      <c r="C52" s="29"/>
      <c r="D52" s="29"/>
      <c r="E52" s="29"/>
    </row>
    <row r="53" spans="1:5" ht="15.6">
      <c r="A53" s="29"/>
      <c r="B53" s="29"/>
      <c r="C53" s="29"/>
      <c r="D53" s="29"/>
      <c r="E53" s="29"/>
    </row>
    <row r="54" spans="1:5" ht="15.6">
      <c r="A54" s="29"/>
      <c r="B54" s="29"/>
      <c r="C54" s="29"/>
      <c r="D54" s="29"/>
      <c r="E54" s="29"/>
    </row>
    <row r="55" spans="1:5" ht="15.6">
      <c r="A55" s="29"/>
      <c r="B55" s="29"/>
      <c r="C55" s="29"/>
      <c r="D55" s="29"/>
      <c r="E55" s="29"/>
    </row>
    <row r="56" spans="1:5" ht="15.6">
      <c r="A56" s="29"/>
      <c r="B56" s="29"/>
      <c r="C56" s="29"/>
      <c r="D56" s="29"/>
      <c r="E56" s="29"/>
    </row>
    <row r="57" spans="1:5" ht="15.6">
      <c r="A57" s="29"/>
      <c r="B57" s="29"/>
      <c r="C57" s="29"/>
      <c r="D57" s="29"/>
      <c r="E57" s="29"/>
    </row>
    <row r="58" spans="1:5" ht="15.6">
      <c r="A58" s="29"/>
      <c r="B58" s="29"/>
      <c r="C58" s="29"/>
      <c r="D58" s="29"/>
      <c r="E58" s="29"/>
    </row>
    <row r="59" spans="1:5" ht="15.6">
      <c r="A59" s="29"/>
      <c r="B59" s="29"/>
      <c r="C59" s="29"/>
      <c r="D59" s="29"/>
      <c r="E59" s="29"/>
    </row>
    <row r="60" spans="1:5" ht="15.6">
      <c r="A60" s="29"/>
      <c r="B60" s="29"/>
      <c r="C60" s="29"/>
      <c r="D60" s="29"/>
      <c r="E60" s="29"/>
    </row>
    <row r="61" spans="1:5" ht="15.6">
      <c r="A61" s="29"/>
      <c r="B61" s="29"/>
      <c r="C61" s="29"/>
      <c r="D61" s="29"/>
      <c r="E61" s="29"/>
    </row>
    <row r="62" spans="1:5" ht="15.6">
      <c r="A62" s="29"/>
      <c r="B62" s="29"/>
      <c r="C62" s="29"/>
      <c r="D62" s="29"/>
      <c r="E62" s="29"/>
    </row>
    <row r="63" spans="1:5" ht="15.6">
      <c r="A63" s="29"/>
      <c r="B63" s="29"/>
      <c r="C63" s="29"/>
      <c r="D63" s="29"/>
      <c r="E63" s="29"/>
    </row>
    <row r="64" spans="1:5" ht="15.6">
      <c r="A64" s="29"/>
      <c r="B64" s="29"/>
      <c r="C64" s="29"/>
      <c r="D64" s="29"/>
      <c r="E64" s="29"/>
    </row>
    <row r="65" spans="1:5" ht="15.6">
      <c r="A65" s="29"/>
      <c r="B65" s="29"/>
      <c r="C65" s="29"/>
      <c r="D65" s="29"/>
      <c r="E65"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30"/>
  <sheetViews>
    <sheetView topLeftCell="A7" workbookViewId="0">
      <selection activeCell="E9" sqref="E9"/>
    </sheetView>
  </sheetViews>
  <sheetFormatPr defaultRowHeight="14.4"/>
  <cols>
    <col min="1" max="1" width="5.109375" customWidth="1"/>
    <col min="2" max="2" width="98.33203125" customWidth="1"/>
    <col min="3" max="3" width="15.6640625" customWidth="1"/>
    <col min="4" max="4" width="9.6640625" customWidth="1"/>
  </cols>
  <sheetData>
    <row r="1" spans="1:6" ht="15.6">
      <c r="A1" s="251" t="str">
        <f>'Date initiale'!C3</f>
        <v>Universitatea de Arhitectură și Urbanism "Ion Mincu" București</v>
      </c>
      <c r="B1" s="251"/>
      <c r="C1" s="251"/>
      <c r="D1" s="37"/>
    </row>
    <row r="2" spans="1:6" ht="15.6">
      <c r="A2" s="251" t="str">
        <f>'Date initiale'!B4&amp;" "&amp;'Date initiale'!C4</f>
        <v>Facultatea ARHITECTURA</v>
      </c>
      <c r="B2" s="251"/>
      <c r="C2" s="251"/>
      <c r="D2" s="16"/>
    </row>
    <row r="3" spans="1:6" ht="15.6">
      <c r="A3" s="251" t="str">
        <f>'Date initiale'!B5&amp;" "&amp;'Date initiale'!C5</f>
        <v>Departamentul BAZELE PROIECTĂRII DE ARHITECTURĂ</v>
      </c>
      <c r="B3" s="251"/>
      <c r="C3" s="251"/>
      <c r="D3" s="16"/>
    </row>
    <row r="4" spans="1:6">
      <c r="A4" s="113" t="str">
        <f>'Date initiale'!C6&amp;", "&amp;'Date initiale'!C7</f>
        <v>LASCU TANA - NICOLETA, 25</v>
      </c>
      <c r="B4" s="113"/>
      <c r="C4" s="113"/>
    </row>
    <row r="5" spans="1:6">
      <c r="A5" s="113"/>
      <c r="B5" s="113"/>
      <c r="C5" s="113"/>
    </row>
    <row r="6" spans="1:6" ht="15.6">
      <c r="A6" s="420" t="s">
        <v>110</v>
      </c>
      <c r="B6" s="420"/>
      <c r="C6" s="420"/>
      <c r="D6" s="420"/>
    </row>
    <row r="7" spans="1:6" ht="39.75" customHeight="1">
      <c r="A7" s="41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17"/>
      <c r="C7" s="417"/>
      <c r="D7" s="417"/>
    </row>
    <row r="8" spans="1:6" ht="15.75" customHeight="1" thickBot="1">
      <c r="A8" s="48"/>
      <c r="B8" s="48"/>
      <c r="C8" s="48"/>
      <c r="D8" s="48"/>
    </row>
    <row r="9" spans="1:6" ht="29.4" thickBot="1">
      <c r="A9" s="151" t="s">
        <v>55</v>
      </c>
      <c r="B9" s="152" t="s">
        <v>159</v>
      </c>
      <c r="C9" s="152" t="s">
        <v>81</v>
      </c>
      <c r="D9" s="273" t="s">
        <v>147</v>
      </c>
      <c r="F9" s="254" t="s">
        <v>108</v>
      </c>
    </row>
    <row r="10" spans="1:6" ht="29.4" thickBot="1">
      <c r="A10" s="182">
        <v>1</v>
      </c>
      <c r="B10" s="183" t="s">
        <v>513</v>
      </c>
      <c r="C10" s="183" t="s">
        <v>512</v>
      </c>
      <c r="D10" s="376">
        <v>3</v>
      </c>
      <c r="F10" s="255"/>
    </row>
    <row r="11" spans="1:6" ht="29.4" thickBot="1">
      <c r="A11" s="182">
        <v>2</v>
      </c>
      <c r="B11" s="183" t="s">
        <v>514</v>
      </c>
      <c r="C11" s="396">
        <v>44760</v>
      </c>
      <c r="D11" s="376">
        <v>3</v>
      </c>
      <c r="F11" s="255"/>
    </row>
    <row r="12" spans="1:6" ht="29.4" thickBot="1">
      <c r="A12" s="182">
        <v>3</v>
      </c>
      <c r="B12" s="183" t="s">
        <v>515</v>
      </c>
      <c r="C12" s="396">
        <v>44642</v>
      </c>
      <c r="D12" s="376">
        <v>3</v>
      </c>
      <c r="F12" s="255"/>
    </row>
    <row r="13" spans="1:6" ht="29.4" thickBot="1">
      <c r="A13" s="182">
        <v>1</v>
      </c>
      <c r="B13" s="183" t="s">
        <v>413</v>
      </c>
      <c r="C13" s="378" t="s">
        <v>408</v>
      </c>
      <c r="D13" s="376">
        <v>5</v>
      </c>
      <c r="F13" s="255"/>
    </row>
    <row r="14" spans="1:6" ht="43.8" thickBot="1">
      <c r="A14" s="182">
        <v>2</v>
      </c>
      <c r="B14" s="183" t="s">
        <v>428</v>
      </c>
      <c r="C14" s="183" t="s">
        <v>376</v>
      </c>
      <c r="D14" s="376">
        <v>10</v>
      </c>
      <c r="F14" s="255"/>
    </row>
    <row r="15" spans="1:6" ht="15" thickBot="1">
      <c r="A15" s="182">
        <v>3</v>
      </c>
      <c r="B15" s="183" t="s">
        <v>397</v>
      </c>
      <c r="C15" s="183" t="s">
        <v>396</v>
      </c>
      <c r="D15" s="376">
        <v>5</v>
      </c>
      <c r="F15" s="255"/>
    </row>
    <row r="16" spans="1:6" ht="29.4" thickBot="1">
      <c r="A16" s="182">
        <v>4</v>
      </c>
      <c r="B16" s="183" t="s">
        <v>409</v>
      </c>
      <c r="C16" s="183" t="s">
        <v>407</v>
      </c>
      <c r="D16" s="376">
        <v>5</v>
      </c>
      <c r="F16" s="255"/>
    </row>
    <row r="17" spans="1:7" ht="29.4" thickBot="1">
      <c r="A17" s="182">
        <v>5</v>
      </c>
      <c r="B17" s="183" t="s">
        <v>416</v>
      </c>
      <c r="C17" s="183" t="s">
        <v>415</v>
      </c>
      <c r="D17" s="376">
        <v>3</v>
      </c>
      <c r="F17" s="255"/>
    </row>
    <row r="18" spans="1:7">
      <c r="A18" s="157">
        <v>6</v>
      </c>
      <c r="B18" s="289" t="s">
        <v>406</v>
      </c>
      <c r="C18" s="142" t="s">
        <v>367</v>
      </c>
      <c r="D18" s="333">
        <v>5</v>
      </c>
      <c r="F18" s="255" t="s">
        <v>170</v>
      </c>
      <c r="G18" s="359" t="s">
        <v>261</v>
      </c>
    </row>
    <row r="19" spans="1:7">
      <c r="A19" s="158">
        <f>A18+1</f>
        <v>7</v>
      </c>
      <c r="B19" s="282" t="s">
        <v>405</v>
      </c>
      <c r="C19" s="36" t="s">
        <v>368</v>
      </c>
      <c r="D19" s="334">
        <v>3</v>
      </c>
      <c r="F19" s="255" t="s">
        <v>172</v>
      </c>
    </row>
    <row r="20" spans="1:7">
      <c r="A20" s="158">
        <f t="shared" ref="A20:A26" si="0">A19+1</f>
        <v>8</v>
      </c>
      <c r="B20" s="282" t="s">
        <v>414</v>
      </c>
      <c r="C20" s="36" t="s">
        <v>369</v>
      </c>
      <c r="D20" s="334">
        <v>5</v>
      </c>
      <c r="F20" s="255" t="s">
        <v>173</v>
      </c>
    </row>
    <row r="21" spans="1:7">
      <c r="A21" s="158">
        <f t="shared" si="0"/>
        <v>9</v>
      </c>
      <c r="B21" s="282" t="s">
        <v>401</v>
      </c>
      <c r="C21" s="36" t="s">
        <v>370</v>
      </c>
      <c r="D21" s="334">
        <v>3</v>
      </c>
    </row>
    <row r="22" spans="1:7">
      <c r="A22" s="158">
        <f t="shared" si="0"/>
        <v>10</v>
      </c>
      <c r="B22" s="282" t="s">
        <v>402</v>
      </c>
      <c r="C22" s="36" t="s">
        <v>371</v>
      </c>
      <c r="D22" s="334">
        <v>3</v>
      </c>
    </row>
    <row r="23" spans="1:7">
      <c r="A23" s="158">
        <f t="shared" si="0"/>
        <v>11</v>
      </c>
      <c r="B23" s="282" t="s">
        <v>400</v>
      </c>
      <c r="C23" s="36">
        <v>2013</v>
      </c>
      <c r="D23" s="334">
        <v>5</v>
      </c>
    </row>
    <row r="24" spans="1:7">
      <c r="A24" s="158">
        <f t="shared" si="0"/>
        <v>12</v>
      </c>
      <c r="B24" s="282" t="s">
        <v>410</v>
      </c>
      <c r="C24" s="36" t="s">
        <v>372</v>
      </c>
      <c r="D24" s="334">
        <v>3</v>
      </c>
    </row>
    <row r="25" spans="1:7" ht="28.8">
      <c r="A25" s="158">
        <f t="shared" si="0"/>
        <v>13</v>
      </c>
      <c r="B25" s="282" t="s">
        <v>411</v>
      </c>
      <c r="C25" s="36" t="s">
        <v>373</v>
      </c>
      <c r="D25" s="334">
        <v>1</v>
      </c>
    </row>
    <row r="26" spans="1:7" ht="28.8">
      <c r="A26" s="158">
        <f t="shared" si="0"/>
        <v>14</v>
      </c>
      <c r="B26" s="282" t="s">
        <v>417</v>
      </c>
      <c r="C26" s="36" t="s">
        <v>374</v>
      </c>
      <c r="D26" s="334">
        <v>3</v>
      </c>
    </row>
    <row r="27" spans="1:7">
      <c r="A27" s="379">
        <v>15</v>
      </c>
      <c r="B27" s="380" t="s">
        <v>403</v>
      </c>
      <c r="C27" s="382" t="s">
        <v>398</v>
      </c>
      <c r="D27" s="381">
        <v>3</v>
      </c>
    </row>
    <row r="28" spans="1:7" ht="15" thickBot="1">
      <c r="A28" s="232">
        <v>16</v>
      </c>
      <c r="B28" s="380" t="s">
        <v>404</v>
      </c>
      <c r="C28" s="148" t="s">
        <v>375</v>
      </c>
      <c r="D28" s="335">
        <v>3</v>
      </c>
    </row>
    <row r="29" spans="1:7" ht="29.4" thickBot="1">
      <c r="A29" s="145">
        <v>17</v>
      </c>
      <c r="B29" s="282" t="s">
        <v>412</v>
      </c>
      <c r="C29" s="384" t="s">
        <v>399</v>
      </c>
      <c r="D29" s="383">
        <v>3</v>
      </c>
    </row>
    <row r="30" spans="1:7" ht="15" thickBot="1">
      <c r="A30" s="336"/>
      <c r="B30" s="113"/>
      <c r="C30" s="116" t="str">
        <f>"Total "&amp;LEFT(A7,3)</f>
        <v>Total I23</v>
      </c>
      <c r="D30" s="291">
        <f>SUM(D13:D29)</f>
        <v>68</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K27" sqref="K27"/>
    </sheetView>
  </sheetViews>
  <sheetFormatPr defaultRowHeight="14.4"/>
  <cols>
    <col min="1" max="1" width="5.109375" customWidth="1"/>
    <col min="2" max="2" width="27.5546875" customWidth="1"/>
    <col min="3" max="3" width="46.88671875" customWidth="1"/>
    <col min="4" max="4" width="30" customWidth="1"/>
    <col min="5" max="5" width="10.5546875" customWidth="1"/>
    <col min="6" max="6" width="9.6640625" customWidth="1"/>
  </cols>
  <sheetData>
    <row r="1" spans="1:9">
      <c r="A1" s="113" t="str">
        <f>'Date initiale'!C3</f>
        <v>Universitatea de Arhitectură și Urbanism "Ion Mincu" București</v>
      </c>
      <c r="B1" s="113"/>
      <c r="C1" s="113"/>
      <c r="D1" s="113"/>
      <c r="E1" s="113"/>
    </row>
    <row r="2" spans="1:9">
      <c r="A2" s="113" t="str">
        <f>'Date initiale'!B4&amp;" "&amp;'Date initiale'!C4</f>
        <v>Facultatea ARHITECTURA</v>
      </c>
      <c r="B2" s="113"/>
      <c r="C2" s="113"/>
      <c r="D2" s="113"/>
      <c r="E2" s="113"/>
    </row>
    <row r="3" spans="1:9">
      <c r="A3" s="113" t="str">
        <f>'Date initiale'!B5&amp;" "&amp;'Date initiale'!C5</f>
        <v>Departamentul BAZELE PROIECTĂRII DE ARHITECTURĂ</v>
      </c>
      <c r="B3" s="113"/>
      <c r="C3" s="113"/>
      <c r="D3" s="113"/>
      <c r="E3" s="113"/>
    </row>
    <row r="4" spans="1:9">
      <c r="A4" s="113" t="str">
        <f>'Date initiale'!C6&amp;", "&amp;'Date initiale'!C7</f>
        <v>LASCU TANA - NICOLETA, 25</v>
      </c>
      <c r="B4" s="113"/>
      <c r="C4" s="113"/>
      <c r="D4" s="113"/>
      <c r="E4" s="113"/>
    </row>
    <row r="5" spans="1:9">
      <c r="A5" s="113"/>
      <c r="B5" s="113"/>
      <c r="C5" s="113"/>
      <c r="D5" s="113"/>
      <c r="E5" s="113"/>
    </row>
    <row r="6" spans="1:9" ht="15.6">
      <c r="A6" s="266" t="s">
        <v>110</v>
      </c>
    </row>
    <row r="7" spans="1:9" ht="15.6">
      <c r="A7" s="417" t="str">
        <f>'Descriere indicatori'!B31&amp;". "&amp;'Descriere indicatori'!C31</f>
        <v xml:space="preserve">I24. Îndrumare de doctorat sau în co-tutelă la nivel internaţional/naţional </v>
      </c>
      <c r="B7" s="417"/>
      <c r="C7" s="417"/>
      <c r="D7" s="417"/>
      <c r="E7" s="417"/>
      <c r="F7" s="417"/>
    </row>
    <row r="8" spans="1:9" ht="15" thickBot="1"/>
    <row r="9" spans="1:9" ht="29.4" thickBot="1">
      <c r="A9" s="151" t="s">
        <v>55</v>
      </c>
      <c r="B9" s="152" t="s">
        <v>153</v>
      </c>
      <c r="C9" s="152" t="s">
        <v>155</v>
      </c>
      <c r="D9" s="152" t="s">
        <v>154</v>
      </c>
      <c r="E9" s="152" t="s">
        <v>81</v>
      </c>
      <c r="F9" s="273" t="s">
        <v>147</v>
      </c>
      <c r="H9" s="254" t="s">
        <v>108</v>
      </c>
    </row>
    <row r="10" spans="1:9">
      <c r="A10" s="157">
        <v>1</v>
      </c>
      <c r="B10" s="289"/>
      <c r="C10" s="289"/>
      <c r="D10" s="289"/>
      <c r="E10" s="142"/>
      <c r="F10" s="333"/>
      <c r="H10" s="255" t="s">
        <v>265</v>
      </c>
      <c r="I10" s="359" t="s">
        <v>266</v>
      </c>
    </row>
    <row r="11" spans="1:9">
      <c r="A11" s="158">
        <f>A10+1</f>
        <v>2</v>
      </c>
      <c r="B11" s="282"/>
      <c r="C11" s="282"/>
      <c r="D11" s="282"/>
      <c r="E11" s="36"/>
      <c r="F11" s="334"/>
      <c r="I11" s="359" t="s">
        <v>267</v>
      </c>
    </row>
    <row r="12" spans="1:9">
      <c r="A12" s="158">
        <f t="shared" ref="A12:A19" si="0">A11+1</f>
        <v>3</v>
      </c>
      <c r="B12" s="282"/>
      <c r="C12" s="282"/>
      <c r="D12" s="282"/>
      <c r="E12" s="36"/>
      <c r="F12" s="334"/>
    </row>
    <row r="13" spans="1:9">
      <c r="A13" s="158">
        <f t="shared" si="0"/>
        <v>4</v>
      </c>
      <c r="B13" s="282"/>
      <c r="C13" s="282"/>
      <c r="D13" s="282"/>
      <c r="E13" s="36"/>
      <c r="F13" s="334"/>
    </row>
    <row r="14" spans="1:9">
      <c r="A14" s="158">
        <f t="shared" si="0"/>
        <v>5</v>
      </c>
      <c r="B14" s="282"/>
      <c r="C14" s="282"/>
      <c r="D14" s="282"/>
      <c r="E14" s="36"/>
      <c r="F14" s="334"/>
    </row>
    <row r="15" spans="1:9">
      <c r="A15" s="158">
        <f t="shared" si="0"/>
        <v>6</v>
      </c>
      <c r="B15" s="282"/>
      <c r="C15" s="282"/>
      <c r="D15" s="282"/>
      <c r="E15" s="36"/>
      <c r="F15" s="334"/>
    </row>
    <row r="16" spans="1:9">
      <c r="A16" s="158">
        <f t="shared" si="0"/>
        <v>7</v>
      </c>
      <c r="B16" s="282"/>
      <c r="C16" s="282"/>
      <c r="D16" s="282"/>
      <c r="E16" s="36"/>
      <c r="F16" s="334"/>
    </row>
    <row r="17" spans="1:6">
      <c r="A17" s="158">
        <f t="shared" si="0"/>
        <v>8</v>
      </c>
      <c r="B17" s="282"/>
      <c r="C17" s="282"/>
      <c r="D17" s="282"/>
      <c r="E17" s="36"/>
      <c r="F17" s="334"/>
    </row>
    <row r="18" spans="1:6">
      <c r="A18" s="158">
        <f t="shared" si="0"/>
        <v>9</v>
      </c>
      <c r="B18" s="282"/>
      <c r="C18" s="282"/>
      <c r="D18" s="282"/>
      <c r="E18" s="36"/>
      <c r="F18" s="334"/>
    </row>
    <row r="19" spans="1:6" ht="15" thickBot="1">
      <c r="A19" s="232">
        <f t="shared" si="0"/>
        <v>10</v>
      </c>
      <c r="B19" s="285"/>
      <c r="C19" s="285"/>
      <c r="D19" s="285"/>
      <c r="E19" s="148"/>
      <c r="F19" s="335"/>
    </row>
    <row r="20" spans="1:6" ht="15" thickBot="1">
      <c r="A20" s="336"/>
      <c r="B20" s="113"/>
      <c r="C20" s="113"/>
      <c r="D20" s="113"/>
      <c r="E20" s="116" t="str">
        <f>"Total "&amp;LEFT(A7,3)</f>
        <v>Total I24</v>
      </c>
      <c r="F20" s="291">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4"/>
  <sheetData>
    <row r="1" spans="1:28">
      <c r="A1" t="s">
        <v>106</v>
      </c>
      <c r="AA1" s="293"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8"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E62"/>
  <sheetViews>
    <sheetView showGridLines="0" showRowColHeaders="0" topLeftCell="A47" zoomScale="115" zoomScaleNormal="115" workbookViewId="0">
      <selection activeCell="C6" sqref="C6"/>
    </sheetView>
  </sheetViews>
  <sheetFormatPr defaultRowHeight="14.4"/>
  <cols>
    <col min="1" max="1" width="3.88671875" customWidth="1"/>
    <col min="2" max="2" width="9.109375" customWidth="1"/>
    <col min="3" max="3" width="55" customWidth="1"/>
    <col min="4" max="4" width="9.44140625" style="64" customWidth="1"/>
    <col min="5" max="5" width="14.33203125" customWidth="1"/>
  </cols>
  <sheetData>
    <row r="1" spans="2:5">
      <c r="B1" s="78" t="s">
        <v>187</v>
      </c>
      <c r="D1"/>
    </row>
    <row r="2" spans="2:5">
      <c r="B2" s="78"/>
      <c r="D2"/>
    </row>
    <row r="3" spans="2:5" ht="43.2">
      <c r="B3" s="63" t="s">
        <v>63</v>
      </c>
      <c r="C3" s="11" t="s">
        <v>17</v>
      </c>
      <c r="D3" s="63" t="s">
        <v>18</v>
      </c>
      <c r="E3" s="11" t="s">
        <v>97</v>
      </c>
    </row>
    <row r="4" spans="2:5" ht="28.8">
      <c r="B4" s="69" t="s">
        <v>112</v>
      </c>
      <c r="C4" s="10" t="s">
        <v>20</v>
      </c>
      <c r="D4" s="69" t="s">
        <v>196</v>
      </c>
      <c r="E4" s="66" t="s">
        <v>98</v>
      </c>
    </row>
    <row r="5" spans="2:5">
      <c r="B5" s="69" t="s">
        <v>113</v>
      </c>
      <c r="C5" s="10" t="s">
        <v>22</v>
      </c>
      <c r="D5" s="69" t="s">
        <v>197</v>
      </c>
      <c r="E5" s="66" t="s">
        <v>16</v>
      </c>
    </row>
    <row r="6" spans="2:5" ht="28.8">
      <c r="B6" s="69" t="s">
        <v>114</v>
      </c>
      <c r="C6" s="28" t="s">
        <v>24</v>
      </c>
      <c r="D6" s="69" t="s">
        <v>198</v>
      </c>
      <c r="E6" s="66" t="s">
        <v>25</v>
      </c>
    </row>
    <row r="7" spans="2:5">
      <c r="B7" s="69" t="s">
        <v>115</v>
      </c>
      <c r="C7" s="10" t="s">
        <v>199</v>
      </c>
      <c r="D7" s="69" t="s">
        <v>198</v>
      </c>
      <c r="E7" s="66" t="s">
        <v>27</v>
      </c>
    </row>
    <row r="8" spans="2:5" s="17" customFormat="1" ht="57.6">
      <c r="B8" s="69" t="s">
        <v>116</v>
      </c>
      <c r="C8" s="66" t="s">
        <v>200</v>
      </c>
      <c r="D8" s="69" t="s">
        <v>198</v>
      </c>
      <c r="E8" s="66" t="s">
        <v>27</v>
      </c>
    </row>
    <row r="9" spans="2:5" ht="30" customHeight="1">
      <c r="B9" s="69" t="s">
        <v>117</v>
      </c>
      <c r="C9" s="14" t="s">
        <v>201</v>
      </c>
      <c r="D9" s="69" t="s">
        <v>202</v>
      </c>
      <c r="E9" s="66" t="s">
        <v>27</v>
      </c>
    </row>
    <row r="10" spans="2:5" ht="30" customHeight="1">
      <c r="B10" s="69" t="s">
        <v>118</v>
      </c>
      <c r="C10" s="14" t="s">
        <v>203</v>
      </c>
      <c r="D10" s="69" t="s">
        <v>202</v>
      </c>
      <c r="E10" s="66" t="s">
        <v>27</v>
      </c>
    </row>
    <row r="11" spans="2:5" ht="28.8">
      <c r="B11" s="69" t="s">
        <v>119</v>
      </c>
      <c r="C11" s="14" t="s">
        <v>204</v>
      </c>
      <c r="D11" s="69" t="s">
        <v>198</v>
      </c>
      <c r="E11" s="66" t="s">
        <v>32</v>
      </c>
    </row>
    <row r="12" spans="2:5" ht="28.8">
      <c r="B12" s="69" t="s">
        <v>120</v>
      </c>
      <c r="C12" s="10" t="s">
        <v>205</v>
      </c>
      <c r="D12" s="69" t="s">
        <v>206</v>
      </c>
      <c r="E12" s="66" t="s">
        <v>32</v>
      </c>
    </row>
    <row r="13" spans="2:5" ht="62.25" customHeight="1">
      <c r="B13" s="69" t="s">
        <v>121</v>
      </c>
      <c r="C13" s="65" t="s">
        <v>207</v>
      </c>
      <c r="D13" s="69" t="s">
        <v>208</v>
      </c>
      <c r="E13" s="66" t="s">
        <v>35</v>
      </c>
    </row>
    <row r="14" spans="2:5" ht="57.6">
      <c r="B14" s="70" t="s">
        <v>122</v>
      </c>
      <c r="C14" s="14" t="s">
        <v>209</v>
      </c>
      <c r="D14" s="69" t="s">
        <v>210</v>
      </c>
      <c r="E14" s="66" t="s">
        <v>37</v>
      </c>
    </row>
    <row r="15" spans="2:5" ht="76.5" customHeight="1">
      <c r="B15" s="71"/>
      <c r="C15" s="14" t="s">
        <v>211</v>
      </c>
      <c r="D15" s="69" t="s">
        <v>212</v>
      </c>
      <c r="E15" s="66" t="s">
        <v>38</v>
      </c>
    </row>
    <row r="16" spans="2:5" ht="28.8">
      <c r="B16" s="72"/>
      <c r="C16" s="31" t="s">
        <v>213</v>
      </c>
      <c r="D16" s="69" t="s">
        <v>214</v>
      </c>
      <c r="E16" s="66" t="s">
        <v>39</v>
      </c>
    </row>
    <row r="17" spans="2:5" ht="90" customHeight="1">
      <c r="B17" s="69" t="s">
        <v>123</v>
      </c>
      <c r="C17" s="14" t="s">
        <v>215</v>
      </c>
      <c r="D17" s="69" t="s">
        <v>216</v>
      </c>
      <c r="E17" s="66" t="s">
        <v>59</v>
      </c>
    </row>
    <row r="18" spans="2:5" ht="61.5" customHeight="1">
      <c r="B18" s="69" t="s">
        <v>124</v>
      </c>
      <c r="C18" s="14" t="s">
        <v>217</v>
      </c>
      <c r="D18" s="69" t="s">
        <v>218</v>
      </c>
      <c r="E18" s="66" t="s">
        <v>59</v>
      </c>
    </row>
    <row r="19" spans="2:5" ht="75" customHeight="1">
      <c r="B19" s="407" t="s">
        <v>125</v>
      </c>
      <c r="C19" s="10" t="s">
        <v>219</v>
      </c>
      <c r="D19" s="69" t="s">
        <v>220</v>
      </c>
      <c r="E19" s="66" t="s">
        <v>59</v>
      </c>
    </row>
    <row r="20" spans="2:5" ht="43.2">
      <c r="B20" s="408"/>
      <c r="C20" s="10" t="s">
        <v>221</v>
      </c>
      <c r="D20" s="69" t="s">
        <v>222</v>
      </c>
      <c r="E20" s="66" t="s">
        <v>59</v>
      </c>
    </row>
    <row r="21" spans="2:5" ht="57.6">
      <c r="B21" s="72"/>
      <c r="C21" s="10" t="s">
        <v>62</v>
      </c>
      <c r="D21" s="69" t="s">
        <v>223</v>
      </c>
      <c r="E21" s="66" t="s">
        <v>59</v>
      </c>
    </row>
    <row r="22" spans="2:5" ht="57.6">
      <c r="B22" s="69" t="s">
        <v>0</v>
      </c>
      <c r="C22" s="10" t="s">
        <v>224</v>
      </c>
      <c r="D22" s="69" t="s">
        <v>225</v>
      </c>
      <c r="E22" s="66" t="s">
        <v>59</v>
      </c>
    </row>
    <row r="23" spans="2:5" ht="135.75" customHeight="1">
      <c r="B23" s="75" t="s">
        <v>126</v>
      </c>
      <c r="C23" s="73" t="s">
        <v>226</v>
      </c>
      <c r="D23" s="74" t="s">
        <v>227</v>
      </c>
      <c r="E23" s="73" t="s">
        <v>228</v>
      </c>
    </row>
    <row r="24" spans="2:5" ht="57.6">
      <c r="B24" s="72" t="s">
        <v>127</v>
      </c>
      <c r="C24" s="59" t="s">
        <v>229</v>
      </c>
      <c r="D24" s="72" t="s">
        <v>230</v>
      </c>
      <c r="E24" s="68" t="s">
        <v>65</v>
      </c>
    </row>
    <row r="25" spans="2:5" ht="57.6">
      <c r="B25" s="69" t="s">
        <v>128</v>
      </c>
      <c r="C25" s="14" t="s">
        <v>231</v>
      </c>
      <c r="D25" s="69" t="s">
        <v>232</v>
      </c>
      <c r="E25" s="66" t="s">
        <v>67</v>
      </c>
    </row>
    <row r="26" spans="2:5" ht="106.5" customHeight="1">
      <c r="B26" s="69" t="s">
        <v>129</v>
      </c>
      <c r="C26" s="77" t="s">
        <v>233</v>
      </c>
      <c r="D26" s="69" t="s">
        <v>99</v>
      </c>
      <c r="E26" s="66" t="s">
        <v>41</v>
      </c>
    </row>
    <row r="27" spans="2:5" ht="43.2">
      <c r="B27" s="69" t="s">
        <v>130</v>
      </c>
      <c r="C27" s="76" t="s">
        <v>234</v>
      </c>
      <c r="D27" s="69" t="s">
        <v>235</v>
      </c>
      <c r="E27" s="66" t="s">
        <v>43</v>
      </c>
    </row>
    <row r="28" spans="2:5" ht="28.8">
      <c r="B28" s="69" t="s">
        <v>131</v>
      </c>
      <c r="C28" s="68" t="s">
        <v>236</v>
      </c>
      <c r="D28" s="69" t="s">
        <v>232</v>
      </c>
      <c r="E28" s="66" t="s">
        <v>43</v>
      </c>
    </row>
    <row r="29" spans="2:5" ht="107.25" customHeight="1">
      <c r="B29" s="69" t="s">
        <v>132</v>
      </c>
      <c r="C29" s="67" t="s">
        <v>263</v>
      </c>
      <c r="D29" s="69" t="s">
        <v>100</v>
      </c>
      <c r="E29" s="66" t="s">
        <v>46</v>
      </c>
    </row>
    <row r="30" spans="2:5" ht="57.6">
      <c r="B30" s="69" t="s">
        <v>133</v>
      </c>
      <c r="C30" s="66" t="s">
        <v>237</v>
      </c>
      <c r="D30" s="69" t="s">
        <v>238</v>
      </c>
      <c r="E30" s="66" t="s">
        <v>41</v>
      </c>
    </row>
    <row r="31" spans="2:5" ht="57.6">
      <c r="B31" s="69" t="s">
        <v>239</v>
      </c>
      <c r="C31" s="66" t="s">
        <v>49</v>
      </c>
      <c r="D31" s="69" t="s">
        <v>240</v>
      </c>
      <c r="E31" s="66" t="s">
        <v>241</v>
      </c>
    </row>
    <row r="33" spans="2:5">
      <c r="B33" s="411" t="s">
        <v>193</v>
      </c>
      <c r="C33" s="409"/>
      <c r="D33" s="409"/>
      <c r="E33" s="409"/>
    </row>
    <row r="34" spans="2:5">
      <c r="B34" s="409"/>
      <c r="C34" s="409"/>
      <c r="D34" s="409"/>
      <c r="E34" s="409"/>
    </row>
    <row r="35" spans="2:5">
      <c r="B35" s="409"/>
      <c r="C35" s="409"/>
      <c r="D35" s="409"/>
      <c r="E35" s="409"/>
    </row>
    <row r="36" spans="2:5">
      <c r="B36" s="409"/>
      <c r="C36" s="409"/>
      <c r="D36" s="409"/>
      <c r="E36" s="409"/>
    </row>
    <row r="37" spans="2:5">
      <c r="B37" s="409"/>
      <c r="C37" s="409"/>
      <c r="D37" s="409"/>
      <c r="E37" s="409"/>
    </row>
    <row r="38" spans="2:5">
      <c r="B38" s="409"/>
      <c r="C38" s="409"/>
      <c r="D38" s="409"/>
      <c r="E38" s="409"/>
    </row>
    <row r="39" spans="2:5">
      <c r="B39" s="409"/>
      <c r="C39" s="409"/>
      <c r="D39" s="409"/>
      <c r="E39" s="409"/>
    </row>
    <row r="40" spans="2:5" ht="128.25" customHeight="1">
      <c r="B40" s="409"/>
      <c r="C40" s="409"/>
      <c r="D40" s="409"/>
      <c r="E40" s="409"/>
    </row>
    <row r="41" spans="2:5">
      <c r="B41" s="410" t="s">
        <v>191</v>
      </c>
      <c r="C41" s="410"/>
      <c r="D41" s="410"/>
      <c r="E41" s="410"/>
    </row>
    <row r="42" spans="2:5" ht="48.75" customHeight="1">
      <c r="B42" s="409" t="s">
        <v>50</v>
      </c>
      <c r="C42" s="409"/>
      <c r="D42" s="409"/>
      <c r="E42" s="409"/>
    </row>
    <row r="43" spans="2:5" ht="64.5" customHeight="1">
      <c r="B43" s="409" t="s">
        <v>188</v>
      </c>
      <c r="C43" s="409"/>
      <c r="D43" s="409"/>
      <c r="E43" s="409"/>
    </row>
    <row r="44" spans="2:5" ht="59.25" customHeight="1">
      <c r="B44" s="409" t="s">
        <v>189</v>
      </c>
      <c r="C44" s="409"/>
      <c r="D44" s="409"/>
      <c r="E44" s="409"/>
    </row>
    <row r="45" spans="2:5" ht="46.5" customHeight="1">
      <c r="B45" s="409" t="s">
        <v>190</v>
      </c>
      <c r="C45" s="409"/>
      <c r="D45" s="409"/>
      <c r="E45" s="409"/>
    </row>
    <row r="46" spans="2:5" ht="32.25" customHeight="1">
      <c r="B46" s="409" t="s">
        <v>192</v>
      </c>
      <c r="C46" s="409"/>
      <c r="D46" s="409"/>
      <c r="E46" s="409"/>
    </row>
    <row r="47" spans="2:5">
      <c r="B47" s="413" t="s">
        <v>179</v>
      </c>
      <c r="C47" s="409"/>
      <c r="D47" s="409"/>
      <c r="E47" s="409"/>
    </row>
    <row r="48" spans="2:5">
      <c r="B48" s="409"/>
      <c r="C48" s="409"/>
      <c r="D48" s="409"/>
      <c r="E48" s="409"/>
    </row>
    <row r="49" spans="2:5">
      <c r="B49" s="409"/>
      <c r="C49" s="409"/>
      <c r="D49" s="409"/>
      <c r="E49" s="409"/>
    </row>
    <row r="50" spans="2:5">
      <c r="B50" s="409"/>
      <c r="C50" s="409"/>
      <c r="D50" s="409"/>
      <c r="E50" s="409"/>
    </row>
    <row r="51" spans="2:5">
      <c r="B51" s="409"/>
      <c r="C51" s="409"/>
      <c r="D51" s="409"/>
      <c r="E51" s="409"/>
    </row>
    <row r="52" spans="2:5">
      <c r="B52" s="409"/>
      <c r="C52" s="409"/>
      <c r="D52" s="409"/>
      <c r="E52" s="409"/>
    </row>
    <row r="53" spans="2:5">
      <c r="B53" s="409"/>
      <c r="C53" s="409"/>
      <c r="D53" s="409"/>
      <c r="E53" s="409"/>
    </row>
    <row r="54" spans="2:5" ht="114" customHeight="1">
      <c r="B54" s="409"/>
      <c r="C54" s="409"/>
      <c r="D54" s="409"/>
      <c r="E54" s="409"/>
    </row>
    <row r="56" spans="2:5">
      <c r="B56" s="359" t="s">
        <v>194</v>
      </c>
    </row>
    <row r="57" spans="2:5" ht="63" customHeight="1">
      <c r="B57" s="412" t="s">
        <v>195</v>
      </c>
      <c r="C57" s="409"/>
      <c r="D57" s="409"/>
      <c r="E57" s="409"/>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4.4"/>
  <cols>
    <col min="2" max="2" width="46.5546875" customWidth="1"/>
    <col min="3" max="4" width="14.33203125" customWidth="1"/>
  </cols>
  <sheetData>
    <row r="1" spans="1:8">
      <c r="A1" s="78" t="s">
        <v>103</v>
      </c>
    </row>
    <row r="3" spans="1:8" ht="64.5" customHeight="1">
      <c r="A3" s="80" t="s">
        <v>2</v>
      </c>
      <c r="B3" s="79" t="s">
        <v>1</v>
      </c>
      <c r="C3" s="81" t="s">
        <v>3</v>
      </c>
      <c r="D3" s="81"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61" t="s">
        <v>8</v>
      </c>
      <c r="B7" s="360" t="s">
        <v>244</v>
      </c>
      <c r="C7" s="361" t="s">
        <v>12</v>
      </c>
      <c r="D7" s="361" t="s">
        <v>15</v>
      </c>
    </row>
    <row r="11" spans="1:8" ht="13.5" customHeight="1"/>
    <row r="12" spans="1:8" hidden="1"/>
    <row r="13" spans="1:8" hidden="1"/>
    <row r="14" spans="1:8" hidden="1"/>
    <row r="15" spans="1:8" hidden="1"/>
    <row r="16" spans="1:8" hidden="1"/>
    <row r="18" spans="4:4" ht="20.25" customHeight="1">
      <c r="D18">
        <v>944.5</v>
      </c>
    </row>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B7" workbookViewId="0">
      <selection activeCell="D10" sqref="D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6640625" customWidth="1"/>
    <col min="9" max="9" width="9.44140625" customWidth="1"/>
  </cols>
  <sheetData>
    <row r="1" spans="1:31" ht="15.6">
      <c r="A1" s="251" t="str">
        <f>'Date initiale'!C3</f>
        <v>Universitatea de Arhitectură și Urbanism "Ion Mincu" București</v>
      </c>
      <c r="B1" s="251"/>
      <c r="C1" s="251"/>
      <c r="D1" s="2"/>
      <c r="E1" s="2"/>
      <c r="F1" s="3"/>
      <c r="G1" s="3"/>
      <c r="H1" s="3"/>
      <c r="I1" s="3"/>
    </row>
    <row r="2" spans="1:31" ht="15.6">
      <c r="A2" s="251" t="str">
        <f>'Date initiale'!B4&amp;" "&amp;'Date initiale'!C4</f>
        <v>Facultatea ARHITECTURA</v>
      </c>
      <c r="B2" s="251"/>
      <c r="C2" s="251"/>
      <c r="D2" s="2"/>
      <c r="E2" s="2"/>
      <c r="F2" s="3"/>
      <c r="G2" s="3"/>
      <c r="H2" s="3"/>
      <c r="I2" s="3"/>
    </row>
    <row r="3" spans="1:31" ht="15.6">
      <c r="A3" s="251" t="str">
        <f>'Date initiale'!B5&amp;" "&amp;'Date initiale'!C5</f>
        <v>Departamentul BAZELE PROIECTĂRII DE ARHITECTURĂ</v>
      </c>
      <c r="B3" s="251"/>
      <c r="C3" s="251"/>
      <c r="D3" s="2"/>
      <c r="E3" s="2"/>
      <c r="F3" s="2"/>
      <c r="G3" s="2"/>
      <c r="H3" s="2"/>
      <c r="I3" s="2"/>
    </row>
    <row r="4" spans="1:31" ht="15.6">
      <c r="A4" s="415" t="str">
        <f>'Date initiale'!C6&amp;", "&amp;'Date initiale'!C7</f>
        <v>LASCU TANA - NICOLETA, 25</v>
      </c>
      <c r="B4" s="415"/>
      <c r="C4" s="415"/>
      <c r="D4" s="2"/>
      <c r="E4" s="2"/>
      <c r="F4" s="3"/>
      <c r="G4" s="3"/>
      <c r="H4" s="3"/>
      <c r="I4" s="3"/>
    </row>
    <row r="5" spans="1:31" ht="15.6">
      <c r="A5" s="252"/>
      <c r="B5" s="252"/>
      <c r="C5" s="252"/>
      <c r="D5" s="2"/>
      <c r="E5" s="2"/>
      <c r="F5" s="3"/>
      <c r="G5" s="3"/>
      <c r="H5" s="3"/>
      <c r="I5" s="3"/>
    </row>
    <row r="6" spans="1:31" ht="15.6">
      <c r="A6" s="414" t="s">
        <v>110</v>
      </c>
      <c r="B6" s="414"/>
      <c r="C6" s="414"/>
      <c r="D6" s="414"/>
      <c r="E6" s="414"/>
      <c r="F6" s="414"/>
      <c r="G6" s="414"/>
      <c r="H6" s="414"/>
      <c r="I6" s="414"/>
    </row>
    <row r="7" spans="1:31" ht="15.6">
      <c r="A7" s="414" t="str">
        <f>'Descriere indicatori'!B4&amp;". "&amp;'Descriere indicatori'!C4</f>
        <v xml:space="preserve">I1. Cărţi de autor/capitole publicate la edituri cu prestigiu internaţional* </v>
      </c>
      <c r="B7" s="414"/>
      <c r="C7" s="414"/>
      <c r="D7" s="414"/>
      <c r="E7" s="414"/>
      <c r="F7" s="414"/>
      <c r="G7" s="414"/>
      <c r="H7" s="414"/>
      <c r="I7" s="414"/>
    </row>
    <row r="8" spans="1:31" ht="16.2" thickBot="1">
      <c r="A8" s="33"/>
      <c r="B8" s="33"/>
      <c r="C8" s="33"/>
      <c r="D8" s="33"/>
      <c r="E8" s="33"/>
      <c r="F8" s="33"/>
      <c r="G8" s="33"/>
      <c r="H8" s="33"/>
      <c r="I8" s="33"/>
    </row>
    <row r="9" spans="1:31" s="6" customFormat="1" ht="58.2" thickBot="1">
      <c r="A9" s="182" t="s">
        <v>55</v>
      </c>
      <c r="B9" s="183" t="s">
        <v>83</v>
      </c>
      <c r="C9" s="183" t="s">
        <v>175</v>
      </c>
      <c r="D9" s="183" t="s">
        <v>85</v>
      </c>
      <c r="E9" s="183" t="s">
        <v>86</v>
      </c>
      <c r="F9" s="184" t="s">
        <v>87</v>
      </c>
      <c r="G9" s="183" t="s">
        <v>88</v>
      </c>
      <c r="H9" s="183" t="s">
        <v>89</v>
      </c>
      <c r="I9" s="185" t="s">
        <v>90</v>
      </c>
      <c r="J9" s="4"/>
      <c r="K9" s="254" t="s">
        <v>108</v>
      </c>
      <c r="L9" s="5"/>
      <c r="M9" s="5"/>
      <c r="N9" s="5"/>
      <c r="O9" s="5"/>
      <c r="P9" s="5"/>
      <c r="Q9" s="5"/>
      <c r="R9" s="5"/>
      <c r="S9" s="5"/>
      <c r="T9" s="5"/>
      <c r="U9" s="5"/>
      <c r="V9" s="5"/>
      <c r="W9" s="5"/>
      <c r="X9" s="5"/>
      <c r="Y9" s="5"/>
      <c r="Z9" s="5"/>
      <c r="AA9" s="5"/>
      <c r="AB9" s="5"/>
      <c r="AC9" s="5"/>
      <c r="AD9" s="5"/>
      <c r="AE9" s="5"/>
    </row>
    <row r="10" spans="1:31" s="6" customFormat="1" ht="100.8">
      <c r="A10" s="98">
        <v>1</v>
      </c>
      <c r="B10" s="99" t="s">
        <v>479</v>
      </c>
      <c r="C10" s="99" t="s">
        <v>485</v>
      </c>
      <c r="D10" s="99" t="s">
        <v>528</v>
      </c>
      <c r="E10" s="100" t="s">
        <v>521</v>
      </c>
      <c r="F10" s="101">
        <v>2023</v>
      </c>
      <c r="G10" s="101">
        <v>218</v>
      </c>
      <c r="H10" s="101">
        <v>15</v>
      </c>
      <c r="I10" s="299">
        <v>10</v>
      </c>
      <c r="J10" s="8"/>
      <c r="K10" s="255" t="s">
        <v>109</v>
      </c>
      <c r="L10" s="362" t="s">
        <v>245</v>
      </c>
      <c r="M10" s="9"/>
      <c r="N10" s="9"/>
      <c r="O10" s="9"/>
      <c r="P10" s="9"/>
      <c r="Q10" s="9"/>
      <c r="R10" s="9"/>
      <c r="S10" s="9"/>
      <c r="T10" s="9"/>
      <c r="U10" s="5"/>
      <c r="V10" s="5"/>
      <c r="W10" s="5"/>
      <c r="X10" s="5"/>
      <c r="Y10" s="5"/>
      <c r="Z10" s="5"/>
      <c r="AA10" s="5"/>
      <c r="AB10" s="5"/>
      <c r="AC10" s="5"/>
      <c r="AD10" s="5"/>
      <c r="AE10" s="5"/>
    </row>
    <row r="11" spans="1:31" s="6" customFormat="1" ht="172.8">
      <c r="A11" s="102">
        <f>A10+1</f>
        <v>2</v>
      </c>
      <c r="B11" s="103" t="s">
        <v>307</v>
      </c>
      <c r="C11" s="104" t="s">
        <v>486</v>
      </c>
      <c r="D11" s="103" t="s">
        <v>480</v>
      </c>
      <c r="E11" s="105" t="s">
        <v>481</v>
      </c>
      <c r="F11" s="106">
        <v>2022</v>
      </c>
      <c r="G11" s="107">
        <v>354</v>
      </c>
      <c r="H11" s="107">
        <v>354</v>
      </c>
      <c r="I11" s="300">
        <v>20</v>
      </c>
      <c r="J11" s="8"/>
      <c r="K11" s="64"/>
      <c r="L11" s="9"/>
      <c r="M11" s="9"/>
      <c r="N11" s="9"/>
      <c r="O11" s="9"/>
      <c r="P11" s="9"/>
      <c r="Q11" s="9"/>
      <c r="R11" s="9"/>
      <c r="S11" s="9"/>
      <c r="T11" s="9"/>
      <c r="U11" s="5"/>
      <c r="V11" s="5"/>
      <c r="W11" s="5"/>
      <c r="X11" s="5"/>
      <c r="Y11" s="5"/>
      <c r="Z11" s="5"/>
      <c r="AA11" s="5"/>
      <c r="AB11" s="5"/>
      <c r="AC11" s="5"/>
      <c r="AD11" s="5"/>
      <c r="AE11" s="5"/>
    </row>
    <row r="12" spans="1:31" s="6" customFormat="1" ht="100.8">
      <c r="A12" s="102">
        <f t="shared" ref="A12:A19" si="0">A11+1</f>
        <v>3</v>
      </c>
      <c r="B12" s="104" t="s">
        <v>307</v>
      </c>
      <c r="C12" s="104" t="s">
        <v>487</v>
      </c>
      <c r="D12" s="104" t="s">
        <v>483</v>
      </c>
      <c r="E12" s="105" t="s">
        <v>484</v>
      </c>
      <c r="F12" s="106">
        <v>2021</v>
      </c>
      <c r="G12" s="107">
        <v>150</v>
      </c>
      <c r="H12" s="107">
        <v>50</v>
      </c>
      <c r="I12" s="300">
        <v>10</v>
      </c>
      <c r="J12" s="8"/>
      <c r="K12" s="9"/>
      <c r="L12" s="9"/>
      <c r="M12" s="9"/>
      <c r="N12" s="9"/>
      <c r="O12" s="9"/>
      <c r="P12" s="9"/>
      <c r="Q12" s="9"/>
      <c r="R12" s="9"/>
      <c r="S12" s="9"/>
      <c r="T12" s="9"/>
      <c r="U12" s="5"/>
      <c r="V12" s="5"/>
      <c r="W12" s="5"/>
      <c r="X12" s="5"/>
      <c r="Y12" s="5"/>
      <c r="Z12" s="5"/>
      <c r="AA12" s="5"/>
      <c r="AB12" s="5"/>
      <c r="AC12" s="5"/>
      <c r="AD12" s="5"/>
      <c r="AE12" s="5"/>
    </row>
    <row r="13" spans="1:31" s="6" customFormat="1" ht="15.6">
      <c r="A13" s="102">
        <f t="shared" si="0"/>
        <v>4</v>
      </c>
      <c r="B13" s="103"/>
      <c r="C13" s="104"/>
      <c r="D13" s="103"/>
      <c r="E13" s="105"/>
      <c r="F13" s="106"/>
      <c r="G13" s="107"/>
      <c r="H13" s="107"/>
      <c r="I13" s="300"/>
      <c r="J13" s="8"/>
      <c r="K13" s="9"/>
      <c r="L13" s="9"/>
      <c r="M13" s="9"/>
      <c r="N13" s="9"/>
      <c r="O13" s="9"/>
      <c r="P13" s="9"/>
      <c r="Q13" s="9"/>
      <c r="R13" s="9"/>
      <c r="S13" s="9"/>
      <c r="T13" s="9"/>
      <c r="U13" s="5"/>
      <c r="V13" s="5"/>
      <c r="W13" s="5"/>
      <c r="X13" s="5"/>
      <c r="Y13" s="5"/>
      <c r="Z13" s="5"/>
      <c r="AA13" s="5"/>
      <c r="AB13" s="5"/>
      <c r="AC13" s="5"/>
      <c r="AD13" s="5"/>
      <c r="AE13" s="5"/>
    </row>
    <row r="14" spans="1:31" s="6" customFormat="1" ht="15.6">
      <c r="A14" s="102">
        <f t="shared" si="0"/>
        <v>5</v>
      </c>
      <c r="B14" s="104"/>
      <c r="C14" s="104"/>
      <c r="D14" s="104"/>
      <c r="E14" s="105"/>
      <c r="F14" s="106"/>
      <c r="G14" s="107"/>
      <c r="H14" s="107"/>
      <c r="I14" s="300"/>
      <c r="J14" s="8"/>
      <c r="K14" s="9"/>
      <c r="L14" s="9"/>
      <c r="M14" s="9"/>
      <c r="N14" s="9"/>
      <c r="O14" s="9"/>
      <c r="P14" s="9"/>
      <c r="Q14" s="9"/>
      <c r="R14" s="9"/>
      <c r="S14" s="9"/>
      <c r="T14" s="9"/>
      <c r="U14" s="5"/>
      <c r="V14" s="5"/>
      <c r="W14" s="5"/>
      <c r="X14" s="5"/>
      <c r="Y14" s="5"/>
      <c r="Z14" s="5"/>
      <c r="AA14" s="5"/>
      <c r="AB14" s="5"/>
      <c r="AC14" s="5"/>
      <c r="AD14" s="5"/>
      <c r="AE14" s="5"/>
    </row>
    <row r="15" spans="1:31" s="6" customFormat="1" ht="15.6">
      <c r="A15" s="102">
        <f t="shared" si="0"/>
        <v>6</v>
      </c>
      <c r="B15" s="104"/>
      <c r="C15" s="104"/>
      <c r="D15" s="104"/>
      <c r="E15" s="105"/>
      <c r="F15" s="106"/>
      <c r="G15" s="107"/>
      <c r="H15" s="107"/>
      <c r="I15" s="300"/>
      <c r="J15" s="8"/>
      <c r="K15" s="9"/>
      <c r="L15" s="9"/>
      <c r="M15" s="9"/>
      <c r="N15" s="9"/>
      <c r="O15" s="9"/>
      <c r="P15" s="9"/>
      <c r="Q15" s="9"/>
      <c r="R15" s="9"/>
      <c r="S15" s="9"/>
      <c r="T15" s="9"/>
      <c r="U15" s="5"/>
      <c r="V15" s="5"/>
      <c r="W15" s="5"/>
      <c r="X15" s="5"/>
      <c r="Y15" s="5"/>
      <c r="Z15" s="5"/>
      <c r="AA15" s="5"/>
      <c r="AB15" s="5"/>
      <c r="AC15" s="5"/>
      <c r="AD15" s="5"/>
      <c r="AE15" s="5"/>
    </row>
    <row r="16" spans="1:31" s="6" customFormat="1" ht="15.6">
      <c r="A16" s="102">
        <f t="shared" si="0"/>
        <v>7</v>
      </c>
      <c r="B16" s="103"/>
      <c r="C16" s="104"/>
      <c r="D16" s="103"/>
      <c r="E16" s="105"/>
      <c r="F16" s="106"/>
      <c r="G16" s="107"/>
      <c r="H16" s="107"/>
      <c r="I16" s="300"/>
      <c r="J16" s="8"/>
      <c r="K16" s="9"/>
      <c r="L16" s="9"/>
      <c r="M16" s="9"/>
      <c r="N16" s="9"/>
      <c r="O16" s="9"/>
      <c r="P16" s="9"/>
      <c r="Q16" s="9"/>
      <c r="R16" s="9"/>
      <c r="S16" s="9"/>
      <c r="T16" s="9"/>
      <c r="U16" s="5"/>
      <c r="V16" s="5"/>
      <c r="W16" s="5"/>
      <c r="X16" s="5"/>
      <c r="Y16" s="5"/>
      <c r="Z16" s="5"/>
      <c r="AA16" s="5"/>
      <c r="AB16" s="5"/>
      <c r="AC16" s="5"/>
      <c r="AD16" s="5"/>
      <c r="AE16" s="5"/>
    </row>
    <row r="17" spans="1:31" s="6" customFormat="1" ht="15.6">
      <c r="A17" s="102">
        <f t="shared" si="0"/>
        <v>8</v>
      </c>
      <c r="B17" s="104"/>
      <c r="C17" s="104"/>
      <c r="D17" s="104"/>
      <c r="E17" s="105"/>
      <c r="F17" s="106"/>
      <c r="G17" s="107"/>
      <c r="H17" s="107"/>
      <c r="I17" s="300"/>
      <c r="J17" s="8"/>
      <c r="K17" s="9"/>
      <c r="L17" s="9"/>
      <c r="M17" s="9"/>
      <c r="N17" s="9"/>
      <c r="O17" s="9"/>
      <c r="P17" s="9"/>
      <c r="Q17" s="9"/>
      <c r="R17" s="9"/>
      <c r="S17" s="9"/>
      <c r="T17" s="9"/>
      <c r="U17" s="5"/>
      <c r="V17" s="5"/>
      <c r="W17" s="5"/>
      <c r="X17" s="5"/>
      <c r="Y17" s="5"/>
      <c r="Z17" s="5"/>
      <c r="AA17" s="5"/>
      <c r="AB17" s="5"/>
      <c r="AC17" s="5"/>
      <c r="AD17" s="5"/>
      <c r="AE17" s="5"/>
    </row>
    <row r="18" spans="1:31" s="6" customFormat="1" ht="15.6">
      <c r="A18" s="102">
        <f t="shared" si="0"/>
        <v>9</v>
      </c>
      <c r="B18" s="103"/>
      <c r="C18" s="104"/>
      <c r="D18" s="103"/>
      <c r="E18" s="105"/>
      <c r="F18" s="106"/>
      <c r="G18" s="107"/>
      <c r="H18" s="107"/>
      <c r="I18" s="300"/>
      <c r="J18" s="8"/>
      <c r="K18" s="9"/>
      <c r="L18" s="9"/>
      <c r="M18" s="9"/>
      <c r="N18" s="9"/>
      <c r="O18" s="9"/>
      <c r="P18" s="9"/>
      <c r="Q18" s="9"/>
      <c r="R18" s="9"/>
      <c r="S18" s="9"/>
      <c r="T18" s="9"/>
      <c r="U18" s="5"/>
      <c r="V18" s="5"/>
      <c r="W18" s="5"/>
      <c r="X18" s="5"/>
      <c r="Y18" s="5"/>
      <c r="Z18" s="5"/>
      <c r="AA18" s="5"/>
      <c r="AB18" s="5"/>
      <c r="AC18" s="5"/>
      <c r="AD18" s="5"/>
      <c r="AE18" s="5"/>
    </row>
    <row r="19" spans="1:31" s="6" customFormat="1" ht="16.2" thickBot="1">
      <c r="A19" s="115">
        <f t="shared" si="0"/>
        <v>10</v>
      </c>
      <c r="B19" s="109"/>
      <c r="C19" s="109"/>
      <c r="D19" s="109"/>
      <c r="E19" s="110"/>
      <c r="F19" s="111"/>
      <c r="G19" s="112"/>
      <c r="H19" s="112"/>
      <c r="I19" s="301"/>
      <c r="J19" s="8"/>
      <c r="K19" s="9"/>
      <c r="L19" s="9"/>
      <c r="M19" s="9"/>
      <c r="N19" s="9"/>
      <c r="O19" s="9"/>
      <c r="P19" s="9"/>
      <c r="Q19" s="9"/>
      <c r="R19" s="9"/>
      <c r="S19" s="9"/>
      <c r="T19" s="9"/>
      <c r="U19" s="5"/>
      <c r="V19" s="5"/>
      <c r="W19" s="5"/>
      <c r="X19" s="5"/>
      <c r="Y19" s="5"/>
      <c r="Z19" s="5"/>
      <c r="AA19" s="5"/>
      <c r="AB19" s="5"/>
      <c r="AC19" s="5"/>
      <c r="AD19" s="5"/>
      <c r="AE19" s="5"/>
    </row>
    <row r="20" spans="1:31" ht="15" thickBot="1">
      <c r="A20" s="336"/>
      <c r="B20" s="113"/>
      <c r="C20" s="113"/>
      <c r="D20" s="113"/>
      <c r="E20" s="113"/>
      <c r="F20" s="113"/>
      <c r="G20" s="113"/>
      <c r="H20" s="116" t="str">
        <f>"Total "&amp;LEFT(A7,2)</f>
        <v>Total I1</v>
      </c>
      <c r="I20" s="117">
        <f>SUM(I10:I19)</f>
        <v>40</v>
      </c>
    </row>
    <row r="22" spans="1:31"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topLeftCell="A4" workbookViewId="0">
      <selection activeCell="I11" sqref="I11"/>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31" ht="15.6">
      <c r="A1" s="251" t="str">
        <f>'Date initiale'!C3</f>
        <v>Universitatea de Arhitectură și Urbanism "Ion Mincu" București</v>
      </c>
      <c r="B1" s="251"/>
      <c r="C1" s="251"/>
      <c r="D1" s="2"/>
      <c r="E1" s="2"/>
      <c r="F1" s="3"/>
      <c r="G1" s="3"/>
      <c r="H1" s="3"/>
      <c r="I1" s="3"/>
    </row>
    <row r="2" spans="1:31" ht="15.6">
      <c r="A2" s="251" t="str">
        <f>'Date initiale'!B4&amp;" "&amp;'Date initiale'!C4</f>
        <v>Facultatea ARHITECTURA</v>
      </c>
      <c r="B2" s="251"/>
      <c r="C2" s="251"/>
      <c r="D2" s="2"/>
      <c r="E2" s="2"/>
      <c r="F2" s="3"/>
      <c r="G2" s="3"/>
      <c r="H2" s="3"/>
      <c r="I2" s="3"/>
    </row>
    <row r="3" spans="1:31" ht="15.6">
      <c r="A3" s="251" t="str">
        <f>'Date initiale'!B5&amp;" "&amp;'Date initiale'!C5</f>
        <v>Departamentul BAZELE PROIECTĂRII DE ARHITECTURĂ</v>
      </c>
      <c r="B3" s="251"/>
      <c r="C3" s="251"/>
      <c r="D3" s="2"/>
      <c r="E3" s="2"/>
      <c r="F3" s="2"/>
      <c r="G3" s="2"/>
      <c r="H3" s="2"/>
      <c r="I3" s="2"/>
    </row>
    <row r="4" spans="1:31" ht="15.6">
      <c r="A4" s="415" t="str">
        <f>'Date initiale'!C6&amp;", "&amp;'Date initiale'!C7</f>
        <v>LASCU TANA - NICOLETA, 25</v>
      </c>
      <c r="B4" s="415"/>
      <c r="C4" s="415"/>
      <c r="D4" s="2"/>
      <c r="E4" s="2"/>
      <c r="F4" s="3"/>
      <c r="G4" s="3"/>
      <c r="H4" s="3"/>
      <c r="I4" s="3"/>
    </row>
    <row r="5" spans="1:31" ht="15.6">
      <c r="A5" s="252"/>
      <c r="B5" s="252"/>
      <c r="C5" s="252"/>
      <c r="D5" s="2"/>
      <c r="E5" s="2"/>
      <c r="F5" s="3"/>
      <c r="G5" s="3"/>
      <c r="H5" s="3"/>
      <c r="I5" s="3"/>
    </row>
    <row r="6" spans="1:31" ht="15.6">
      <c r="A6" s="414" t="s">
        <v>110</v>
      </c>
      <c r="B6" s="414"/>
      <c r="C6" s="414"/>
      <c r="D6" s="414"/>
      <c r="E6" s="414"/>
      <c r="F6" s="414"/>
      <c r="G6" s="414"/>
      <c r="H6" s="414"/>
      <c r="I6" s="414"/>
    </row>
    <row r="7" spans="1:31" ht="15.6">
      <c r="A7" s="414" t="str">
        <f>'Descriere indicatori'!B5&amp;". "&amp;'Descriere indicatori'!C5</f>
        <v xml:space="preserve">I2. Cărţi de autor publicate la edituri cu prestigiu naţional* </v>
      </c>
      <c r="B7" s="414"/>
      <c r="C7" s="414"/>
      <c r="D7" s="414"/>
      <c r="E7" s="414"/>
      <c r="F7" s="414"/>
      <c r="G7" s="414"/>
      <c r="H7" s="414"/>
      <c r="I7" s="414"/>
    </row>
    <row r="8" spans="1:31" ht="16.2" thickBot="1">
      <c r="A8" s="33"/>
      <c r="B8" s="33"/>
      <c r="C8" s="33"/>
      <c r="D8" s="33"/>
      <c r="E8" s="33"/>
      <c r="F8" s="33"/>
      <c r="G8" s="33"/>
      <c r="H8" s="33"/>
      <c r="I8" s="33"/>
    </row>
    <row r="9" spans="1:31" s="6" customFormat="1" ht="58.2" thickBot="1">
      <c r="A9" s="186" t="s">
        <v>55</v>
      </c>
      <c r="B9" s="187" t="s">
        <v>83</v>
      </c>
      <c r="C9" s="187" t="s">
        <v>84</v>
      </c>
      <c r="D9" s="187" t="s">
        <v>85</v>
      </c>
      <c r="E9" s="187" t="s">
        <v>86</v>
      </c>
      <c r="F9" s="188" t="s">
        <v>87</v>
      </c>
      <c r="G9" s="187" t="s">
        <v>88</v>
      </c>
      <c r="H9" s="187" t="s">
        <v>89</v>
      </c>
      <c r="I9" s="189" t="s">
        <v>90</v>
      </c>
      <c r="J9" s="4"/>
      <c r="K9" s="254" t="s">
        <v>108</v>
      </c>
      <c r="L9" s="5"/>
      <c r="M9" s="5"/>
      <c r="N9" s="5"/>
      <c r="O9" s="5"/>
      <c r="P9" s="5"/>
      <c r="Q9" s="5"/>
      <c r="R9" s="5"/>
      <c r="S9" s="5"/>
      <c r="T9" s="5"/>
      <c r="U9" s="5"/>
      <c r="V9" s="5"/>
      <c r="W9" s="5"/>
      <c r="X9" s="5"/>
      <c r="Y9" s="5"/>
      <c r="Z9" s="5"/>
      <c r="AA9" s="5"/>
      <c r="AB9" s="5"/>
      <c r="AC9" s="5"/>
      <c r="AD9" s="5"/>
      <c r="AE9" s="5"/>
    </row>
    <row r="10" spans="1:31" s="6" customFormat="1" ht="115.2">
      <c r="A10" s="118">
        <v>1</v>
      </c>
      <c r="B10" s="119" t="s">
        <v>482</v>
      </c>
      <c r="C10" s="120" t="s">
        <v>275</v>
      </c>
      <c r="D10" s="119" t="s">
        <v>377</v>
      </c>
      <c r="E10" s="121" t="s">
        <v>276</v>
      </c>
      <c r="F10" s="122">
        <v>2009</v>
      </c>
      <c r="G10" s="119" t="s">
        <v>429</v>
      </c>
      <c r="H10" s="119" t="s">
        <v>430</v>
      </c>
      <c r="I10" s="302">
        <v>15</v>
      </c>
      <c r="J10" s="7"/>
      <c r="K10" s="255">
        <v>15</v>
      </c>
      <c r="L10" s="7" t="s">
        <v>246</v>
      </c>
      <c r="M10" s="7"/>
      <c r="N10" s="7"/>
      <c r="O10" s="7"/>
      <c r="P10" s="7"/>
      <c r="Q10" s="7"/>
      <c r="R10" s="7"/>
      <c r="S10" s="7"/>
      <c r="T10" s="7"/>
      <c r="U10" s="7"/>
      <c r="V10" s="7"/>
      <c r="W10" s="7"/>
      <c r="X10" s="7"/>
      <c r="Y10" s="7"/>
      <c r="Z10" s="7"/>
      <c r="AA10" s="7"/>
      <c r="AB10" s="7"/>
      <c r="AC10" s="7"/>
      <c r="AD10" s="7"/>
      <c r="AE10" s="7"/>
    </row>
    <row r="11" spans="1:31" s="6" customFormat="1" ht="15.6">
      <c r="A11" s="123">
        <f>A10+1</f>
        <v>2</v>
      </c>
      <c r="B11" s="124"/>
      <c r="C11" s="125"/>
      <c r="D11" s="124"/>
      <c r="E11" s="125"/>
      <c r="F11" s="126"/>
      <c r="G11" s="124"/>
      <c r="H11" s="124"/>
      <c r="I11" s="303"/>
      <c r="J11" s="7"/>
      <c r="K11"/>
      <c r="L11" s="7"/>
      <c r="M11" s="7"/>
      <c r="N11" s="7"/>
      <c r="O11" s="7"/>
      <c r="P11" s="7"/>
      <c r="Q11" s="7"/>
      <c r="R11" s="7"/>
      <c r="S11" s="7"/>
      <c r="T11" s="7"/>
      <c r="U11" s="7"/>
      <c r="V11" s="7"/>
      <c r="W11" s="7"/>
      <c r="X11" s="7"/>
      <c r="Y11" s="7"/>
      <c r="Z11" s="7"/>
      <c r="AA11" s="7"/>
      <c r="AB11" s="7"/>
      <c r="AC11" s="7"/>
      <c r="AD11" s="7"/>
      <c r="AE11" s="7"/>
    </row>
    <row r="12" spans="1:31" s="6" customFormat="1" ht="15.6">
      <c r="A12" s="123">
        <f t="shared" ref="A12:A19" si="0">A11+1</f>
        <v>3</v>
      </c>
      <c r="B12" s="125"/>
      <c r="C12" s="125"/>
      <c r="D12" s="124"/>
      <c r="E12" s="125"/>
      <c r="F12" s="126"/>
      <c r="G12" s="125"/>
      <c r="H12" s="124"/>
      <c r="I12" s="303"/>
      <c r="J12" s="7"/>
      <c r="K12" s="7"/>
      <c r="L12" s="7"/>
      <c r="M12" s="7"/>
      <c r="N12" s="7"/>
      <c r="O12" s="7"/>
      <c r="P12" s="7"/>
      <c r="Q12" s="7"/>
      <c r="R12" s="7"/>
      <c r="S12" s="7"/>
      <c r="T12" s="7"/>
      <c r="U12" s="7"/>
      <c r="V12" s="7"/>
      <c r="W12" s="7"/>
      <c r="X12" s="7"/>
      <c r="Y12" s="7"/>
      <c r="Z12" s="7"/>
      <c r="AA12" s="7"/>
      <c r="AB12" s="7"/>
      <c r="AC12" s="7"/>
      <c r="AD12" s="7"/>
      <c r="AE12" s="7"/>
    </row>
    <row r="13" spans="1:31" s="6" customFormat="1" ht="15.6">
      <c r="A13" s="123">
        <f t="shared" si="0"/>
        <v>4</v>
      </c>
      <c r="B13" s="125"/>
      <c r="C13" s="125"/>
      <c r="D13" s="124"/>
      <c r="E13" s="125"/>
      <c r="F13" s="126"/>
      <c r="G13" s="125"/>
      <c r="H13" s="125"/>
      <c r="I13" s="303"/>
      <c r="J13" s="7"/>
      <c r="K13" s="7"/>
      <c r="L13" s="7"/>
      <c r="M13" s="7"/>
      <c r="N13" s="7"/>
      <c r="O13" s="7"/>
      <c r="P13" s="7"/>
      <c r="Q13" s="7"/>
      <c r="R13" s="7"/>
      <c r="S13" s="7"/>
      <c r="T13" s="7"/>
      <c r="U13" s="7"/>
      <c r="V13" s="7"/>
      <c r="W13" s="7"/>
      <c r="X13" s="7"/>
      <c r="Y13" s="7"/>
      <c r="Z13" s="7"/>
      <c r="AA13" s="7"/>
      <c r="AB13" s="7"/>
      <c r="AC13" s="7"/>
      <c r="AD13" s="7"/>
      <c r="AE13" s="7"/>
    </row>
    <row r="14" spans="1:31" s="6" customFormat="1" ht="15.6">
      <c r="A14" s="123">
        <f t="shared" si="0"/>
        <v>5</v>
      </c>
      <c r="B14" s="124"/>
      <c r="C14" s="125"/>
      <c r="D14" s="124"/>
      <c r="E14" s="125"/>
      <c r="F14" s="126"/>
      <c r="G14" s="124"/>
      <c r="H14" s="124"/>
      <c r="I14" s="303"/>
      <c r="J14" s="7"/>
      <c r="K14" s="7"/>
      <c r="L14" s="7"/>
      <c r="M14" s="7"/>
      <c r="N14" s="7"/>
      <c r="O14" s="7"/>
      <c r="P14" s="7"/>
      <c r="Q14" s="7"/>
      <c r="R14" s="7"/>
      <c r="S14" s="7"/>
      <c r="T14" s="7"/>
      <c r="U14" s="7"/>
      <c r="V14" s="7"/>
      <c r="W14" s="7"/>
      <c r="X14" s="7"/>
      <c r="Y14" s="7"/>
      <c r="Z14" s="7"/>
      <c r="AA14" s="7"/>
      <c r="AB14" s="7"/>
      <c r="AC14" s="7"/>
      <c r="AD14" s="7"/>
      <c r="AE14" s="7"/>
    </row>
    <row r="15" spans="1:31" s="6" customFormat="1" ht="15.6">
      <c r="A15" s="123">
        <f t="shared" si="0"/>
        <v>6</v>
      </c>
      <c r="B15" s="125"/>
      <c r="C15" s="125"/>
      <c r="D15" s="124"/>
      <c r="E15" s="125"/>
      <c r="F15" s="126"/>
      <c r="G15" s="125"/>
      <c r="H15" s="124"/>
      <c r="I15" s="303"/>
      <c r="J15" s="7"/>
      <c r="K15" s="7"/>
      <c r="L15" s="7"/>
      <c r="M15" s="7"/>
      <c r="N15" s="7"/>
      <c r="O15" s="7"/>
      <c r="P15" s="7"/>
      <c r="Q15" s="7"/>
      <c r="R15" s="7"/>
      <c r="S15" s="7"/>
      <c r="T15" s="7"/>
      <c r="U15" s="7"/>
      <c r="V15" s="7"/>
      <c r="W15" s="7"/>
      <c r="X15" s="7"/>
      <c r="Y15" s="7"/>
      <c r="Z15" s="7"/>
      <c r="AA15" s="7"/>
      <c r="AB15" s="7"/>
      <c r="AC15" s="7"/>
      <c r="AD15" s="7"/>
      <c r="AE15" s="7"/>
    </row>
    <row r="16" spans="1:31" s="6" customFormat="1" ht="15.6">
      <c r="A16" s="123">
        <f t="shared" si="0"/>
        <v>7</v>
      </c>
      <c r="B16" s="125"/>
      <c r="C16" s="125"/>
      <c r="D16" s="124"/>
      <c r="E16" s="125"/>
      <c r="F16" s="126"/>
      <c r="G16" s="125"/>
      <c r="H16" s="125"/>
      <c r="I16" s="303"/>
      <c r="J16" s="7"/>
      <c r="K16" s="7"/>
      <c r="L16" s="7"/>
      <c r="M16" s="7"/>
      <c r="N16" s="7"/>
      <c r="O16" s="7"/>
      <c r="P16" s="7"/>
      <c r="Q16" s="7"/>
      <c r="R16" s="7"/>
      <c r="S16" s="7"/>
      <c r="T16" s="7"/>
      <c r="U16" s="7"/>
      <c r="V16" s="7"/>
      <c r="W16" s="7"/>
      <c r="X16" s="7"/>
      <c r="Y16" s="7"/>
      <c r="Z16" s="7"/>
      <c r="AA16" s="7"/>
      <c r="AB16" s="7"/>
      <c r="AC16" s="7"/>
      <c r="AD16" s="7"/>
      <c r="AE16" s="7"/>
    </row>
    <row r="17" spans="1:31" s="6" customFormat="1" ht="15.6">
      <c r="A17" s="123">
        <f t="shared" si="0"/>
        <v>8</v>
      </c>
      <c r="B17" s="127"/>
      <c r="C17" s="125"/>
      <c r="D17" s="127"/>
      <c r="E17" s="128"/>
      <c r="F17" s="126"/>
      <c r="G17" s="125"/>
      <c r="H17" s="125"/>
      <c r="I17" s="303"/>
      <c r="J17" s="7"/>
      <c r="K17" s="7"/>
      <c r="L17" s="7"/>
      <c r="M17" s="7"/>
      <c r="N17" s="7"/>
      <c r="O17" s="7"/>
      <c r="P17" s="7"/>
      <c r="Q17" s="7"/>
      <c r="R17" s="7"/>
      <c r="S17" s="7"/>
      <c r="T17" s="7"/>
      <c r="U17" s="7"/>
      <c r="V17" s="7"/>
      <c r="W17" s="7"/>
      <c r="X17" s="7"/>
      <c r="Y17" s="7"/>
      <c r="Z17" s="7"/>
      <c r="AA17" s="7"/>
      <c r="AB17" s="7"/>
      <c r="AC17" s="7"/>
      <c r="AD17" s="7"/>
      <c r="AE17" s="7"/>
    </row>
    <row r="18" spans="1:31" s="6" customFormat="1" ht="15.6">
      <c r="A18" s="123">
        <f t="shared" si="0"/>
        <v>9</v>
      </c>
      <c r="B18" s="127"/>
      <c r="C18" s="125"/>
      <c r="D18" s="127"/>
      <c r="E18" s="128"/>
      <c r="F18" s="126"/>
      <c r="G18" s="125"/>
      <c r="H18" s="125"/>
      <c r="I18" s="303"/>
      <c r="J18" s="7"/>
      <c r="K18" s="7"/>
      <c r="L18" s="7"/>
      <c r="M18" s="7"/>
      <c r="N18" s="7"/>
      <c r="O18" s="7"/>
      <c r="P18" s="7"/>
      <c r="Q18" s="7"/>
      <c r="R18" s="7"/>
      <c r="S18" s="7"/>
      <c r="T18" s="7"/>
      <c r="U18" s="7"/>
      <c r="V18" s="7"/>
      <c r="W18" s="7"/>
      <c r="X18" s="7"/>
      <c r="Y18" s="7"/>
      <c r="Z18" s="7"/>
      <c r="AA18" s="7"/>
      <c r="AB18" s="7"/>
      <c r="AC18" s="7"/>
      <c r="AD18" s="7"/>
      <c r="AE18" s="7"/>
    </row>
    <row r="19" spans="1:31" s="6" customFormat="1" ht="16.2" thickBot="1">
      <c r="A19" s="129">
        <f t="shared" si="0"/>
        <v>10</v>
      </c>
      <c r="B19" s="130"/>
      <c r="C19" s="131"/>
      <c r="D19" s="130"/>
      <c r="E19" s="131"/>
      <c r="F19" s="132"/>
      <c r="G19" s="132"/>
      <c r="H19" s="132"/>
      <c r="I19" s="304"/>
      <c r="J19" s="8"/>
      <c r="K19" s="9"/>
      <c r="L19" s="9"/>
      <c r="M19" s="9"/>
      <c r="N19" s="9"/>
      <c r="O19" s="9"/>
      <c r="P19" s="9"/>
      <c r="Q19" s="9"/>
      <c r="R19" s="9"/>
      <c r="S19" s="9"/>
      <c r="T19" s="9"/>
      <c r="U19" s="5"/>
      <c r="V19" s="5"/>
      <c r="W19" s="5"/>
      <c r="X19" s="5"/>
      <c r="Y19" s="5"/>
      <c r="Z19" s="5"/>
      <c r="AA19" s="5"/>
      <c r="AB19" s="5"/>
      <c r="AC19" s="5"/>
      <c r="AD19" s="5"/>
      <c r="AE19" s="5"/>
    </row>
    <row r="20" spans="1:31" s="6" customFormat="1" ht="16.2" thickBot="1">
      <c r="A20" s="347"/>
      <c r="B20" s="133"/>
      <c r="C20" s="133"/>
      <c r="D20" s="133"/>
      <c r="E20" s="133"/>
      <c r="F20" s="133"/>
      <c r="G20" s="133"/>
      <c r="H20" s="116" t="str">
        <f>"Total "&amp;LEFT(A7,2)</f>
        <v>Total I2</v>
      </c>
      <c r="I20" s="138">
        <f>SUM(I10:I19)</f>
        <v>15</v>
      </c>
      <c r="J20" s="9"/>
      <c r="K20" s="9"/>
      <c r="L20" s="5"/>
      <c r="M20" s="5"/>
      <c r="N20" s="5"/>
      <c r="O20" s="5"/>
      <c r="P20" s="5"/>
      <c r="Q20" s="5"/>
      <c r="R20" s="5"/>
      <c r="S20" s="5"/>
      <c r="T20" s="5"/>
      <c r="U20" s="5"/>
      <c r="V20" s="5"/>
    </row>
    <row r="21" spans="1:31" s="6" customFormat="1" ht="15.6">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c r="J22" s="9"/>
      <c r="K22" s="9"/>
      <c r="L22" s="5"/>
      <c r="M22" s="5"/>
      <c r="N22" s="5"/>
      <c r="O22" s="5"/>
      <c r="P22" s="5"/>
      <c r="Q22" s="5"/>
      <c r="R22" s="5"/>
      <c r="S22" s="5"/>
      <c r="T22" s="5"/>
      <c r="U22" s="5"/>
      <c r="V22" s="5"/>
    </row>
    <row r="23" spans="1:31" s="6" customFormat="1" ht="15.6">
      <c r="A23" s="8"/>
      <c r="B23" s="9"/>
      <c r="C23" s="9"/>
      <c r="D23" s="9"/>
      <c r="E23" s="9"/>
      <c r="F23" s="9"/>
      <c r="G23" s="9"/>
      <c r="H23" s="9"/>
      <c r="I23" s="9"/>
      <c r="J23" s="9"/>
      <c r="K23" s="9"/>
      <c r="L23" s="5"/>
      <c r="M23" s="5"/>
      <c r="N23" s="5"/>
      <c r="O23" s="5"/>
      <c r="P23" s="5"/>
      <c r="Q23" s="5"/>
      <c r="R23" s="5"/>
      <c r="S23" s="5"/>
      <c r="T23" s="5"/>
      <c r="U23" s="5"/>
      <c r="V23" s="5"/>
    </row>
    <row r="24" spans="1:31" s="6" customFormat="1" ht="15.6">
      <c r="A24" s="8"/>
      <c r="B24" s="9"/>
      <c r="C24" s="9"/>
      <c r="D24" s="9"/>
      <c r="E24" s="9"/>
      <c r="F24" s="9"/>
      <c r="G24" s="9"/>
      <c r="H24" s="9"/>
      <c r="I24" s="9"/>
      <c r="J24" s="9"/>
      <c r="K24" s="9"/>
      <c r="L24" s="5"/>
      <c r="M24" s="5"/>
      <c r="N24" s="5"/>
      <c r="O24" s="5"/>
      <c r="P24" s="5"/>
      <c r="Q24" s="5"/>
      <c r="R24" s="5"/>
      <c r="S24" s="5"/>
      <c r="T24" s="5"/>
      <c r="U24" s="5"/>
      <c r="V24" s="5"/>
    </row>
    <row r="25" spans="1:31" s="6" customFormat="1" ht="15.6">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25</v>
      </c>
      <c r="B4" s="113"/>
      <c r="C4" s="113"/>
    </row>
    <row r="5" spans="1:12">
      <c r="A5" s="113"/>
      <c r="B5" s="113"/>
      <c r="C5" s="113"/>
    </row>
    <row r="6" spans="1:12" ht="15.6">
      <c r="A6" s="414" t="s">
        <v>110</v>
      </c>
      <c r="B6" s="414"/>
      <c r="C6" s="414"/>
      <c r="D6" s="414"/>
      <c r="E6" s="414"/>
      <c r="F6" s="414"/>
      <c r="G6" s="414"/>
      <c r="H6" s="414"/>
      <c r="I6" s="414"/>
    </row>
    <row r="7" spans="1:12" ht="15.6">
      <c r="A7" s="414" t="str">
        <f>'Descriere indicatori'!B6&amp;". "&amp;'Descriere indicatori'!C6</f>
        <v xml:space="preserve">I3. Capitole de autor cuprinse în cărţi publicate la edituri cu prestigiu naţional* </v>
      </c>
      <c r="B7" s="414"/>
      <c r="C7" s="414"/>
      <c r="D7" s="414"/>
      <c r="E7" s="414"/>
      <c r="F7" s="414"/>
      <c r="G7" s="414"/>
      <c r="H7" s="414"/>
      <c r="I7" s="414"/>
    </row>
    <row r="8" spans="1:12" ht="16.2" thickBot="1">
      <c r="A8" s="33"/>
      <c r="B8" s="33"/>
      <c r="C8" s="33"/>
      <c r="D8" s="33"/>
      <c r="E8" s="33"/>
      <c r="F8" s="33"/>
      <c r="G8" s="33"/>
      <c r="H8" s="33"/>
      <c r="I8" s="33"/>
    </row>
    <row r="9" spans="1:12" ht="58.2" thickBot="1">
      <c r="A9" s="182" t="s">
        <v>55</v>
      </c>
      <c r="B9" s="183" t="s">
        <v>83</v>
      </c>
      <c r="C9" s="183" t="s">
        <v>175</v>
      </c>
      <c r="D9" s="183" t="s">
        <v>85</v>
      </c>
      <c r="E9" s="183" t="s">
        <v>86</v>
      </c>
      <c r="F9" s="184" t="s">
        <v>87</v>
      </c>
      <c r="G9" s="183" t="s">
        <v>88</v>
      </c>
      <c r="H9" s="183" t="s">
        <v>89</v>
      </c>
      <c r="I9" s="185" t="s">
        <v>90</v>
      </c>
      <c r="K9" s="254" t="s">
        <v>108</v>
      </c>
    </row>
    <row r="10" spans="1:12">
      <c r="A10" s="157">
        <v>1</v>
      </c>
      <c r="B10" s="140"/>
      <c r="C10" s="140"/>
      <c r="D10" s="140"/>
      <c r="E10" s="140"/>
      <c r="F10" s="141"/>
      <c r="G10" s="142"/>
      <c r="H10" s="141"/>
      <c r="I10" s="305"/>
      <c r="K10" s="255">
        <v>10</v>
      </c>
      <c r="L10" s="359" t="s">
        <v>247</v>
      </c>
    </row>
    <row r="11" spans="1:12">
      <c r="A11" s="102">
        <f>A10+1</f>
        <v>2</v>
      </c>
      <c r="B11" s="36"/>
      <c r="C11" s="36"/>
      <c r="D11" s="134"/>
      <c r="E11" s="36"/>
      <c r="F11" s="36"/>
      <c r="G11" s="36"/>
      <c r="H11" s="36"/>
      <c r="I11" s="306"/>
    </row>
    <row r="12" spans="1:12">
      <c r="A12" s="144">
        <f t="shared" ref="A12:A19" si="0">A11+1</f>
        <v>3</v>
      </c>
      <c r="B12" s="114"/>
      <c r="C12" s="136"/>
      <c r="D12" s="134"/>
      <c r="E12" s="145"/>
      <c r="F12" s="107"/>
      <c r="G12" s="107"/>
      <c r="H12" s="107"/>
      <c r="I12" s="307"/>
    </row>
    <row r="13" spans="1:12">
      <c r="A13" s="144">
        <f t="shared" si="0"/>
        <v>4</v>
      </c>
      <c r="B13" s="137"/>
      <c r="C13" s="36"/>
      <c r="D13" s="36"/>
      <c r="E13" s="36"/>
      <c r="F13" s="106"/>
      <c r="G13" s="106"/>
      <c r="H13" s="106"/>
      <c r="I13" s="300"/>
    </row>
    <row r="14" spans="1:12">
      <c r="A14" s="144">
        <f t="shared" si="0"/>
        <v>5</v>
      </c>
      <c r="B14" s="105"/>
      <c r="C14" s="36"/>
      <c r="D14" s="36"/>
      <c r="E14" s="36"/>
      <c r="F14" s="106"/>
      <c r="G14" s="106"/>
      <c r="H14" s="106"/>
      <c r="I14" s="308"/>
    </row>
    <row r="15" spans="1:12">
      <c r="A15" s="144">
        <f t="shared" si="0"/>
        <v>6</v>
      </c>
      <c r="B15" s="137"/>
      <c r="C15" s="36"/>
      <c r="D15" s="36"/>
      <c r="E15" s="105"/>
      <c r="F15" s="106"/>
      <c r="G15" s="106"/>
      <c r="H15" s="106"/>
      <c r="I15" s="300"/>
    </row>
    <row r="16" spans="1:12">
      <c r="A16" s="144">
        <f t="shared" si="0"/>
        <v>7</v>
      </c>
      <c r="B16" s="105"/>
      <c r="C16" s="36"/>
      <c r="D16" s="36"/>
      <c r="E16" s="36"/>
      <c r="F16" s="106"/>
      <c r="G16" s="106"/>
      <c r="H16" s="106"/>
      <c r="I16" s="308"/>
    </row>
    <row r="17" spans="1:9">
      <c r="A17" s="144">
        <f t="shared" si="0"/>
        <v>8</v>
      </c>
      <c r="B17" s="137"/>
      <c r="C17" s="36"/>
      <c r="D17" s="36"/>
      <c r="E17" s="105"/>
      <c r="F17" s="106"/>
      <c r="G17" s="106"/>
      <c r="H17" s="106"/>
      <c r="I17" s="300"/>
    </row>
    <row r="18" spans="1:9">
      <c r="A18" s="144">
        <f t="shared" si="0"/>
        <v>9</v>
      </c>
      <c r="B18" s="135"/>
      <c r="C18" s="145"/>
      <c r="D18" s="134"/>
      <c r="E18" s="139"/>
      <c r="F18" s="107"/>
      <c r="G18" s="107"/>
      <c r="H18" s="107"/>
      <c r="I18" s="300"/>
    </row>
    <row r="19" spans="1:9" ht="15" thickBot="1">
      <c r="A19" s="146">
        <f t="shared" si="0"/>
        <v>10</v>
      </c>
      <c r="B19" s="147"/>
      <c r="C19" s="148"/>
      <c r="D19" s="148"/>
      <c r="E19" s="148"/>
      <c r="F19" s="111"/>
      <c r="G19" s="111"/>
      <c r="H19" s="111"/>
      <c r="I19" s="301"/>
    </row>
    <row r="20" spans="1:9" ht="15" thickBot="1">
      <c r="A20" s="336"/>
      <c r="B20" s="113"/>
      <c r="C20" s="113"/>
      <c r="D20" s="113"/>
      <c r="E20" s="113"/>
      <c r="F20" s="113"/>
      <c r="G20" s="113"/>
      <c r="H20" s="116" t="str">
        <f>"Total "&amp;LEFT(A7,2)</f>
        <v>Total I3</v>
      </c>
      <c r="I20" s="117">
        <f>SUM(I10:I19)</f>
        <v>0</v>
      </c>
    </row>
    <row r="22" spans="1:9"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H10" sqref="H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25</v>
      </c>
      <c r="B4" s="113"/>
      <c r="C4" s="113"/>
    </row>
    <row r="5" spans="1:12">
      <c r="A5" s="113"/>
      <c r="B5" s="113"/>
      <c r="C5" s="113"/>
    </row>
    <row r="6" spans="1:12" ht="15.6">
      <c r="A6" s="414" t="s">
        <v>110</v>
      </c>
      <c r="B6" s="414"/>
      <c r="C6" s="414"/>
      <c r="D6" s="414"/>
      <c r="E6" s="414"/>
      <c r="F6" s="414"/>
      <c r="G6" s="414"/>
      <c r="H6" s="414"/>
      <c r="I6" s="414"/>
    </row>
    <row r="7" spans="1:12" ht="15.6">
      <c r="A7" s="414" t="str">
        <f>'Descriere indicatori'!B7&amp;". "&amp;'Descriere indicatori'!C7</f>
        <v xml:space="preserve">I4. Articole in extenso în reviste ştiinţifice de specialitate* </v>
      </c>
      <c r="B7" s="414"/>
      <c r="C7" s="414"/>
      <c r="D7" s="414"/>
      <c r="E7" s="414"/>
      <c r="F7" s="414"/>
      <c r="G7" s="414"/>
      <c r="H7" s="414"/>
      <c r="I7" s="414"/>
    </row>
    <row r="8" spans="1:12" ht="15" thickBot="1">
      <c r="A8" s="149"/>
      <c r="B8" s="149"/>
      <c r="C8" s="149"/>
      <c r="D8" s="149"/>
      <c r="E8" s="149"/>
      <c r="F8" s="149"/>
      <c r="G8" s="149"/>
      <c r="H8" s="149"/>
      <c r="I8" s="149"/>
    </row>
    <row r="9" spans="1:12" ht="29.4" thickBot="1">
      <c r="A9" s="182" t="s">
        <v>55</v>
      </c>
      <c r="B9" s="152" t="s">
        <v>83</v>
      </c>
      <c r="C9" s="152" t="s">
        <v>56</v>
      </c>
      <c r="D9" s="152" t="s">
        <v>57</v>
      </c>
      <c r="E9" s="152" t="s">
        <v>80</v>
      </c>
      <c r="F9" s="153" t="s">
        <v>87</v>
      </c>
      <c r="G9" s="152" t="s">
        <v>58</v>
      </c>
      <c r="H9" s="152" t="s">
        <v>111</v>
      </c>
      <c r="I9" s="154" t="s">
        <v>90</v>
      </c>
      <c r="K9" s="254" t="s">
        <v>108</v>
      </c>
    </row>
    <row r="10" spans="1:12">
      <c r="A10" s="157">
        <v>1</v>
      </c>
      <c r="B10" s="142"/>
      <c r="C10" s="142"/>
      <c r="D10" s="142"/>
      <c r="E10" s="142"/>
      <c r="F10" s="141"/>
      <c r="G10" s="142"/>
      <c r="H10" s="142"/>
      <c r="I10" s="165"/>
      <c r="K10" s="255">
        <v>10</v>
      </c>
      <c r="L10" s="359" t="s">
        <v>248</v>
      </c>
    </row>
    <row r="11" spans="1:12">
      <c r="A11" s="102">
        <f>A10+1</f>
        <v>2</v>
      </c>
      <c r="B11" s="103"/>
      <c r="C11" s="104"/>
      <c r="D11" s="103"/>
      <c r="E11" s="105"/>
      <c r="F11" s="106"/>
      <c r="G11" s="107"/>
      <c r="H11" s="107"/>
      <c r="I11" s="303"/>
    </row>
    <row r="12" spans="1:12">
      <c r="A12" s="102">
        <f t="shared" ref="A12:A17" si="0">A11+1</f>
        <v>3</v>
      </c>
      <c r="B12" s="104"/>
      <c r="C12" s="104"/>
      <c r="D12" s="104"/>
      <c r="E12" s="105"/>
      <c r="F12" s="106"/>
      <c r="G12" s="107"/>
      <c r="H12" s="107"/>
      <c r="I12" s="303"/>
    </row>
    <row r="13" spans="1:12">
      <c r="A13" s="102">
        <f t="shared" si="0"/>
        <v>4</v>
      </c>
      <c r="B13" s="104"/>
      <c r="C13" s="104"/>
      <c r="D13" s="104"/>
      <c r="E13" s="105"/>
      <c r="F13" s="106"/>
      <c r="G13" s="106"/>
      <c r="H13" s="106"/>
      <c r="I13" s="303"/>
    </row>
    <row r="14" spans="1:12">
      <c r="A14" s="102">
        <f t="shared" si="0"/>
        <v>5</v>
      </c>
      <c r="B14" s="104"/>
      <c r="C14" s="104"/>
      <c r="D14" s="104"/>
      <c r="E14" s="105"/>
      <c r="F14" s="106"/>
      <c r="G14" s="106"/>
      <c r="H14" s="106"/>
      <c r="I14" s="303"/>
    </row>
    <row r="15" spans="1:12">
      <c r="A15" s="102">
        <f t="shared" si="0"/>
        <v>6</v>
      </c>
      <c r="B15" s="104"/>
      <c r="C15" s="104"/>
      <c r="D15" s="104"/>
      <c r="E15" s="105"/>
      <c r="F15" s="106"/>
      <c r="G15" s="106"/>
      <c r="H15" s="106"/>
      <c r="I15" s="303"/>
    </row>
    <row r="16" spans="1:12">
      <c r="A16" s="102">
        <f t="shared" si="0"/>
        <v>7</v>
      </c>
      <c r="B16" s="104"/>
      <c r="C16" s="104"/>
      <c r="D16" s="104"/>
      <c r="E16" s="105"/>
      <c r="F16" s="106"/>
      <c r="G16" s="106"/>
      <c r="H16" s="106"/>
      <c r="I16" s="303"/>
    </row>
    <row r="17" spans="1:9">
      <c r="A17" s="102">
        <f t="shared" si="0"/>
        <v>8</v>
      </c>
      <c r="B17" s="104"/>
      <c r="C17" s="104"/>
      <c r="D17" s="104"/>
      <c r="E17" s="105"/>
      <c r="F17" s="106"/>
      <c r="G17" s="106"/>
      <c r="H17" s="106"/>
      <c r="I17" s="303"/>
    </row>
    <row r="18" spans="1:9">
      <c r="A18" s="102">
        <f>A17+1</f>
        <v>9</v>
      </c>
      <c r="B18" s="104"/>
      <c r="C18" s="104"/>
      <c r="D18" s="104"/>
      <c r="E18" s="105"/>
      <c r="F18" s="106"/>
      <c r="G18" s="106"/>
      <c r="H18" s="106"/>
      <c r="I18" s="303"/>
    </row>
    <row r="19" spans="1:9" ht="15" thickBot="1">
      <c r="A19" s="108">
        <f>A18+1</f>
        <v>10</v>
      </c>
      <c r="B19" s="109"/>
      <c r="C19" s="109"/>
      <c r="D19" s="109"/>
      <c r="E19" s="110"/>
      <c r="F19" s="111"/>
      <c r="G19" s="111"/>
      <c r="H19" s="111"/>
      <c r="I19" s="304"/>
    </row>
    <row r="20" spans="1:9" ht="15" thickBot="1">
      <c r="A20" s="345"/>
      <c r="B20" s="113"/>
      <c r="C20" s="113"/>
      <c r="D20" s="113"/>
      <c r="E20" s="113"/>
      <c r="F20" s="113"/>
      <c r="G20" s="113"/>
      <c r="H20" s="116" t="str">
        <f>"Total "&amp;LEFT(A7,2)</f>
        <v>Total I4</v>
      </c>
      <c r="I20" s="156">
        <f>SUM(I10:I19)</f>
        <v>0</v>
      </c>
    </row>
    <row r="22" spans="1:9"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34</vt:i4>
      </vt:variant>
      <vt:variant>
        <vt:lpstr>Zone denumite</vt:lpstr>
      </vt:variant>
      <vt:variant>
        <vt:i4>35</vt:i4>
      </vt:variant>
    </vt:vector>
  </HeadingPairs>
  <TitlesOfParts>
    <vt:vector size="69"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'I1'!_Hlk134702600</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'I24'!Zona_de_imprimat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Tana Lascu</cp:lastModifiedBy>
  <cp:lastPrinted>2017-05-10T06:45:08Z</cp:lastPrinted>
  <dcterms:created xsi:type="dcterms:W3CDTF">2013-01-10T17:13:12Z</dcterms:created>
  <dcterms:modified xsi:type="dcterms:W3CDTF">2023-06-19T08:57:32Z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