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1840" windowHeight="12435" tabRatio="928" firstSheet="1" activeTab="7"/>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I11a!$A$1:$I$25</definedName>
    <definedName name="_xlnm.Print_Area" localSheetId="16">I11b!$A$1:$H$20</definedName>
    <definedName name="_xlnm.Print_Area" localSheetId="17">I11c!$A$1:$G$106</definedName>
    <definedName name="_xlnm.Print_Area" localSheetId="18">'I12'!$A$1:$H$31</definedName>
    <definedName name="_xlnm.Print_Area" localSheetId="19">'I13'!$A$1:$H$30</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'I16'!$A$1:$D$24</definedName>
    <definedName name="_xlnm.Print_Area" localSheetId="25">'I17'!$A$1:$D$22</definedName>
    <definedName name="_xlnm.Print_Area" localSheetId="26">'I18'!$A$1:$E$24</definedName>
    <definedName name="_xlnm.Print_Area" localSheetId="27">'I19'!$A$1:$E$40</definedName>
    <definedName name="_xlnm.Print_Area" localSheetId="6">'I2'!$A$1:$I$22</definedName>
    <definedName name="_xlnm.Print_Area" localSheetId="28">'I20'!$A$1:$D$20</definedName>
    <definedName name="_xlnm.Print_Area" localSheetId="29">'I21'!$A$1:$D$32</definedName>
    <definedName name="_xlnm.Print_Area" localSheetId="30">'I22'!$A$1:$D$33</definedName>
    <definedName name="_xlnm.Print_Area" localSheetId="31">'I23'!$A$1:$F$20</definedName>
    <definedName name="_xlnm.Print_Area" localSheetId="7">'I3'!$A$1:$I$27</definedName>
    <definedName name="_xlnm.Print_Area" localSheetId="8">'I4'!$A$1:$I$36</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14210" fullCalcOnLoad="1"/>
</workbook>
</file>

<file path=xl/calcChain.xml><?xml version="1.0" encoding="utf-8"?>
<calcChain xmlns="http://schemas.openxmlformats.org/spreadsheetml/2006/main">
  <c r="A7" i="4"/>
  <c r="A7" i="8"/>
  <c r="A22" i="14"/>
  <c r="A23"/>
  <c r="A24"/>
  <c r="A23" i="25"/>
  <c r="A24"/>
  <c r="A25"/>
  <c r="A26"/>
  <c r="A27"/>
  <c r="A28"/>
  <c r="A29"/>
  <c r="A30"/>
  <c r="A31"/>
  <c r="A12"/>
  <c r="A13"/>
  <c r="A14"/>
  <c r="A15"/>
  <c r="A16"/>
  <c r="A17"/>
  <c r="A18"/>
  <c r="A19"/>
  <c r="A20"/>
  <c r="A21"/>
  <c r="A22"/>
  <c r="A32"/>
  <c r="A13" i="24"/>
  <c r="A14"/>
  <c r="A15"/>
  <c r="A16"/>
  <c r="A17"/>
  <c r="A18"/>
  <c r="A19"/>
  <c r="A20"/>
  <c r="A21"/>
  <c r="A22"/>
  <c r="A23"/>
  <c r="A24"/>
  <c r="A25"/>
  <c r="A26"/>
  <c r="A27"/>
  <c r="A28"/>
  <c r="A29"/>
  <c r="A30"/>
  <c r="A31"/>
  <c r="A26" i="22"/>
  <c r="A27"/>
  <c r="A28"/>
  <c r="A29"/>
  <c r="A30"/>
  <c r="A31"/>
  <c r="A32"/>
  <c r="A33"/>
  <c r="A34"/>
  <c r="A35"/>
  <c r="A36"/>
  <c r="A37"/>
  <c r="A38"/>
  <c r="A12"/>
  <c r="A13"/>
  <c r="A14"/>
  <c r="A15"/>
  <c r="A16"/>
  <c r="A17"/>
  <c r="A18"/>
  <c r="A19"/>
  <c r="A20"/>
  <c r="A21"/>
  <c r="A22"/>
  <c r="A23"/>
  <c r="A24"/>
  <c r="A25"/>
  <c r="A11"/>
  <c r="A39"/>
  <c r="A15" i="19"/>
  <c r="A16"/>
  <c r="A17"/>
  <c r="A18"/>
  <c r="A19"/>
  <c r="A20"/>
  <c r="A21"/>
  <c r="A22"/>
  <c r="A23"/>
  <c r="A16" i="21"/>
  <c r="A17"/>
  <c r="A18"/>
  <c r="A19"/>
  <c r="A20"/>
  <c r="A21"/>
  <c r="A22"/>
  <c r="A23"/>
  <c r="A15" i="16"/>
  <c r="A16"/>
  <c r="A17"/>
  <c r="A18"/>
  <c r="A19"/>
  <c r="A20"/>
  <c r="A21"/>
  <c r="A22"/>
  <c r="A23"/>
  <c r="A11" i="15"/>
  <c r="A12"/>
  <c r="A13"/>
  <c r="A14"/>
  <c r="A15"/>
  <c r="A16"/>
  <c r="A17"/>
  <c r="A18"/>
  <c r="A19"/>
  <c r="A20"/>
  <c r="A21"/>
  <c r="A22"/>
  <c r="A23"/>
  <c r="A24"/>
  <c r="A25"/>
  <c r="A26"/>
  <c r="A27"/>
  <c r="A28"/>
  <c r="A13" i="28"/>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11"/>
  <c r="A12"/>
  <c r="A80"/>
  <c r="A81"/>
  <c r="A82"/>
  <c r="A83"/>
  <c r="A84"/>
  <c r="A85"/>
  <c r="A86"/>
  <c r="A87"/>
  <c r="A88"/>
  <c r="A89"/>
  <c r="A90"/>
  <c r="A91"/>
  <c r="A92"/>
  <c r="A93"/>
  <c r="A94"/>
  <c r="A95"/>
  <c r="A96"/>
  <c r="A97"/>
  <c r="A98"/>
  <c r="A99"/>
  <c r="A100"/>
  <c r="A101"/>
  <c r="A102"/>
  <c r="A103"/>
  <c r="A104"/>
  <c r="A105"/>
  <c r="A12" i="14"/>
  <c r="A13"/>
  <c r="A14"/>
  <c r="A15"/>
  <c r="A16"/>
  <c r="A17"/>
  <c r="A18"/>
  <c r="A19"/>
  <c r="A20"/>
  <c r="A21"/>
  <c r="A31" i="7"/>
  <c r="A32"/>
  <c r="A33"/>
  <c r="A23"/>
  <c r="A24"/>
  <c r="A25"/>
  <c r="A26"/>
  <c r="A27"/>
  <c r="A28"/>
  <c r="A29"/>
  <c r="A30"/>
  <c r="A12"/>
  <c r="A13"/>
  <c r="A14"/>
  <c r="A15"/>
  <c r="A16"/>
  <c r="A17"/>
  <c r="A18"/>
  <c r="A19"/>
  <c r="A20"/>
  <c r="A21"/>
  <c r="A22"/>
  <c r="A19" i="6"/>
  <c r="A20"/>
  <c r="A21"/>
  <c r="A22"/>
  <c r="A23"/>
  <c r="A24"/>
  <c r="A12"/>
  <c r="A13"/>
  <c r="A14"/>
  <c r="A15"/>
  <c r="A16"/>
  <c r="A17"/>
  <c r="A18"/>
  <c r="A7"/>
  <c r="H25"/>
  <c r="A2" i="36"/>
  <c r="A4"/>
  <c r="A6"/>
  <c r="A5"/>
  <c r="A3"/>
  <c r="A46"/>
  <c r="D33" i="25"/>
  <c r="C36" i="36"/>
  <c r="E40" i="22"/>
  <c r="C33" i="36"/>
  <c r="F20" i="26"/>
  <c r="C37" i="36"/>
  <c r="A11" i="26"/>
  <c r="A12"/>
  <c r="A13"/>
  <c r="A14"/>
  <c r="A15"/>
  <c r="A16"/>
  <c r="A17"/>
  <c r="A18"/>
  <c r="A19"/>
  <c r="A7"/>
  <c r="E20"/>
  <c r="A11" i="25"/>
  <c r="A7"/>
  <c r="C33"/>
  <c r="D20" i="23"/>
  <c r="A11" i="24"/>
  <c r="A12"/>
  <c r="A7"/>
  <c r="C32"/>
  <c r="A11" i="23"/>
  <c r="A12"/>
  <c r="A13"/>
  <c r="A14"/>
  <c r="A15"/>
  <c r="A16"/>
  <c r="A17"/>
  <c r="A18"/>
  <c r="A19"/>
  <c r="A7"/>
  <c r="C20"/>
  <c r="A7" i="22"/>
  <c r="D40"/>
  <c r="E24" i="21"/>
  <c r="C32" i="36"/>
  <c r="A11" i="21"/>
  <c r="A12"/>
  <c r="A13"/>
  <c r="A14"/>
  <c r="A15"/>
  <c r="A7"/>
  <c r="D24"/>
  <c r="A22" i="20"/>
  <c r="A11"/>
  <c r="A12"/>
  <c r="A13"/>
  <c r="A14"/>
  <c r="A15"/>
  <c r="A16"/>
  <c r="A17"/>
  <c r="A18"/>
  <c r="A19"/>
  <c r="A7"/>
  <c r="C20"/>
  <c r="A11" i="19"/>
  <c r="A12"/>
  <c r="A13"/>
  <c r="A14"/>
  <c r="A7"/>
  <c r="C24"/>
  <c r="A11" i="18"/>
  <c r="A12"/>
  <c r="A13"/>
  <c r="A14"/>
  <c r="A15"/>
  <c r="A16"/>
  <c r="A17"/>
  <c r="A18"/>
  <c r="A19"/>
  <c r="I20" i="9"/>
  <c r="C16" i="36"/>
  <c r="I34" i="7"/>
  <c r="C14" i="36"/>
  <c r="I20" i="8"/>
  <c r="C15" i="36"/>
  <c r="A22" i="13"/>
  <c r="A22" i="12"/>
  <c r="A22" i="11"/>
  <c r="A22" i="10"/>
  <c r="A22" i="8"/>
  <c r="A36" i="7"/>
  <c r="A27"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c r="A7" i="34"/>
  <c r="G20"/>
  <c r="A22"/>
  <c r="H20"/>
  <c r="C28" i="36"/>
  <c r="A11" i="34"/>
  <c r="A12"/>
  <c r="A13"/>
  <c r="A14"/>
  <c r="A15"/>
  <c r="A16"/>
  <c r="A17"/>
  <c r="A18"/>
  <c r="A19"/>
  <c r="A3"/>
  <c r="A2"/>
  <c r="A1"/>
  <c r="A22" i="30"/>
  <c r="A11"/>
  <c r="A12"/>
  <c r="A13"/>
  <c r="A14"/>
  <c r="A15"/>
  <c r="A16"/>
  <c r="A17"/>
  <c r="A18"/>
  <c r="A19"/>
  <c r="A7"/>
  <c r="G20"/>
  <c r="A7" i="17"/>
  <c r="G20"/>
  <c r="A22"/>
  <c r="H20"/>
  <c r="C26" i="36"/>
  <c r="A11" i="17"/>
  <c r="A12"/>
  <c r="A13"/>
  <c r="A14"/>
  <c r="A15"/>
  <c r="A16"/>
  <c r="A17"/>
  <c r="A18"/>
  <c r="A19"/>
  <c r="A30" i="16"/>
  <c r="A7"/>
  <c r="G28"/>
  <c r="A11"/>
  <c r="A12"/>
  <c r="A13"/>
  <c r="A14"/>
  <c r="A24"/>
  <c r="A25"/>
  <c r="A26"/>
  <c r="A27"/>
  <c r="A31" i="15"/>
  <c r="A7"/>
  <c r="G29"/>
  <c r="A7" i="28"/>
  <c r="F106"/>
  <c r="A11" i="29"/>
  <c r="A12"/>
  <c r="A13"/>
  <c r="A14"/>
  <c r="A15"/>
  <c r="A16"/>
  <c r="A17"/>
  <c r="A18"/>
  <c r="A19"/>
  <c r="A7"/>
  <c r="G20"/>
  <c r="A11" i="14"/>
  <c r="A7"/>
  <c r="H25"/>
  <c r="A11" i="13"/>
  <c r="A12"/>
  <c r="A13"/>
  <c r="A14"/>
  <c r="A15"/>
  <c r="A16"/>
  <c r="A17"/>
  <c r="A18"/>
  <c r="A19"/>
  <c r="A7"/>
  <c r="H20"/>
  <c r="A11" i="6"/>
  <c r="I20" i="12"/>
  <c r="C19" i="36"/>
  <c r="A11" i="12"/>
  <c r="A12"/>
  <c r="A13"/>
  <c r="A14"/>
  <c r="A15"/>
  <c r="A16"/>
  <c r="A17"/>
  <c r="A18"/>
  <c r="A19"/>
  <c r="A7"/>
  <c r="H20"/>
  <c r="A7" i="11"/>
  <c r="H20"/>
  <c r="A7" i="10"/>
  <c r="H20"/>
  <c r="A7" i="9"/>
  <c r="H20"/>
  <c r="H20" i="8"/>
  <c r="A7" i="7"/>
  <c r="H34"/>
  <c r="A7" i="5"/>
  <c r="H20"/>
  <c r="H20" i="4"/>
  <c r="I20" i="11"/>
  <c r="C18" i="36"/>
  <c r="A11" i="11"/>
  <c r="A12"/>
  <c r="A13"/>
  <c r="A14"/>
  <c r="A15"/>
  <c r="A16"/>
  <c r="A17"/>
  <c r="A18"/>
  <c r="A19"/>
  <c r="A11" i="10"/>
  <c r="A12"/>
  <c r="A13"/>
  <c r="A14"/>
  <c r="A15"/>
  <c r="A16"/>
  <c r="A17"/>
  <c r="A18"/>
  <c r="A19"/>
  <c r="A11" i="9"/>
  <c r="A12"/>
  <c r="A13"/>
  <c r="A14"/>
  <c r="A15"/>
  <c r="A16"/>
  <c r="A17"/>
  <c r="A18"/>
  <c r="A19"/>
  <c r="A11" i="8"/>
  <c r="A12"/>
  <c r="A13"/>
  <c r="A14"/>
  <c r="A15"/>
  <c r="A16"/>
  <c r="A17"/>
  <c r="A18"/>
  <c r="A19"/>
  <c r="A11" i="7"/>
  <c r="A11" i="5"/>
  <c r="A12"/>
  <c r="A13"/>
  <c r="A14"/>
  <c r="A15"/>
  <c r="A16"/>
  <c r="A17"/>
  <c r="A18"/>
  <c r="A19"/>
  <c r="A11" i="4"/>
  <c r="A12"/>
  <c r="A13"/>
  <c r="A14"/>
  <c r="A15"/>
  <c r="A16"/>
  <c r="A17"/>
  <c r="A18"/>
  <c r="A19"/>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c r="G106" i="28"/>
  <c r="C23" i="36"/>
  <c r="H28" i="16"/>
  <c r="C25" i="36"/>
  <c r="D32" i="24"/>
  <c r="C35" i="36"/>
  <c r="D20" i="20"/>
  <c r="C31" i="36"/>
  <c r="D20" i="18"/>
  <c r="C29" i="36"/>
  <c r="H20" i="30"/>
  <c r="C27" i="36"/>
  <c r="H29" i="15"/>
  <c r="C24" i="36"/>
  <c r="H20" i="29"/>
  <c r="C22" i="36"/>
  <c r="I25" i="14"/>
  <c r="C21" i="36"/>
  <c r="I20" i="5"/>
  <c r="C12" i="36"/>
  <c r="D24" i="19"/>
  <c r="I20" i="10"/>
  <c r="C17" i="36"/>
  <c r="I25" i="6"/>
  <c r="C13" i="36"/>
  <c r="I20" i="4"/>
  <c r="C42" i="36"/>
  <c r="C30"/>
  <c r="C41"/>
  <c r="C11"/>
  <c r="C34"/>
  <c r="C40"/>
  <c r="C43"/>
</calcChain>
</file>

<file path=xl/sharedStrings.xml><?xml version="1.0" encoding="utf-8"?>
<sst xmlns="http://schemas.openxmlformats.org/spreadsheetml/2006/main" count="1585" uniqueCount="998">
  <si>
    <t>Architecture Numbers, Fugures and Counting: People, Models and Spaces | in carte: LUMEN:rethinking social Action. Core Values 2015</t>
  </si>
  <si>
    <t>EDITOGRAFICA - MEDIMOND MONDUZZI INTERNATIONAL PROCEEDINGS DIVISION, Italia</t>
  </si>
  <si>
    <t>isbn 9788875877255</t>
  </si>
  <si>
    <t>6 pg (pp.801-806)</t>
  </si>
  <si>
    <t>Setup Propositions in Architectural Design Thinking: Towards Control and Project Management | carte: NASHS2015: New Approaches in Social and Humanistic Sciences</t>
  </si>
  <si>
    <t>EDITOGRAFICA Italy (former MEDIMOND MONDUZZI Editore International Proceedings), Italia</t>
  </si>
  <si>
    <t>isbn 9788875877286</t>
  </si>
  <si>
    <t>4 pg (pp.51-54)</t>
  </si>
  <si>
    <r>
      <t xml:space="preserve">Story 2 - The Stories Museums Tell  / carte : </t>
    </r>
    <r>
      <rPr>
        <i/>
        <sz val="11"/>
        <rFont val="Calibri"/>
        <family val="2"/>
      </rPr>
      <t>Culture in, for and as Sustainable Development. Conclusions of COST Action IS 1007 Investigating Cultural Sustainability</t>
    </r>
  </si>
  <si>
    <t>University of Jyväskylä, Finlanda</t>
  </si>
  <si>
    <t xml:space="preserve">ISBN: 978-951-39-6177-0 </t>
  </si>
  <si>
    <t>8 pg (pp.26-33)</t>
  </si>
  <si>
    <r>
      <t xml:space="preserve">About urban insertions and space discontinuities | carte: </t>
    </r>
    <r>
      <rPr>
        <i/>
        <sz val="11"/>
        <rFont val="Calibri"/>
        <family val="2"/>
      </rPr>
      <t>Sustainable Mediterranean Construction. Sustainable Environment in the Mediterranean Region: from Housing to Urban and Land Scale Construction</t>
    </r>
  </si>
  <si>
    <t>Franco Angeli, Italia</t>
  </si>
  <si>
    <t>isbn 8820414368, 9788820414368</t>
  </si>
  <si>
    <t>6 pg (pp.371-376)</t>
  </si>
  <si>
    <t>Stylianou-Lambert Th., Mihaila M., Spinozzi P., Cicerchia A., Johannisson J., Kangas A., Lapka M.,  Sesic
-Dragicevic M., Siivonen K., Skjerven A.</t>
  </si>
  <si>
    <t>Hărmănescu M., Mândrescu E.C., Panait A., Voica M., Mihăilă M., Moleavin A.</t>
  </si>
  <si>
    <t>VVITA Workshop, Danube Delta, 18-27 May 2019</t>
  </si>
  <si>
    <t>EUIM Bucharest</t>
  </si>
  <si>
    <t>ISBN 978-606-638-191-8</t>
  </si>
  <si>
    <t>EUIM, Editura Universitară “Ion Mincu” Bucureşti</t>
  </si>
  <si>
    <t>ISBN 978-606-638-020-1</t>
  </si>
  <si>
    <t>250</t>
  </si>
  <si>
    <t>ISBN 978-606-638-228-1</t>
  </si>
  <si>
    <t>]office[ arhitectură + tehnologie |  ]office[ architecture + technology (carte din doctorat)</t>
  </si>
  <si>
    <t xml:space="preserve">Towards an investigation of valuable areal protection for local and global singularity. Bucharest: earthquakes and buildings condition. | in Natural and man-made hazard impact on urban areas </t>
  </si>
  <si>
    <t>EUIM, MARIE CURIE A.ASSOCIATION, COST</t>
  </si>
  <si>
    <t>ISBN 978-606-638-164-2</t>
  </si>
  <si>
    <t>4 pg         (54-57)</t>
  </si>
  <si>
    <t>Daniel C., Mihaila M.</t>
  </si>
  <si>
    <t xml:space="preserve">Architecture Diploma Projects – a model or a competition: From the critic to architecture – results and synthesis in architectural design | in SIMPOZIOANELE CSAU-UAUIM Arhitecturi contemporane. De la obiect la teritoriu </t>
  </si>
  <si>
    <t>EUIM</t>
  </si>
  <si>
    <t>ISBN 978-606-638-170-3</t>
  </si>
  <si>
    <t>11pg         (16-26)</t>
  </si>
  <si>
    <t>Zamfir M., Mihaila M.</t>
  </si>
  <si>
    <t xml:space="preserve">Arhitectura cladirilor de învatamânt preuniversitar ca discurs sustenabil. De la om la spatiul comunitatii | in SIMPOZIOANELE CSAU-UAUIM Arhitecturi contemporane. De la obiect la teritoriu  </t>
  </si>
  <si>
    <t>11pg      (113-123)</t>
  </si>
  <si>
    <t xml:space="preserve">Enache C., Mihaila M. </t>
  </si>
  <si>
    <t>Macrostructures – a discussion on architecture and landscape. |in carte Space-Art-Architecture</t>
  </si>
  <si>
    <t>isbn 978-606-638-067-6 </t>
  </si>
  <si>
    <t xml:space="preserve">Article on team tutoring projects/ “Dosar proiectat Buzesti-Berzei” </t>
  </si>
  <si>
    <t>ARHITECTURA 1906</t>
  </si>
  <si>
    <t>ISSN 2247 – 9171</t>
  </si>
  <si>
    <t>Mihaila M., Enache C.</t>
  </si>
  <si>
    <t>Density and Lanscape_working paper | in carte Cultural landscape.Architecture.Tendencies</t>
  </si>
  <si>
    <t>ISBN 978-606-638-047-8</t>
  </si>
  <si>
    <t xml:space="preserve">Mihaila M. </t>
  </si>
  <si>
    <t>Winery Tourism – architecture and landscape | in carte Urban Space – Architectural Space – Interior Space</t>
  </si>
  <si>
    <t>ISBN 978-606-638-003-4</t>
  </si>
  <si>
    <t>8 pg (59-66)</t>
  </si>
  <si>
    <t>Office. Workplace.Atmospheres | in carte Urban Space – Architectural Space – Interior Space</t>
  </si>
  <si>
    <t>ISBN 978-606-638-003-5</t>
  </si>
  <si>
    <t>8 pg (271-278)</t>
  </si>
  <si>
    <t>Office.Landscape.Urban technologies. | in carte Peisaj – Arhitectura – Tehnologie – Ambient</t>
  </si>
  <si>
    <t>ISBN 978-973-1884-92-9</t>
  </si>
  <si>
    <t>21 pg (253-273)</t>
  </si>
  <si>
    <t>participare cu proiecte la BNAB 2008 : 3S CENTER TOYOTA NORTH Bucharest</t>
  </si>
  <si>
    <t>BNAB, Publisher : UAR – Romanian Union of Architects and Q-Group Proiect srl Bucharest 2008</t>
  </si>
  <si>
    <t>isbn 978-973-0-06122-2</t>
  </si>
  <si>
    <t>pg.48</t>
  </si>
  <si>
    <t>participare cu proiecte la BNAB 2008 : OFFICE-BOX ROMGAZ Ploiesti</t>
  </si>
  <si>
    <t>pg.81</t>
  </si>
  <si>
    <t>Teoria Proiectului de Arhitectură. Construind Idei. / capitol: Teoria Proiectului de Arhitectură: de la discurs la educația academică https://www.uauim.ro/departamente/sp/tpa/TPA-idei-construite.pdf )</t>
  </si>
  <si>
    <t>Teoria Proiectului de Arhitectură. Construind Idei. / Architectural Design Theory. Building Ideas  (proiect carte digitală suport curs Teoria Proiectului) https://www.uauim.ro/departamente/sp/tpa/TPA-idei-construite.pdf )</t>
  </si>
  <si>
    <t xml:space="preserve">M.Stănculescu, M.Mihăilă, M.Zamfir </t>
  </si>
  <si>
    <t>ISBN 978-606-638-228-2</t>
  </si>
  <si>
    <t>Teoria Proiectului de Arhitectură. Construind Idei. / capitol: VVITA erasmus+ UAUIM-UNICT-NTNU https://www.uauim.ro/departamente/sp/tpa/TPA-idei-construite.pdf )</t>
  </si>
  <si>
    <t>15 pg</t>
  </si>
  <si>
    <t>11 pg</t>
  </si>
  <si>
    <t>Mihaila M. în echipa tutorială atelier</t>
  </si>
  <si>
    <t>Voica M., Mândrescu E.C., Hărmănescu M., Panait A., Mihăilă M., Moleavin A.</t>
  </si>
  <si>
    <t>Mihaila M., Ciolache M., Pestisanu R., Giuglea A., Vasile M., &amp; Mihailescu S.</t>
  </si>
  <si>
    <t>Revisiting contemporary architecture as contribution: a guide of 21st century Bucharest</t>
  </si>
  <si>
    <t>Argument</t>
  </si>
  <si>
    <t>ISSN (print): 2067-4252 
ISSN (online): 2501-6334 
ISSN-L: 2067-4250</t>
  </si>
  <si>
    <t>19 pg (187-206)</t>
  </si>
  <si>
    <t xml:space="preserve">O discuție: (Framing) Imaginile în mișcare pentru arhitectură și discursul critic arhitectural - semantici și forme  </t>
  </si>
  <si>
    <t xml:space="preserve">13 pg (147-160) </t>
  </si>
  <si>
    <t xml:space="preserve">Zamfir M., Mihaila M. </t>
  </si>
  <si>
    <t xml:space="preserve">Tematică vs. exerciţii de arhitectură: tendinţe în arhitectura contemporană reflectate în atelierul de proiectare la anii IV-V, Şcoala de Arhitectură _ UAUIM </t>
  </si>
  <si>
    <t>ISSN (print): 2067-4252 
ISSN (online): 2501-6334 
ISSN-L: 2067-4251</t>
  </si>
  <si>
    <t>37pg (233-270)</t>
  </si>
  <si>
    <t>Bostenaru Dan M.,Dill A., Mihaila M.</t>
  </si>
  <si>
    <t>Integration of Reused and Retrofitted Buildings in Architectural–Cultural Surroundings in South–West Germany</t>
  </si>
  <si>
    <t>JULPREVIEW</t>
  </si>
  <si>
    <t>ISSN 2559-4142</t>
  </si>
  <si>
    <t>12 pg (1-11)</t>
  </si>
  <si>
    <t>#muzeuldearhitectura – ca formă de educaţie</t>
  </si>
  <si>
    <t>ISSN (print): 2067-4252 
ISSN (online): 2501-6334 
ISSN-L: 2067-4252</t>
  </si>
  <si>
    <t>10 pg (349-358)</t>
  </si>
  <si>
    <t xml:space="preserve">BOOK REVIEW: DIGITAL REPRESENTATION OF THE IMPACT OF THE 1755 LISBON EARTH QUAKE </t>
  </si>
  <si>
    <t>ISSN 2559-4141</t>
  </si>
  <si>
    <t>4 pg(105-108)</t>
  </si>
  <si>
    <t>Review: EGU TOPICAL EVENT - WATER AS HAZARD AND WATER AS HERITAGE, June 2016, Accademia di Romania, Rome</t>
  </si>
  <si>
    <t>GeoPatterns</t>
  </si>
  <si>
    <t>ISSN 2501-7837</t>
  </si>
  <si>
    <t>2(1)</t>
  </si>
  <si>
    <t>2 pg (42-43)</t>
  </si>
  <si>
    <t>Water-scapes in Architectural Design Thinking - a Discussion on Water as Conceptual Cultural Sustainable Design Element</t>
  </si>
  <si>
    <t>Sustainable Mediterranean Construction</t>
  </si>
  <si>
    <t>ISSN on-line: 2420-8214</t>
  </si>
  <si>
    <t>5 pg (009-013)</t>
  </si>
  <si>
    <t>Contemporary Features Demarche: From the Architectural Thought to the Detail – LVFC Paris. F.Gehry’s Architecture</t>
  </si>
  <si>
    <t>Acta Technica Napocensis: Civil Engineering &amp; Architecture</t>
  </si>
  <si>
    <t>ISSN 1221-5848</t>
  </si>
  <si>
    <t>58(1)</t>
  </si>
  <si>
    <t>8 pg (16-23)</t>
  </si>
  <si>
    <t>Gândind reconectarea urbană – arhitectură, cercetare prin proiect | studiu de caz – Mayfair development</t>
  </si>
  <si>
    <t>ISSN (print): 2067-4252 
ISSN (online): 2501-6334 
ISSN-L: 2067-4253</t>
  </si>
  <si>
    <t>10 pg (297-306)</t>
  </si>
  <si>
    <t>House-housing – abordări în designul arhitectural | 2 studii de caz realizate</t>
  </si>
  <si>
    <t>ISSN (print): 2067-4252 
ISSN (online): 2501-6334 
ISSN-L: 2067-4254</t>
  </si>
  <si>
    <t>9 pg (85-93)</t>
  </si>
  <si>
    <t>Mihailescu S., Mihaila M., Zamfir M.</t>
  </si>
  <si>
    <t>3 studii de caz – o discu?ie asupra ambientului sustenabil</t>
  </si>
  <si>
    <t>ISSN (print): 2067-4252 
ISSN (online): 2501-6334 
ISSN-L: 2067-4255</t>
  </si>
  <si>
    <t>20 pg (133-152)</t>
  </si>
  <si>
    <t>City Mood. About (Cultural) State of the City Space</t>
  </si>
  <si>
    <t>ISSN on-line: 2420-8213</t>
  </si>
  <si>
    <t>3 pg (105-107)</t>
  </si>
  <si>
    <t>Despre experimente și arheologii urbane. București</t>
  </si>
  <si>
    <t>ISSN (print): 2067-4252 
ISSN (online): 2501-6334 
ISSN-L: 2067-4256</t>
  </si>
  <si>
    <t>14 pg (115-128)</t>
  </si>
  <si>
    <t>Enache C., Mihaila M</t>
  </si>
  <si>
    <t>A discussion about new Bucharest ShoppingScapes</t>
  </si>
  <si>
    <t>Lusofona Journal of Architecture and Education</t>
  </si>
  <si>
    <t>ISSN 1646-6756</t>
  </si>
  <si>
    <t>20 pg (521-540)</t>
  </si>
  <si>
    <t>Memorie urbana si continuitate</t>
  </si>
  <si>
    <t>ISSN (print): 2067-4252 
ISSN (online): 2501-6334 
ISSN-L: 2067-4257</t>
  </si>
  <si>
    <t>17 pg (307-323)</t>
  </si>
  <si>
    <t>Built Transparencies / Transparente de edificare</t>
  </si>
  <si>
    <t>Arhitectura 1906</t>
  </si>
  <si>
    <t xml:space="preserve"> ISSN 2247 – 9171</t>
  </si>
  <si>
    <t>5 pg (38-42)</t>
  </si>
  <si>
    <t>Despre insertii urbane si discontinuitati de spatiu</t>
  </si>
  <si>
    <t>ISSN (print): 2067-4252 
ISSN (online): 2501-6334 
ISSN-L: 2067-4258</t>
  </si>
  <si>
    <t>17 pg (59-75)</t>
  </si>
  <si>
    <t>Ar(t)chitecture_arta, imaginaTie, percepTie, arhitectura_</t>
  </si>
  <si>
    <t>ISSN (print): 2067-4252 
ISSN (online): 2501-6334 
ISSN-L: 2067-4259</t>
  </si>
  <si>
    <t>7 pg (114-120)</t>
  </si>
  <si>
    <t xml:space="preserve">NEW PERSPECTIVES IN AUTOMOTIVE INDUSTRY ARCHITECTURE: CAR MUSEUM DESIGN. </t>
  </si>
  <si>
    <t>ISSN 1330-0652</t>
  </si>
  <si>
    <t>11 pg (302-313)</t>
  </si>
  <si>
    <t>Mihaila M</t>
  </si>
  <si>
    <t>City Architecture as Cultural Ingredient</t>
  </si>
  <si>
    <t xml:space="preserve">Elsevier, Procedia - Social and Behavioral Sciences  (ISI indexed/WOS) - http://www.sciencedirect.com/science/article/pii/S1877042814049167 </t>
  </si>
  <si>
    <t>ISSN: 1877-0428</t>
  </si>
  <si>
    <t>5 pg (565-569)</t>
  </si>
  <si>
    <t>Museum Side of the City -From the Theory to Inquiry</t>
  </si>
  <si>
    <t xml:space="preserve">Elsevier, Procedia - Social and Behavioral Sciences  (ISI indexed/WOS) - </t>
  </si>
  <si>
    <t>ISSN: 1877-0429</t>
  </si>
  <si>
    <t>149</t>
  </si>
  <si>
    <t>WOS:000347365800012</t>
  </si>
  <si>
    <t>WOS:000346372600100</t>
  </si>
  <si>
    <t>WOS:000346372600101</t>
  </si>
  <si>
    <t>INTERWAR ARCHITECTURE WITH REINFORCED CONCRETE STRUCTURE EXPOSED TO MULTIHAZARD IN EUROPEAN CONTEXT</t>
  </si>
  <si>
    <t>Urbanism.Architecture.Constructions.</t>
  </si>
  <si>
    <t>ISSN 2069-6474</t>
  </si>
  <si>
    <t>6(4)</t>
  </si>
  <si>
    <t>THEATRE'S SPACES. POTENTIAL FORESHADOWING AT THE BEGINNING OF THE XXI CENTURY</t>
  </si>
  <si>
    <t>ISSN 2069-6475</t>
  </si>
  <si>
    <t>8(1)</t>
  </si>
  <si>
    <t>WOS:000369178400004</t>
  </si>
  <si>
    <t>WOS:000388684600006</t>
  </si>
  <si>
    <t>About possible architectural routes and lectures. Bucharest - a short study</t>
  </si>
  <si>
    <t>ISSN 2069-6473</t>
  </si>
  <si>
    <t>5(4)</t>
  </si>
  <si>
    <t>6pg (55-60)</t>
  </si>
  <si>
    <t>The myth of urbanization through industrialization</t>
  </si>
  <si>
    <t>ISSN 2069-6469</t>
  </si>
  <si>
    <t>5(1)</t>
  </si>
  <si>
    <t>(29-36)</t>
  </si>
  <si>
    <t>Despre inovare. Working paper / On innovation. Working paper</t>
  </si>
  <si>
    <t>ISSN 2069-6470</t>
  </si>
  <si>
    <t>4(1)</t>
  </si>
  <si>
    <t>4 pg (45-48)</t>
  </si>
  <si>
    <t>WTC. A discussion on built space regeneration</t>
  </si>
  <si>
    <t>ISSN 2069-6471</t>
  </si>
  <si>
    <t>4(3)</t>
  </si>
  <si>
    <t>10 pg (49-58)</t>
  </si>
  <si>
    <t>Mihaila M., Zamfir M., Mihailescu S.</t>
  </si>
  <si>
    <t>22 autori / 3 inițiatori &amp; editori (dintre autori) M.Stănculescu, M.Mihăilă, M.Zamfir (M.Mihăilă elaborare publicație, layout design, coperți, 2 articole co-autorate din 16 articole în total)</t>
  </si>
  <si>
    <t>5 pg (570-574)</t>
  </si>
  <si>
    <t>2 pg (55-56)</t>
  </si>
  <si>
    <t>URBAN AND TERRITORIAL SPACE WALLS -ARCHITECTURE (SYMBOLIC) SEQUENCES.</t>
  </si>
  <si>
    <t>9 pg (9-17)</t>
  </si>
  <si>
    <t>WOS:000470045200002</t>
  </si>
  <si>
    <t xml:space="preserve">apărut în 2019 WOS </t>
  </si>
  <si>
    <t>2014 (apărut în 2019 în WOS)</t>
  </si>
  <si>
    <t>ISBN: 978-605-5120-88-7</t>
  </si>
  <si>
    <t>CULTHIST '14 Cultural History and
Anthropology Conference on Symbols, Representation,
Expression in the History of Culture, Istanbul
 OCT 27-29, 2014</t>
  </si>
  <si>
    <t>1pg (201-201)</t>
  </si>
  <si>
    <t>BEHIND THE SCENES: INVESTIGATING DRAMATIC
SUBSTRATE OF ARCHITECTURAL SCENOGRAPHIES - SHORT
CRITICAL APPROACH.</t>
  </si>
  <si>
    <t>2014 (apărut în 2019 în WOS</t>
  </si>
  <si>
    <t xml:space="preserve"> Performing Arts Conference,
PERFORMART '14
Istanbul DEC 20-21, 2014</t>
  </si>
  <si>
    <t>ISBN: 978-605-5120-97-9</t>
  </si>
  <si>
    <t>WOS:000469908000029</t>
  </si>
  <si>
    <t>ERIHplus</t>
  </si>
  <si>
    <t>Alessandra Capanna - Edifici Per La Scuola, Edil
Stampa Editrice Dell'ance, Roma, 2013</t>
  </si>
  <si>
    <t>Mihaila M., Comșa D.</t>
  </si>
  <si>
    <t>ISSN 2069-6476</t>
  </si>
  <si>
    <t>9(3)</t>
  </si>
  <si>
    <t>2 pg (273-274)</t>
  </si>
  <si>
    <t>VVITA ERASMUS+ C6-C7 THE OPENING CONFERENCE</t>
  </si>
  <si>
    <t>ISSN 2069-6477</t>
  </si>
  <si>
    <t>4 pg (99-102)</t>
  </si>
  <si>
    <t>Voica, M; Mandrescu, C; Harmanescu, M; Panait,
A; Moleavin, A; Mihaila, M</t>
  </si>
  <si>
    <t xml:space="preserve">Integration of Reused and Retrofitted Buildings in
Architectural–Cultural Surroundings in South–West
</t>
  </si>
  <si>
    <t>BOȘTENARU-DAN, M., DILL, A. MIHAILA, M.</t>
  </si>
  <si>
    <t>ISSN : 2501-5591</t>
  </si>
  <si>
    <t>10(2)</t>
  </si>
  <si>
    <t>IMOBIL DE LOCUIT S+P+4E Calea Floreasca 212 Bucuresti, Proiect autorizat si edificat, proiect complex arhitectura si specialitati, proiect cu inovatie arhitecturala anvelopanta+structura arhitecturala, concept architectural design + proiectant general (arh.Marina Mihaila &amp; arh.Cristian Banica  - birou Arhitectonik2000 Bucurest )</t>
  </si>
  <si>
    <t>SALA DE CONFERINTE BRASOV 700mp (500+200) proiect inovativ arhitectural+structural - structura suspendata de tip pod,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t>
  </si>
  <si>
    <t xml:space="preserve">(revista ISI) Prostor (ISI Journal, WOS) http://hrcak.srce.hr/index.php?show=clanak&amp;id_clanak_jezik=194093 </t>
  </si>
  <si>
    <t>co-autor</t>
  </si>
  <si>
    <t>PUZ str.Gh Doja Ploiesti</t>
  </si>
  <si>
    <t>4 studii/proiecte PUD Zona Sos. Gh.Ionescu Sisesti Bucuresti - 4 x 3.75</t>
  </si>
  <si>
    <t>Membru in comisii disertatii Facultatea de Arhitectura UAUIM: 2018-2009 |10 x 1</t>
  </si>
  <si>
    <t>Membru in comisii diplome Facultatea de Arhitectura UAUIM: 2018-2015| 6 x 1</t>
  </si>
  <si>
    <t>Membru in comisii prediplome si comisii studii fundamentare Facultatea de Arhitectura UAUIM: 2018-2009 | 10 x 1</t>
  </si>
  <si>
    <t>ICONA CONFERENCE, SAPIENZA UNIVERSITY, FACULTY ARCHITECTURE, Roma, Italia https://www.iconaconference.com/</t>
  </si>
  <si>
    <t>Configurative-visual space: instruments of creativity &amp;
architecture readability</t>
  </si>
  <si>
    <t xml:space="preserve">Decembrie </t>
  </si>
  <si>
    <t>Invited lecture within Workshop Taranta Festival, Melpignano, Italia. DIAP FACULTY ARCHITECTURA SAPIENZA ITALIA</t>
  </si>
  <si>
    <t>Polyark4 Fun Palace Futures 2017: results from the architectural design studio 52 @ RIBA TRIALOGUE Schools of Architecture Newcastle-Suzhou-Bucharest &amp; exhibition at Supermegacrits RIBA in London, Here East, July 2018, by M.Mihaila, lect.dr.arh. FA UAUIM, lecture within DIAP, Faculty of Architecture, Sapienza University</t>
  </si>
  <si>
    <t>Aprilie</t>
  </si>
  <si>
    <t>Patterns of tradition and contemporary approaches in architecture – conception vs.inception, by M.Mihaila, lect.dr.arh. FA UAUIM, lecture within DIAP, Faculty of Architecture, Sapienza University</t>
  </si>
  <si>
    <t>Bostenaru Dan M., Mihaila M., Dill A.</t>
  </si>
  <si>
    <t>a15a CONFERINTA URBAN INCERC INCD Lucrarile conferintei de cercetare în constructii, economia constructiilor, urbanism si amenajarea teritoriului</t>
  </si>
  <si>
    <t>Virtuality and reality of heritage buildings - Part I: Medieval church case studies</t>
  </si>
  <si>
    <t>Virtuality and reality of heritage buildings - Part II. Comparative case studies, contemporary visions</t>
  </si>
  <si>
    <r>
      <t xml:space="preserve">Mihaila M. </t>
    </r>
    <r>
      <rPr>
        <i/>
        <sz val="9"/>
        <color indexed="8"/>
        <rFont val="Calibri"/>
        <family val="2"/>
      </rPr>
      <t>et al.</t>
    </r>
  </si>
  <si>
    <t>Sesiunea Stiintifica Bucharest European Cultural Capital</t>
  </si>
  <si>
    <t>FAI 15 UAUIM</t>
  </si>
  <si>
    <t>WITNESSES OF HERITAGE IN CONTEMPORARY ARCHITECTURAL DESIGN</t>
  </si>
  <si>
    <t>oct</t>
  </si>
  <si>
    <r>
      <t xml:space="preserve">Sapienza V. </t>
    </r>
    <r>
      <rPr>
        <i/>
        <sz val="9"/>
        <color indexed="8"/>
        <rFont val="Calibri"/>
        <family val="2"/>
      </rPr>
      <t>et al.</t>
    </r>
  </si>
  <si>
    <t>4th Biennial of Architectural and Urban Restoration, BRAU4 host of the Itinerant Congress Hidden Cultural Heritage: Under Water, Under Ground And Within Buildings 15–30 April, 2018. CATANIA ITALY</t>
  </si>
  <si>
    <t>aprilie</t>
  </si>
  <si>
    <t>Eveniment de deschidere (opening conference) Catania, Italia. Museo della  Rappresentazione</t>
  </si>
  <si>
    <r>
      <t xml:space="preserve">C1 VVITA Erasmus+ UAUIM-UNICT-NTNU. </t>
    </r>
    <r>
      <rPr>
        <i/>
        <sz val="11"/>
        <color indexed="8"/>
        <rFont val="Calibri"/>
        <family val="2"/>
      </rPr>
      <t>Theory of Architectural Design</t>
    </r>
    <r>
      <rPr>
        <sz val="11"/>
        <color indexed="8"/>
        <rFont val="Calibri"/>
        <family val="2"/>
      </rPr>
      <t xml:space="preserve"> http://vvita.uauim.ro </t>
    </r>
  </si>
  <si>
    <t>M1 VVITA International Meeting UAUIM, Sala Senat, Bucuresti, Romania</t>
  </si>
  <si>
    <r>
      <t xml:space="preserve">M1 VVITA Erasmus+ UAUIM-UNICT-NTNU. </t>
    </r>
    <r>
      <rPr>
        <i/>
        <sz val="11"/>
        <color indexed="8"/>
        <rFont val="Calibri"/>
        <family val="2"/>
      </rPr>
      <t>Communication Plan</t>
    </r>
  </si>
  <si>
    <t>dec</t>
  </si>
  <si>
    <t>International Conference 4th CEE LUMEN ESH2017 Chisinau, 29th Sept. 2017</t>
  </si>
  <si>
    <t>Architectural Design as/for Quality of Life – An Introductive Exhibition,</t>
  </si>
  <si>
    <t>29 Sep.</t>
  </si>
  <si>
    <t xml:space="preserve">LUMEN NASHS 2017, Chisinau, 8-10 June 2017 </t>
  </si>
  <si>
    <t>Mediating Teaming and Design Thinking: Project Management in Architecture</t>
  </si>
  <si>
    <t>iunie</t>
  </si>
  <si>
    <t>WG4 meeting in conjunction with ESR workshop on Heritage Buildings social engagement, COST TD1406 conference meeting-workshop, Brussels 18 July 2017</t>
  </si>
  <si>
    <t>The use of the questionnaire and social engagement</t>
  </si>
  <si>
    <t>Comsa D., Constantin C., Popescu C., Mihaila M.</t>
  </si>
  <si>
    <t>International Conference : Museums and Heritage, UAUIM Bucharest 3rd October 2017</t>
  </si>
  <si>
    <t>The Making of Heritage Archives – role models and roles of Romanian architecture museum(s)</t>
  </si>
  <si>
    <t>Symposium Contemporary Architecture, CSAU-UAUIM, Romexpo, 23th March 2017</t>
  </si>
  <si>
    <t>Architecture Diploma Projects – a model or a competition: From the critic to architecture – results and synthesis in architectural design</t>
  </si>
  <si>
    <t>Symposium Contemporary Architecture, CSAU-UAUIM, Romexpo, 23th March 2018</t>
  </si>
  <si>
    <t>Arhitectura cladirilor de învatamânt preuniversitar ca discurs sustenabil. De la om la spatiul comunitatii</t>
  </si>
  <si>
    <t>EURAU 2016, Bucharest, UAUIM</t>
  </si>
  <si>
    <r>
      <t xml:space="preserve">Building an Architectural Discourse_ A Review on Scholarly Academic Space, UAUIM, autori: Joger B., Comsa D., Panait A. Mihaila M. </t>
    </r>
    <r>
      <rPr>
        <i/>
        <sz val="9"/>
        <rFont val="Calibri"/>
        <family val="2"/>
      </rPr>
      <t>et al.</t>
    </r>
  </si>
  <si>
    <t>28-30, Sept.</t>
  </si>
  <si>
    <t>Anthropology of identity innovation: architecture iconism _ zoom in – zoom out highlights and future challenges., autor: M. Mihaila</t>
  </si>
  <si>
    <t>3D Modeling as Educational Process of Documenting Students Projects: Architectural Exercises, autori: Mihaila M., Mihailescu S., Vlaiescu S., Nitu A., Caragea C.</t>
  </si>
  <si>
    <t>Food vs. Architecture. From the Architectural Form Expressivity to the Spatial Interpretation of a Concept: 2015 Milan Universal Exposition, autori: D. Comsa, M. Mihaila</t>
  </si>
  <si>
    <t>Mihaila M., Banica C</t>
  </si>
  <si>
    <t>EGU TOPICAL EVENT:  Water as hazard and water as heritage, hold at Accademia di Romania &amp; ICR Rome, Rome, Italy</t>
  </si>
  <si>
    <t>Migration in waterscapes: from royal model to new-scapes in Copenhagen, autori: Mihaila M., Banica C.</t>
  </si>
  <si>
    <t>13-14, Iunie</t>
  </si>
  <si>
    <t>Exhibition Il Codice della Fortuna / The Code of Fortune – Spazi Aperti  Accademia di Romania &amp; ICR Rome, Italy, 10-19 June 2016</t>
  </si>
  <si>
    <t>density vs. cultural space – ]high-surfaces[ possible/ non-possible, autor: Mihaila M.</t>
  </si>
  <si>
    <t>10-19, Iunie</t>
  </si>
  <si>
    <t>COST TD 1406, Riga Meeting April 2016, Latvian Association of Architects – Architects House</t>
  </si>
  <si>
    <t>SOCIAL ENGAGEMENT IN HERITAGE BUILDINGS: A ROMANIAN PERSPECTIVE_working paper, autori: Mihaila M., Banica C.</t>
  </si>
  <si>
    <t>13-14, Aprilie</t>
  </si>
  <si>
    <t>conference/symposium  Arhitectura recentă – discurs critic / Recent Architecture – Critical Discourse– scientific session, 19-20th May 2016, UAUIM Bucharest</t>
  </si>
  <si>
    <t>A discussion : (Framing) Motion pictures for architecture and critical architectural discourse –  semantics and forms</t>
  </si>
  <si>
    <t>19-20, Mai</t>
  </si>
  <si>
    <t>Theme vs. architectural exercises: trends in contemporary architecture reflected by architectural design studio, years IV-V, School of Architecture _ UAUIM</t>
  </si>
  <si>
    <r>
      <t xml:space="preserve">Conferinta Internationala </t>
    </r>
    <r>
      <rPr>
        <i/>
        <sz val="9"/>
        <rFont val="Calibri"/>
        <family val="2"/>
      </rPr>
      <t>NASHS2015: New Approaches in Social and Humanistic Sciences</t>
    </r>
  </si>
  <si>
    <t xml:space="preserve">Setup Propositions in Architectural Design Thinking: Towards Control and Project Management </t>
  </si>
  <si>
    <t>Sept.</t>
  </si>
  <si>
    <t>Conferinta Internationala LUMEN: Rethinking Social Action. Core Values</t>
  </si>
  <si>
    <t xml:space="preserve">Architecture Numbers, Figures and Counting: People, Models and Spaces. </t>
  </si>
  <si>
    <t>16-19, Aprilie</t>
  </si>
  <si>
    <t>Central and Eastern European LUMEN Conference: New Approaches in Social and Humanistic Sciences: NASHS 2015, Chisinau Sept.2015  http://lumen.international/nashs2015/ </t>
  </si>
  <si>
    <t>Cultural Sustainability – Concepts within Cultural Space, an Excursion on Architectural Terms., autor: Mihaila M.</t>
  </si>
  <si>
    <t>LUMEN MEPDEV 2015: LUMEN International Scientific Conference. Multidimensional Education &amp; Professional Development Ethical Values, Targoviste</t>
  </si>
  <si>
    <t>iunie 2023</t>
  </si>
  <si>
    <t>Macrostructures – a discussion about architecture and landscape</t>
  </si>
  <si>
    <t>International Conference URBAN-INCERC “ATUAC” INCD Bucharest  April 2013.</t>
  </si>
  <si>
    <t>The myth of urbanization through industrialisation, autori: Mihaila M., Banica C.</t>
  </si>
  <si>
    <t>Mihaila M., Mihailescu S., Zamfir Grigorescu M.</t>
  </si>
  <si>
    <t> International Conference URBAN-INCERC “ATUAC” INCD Bucharest  April 2013</t>
  </si>
  <si>
    <t>A SHORT STUDY ON IMAGING NEW TOWERS WITHIN THE CITY. STUDENTS PROJECTS, autori: Mihaila M., Mihailescu S., Zamfir M.</t>
  </si>
  <si>
    <t>International Scientific Conference LUMEN Logos, Universality, Mentality, Education, Novelty, Current Paradigms in Social Sciences, Iasi Aprl.2013, </t>
  </si>
  <si>
    <t>High-surfaces. Issues about identity, density, future intensive developments, image and landscape., autor: Mihaila M.</t>
  </si>
  <si>
    <t>International Conference URBAN-INCERC “ATUAC” INCD Bucharest  19th October 2012</t>
  </si>
  <si>
    <t>WTC_a disscusion on built space regeneration, autori: Mihaila M., Banica C.</t>
  </si>
  <si>
    <t>nternational Conference Diaspora in Research, SNSPA Workshop on “Public space. Public policies.”, SNSPA Bucharest September 2012.</t>
  </si>
  <si>
    <t>Intervention in public space – architecture, urban planning, memory., autor: Mihaila M.</t>
  </si>
  <si>
    <t>Septembrie</t>
  </si>
  <si>
    <t>International Conference URBAN-INCERC “ATUAC” INCD Bucharest  11 May 2012</t>
  </si>
  <si>
    <t>New Office – Concepts and Technologies, autor: Mihaila M.</t>
  </si>
  <si>
    <t>11, Mai</t>
  </si>
  <si>
    <t>International Conference URBAN-INCERC “ATUAC” INCD Bucharest  11 May 2012.</t>
  </si>
  <si>
    <t>About Innovation_working paper, autori: Banica C., Mihaila M.</t>
  </si>
  <si>
    <t>Symposium “Cultural Landscape.Architecture.Tendencies.” Nov.2012, RomExpo Bucharest , organizer UAUIM Bucharest</t>
  </si>
  <si>
    <t>Density and landscape</t>
  </si>
  <si>
    <t>Nov.</t>
  </si>
  <si>
    <t>Mihaila M., Grigorescu M.</t>
  </si>
  <si>
    <t>Faculty of Architecture Days – “Spriu Haret” University Bucharest, 27th-30 June 2012</t>
  </si>
  <si>
    <t>Urban Scenography, Glass Avatars, Innovation and Transparency</t>
  </si>
  <si>
    <t>27-30, Iunie</t>
  </si>
  <si>
    <t>Symposium “Urban Experiments – Cultural Events” Organizers: “Ion Mincu” University of Architecture and Urban Planning Bucharest, 27th March 2012</t>
  </si>
  <si>
    <t>About Urban experiments and archaelogies.Bucharest”/ “Experimente si arheologii urbane.Bucuresti.</t>
  </si>
  <si>
    <t>27, Martie</t>
  </si>
  <si>
    <t>Architecture Symposium, Organizers: “Ion Mincu” University of Architecture and Urban Planning Bucharest and Commission for Strategy and Urban Politics from the Bucharest City Hall, ROMEXPO EXHIBITION CENTER Bucharest </t>
  </si>
  <si>
    <t>Winery tourism – architecture and landscape</t>
  </si>
  <si>
    <t>3-9, Sept.</t>
  </si>
  <si>
    <t>Office.Workplaces.Atmosphere</t>
  </si>
  <si>
    <t>Symposium “Architecture and Landscape”, organizers: “Ion Mincu” University of Architecture and Urban Planning Bucharest and Commission for Strategy and urban Politics from the Bucharest City Hall, June 8-12th 2011</t>
  </si>
  <si>
    <t>Office.Landscape.Urban technologies</t>
  </si>
  <si>
    <t>8-12, Iunie</t>
  </si>
  <si>
    <t>Scientific Session with international participation  „Upgrade-development through continuity” March 2011 Bucharest. Organizer: „Ion Mincu” University of Architecture and Urban Planning Bucharest, Faculty of Architecture. </t>
  </si>
  <si>
    <t>Urban memory. Continuity</t>
  </si>
  <si>
    <t>Martie</t>
  </si>
  <si>
    <t>International Conference “Role of Tourism in Teritorial Development.”, October 7-8th2011,Gheorghieni, Romania, Organizer:Babes-Bolyai University – Faculty of Geography, University Extension Gheorghen</t>
  </si>
  <si>
    <t>Wine Regions and Wine Tourism. Integrated architecture, Promotioning Local Products and Natural Landscape, for Wine Regions Development.autori: Mihaila M., Banica C.</t>
  </si>
  <si>
    <t>7-8, Octombrie</t>
  </si>
  <si>
    <t>ARA – Archeology – Restauration – Architecture – Symposium, symposium with international participation, April 2011, Casa Macca Bucharest. Organizer: ARA ASSOCIATION</t>
  </si>
  <si>
    <t>signs and symbols in the city – between place and time spirit. ]urban memory. human-cultural space – mediation of scale.[, autor: Mihaila M.</t>
  </si>
  <si>
    <t>University Scientific Session „Formative dimension of the built space”, March 2010 Bucharest. Organizer: „Ion Mincu” University of Architecture and Urban Planning Bucharest. </t>
  </si>
  <si>
    <t>Minus Spaces ]-[ – About Unconventional Built Spaces</t>
  </si>
  <si>
    <t>Scientific Session with national participation „Patrimony Values and contemporary architecture”, February 2010 Bucharest.</t>
  </si>
  <si>
    <t>About Urban Insertion and Space ]Dis[Continuities</t>
  </si>
  <si>
    <t>Feb</t>
  </si>
  <si>
    <t>Scientific Session with international participation „Urban/ Architectural Landscape ]Re[Generation – Between Landmarks, Priorities and Limits”, February 2010 Bucharest</t>
  </si>
  <si>
    <t>Ar(T)chitecture – Art, Imagination, Perception, Architecture</t>
  </si>
  <si>
    <t>Scientific Session organized by Design Basis Department, Faculty of Architecture, „Ion Mincu” University of Architecture and Urban Planning Bucharest. May 2008 Bucharest.</t>
  </si>
  <si>
    <t>Urban Insertions and public space remodelling</t>
  </si>
  <si>
    <t>Scientific Session with national participation „Research in Architecture Projects” February 2006 Bucharest.Organizer: „Ion Mincu” University of Architecture and Urban Planning Bucharest, Faculty of Architecture.</t>
  </si>
  <si>
    <t>From Concept to Architecture – discussion on project 3S Toyota Center Bucharest Nord</t>
  </si>
  <si>
    <t>Symposium „Tradition in Globalization Context”, 2006 Bucharest. Organizer: „Niste Tarani” Foundation.</t>
  </si>
  <si>
    <t>Tradition and Imagine Re-Evaluation</t>
  </si>
  <si>
    <t>CLADIRE DE BIROURI HYBRID SUSTENABIL 2S+P+7E, 7200mp: REDESIGN SUSTENABIL SI PROIECT COMPLEX ARHITECTURA SI SPECIALITATI Proiect autorizat, proiect complex arhitectura+specialitati, concept design-arhitectura - redesign si expertiza structurala, Proiect complex arhitectura, redesign arhitectura - redesign volumetrie+anvelopa si complet partiu functional, structuri speciale, concept architectural design + proiectant general, str.Mendeleev 5, Bucuresti (arh.Cristian Banica &amp; arh.Marina Mihaila - birou Arhitectonik2000 Bucuresti) 2x15</t>
  </si>
  <si>
    <t>autorizat, finalizat</t>
  </si>
  <si>
    <t>autor</t>
  </si>
  <si>
    <t>2016-2019</t>
  </si>
  <si>
    <t>Centru functional complex 3S TOYOTA CENTER BUCHAREST NORD, cladire multifunctionala S+P 5000mp: Proiect autorizat si edificat, proiect complex arhitectura+specialitati, concept design-arhitectura, arhitectura &amp; structuri speciale,  concept architectural design + proiectant general, Sos.Pipera 1 (arh.Cristian Banica &amp; arh.Marina Mihaila  - birou Arhitectonik2000 Bucurest) 2x15</t>
  </si>
  <si>
    <t>autorizat, edificat, in folosinta/utilizare</t>
  </si>
  <si>
    <t>2005-2007</t>
  </si>
  <si>
    <t>Proiect complex arhitectura+structuri speciale PARC INDUSTRIAL/ BAZA INDUSTRIALA PLOIESTI WEST, S+P+1 - 8.4 HA + 12.000mp, proiect redesign cladiri existente, extindere, architectural design+proiectant general (arh.Cristian Banica &amp; arh.Marina Mihaila  - birou Arhitectonik2000 Bucurest) - 3 CLADIRI REDESIGN+3DESIGN 6x10</t>
  </si>
  <si>
    <t>2009-2011</t>
  </si>
  <si>
    <t>HQ INSPET SA, CLADIRE DE BIROURI S+P+3E, 3000mp: Proiect autorizat si edificat, proiect complex arhitectura+specialitati, concept design-arhitectura, redesign arhitectural si structural, arhitectura+structuri speciale - redesign, extindere, mansardare, subsol-subfundari, concept architectural design + proiectant general, str.Democratiei 30, Ploiesti (arh.Cristian Banica &amp; arh.Marina Mihaila - birou Arhitectonik2000 Bucurest ) 2x2x15</t>
  </si>
  <si>
    <t>2001-2010</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</si>
  <si>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</si>
  <si>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</si>
  <si>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</si>
  <si>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</si>
  <si>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</si>
  <si>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</si>
  <si>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</si>
  <si>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</si>
  <si>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</si>
  <si>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</si>
  <si>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</si>
  <si>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</si>
  <si>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</si>
  <si>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</si>
  <si>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</si>
  <si>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</si>
  <si>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</si>
  <si>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</si>
  <si>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</si>
  <si>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</si>
  <si>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</si>
  <si>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</si>
  <si>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</si>
  <si>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</si>
  <si>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</si>
  <si>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</si>
  <si>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</si>
  <si>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</si>
  <si>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</si>
  <si>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</si>
  <si>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</si>
  <si>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</si>
  <si>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</si>
  <si>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</si>
  <si>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</si>
  <si>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</si>
  <si>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</si>
  <si>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</si>
  <si>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</si>
  <si>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</si>
  <si>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</si>
  <si>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</si>
  <si>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</si>
  <si>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</si>
  <si>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</si>
  <si>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</si>
  <si>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</si>
  <si>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</si>
  <si>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</si>
  <si>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</si>
  <si>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</si>
  <si>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</si>
  <si>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</si>
  <si>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</si>
  <si>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</si>
  <si>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</si>
  <si>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</si>
  <si>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</si>
  <si>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</si>
  <si>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</si>
  <si>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</si>
  <si>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</si>
  <si>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</si>
  <si>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</si>
  <si>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</si>
  <si>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</si>
  <si>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</si>
  <si>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</si>
  <si>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</si>
  <si>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</si>
  <si>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</si>
  <si>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</si>
  <si>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</si>
  <si>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</si>
  <si>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</si>
  <si>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</si>
  <si>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</si>
  <si>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</si>
  <si>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VVITA Erasmus+ UAUIM-UNICT-NTNU partn. VVITA - Modernizing Learning and Teaching for Architecture through Smart and Longlasting Partnerships leading to sustainable and inclusive development strategies to Vitalize heritage Villages through Innovative Technologies</t>
  </si>
  <si>
    <t>UAUIM</t>
  </si>
  <si>
    <t>finalizat</t>
  </si>
  <si>
    <t>autor, din 6 total</t>
  </si>
  <si>
    <t>2017-2019</t>
  </si>
  <si>
    <t>AUTORITATEA NAŢIONALĂ PENTRU CERCETARE ŞTIINŢIFICĂ ŞI INOVARE
Colegiul Consultativ pentru Cercetare
Dezvoltare şi Inovare
Comisia pentru Manifestări Ştiinţifice şi Expoziţionale 2016</t>
  </si>
  <si>
    <t xml:space="preserve">EURAU 2016, Grant ANCSI MEN https://eurau2016.uauim.ro/ ("EURAU2016 conference and publications are held under the patronage of ANCSI Autoritatea Națională pentru Cercetare Științifică și Inovare"). http://www.research.gov.ro/uploads/manifestari-stiintifice/2016/rezultate-partiale-evaluari-4-pdf.pdf </t>
  </si>
  <si>
    <t>UAUIM, EURAU 2016, ANCSI MEN</t>
  </si>
  <si>
    <t>contractat, executat</t>
  </si>
  <si>
    <t>2015-2016</t>
  </si>
  <si>
    <r>
      <t xml:space="preserve">COST IS1007 </t>
    </r>
    <r>
      <rPr>
        <i/>
        <sz val="11"/>
        <color indexed="8"/>
        <rFont val="Calibri"/>
        <family val="2"/>
      </rPr>
      <t>Investigating Cultural Sustainability</t>
    </r>
  </si>
  <si>
    <t xml:space="preserve">Management Committee Member Romania COST IS1007 "Investigating Cultural Sustainability" | http://www.cost.eu/COST_Actions/isch/IS1007?management  (Membru in Consiliul de Management al Actiunii COST TD1406 - proiect de cercetare si recomandare EU) | CSAC Bucuresti </t>
  </si>
  <si>
    <t>CSAC, EU, EC, COST - EUROPEAN COOPERATION IN SCIENCE &amp; TECHNOLOGY</t>
  </si>
  <si>
    <t xml:space="preserve">autor, aderare prin proiect postdoctoral director proiect MMihaila </t>
  </si>
  <si>
    <t>2012-2015</t>
  </si>
  <si>
    <t>PN-II-RU-PRECISI- 2015-9- 8058</t>
  </si>
  <si>
    <t>UEFISCDI RESEARCH RESULTS AWARD - Articles; PN-II-RU-PRECISI- 2015-9- 8058; http://uefiscdi.gov.ro/userfiles/file/PREMIERE_ARTICOLE/ARTICOLE%202015/REZULTATE/Rezultate%20evaluare_lista%201_ACTUALIZATA_18_12_2015.pdf</t>
  </si>
  <si>
    <t>Mihaila Marina Eugenia, CSAC, UEFISCDI MEN</t>
  </si>
  <si>
    <t>premiere rezultatele cercetarii</t>
  </si>
  <si>
    <t>PI, director proiect, autor</t>
  </si>
  <si>
    <t>PN-II-RU-PD-2012-3 -0515</t>
  </si>
  <si>
    <t>"Types of innovation in cultural spaces.]working with/in[ cultural spaces_tradition and innovation." Proiect POSTDOCTORAL PD Grant CNCS – UEFISCDI, project no PN-II-RU-PD-2012-3 -0515. |https://cultureandspace.wordpress.com/</t>
  </si>
  <si>
    <t>Mihaila Marina Eugenia, CSAC, CNCS UEFISCDI MEN</t>
  </si>
  <si>
    <t>depus in competitia nationala, avizat, desfasurat, finalizat</t>
  </si>
  <si>
    <t>2012 competitia, 2013-2015</t>
  </si>
  <si>
    <t>Diploma DR _        seria H nr.0014234             SD UAUIM, MEN</t>
  </si>
  <si>
    <t>DOCTORAT, ARHITECTURA, SCOALA DOCTORALA UAUIM "WORKING WITH/IN NEW OFFICE - CONCEPTS &amp; TECHNOLOGY"</t>
  </si>
  <si>
    <t xml:space="preserve">Mihaila Marina Eugenia, UAUIM </t>
  </si>
  <si>
    <t>avizat, titlu DR, 2011</t>
  </si>
  <si>
    <t>PI, sef proiect, autor</t>
  </si>
  <si>
    <t>2005-2011</t>
  </si>
  <si>
    <t>2016-2018</t>
  </si>
  <si>
    <t>2016-2017</t>
  </si>
  <si>
    <t>2014-2015</t>
  </si>
  <si>
    <t>2011-2012</t>
  </si>
  <si>
    <t>2009-2012</t>
  </si>
  <si>
    <t>DIAP, Facolta di Architettura SAPIENZA UNIVERSITY Roma Italia</t>
  </si>
  <si>
    <r>
      <t xml:space="preserve">visiting professor - prelegere de autor MMihaila: </t>
    </r>
    <r>
      <rPr>
        <i/>
        <sz val="11"/>
        <color indexed="8"/>
        <rFont val="Calibri"/>
        <family val="2"/>
      </rPr>
      <t>Patterns of tradition and contemporary approaches in architecture - conception vs. inception; - jurizare Laurea III 2018-2019; _</t>
    </r>
    <r>
      <rPr>
        <sz val="11"/>
        <color indexed="8"/>
        <rFont val="Calibri"/>
        <family val="2"/>
      </rPr>
      <t>Aprilie 2019</t>
    </r>
  </si>
  <si>
    <r>
      <t xml:space="preserve">visiting professor in cadrul </t>
    </r>
    <r>
      <rPr>
        <i/>
        <sz val="11"/>
        <color indexed="8"/>
        <rFont val="Calibri"/>
        <family val="2"/>
      </rPr>
      <t>Workshop Taranta Festival Melpgnano, Italia</t>
    </r>
    <r>
      <rPr>
        <sz val="11"/>
        <color indexed="8"/>
        <rFont val="Calibri"/>
        <family val="2"/>
      </rPr>
      <t>;  indrumare proiecte atelier; jurizare proiecte._Mai 2019</t>
    </r>
  </si>
  <si>
    <t>SAPIENZA UNIVERSITY Roma, Museum of Classical Art Sapienza University of Rome. Italia</t>
  </si>
  <si>
    <r>
      <t xml:space="preserve">invited professor member, MMC Romania, within MC Conference COST TD1406  </t>
    </r>
    <r>
      <rPr>
        <i/>
        <sz val="11"/>
        <color indexed="8"/>
        <rFont val="Calibri"/>
        <family val="2"/>
      </rPr>
      <t>Innovation in Intelligent Management of Heritage Buildings (i2MHB)&amp; WG workshop. Museum of Classical Art Sapienza University of Rome</t>
    </r>
    <r>
      <rPr>
        <sz val="11"/>
        <color indexed="8"/>
        <rFont val="Calibri"/>
        <family val="2"/>
      </rPr>
      <t>_Februarie 2019</t>
    </r>
  </si>
  <si>
    <t>UNICT Catania Italia (KA2 Erasmus+ Parteneriate VVITA UAUIM-UNICT-NTNU)</t>
  </si>
  <si>
    <t xml:space="preserve">participare la program de formare pentru profesori KA 2 Erasmus+ Parteneriate, program C1, proiect VVITA Erasmus+ UAUIM-UNICT-NTNU http://vvita.uauim.ro </t>
  </si>
  <si>
    <t xml:space="preserve">visiting professor in cadrul programului intensiv de invatare C5 VVITA Erasmus+ UAUIM-UNICT-NTNU http://vvita.uauim.ro </t>
  </si>
  <si>
    <t>FIMM UPB Bucuresti Romania (Design Industrial)</t>
  </si>
  <si>
    <t xml:space="preserve">visiting professor - predare+formare Curs+Atelier/Laborator Ergonomie, sectia Design Industrial FIMM UPB, an4. 2017-2018 (sem1), 2018-2019(sem1). </t>
  </si>
  <si>
    <t>COST TD 1406 &amp; COST Brussels, Belgium</t>
  </si>
  <si>
    <r>
      <t>invited professor member, MMC Romania_</t>
    </r>
    <r>
      <rPr>
        <i/>
        <sz val="11"/>
        <color indexed="8"/>
        <rFont val="Calibri"/>
        <family val="2"/>
      </rPr>
      <t>COST TD 1406 Innovation in Intelligent Management of Heritage Buildings (2015-2019)| Working Group Meeting, Other COST relevant meeting, WG4 in conjunction with ESR workshop</t>
    </r>
    <r>
      <rPr>
        <sz val="11"/>
        <color indexed="8"/>
        <rFont val="Calibri"/>
        <family val="2"/>
      </rPr>
      <t>, Brussels, Belgium 17 July 2017. http://td1406.csites.fct.unl.pt/wordpress/networking-tools/meetings/</t>
    </r>
  </si>
  <si>
    <t>COST TD 1406 &amp; Architects House Riga Latvia</t>
  </si>
  <si>
    <r>
      <t xml:space="preserve">invited professor member, MMC Romania_COST TD 1406 </t>
    </r>
    <r>
      <rPr>
        <i/>
        <sz val="11"/>
        <color indexed="8"/>
        <rFont val="Calibri"/>
        <family val="2"/>
      </rPr>
      <t>Innovation in Intelligent Management of Heritage Buildings</t>
    </r>
    <r>
      <rPr>
        <sz val="11"/>
        <color indexed="8"/>
        <rFont val="Calibri"/>
        <family val="2"/>
      </rPr>
      <t xml:space="preserve"> (2015-2019)| </t>
    </r>
    <r>
      <rPr>
        <i/>
        <sz val="11"/>
        <color indexed="8"/>
        <rFont val="Calibri"/>
        <family val="2"/>
      </rPr>
      <t>Action Meeting and Think Tank on Heritage Buildings and their Surroundings (WG3) in conjunction with Meeting on Social Engagement in Heritage Buildings (WG4)</t>
    </r>
    <r>
      <rPr>
        <sz val="11"/>
        <color indexed="8"/>
        <rFont val="Calibri"/>
        <family val="2"/>
      </rPr>
      <t>, with Joint 2ndCG meeting Architects House, Torņa Street 11, Riga, Latvia, 13-14 April 2016. http://td1406.csites.fct.unl.pt/wordpress/networking-tools/meetings/</t>
    </r>
  </si>
  <si>
    <t>Accademia di Romania, Roma, Italia</t>
  </si>
  <si>
    <r>
      <t xml:space="preserve">profesor invitat, participant </t>
    </r>
    <r>
      <rPr>
        <i/>
        <sz val="11"/>
        <color indexed="8"/>
        <rFont val="Calibri"/>
        <family val="2"/>
      </rPr>
      <t>Water as hazard and water as heritage: Report of the European Geosciences Union Topical Event in Rome, 13.-14. June 2016</t>
    </r>
  </si>
  <si>
    <t>COST IS 1007 &amp; Research Institute for Regional and Urban Development in Dortmund &amp; University of Stuttgart, SI Institute of Urban Planning and Urban Design. Dortmund Germania</t>
  </si>
  <si>
    <t>invited professor member, MMC Romania_COST IS 1007 Investigating Cultural Sustainability (2012-2015). Urban Futures – Implementing Cultural Sustainability in Governance and Spatial Planning, 3-5 December 2014, Dortmund, Germany. Organisers: Research Institute for Regional and Urban Development in Dortmund &amp; University of Stuttgart, SI Institute of Urban Planning and Urban Design. http://www.culturalsustainability.eu/workshops/</t>
  </si>
  <si>
    <t xml:space="preserve">3ENCULT project consortium &amp; Alba-Iulia City, "1 Decembrie 1918" Alba Iulia University </t>
  </si>
  <si>
    <r>
      <t>participant, workshop</t>
    </r>
    <r>
      <rPr>
        <i/>
        <sz val="11"/>
        <color indexed="8"/>
        <rFont val="Calibri"/>
        <family val="2"/>
      </rPr>
      <t xml:space="preserve"> Bridging the gap between energy efficiency and
heritage protectinon</t>
    </r>
    <r>
      <rPr>
        <sz val="11"/>
        <color indexed="8"/>
        <rFont val="Calibri"/>
        <family val="2"/>
      </rPr>
      <t>_ 3ENCULT project consortium. _Martie 2014 http://www.3encult.eu/</t>
    </r>
  </si>
  <si>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</si>
  <si>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</si>
  <si>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</si>
  <si>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</si>
  <si>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</si>
  <si>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</si>
  <si>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</si>
  <si>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</si>
  <si>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</si>
  <si>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</si>
  <si>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</si>
  <si>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</si>
  <si>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</si>
  <si>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</si>
  <si>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</si>
  <si>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</si>
  <si>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</si>
  <si>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</si>
  <si>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</si>
  <si>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</si>
  <si>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</si>
  <si>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</si>
  <si>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</si>
  <si>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</si>
  <si>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</si>
  <si>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</si>
  <si>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</si>
  <si>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</si>
  <si>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</si>
  <si>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</si>
  <si>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</si>
  <si>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</si>
  <si>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</si>
  <si>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</si>
  <si>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</si>
  <si>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</si>
  <si>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</si>
  <si>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</si>
  <si>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</si>
  <si>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</si>
  <si>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</si>
  <si>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</si>
  <si>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</si>
  <si>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</si>
  <si>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</si>
  <si>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</si>
  <si>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</si>
  <si>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</si>
  <si>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</si>
  <si>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</si>
  <si>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</si>
  <si>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</si>
  <si>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</si>
  <si>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</si>
  <si>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</si>
  <si>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</si>
  <si>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</si>
  <si>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</si>
  <si>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</si>
  <si>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</si>
  <si>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</si>
  <si>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</si>
  <si>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</si>
  <si>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</si>
  <si>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</si>
  <si>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</si>
  <si>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</si>
  <si>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</si>
  <si>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</si>
  <si>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</si>
  <si>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</si>
  <si>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</si>
  <si>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</si>
  <si>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</si>
  <si>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</si>
  <si>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</si>
  <si>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</si>
  <si>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</si>
  <si>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</si>
  <si>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</si>
  <si>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</si>
  <si>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</si>
  <si>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</si>
  <si>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</si>
  <si>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</si>
  <si>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</si>
  <si>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</si>
  <si>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</si>
  <si>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</si>
  <si>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</si>
  <si>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</si>
  <si>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</si>
  <si>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</si>
  <si>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</si>
  <si>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</si>
  <si>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</si>
  <si>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</si>
  <si>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</si>
  <si>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</si>
  <si>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</si>
  <si>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</si>
  <si>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</si>
  <si>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</si>
  <si>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</si>
  <si>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</si>
  <si>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</si>
  <si>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</si>
  <si>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</si>
  <si>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</si>
  <si>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</si>
  <si>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</si>
  <si>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</si>
  <si>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</si>
  <si>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</si>
  <si>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</si>
  <si>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</si>
  <si>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</si>
  <si>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</si>
  <si>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</si>
  <si>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</si>
  <si>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</si>
  <si>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</si>
  <si>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</si>
  <si>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</si>
  <si>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</si>
  <si>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</si>
  <si>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</si>
  <si>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</si>
  <si>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</si>
  <si>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</si>
  <si>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</si>
  <si>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</si>
  <si>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</si>
  <si>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</si>
  <si>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</si>
  <si>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</si>
  <si>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</si>
  <si>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</si>
  <si>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</si>
  <si>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</si>
  <si>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</si>
  <si>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</si>
  <si>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</si>
  <si>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</si>
  <si>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</si>
  <si>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</si>
  <si>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</si>
  <si>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</si>
  <si>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</si>
  <si>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</si>
  <si>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</si>
  <si>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</si>
  <si>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</si>
  <si>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</si>
  <si>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</si>
  <si>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</si>
  <si>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</si>
  <si>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</si>
  <si>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Premiul I Concurs international de idee si arhitectura sediu si reprezentanta Toyota, Toyota Romania (autor, arhitect - arh.MMihaila - autor impreuna cu arh.CBanica)</t>
  </si>
  <si>
    <t>2004-2005</t>
  </si>
  <si>
    <t>Premiul I Concurs international de arhitectura faza2 pentru obiectiv 3S Center Toyota Bucharest, Sos.Pipera, Voluntari, Bucuresti - Toyota Romania (autor, arhitect - arh.MMihaila -autor impreuna cu arh.CBanica)</t>
  </si>
  <si>
    <t xml:space="preserve">Premiu OAR Bucuresti 2019 Arhitectura Participativa VVITA - Modernizing Learning and Teaching for Architecture, 6 autori - expozitie profesionala OAR ANUALA Bucuresti 2019 https://www.anuala.ro/proiecte/2019/284/ </t>
  </si>
  <si>
    <t xml:space="preserve">Selectionare proiect ANUALA 2019 (Arhitectura Publica) Mendeleev 5 Clădire de birouri cu consum redus de energie, arhitecti: MMihaila &amp; CBanica - expozitie profesionala OAR ANUALA Bucuresti 2019 https://www.anuala.ro/proiecte/2019/268/ </t>
  </si>
  <si>
    <t>Selectionare proiect ANUALA 2019 (Arhitectura Participativa)  POLYARK4 FUN PALACE FUTURES, autori studenti, tutori profesori SP, FA UAUIM - expozitie profesionala OAR ANUALA Bucuresti 2019 https://www.anuala.ro/proiecte/2019/280/</t>
  </si>
  <si>
    <t xml:space="preserve">Selectionare proiect ANUALA  2019 (Carte Arhitectura)
Water as hazard, water as heritage/ Apa ca hazard și apa ca patrimoniu, KIT Germania. 22 autori - expozitie profesionala OAR ANUALA Bucuresti 2019 https://www.anuala.ro/proiecte/2019/190/ </t>
  </si>
  <si>
    <t xml:space="preserve">Selectionare proiect ANUALA 2019 (Carte Arhitectura)
Impactul hazardurilor naturale și antropice asupra ariilor urbane, EUIM Bucuresti Romania. 14 autori - expozitie profesionala OAR ANUALA Bucuresti 2019 https://www.anuala.ro/proiecte/2019/224/ </t>
  </si>
  <si>
    <t xml:space="preserve">Selectionare proiect ANUALA 2019 (Carte Arhitectura)
Romanian applied study on rural heritage, EUIM Bucuresti Romania. 6 autori - expozitie profesionala OAR ANUALA Bucuresti 2019 https://www.anuala.ro/proiecte/2019/288/ </t>
  </si>
  <si>
    <t>Selectionare proiect BNAB 2018/ CARTE DE ARHITECTURA https://www.uar-bna.ro/2018/proiecte/82/ Water as hazard and water as heritage: Report of the European Geosciences Union Topical Event in Rome, 13.-14. June 2016. ACCADEMIA DI ROMANIA, ROMA 2016. 22 autori</t>
  </si>
  <si>
    <t>Selectionare proiect BNAB 2018/ CARTE DE ARHITECTURA https://www.uar-bna.ro/2018/proiecte/83/ Impactul hazardurilor naturale și antropice asupra ariilor urbane. EUIM Bucuresti Romania, 14 autori.</t>
  </si>
  <si>
    <t>Selectionare proiect ANUALA 2014 (Carte Arhitectura) ]office [arhitectura+tehnologie |office[architecture+technology. autor: MMihaila - expozitie profesionala OAR ANUALA Bucuresti 2014 https://www.anuala.ro/proiecte/2014/carti/c06/</t>
  </si>
  <si>
    <t xml:space="preserve">Selectionare proiect ANUALA  2014 (Studii)  Proiect KQ98765 participare la Concurs pentru participarea României la Bienala de Arhitectură de la Venezia, 2014. 9autori - expozitie profesionala OAR ANUALA Bucuresti 2014  https://www.anuala.ro/proiecte/2014/studii/s18/ </t>
  </si>
  <si>
    <t>Selectionare proiect ANUALA 2013 (Studii si Proiecte) Casă de vacanță D, 3 autori  - expozitie profesionala OAR ANUALA Bucuresti 2013 https://www.anuala.ro/proiecte/2013/studii/s42/</t>
  </si>
  <si>
    <t>Selectionare proiect ANUALA 2013 (Proiecte Arhitectura) HQ INSPET, Ploiesti. Arhitecti: CBanica &amp; MMihaila - expozitie profesionala OAR ANUALA Bucuresti 2013 https://www.anuala.ro/proiecte/2010/arhitectura/a47/</t>
  </si>
  <si>
    <t>Selectionare proiect BNAB 2008 (Proiecte Arhitectura) 3S Center TOYOTA Bucharest North, arhitecti: MMihaila &amp; CBanica - UAR Romania - BIENALA DE ARHITECTURA 2008 + publicare in Catalogul Bienalei de Arhitectură București 2008, Q Group Proiect  isbn 978-973-0-06122-2</t>
  </si>
  <si>
    <t>Selectionare proiect BNAB 2008 (Proiecte Arhitectura) BOX-OFFICE Romgaz Office Building Ploiesti, arhitecti: MMihaila &amp; CBanica - UAR Romania - BIENALA DE ARHITECTURA 2008 + publicare in Catalogul Bienalei de Arhitectură București 2008, Q Group Proiect  isbn 978-973-0-06122-2</t>
  </si>
  <si>
    <r>
      <t xml:space="preserve">Premiu_ANUALA 2019 (Arhitectura Participativa _Premiu) </t>
    </r>
    <r>
      <rPr>
        <i/>
        <sz val="11"/>
        <color indexed="8"/>
        <rFont val="Calibri"/>
        <family val="2"/>
      </rPr>
      <t>VVITA - Modernizing Learning and Teaching for Architecture</t>
    </r>
    <r>
      <rPr>
        <sz val="11"/>
        <color indexed="8"/>
        <rFont val="Calibri"/>
        <family val="2"/>
        <charset val="238"/>
      </rPr>
      <t xml:space="preserve">, 6 autori - expozitie profesionala OAR ANUALA Bucuresti 2019 https://www.anuala.ro/proiecte/2019/284/ </t>
    </r>
  </si>
  <si>
    <t>Diploma BENE MERENTI UAUIM pentru merite deosebite si sprijinul acordat invatamantului superior de arhitectura, prin hotararea Senatului Universitar UAUIM, Bucuresti 18.12.2017</t>
  </si>
  <si>
    <t xml:space="preserve">Premiu _UEFISCDI RESEARCH RESULTS AWARD - Articles; PN-II-RU-PRECISI- 2015-9- 8058; http://uefiscdi.gov.ro/userfiles/file/PREMIERE_ARTICOLE/ARTICOLE%202015/REZULTATE/Rezultate%20evaluare_lista%201_ACTUALIZATA_18_12_2015.pdf
</t>
  </si>
  <si>
    <r>
      <t xml:space="preserve">Castigarea competitiei nationale PD MEN UEFISCDI 2012, director de proiect MMihaila: </t>
    </r>
    <r>
      <rPr>
        <i/>
        <sz val="11"/>
        <color indexed="8"/>
        <rFont val="Calibri"/>
        <family val="2"/>
      </rPr>
      <t>Types of innovation in cultural spaces.]working with/in[ cultural spaces_tradition and innovation.</t>
    </r>
    <r>
      <rPr>
        <sz val="11"/>
        <color indexed="8"/>
        <rFont val="Calibri"/>
        <family val="2"/>
      </rPr>
      <t>, PROJECT/ GRANT NO. PN-II-RU-PD-2012-3-0515, Romanian Ministry of Education, CNCS – UEFISCDI, ACRONYM: CULTURE_S, https://cultureandspace.wordpress.com/about/</t>
    </r>
  </si>
  <si>
    <t xml:space="preserve">Premiul I Concurs de idei si solutii arhitectura Sala Conferinte Brasov, MAI (autor, arhitect, sef proiect - arh.Marina Mihaila -autor impreuna cu arh.Cristian Banica) </t>
  </si>
  <si>
    <t>Concurs arhitectura si Licitatie publica solutii de arhitectura Sala Conferinte Brasov, Hotel Excelsior MAI (autor, arhitect, sef proiect  -arh.Marina Mihaila - autor impreuna cu arh.Cristian Banica)</t>
  </si>
  <si>
    <t>Concurs arhitectura si selectie publica de solutii arhitectura  Corp Birouri ROMGAZ Ploiesti (autor, arhitect, sef proiect -arh.Marina Mihaila -autor impreuna cu arh.Cristian Banica)</t>
  </si>
  <si>
    <r>
      <t xml:space="preserve">ANUALA 2019 (Arhitectura Publica) </t>
    </r>
    <r>
      <rPr>
        <i/>
        <sz val="11"/>
        <color indexed="8"/>
        <rFont val="Calibri"/>
        <family val="2"/>
      </rPr>
      <t>Mendeleev 5 Clădire de birouri cu consum redus de energie</t>
    </r>
    <r>
      <rPr>
        <sz val="11"/>
        <color indexed="8"/>
        <rFont val="Calibri"/>
        <family val="2"/>
        <charset val="238"/>
      </rPr>
      <t xml:space="preserve">, arhitecti: MMihaila &amp; CBanica - expozitie profesionala OAR ANUALA Bucuresti 2019 https://www.anuala.ro/proiecte/2019/268/ </t>
    </r>
  </si>
  <si>
    <r>
      <t xml:space="preserve">ANUALA 2019 (Arhitectura Participativa _Premiu) </t>
    </r>
    <r>
      <rPr>
        <i/>
        <sz val="11"/>
        <color indexed="8"/>
        <rFont val="Calibri"/>
        <family val="2"/>
      </rPr>
      <t>VVITA - Modernizing Learning and Teaching for Architecture</t>
    </r>
    <r>
      <rPr>
        <sz val="11"/>
        <color indexed="8"/>
        <rFont val="Calibri"/>
        <family val="2"/>
        <charset val="238"/>
      </rPr>
      <t xml:space="preserve">, 6 autori - expozitie profesionala OAR ANUALA Bucuresti 2019 https://www.anuala.ro/proiecte/2019/284/ </t>
    </r>
  </si>
  <si>
    <r>
      <t xml:space="preserve">ANUALA 2019 (Arhitectura Participativa)  </t>
    </r>
    <r>
      <rPr>
        <i/>
        <sz val="11"/>
        <color indexed="8"/>
        <rFont val="Calibri"/>
        <family val="2"/>
      </rPr>
      <t xml:space="preserve">POLYARK4 FUN PALACE FUTURES, </t>
    </r>
    <r>
      <rPr>
        <sz val="11"/>
        <color indexed="8"/>
        <rFont val="Calibri"/>
        <family val="2"/>
      </rPr>
      <t>autori studenti, tutori profesori SP, FA UAUIM - expozitie profesionala OAR ANUALA Bucuresti 2019 https://www.anuala.ro/proiecte/2019/280/</t>
    </r>
  </si>
  <si>
    <r>
      <t xml:space="preserve">ANUALA 2019 (Carte Arhitectura)
</t>
    </r>
    <r>
      <rPr>
        <i/>
        <sz val="11"/>
        <color indexed="8"/>
        <rFont val="Calibri"/>
        <family val="2"/>
      </rPr>
      <t>Water as hazard, water as heritage</t>
    </r>
    <r>
      <rPr>
        <sz val="11"/>
        <color indexed="8"/>
        <rFont val="Calibri"/>
        <family val="2"/>
        <charset val="238"/>
      </rPr>
      <t xml:space="preserve">/ </t>
    </r>
    <r>
      <rPr>
        <i/>
        <sz val="11"/>
        <color indexed="8"/>
        <rFont val="Calibri"/>
        <family val="2"/>
      </rPr>
      <t>Apa ca hazard și apa ca patrimoniu</t>
    </r>
    <r>
      <rPr>
        <sz val="11"/>
        <color indexed="8"/>
        <rFont val="Calibri"/>
        <family val="2"/>
        <charset val="238"/>
      </rPr>
      <t xml:space="preserve">, KIT Germania. 22 autori - expozitie profesionala OAR ANUALA Bucuresti 2019 https://www.anuala.ro/proiecte/2019/190/ </t>
    </r>
  </si>
  <si>
    <r>
      <t xml:space="preserve">ANUALA 2019 (Carte Arhitectura)
</t>
    </r>
    <r>
      <rPr>
        <i/>
        <sz val="11"/>
        <color indexed="8"/>
        <rFont val="Calibri"/>
        <family val="2"/>
      </rPr>
      <t>Impactul hazardurilor naturale și antropice asupra ariilor urbane</t>
    </r>
    <r>
      <rPr>
        <sz val="11"/>
        <color indexed="8"/>
        <rFont val="Calibri"/>
        <family val="2"/>
        <charset val="238"/>
      </rPr>
      <t xml:space="preserve">, EUIM Bucuresti Romania. 14 autori - expozitie profesionala OAR ANUALA Bucuresti 2019 https://www.anuala.ro/proiecte/2019/224/ </t>
    </r>
  </si>
  <si>
    <t xml:space="preserve">ANUALA 2019 (Carte Arhitectura)
Romanian applied study on rural heritage, EUIM Bucuresti Romania. 6 autori - expozitie profesionala OAR ANUALA Bucuresti 2019 https://www.anuala.ro/proiecte/2019/288/ </t>
  </si>
  <si>
    <t>Expozitie UAUIM Scoala de Arhitectura rezultate 2019 _ATELIER SP FA UAUIM (expozitie organizata in echipa scolii de arhitectura UAUIM, ateliere participante cu expozitii rezultate 2018-2019)</t>
  </si>
  <si>
    <t>curator, echipa, indrumator proiecte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</si>
  <si>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</si>
  <si>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</si>
  <si>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</si>
  <si>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</si>
  <si>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</si>
  <si>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</si>
  <si>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</si>
  <si>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</si>
  <si>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</si>
  <si>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</si>
  <si>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indexed="8"/>
        <rFont val="Calibri"/>
        <family val="2"/>
        <charset val="238"/>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</si>
  <si>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</si>
  <si>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</si>
  <si>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</si>
  <si>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</si>
  <si>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</si>
  <si>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</si>
  <si>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</si>
  <si>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</si>
  <si>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</si>
  <si>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MIHĂILĂ MARINA - EUGENIA</t>
  </si>
  <si>
    <t>SINTEZA PROIECTĂRII DE ARHITECTURĂ</t>
  </si>
  <si>
    <t>Mihaila M., Banica C.</t>
  </si>
  <si>
    <t>Migration in Waterscapes: From Royal Model to New-Scapes in Copenhagen. | carte: WATER AS HAZARD AND WATER AS HERITAGE</t>
  </si>
  <si>
    <t>KIT KARLSRUHER INSTITUTE FUR TECHNOLOGIE, KIT SCIENTIFIC PUBLISHING Germania</t>
  </si>
  <si>
    <t>isbn 978-3-7315-0736-9</t>
  </si>
  <si>
    <t>6 pg (pp.81-86)</t>
  </si>
  <si>
    <t>Banica C., Mihaila M.</t>
  </si>
  <si>
    <t>Mediating Teaming and Design Thinking: Project Management in Architecture. | carte: LUMEN NASHS 2017</t>
  </si>
  <si>
    <t>LUMEN Publishing, UK</t>
  </si>
  <si>
    <t>isbn 978-1-910129-15-9</t>
  </si>
  <si>
    <t>9 pg (pp.94-102)</t>
  </si>
  <si>
    <t>V.Sapienza, C.Bertolin, I.Caliò, L.Finocchiaro, A.Gagliano, M.Hărmănescu, E.C.Mândrescu, G.Margani, M.Mihăilă, A.Panait, G.Rodonò, and M.Voica</t>
  </si>
  <si>
    <t>VVITA Project – Sustainable and inclusive development of strategies to vitalize villages through innovative architecture technologies.</t>
  </si>
  <si>
    <t>Proceedings of the 4th Biennial of Architectural and Urban Restoration, BRAU4 host of the Itinerant Congress Hidden Cultural Heritage: Under Water, Under Ground And Within Buildings 15–30 April, 2018., Published by CICOP Italia ONLUS, Italia</t>
  </si>
  <si>
    <t>ISBN 978-88-909116-5-1</t>
  </si>
  <si>
    <t>12 (pp.955-966 )</t>
  </si>
  <si>
    <t>Mihaila M.</t>
  </si>
  <si>
    <t>Expozitie UAUIM Scoala de Arhitectura rezultate 2018 _ATELIER SP FA UAUIM (expozitie organizata in echipa scolii de arhitectura UAUIM, ateliere participante cu expozitii rezultate 2018-2019)</t>
  </si>
  <si>
    <t>Expozitie UAUIM Scoala de Arhitectura rezultate 2017 _ATELIER SP FA UAUIM (expozitie organizata in echipa scolii de arhitectura UAUIM, ateliere participante cu expozitii rezultate 2018-2019)</t>
  </si>
  <si>
    <r>
      <t xml:space="preserve">BNAB 2018/ CARTE DE ARHITECTURA https://www.uar-bna.ro/2018/proiecte/82/ </t>
    </r>
    <r>
      <rPr>
        <i/>
        <sz val="11"/>
        <rFont val="Calibri"/>
        <family val="2"/>
      </rPr>
      <t>Water as hazard and water as heritage: Report of the European Geosciences Union Topical Event in Rome, 13.-14. June 2016. ACCADEMIA DI ROMANIA, ROMA 2016. 22 autori</t>
    </r>
  </si>
  <si>
    <r>
      <t xml:space="preserve">BNAB 2018/ CARTE DE ARHITECTURA https://www.uar-bna.ro/2018/proiecte/83/ </t>
    </r>
    <r>
      <rPr>
        <i/>
        <sz val="11"/>
        <rFont val="Calibri"/>
        <family val="2"/>
      </rPr>
      <t>Impactul hazardurilor naturale și antropice asupra ariilor urbane. EUIM Bucuresti Romania, 14 autori.</t>
    </r>
  </si>
  <si>
    <t>Expozitie UAUIM RIBA: Workshop Proiecte POLYARK 4 FUN PALACE FUTURES 2016-2017 School of Architecture TRIALOGUE: Newcastle Northumbria University, UAUIM, &amp; Suzhou – Xi’an Jiaotong-Liverpool University</t>
  </si>
  <si>
    <t>Expozitie online http://polyark-4.net/  proiectele RIBA: Workshop POLYARK 4 FUN PALACE FUTURES 2016-2017 School of Architecture TRIALOGUE: Newcastle Northumbria University, UAUIM, &amp; Suzhou – Xi’an Jiaotong-Liverpool University</t>
  </si>
  <si>
    <t>Expozitie posters SECTION 4  Future challenges - Congres international al scolilor de arhitectura Europene: EURAU European Symposium on Research in Architecture and Urban Design: In Between Scales, Bucharest Sept.2016 - UAUIM | https://eurau2016.uauim.ro</t>
  </si>
  <si>
    <t>curator, 2nd ch/3</t>
  </si>
  <si>
    <r>
      <t>EXPOZITIE POSTERS ARTICOLE EURAU2016, autor MMihaila:</t>
    </r>
    <r>
      <rPr>
        <i/>
        <sz val="11"/>
        <rFont val="Calibri"/>
        <family val="2"/>
      </rPr>
      <t xml:space="preserve"> Anthropology of identity innovation: architecture iconism _ zoom in – zoom out highlights and future challenges</t>
    </r>
    <r>
      <rPr>
        <sz val="11"/>
        <rFont val="Calibri"/>
        <family val="2"/>
      </rPr>
      <t>., UAUIM, Bucuresti, 2016  _ DOI: 10.13140/RG.2.2.20933.86249</t>
    </r>
  </si>
  <si>
    <t>EXPOZITIE POSTERS ARTICOLE EURAU2016, 6autori: 3D Modeling as Educational Process of Documenting Students Projects: Architectural Exercises. UAUIM, Bucuresti, 2015  _DOI: 10.13140/RG.2.2.34355.63520</t>
  </si>
  <si>
    <r>
      <t xml:space="preserve">ACCADEMIA DI ROMANIA, ROMA &amp; ICR EXPOZITIE: Spazi Aperti Exhibition, June 2016, Accademia di Romania, Rome, Italy: MMihaila - </t>
    </r>
    <r>
      <rPr>
        <i/>
        <sz val="11"/>
        <rFont val="Calibri"/>
        <family val="2"/>
      </rPr>
      <t xml:space="preserve">density vs. cultural space - ]highsurfaces[ possible / non-possible, </t>
    </r>
    <r>
      <rPr>
        <sz val="11"/>
        <rFont val="Calibri"/>
        <family val="2"/>
      </rPr>
      <t xml:space="preserve"> Accademia di Romania, Roma, Italia, iunie 2016</t>
    </r>
  </si>
  <si>
    <r>
      <t xml:space="preserve">ACCADEMIA DI ROMANIA, ROMA &amp; EGU TOPICAL EVENT EXPOZITIE : MMihaila &amp; CBanica - </t>
    </r>
    <r>
      <rPr>
        <i/>
        <sz val="11"/>
        <rFont val="Calibri"/>
        <family val="2"/>
      </rPr>
      <t>Migration in waterscapes: from royal model to new-scapes in Copenhagen,</t>
    </r>
    <r>
      <rPr>
        <sz val="11"/>
        <rFont val="Calibri"/>
        <family val="2"/>
      </rPr>
      <t xml:space="preserve"> Accademia di Romania, Roma, Italia, iunie 2016</t>
    </r>
  </si>
  <si>
    <t xml:space="preserve">Expozitie posters SECTION 2 Innovation and Experiment - ICAR 2015 Re[Search] through Architecture | https://icar2015.uauim.ro/ </t>
  </si>
  <si>
    <t>curator, 2nd ch/2</t>
  </si>
  <si>
    <r>
      <t>EXPOZITIE POSTERS ARTICOLE ICAR2015, autor MMihaila - Tr</t>
    </r>
    <r>
      <rPr>
        <i/>
        <sz val="11"/>
        <rFont val="Calibri"/>
        <family val="2"/>
      </rPr>
      <t>ansforming The Built Landscapes – Initiatives On City Cultural Sustainability: Phoenix Project Dortmund</t>
    </r>
    <r>
      <rPr>
        <sz val="11"/>
        <rFont val="Calibri"/>
        <family val="2"/>
      </rPr>
      <t>. UAUIM, Bucuresti, 2015.  _DOI: 10.13140/RG.2.1.1191.1202</t>
    </r>
  </si>
  <si>
    <t>EXPOZITIE POSTERS ARTICOLE Conference URBAN INCERC INCD: 10th edition: MMihaila &amp; CBanica - Sustainability. notions directions dictionaries and rewriting application., URBAN INCERC INCD Bucuresti, 2015</t>
  </si>
  <si>
    <t xml:space="preserve">Expozitie posters SECTION 4 Rethinking architecture by redefinition - Communicating architecture  - ICAR 2012 RETHIKING HISTORY| https://icar2012.uauim.ro/ </t>
  </si>
  <si>
    <t>curator, chair</t>
  </si>
  <si>
    <r>
      <t xml:space="preserve">ANUALA 2014 (Carte Arhitectura) </t>
    </r>
    <r>
      <rPr>
        <i/>
        <sz val="11"/>
        <rFont val="Calibri"/>
        <family val="2"/>
      </rPr>
      <t xml:space="preserve">]office [arhitectura+tehnologie |office[architecture+technology. </t>
    </r>
    <r>
      <rPr>
        <sz val="11"/>
        <rFont val="Calibri"/>
        <family val="2"/>
      </rPr>
      <t>autor: MMihaila - expozitie profesionala OAR ANUALA Bucuresti 2014 https://www.anuala.ro/proiecte/2014/carti/c06/</t>
    </r>
  </si>
  <si>
    <r>
      <t xml:space="preserve">ANUALA 2014 (Studii)  </t>
    </r>
    <r>
      <rPr>
        <i/>
        <sz val="11"/>
        <rFont val="Calibri"/>
        <family val="2"/>
      </rPr>
      <t>Proiect KQ98765 participare la Concurs pentru participarea României la Bienala de Arhitectură de la Venezia, 2014</t>
    </r>
    <r>
      <rPr>
        <sz val="11"/>
        <rFont val="Calibri"/>
        <family val="2"/>
      </rPr>
      <t xml:space="preserve">. 9autori - expozitie profesionala OAR ANUALA Bucuresti 2014  https://www.anuala.ro/proiecte/2014/studii/s18/ </t>
    </r>
  </si>
  <si>
    <r>
      <t xml:space="preserve">ANUALA 2013 (Studii si Proiecte) </t>
    </r>
    <r>
      <rPr>
        <i/>
        <sz val="11"/>
        <rFont val="Calibri"/>
        <family val="2"/>
      </rPr>
      <t>Casă de vacanță D</t>
    </r>
    <r>
      <rPr>
        <sz val="11"/>
        <rFont val="Calibri"/>
        <family val="2"/>
      </rPr>
      <t>, 3 autori  - expozitie profesionala OAR ANUALA Bucuresti 2013 https://www.anuala.ro/proiecte/2013/studii/s42/</t>
    </r>
  </si>
  <si>
    <r>
      <t xml:space="preserve">ANUALA 2013 (Proiecte Arhitectura) </t>
    </r>
    <r>
      <rPr>
        <i/>
        <sz val="11"/>
        <rFont val="Calibri"/>
        <family val="2"/>
      </rPr>
      <t>HQ INSPET</t>
    </r>
    <r>
      <rPr>
        <sz val="11"/>
        <rFont val="Calibri"/>
        <family val="2"/>
      </rPr>
      <t>, Ploiesti. Arhitecti: CBanica &amp; MMihaila - expozitie profesionala OAR ANUALA Bucuresti 2013 https://www.anuala.ro/proiecte/2010/arhitectura/a47/</t>
    </r>
  </si>
  <si>
    <r>
      <t xml:space="preserve">BNAB 2008 (Proiecte Arhitectura) </t>
    </r>
    <r>
      <rPr>
        <i/>
        <sz val="11"/>
        <rFont val="Calibri"/>
        <family val="2"/>
      </rPr>
      <t>3S Center TOYOTA Bucharest North</t>
    </r>
    <r>
      <rPr>
        <sz val="11"/>
        <rFont val="Calibri"/>
        <family val="2"/>
      </rPr>
      <t>, arhitecti: MMihaila &amp; CBanica - UAR Romania - BIENALA DE ARHITECTURA 2008 + publicare in Catalogul Bienalei de Arhitectură București 2008, Q Group Proiect  isbn 978-973-0-06122-2</t>
    </r>
  </si>
  <si>
    <r>
      <t xml:space="preserve">BNAB 2008 (Proiecte Arhitectura) </t>
    </r>
    <r>
      <rPr>
        <i/>
        <sz val="11"/>
        <rFont val="Calibri"/>
        <family val="2"/>
      </rPr>
      <t>BOX-OFFICE Romgaz Office Building Ploiesti</t>
    </r>
    <r>
      <rPr>
        <sz val="11"/>
        <rFont val="Calibri"/>
        <family val="2"/>
      </rPr>
      <t>, arhitecti: MMihaila &amp; CBanica - UAR Romania - BIENALA DE ARHITECTURA 2008 + publicare in Catalogul Bienalei de Arhitectură București 2008, Q Group Proiect  isbn 978-973-0-06122-2</t>
    </r>
  </si>
  <si>
    <t>EXPOZITIE Concurs proiecte de arhitectura pentru Pavilionul Romaniei la Biennale di Venezia 2012, Expozitie &amp; Masa Rotunda, UAR, Ministerul Culturii, Biennale di Venezia | (curator si organizator, impreuna cu coordonatorul - Bucuresti + Venezia) 2.5 x2</t>
  </si>
  <si>
    <t>curator, echipa</t>
  </si>
  <si>
    <t>Expozitie UAUIM, rezultate DSP, proiecte DSP - Romhotel &amp; UAUIM, Nov 2011</t>
  </si>
  <si>
    <t xml:space="preserve">EXHIBITION: results VVITA Erasmus+ UAUIM-UNICT-NTNU, Catania, Italy. OAR BUCURESTI, Casa OAR octombrie 2019 http://vvita.uauim.ro </t>
  </si>
  <si>
    <t>EXHIBITION: Workshop Results C4-C5 VVITA Erasmus+ UAUIM-UNICT-NTNU, Catania, Italy. Aprilie 2019</t>
  </si>
  <si>
    <t>EXPOZITIE GALERIE ONLINE - proiect workshop international RIBA Polyark4 http://polyark-4.net 2016-2019 (editor din partea FA UAUIM)</t>
  </si>
  <si>
    <t>EXPOZITIE ONLINE - BAZA DE DATE VIZUALA PROIECT POSTDOCTORAL PD Grant CNCS – UEFISCDI, project no PN-II-RU-PD-2012-3 -0515. | Types of innovation in cultural spaces.]working with/in[ cultural spaces_tradition and innovation. | https://cultureandspace.wordpress.com/</t>
  </si>
  <si>
    <t>2013-2015</t>
  </si>
  <si>
    <t>EXPOZITIE GALERIE ONLINE - birou arhitectura ARHITECTONIK2000 Bucuresti https://arhitectonik.wordpress.com/</t>
  </si>
  <si>
    <t>2007-2019</t>
  </si>
  <si>
    <t>EXPOZITIE GALERIE ONLINE FA UAUIM _ 2007-prezent (proiecte atelier etc.- activitate de reprezentare la nivel FA UAUIM)</t>
  </si>
  <si>
    <t>EXPOZITIE POSTERS ARTICOLE Conferinta Internationala EURAU2016, UAUIM 2016 http://eurau2016.uauim.ro (CoCh.Section4)</t>
  </si>
  <si>
    <t>EXPOZITIE POSTERS ARTICOLE Conferinta Internationala ICAR2015, UAUIM 2015 http://icar2015.uauim.ro (CoCh.Section2)</t>
  </si>
  <si>
    <t>EXPOZITIE POSTERS ARTICOLE Conferinta Internationala ICAR2012, UAUIM 2015 http://icar2012.uauim.ro (Ch.Section4)</t>
  </si>
  <si>
    <t>Membru in Comitetul Stiintific-ICONA CONFERENCE Sapienza Universita di Roma, Facolta di Architettura, Roma</t>
  </si>
  <si>
    <t xml:space="preserve">Membru in Comitetele Stiintifice -Conferintele Internationale LUMEN (peste 10 conferinte din 2016) </t>
  </si>
  <si>
    <t>2016-prezent</t>
  </si>
  <si>
    <t xml:space="preserve">Membru in Comitetul Stiintific - evaluator peer-review articole stiintifice publicatiile revistelor indexate ISI (din 2017) si BDI: "Postmodern Openings", "Revista de Educatie Multidimensionala", revistele editurii LUMEN | http://postmodernopenings.com/ </t>
  </si>
  <si>
    <t>Membru in Comitetul Stiintific - evaluator peer-reviewer articole sttintifice publicatia BDI, Erih+ ISI(2015-2017): "Urbanism.Architecture.Constructions." ISSN 2069-6469 | Journal edited by NR&amp;DI URBAN-INCERC | http://uac.incd.ro/EN/index.htm activitate incepand cu anul 2011, peste 8 ani de activitate</t>
  </si>
  <si>
    <t>2012-prezent</t>
  </si>
  <si>
    <t>Membru in Comitetele Stiintifice - de evaluare la mai multe reviste internationale de arhitectura si domenii conexe x5 (evaluator expert invitat) peste 5 comitete de evaluare in care am fost membru evaluator stiintific</t>
  </si>
  <si>
    <t>Membru in Comitetul Stiintific - evaluator peer-reviewer articole stiintifice publicatiile UAUIM - EUIM, si CSAU UAUIM, Editura Universitara "Ion Mincu" Bucuresti (mai multe volume, carti ale sesiunilor stiintifice etc.) - Editura acreditata B CNCS domeniu Arhitectura - peste 12 carti evaluate</t>
  </si>
  <si>
    <t>2010-2017</t>
  </si>
  <si>
    <t>Membru in Comitetul Stiintific - publicatie carte "Rilievo Progetto Riuso"  isbn 8891624833 / 9788891624833 (Eds.Alessandra Capanna, Giampiero Mele), Maggioli Editore, Italia</t>
  </si>
  <si>
    <t>Membru in Comitetul Stiintific - evaluator peer-reviewer articole stiintifice publicatia C CNCS domeniu Arhitectura, BDN: "Argument" UAUIM - EUIM, Editura Universitara "Ion Mincu" Bucuresti https://argument.uauim.ro/  peste 2 ani de activitate</t>
  </si>
  <si>
    <t xml:space="preserve">Membru Comitet Stiintific - evaluator/peer-reviewer conferinta internationala si publicatii EURAU 2016 European Symposium on Research in Architecture and Urban Design: In Between Scales, Bucharest Sept.2016, UAUIM | https://eurau2016.uauim.ro/ </t>
  </si>
  <si>
    <t xml:space="preserve">Membru in Comitetul Stiintific Conferinta Internationala RADICAL SPACE IN BETWEEN DISCIPLINES, Novi Sad http://radicalspaceconference.com/ </t>
  </si>
  <si>
    <t xml:space="preserve">Membru Comitet Stiintific - evaluator/peer-reviewer conferinta internationala si publicatii ICAR 2015 Re[Search] through Architecture, Bucharest, March 2015, UAUIM | https://icar2015.uauim.ro/ </t>
  </si>
  <si>
    <t xml:space="preserve">Membru Comitet Stiintific - evaluator/peer-reviewer conferinta internationala si publicatii ICAR 2012 (Re) Writing History, Bucharest May 2012, UAUIM | https://icar2012.uauim.ro/ </t>
  </si>
  <si>
    <t>Expert UEFISCDI - EVALUARE RAPORTARE PCCA 2013, in anul 2017</t>
  </si>
  <si>
    <t>2013-2017</t>
  </si>
  <si>
    <t xml:space="preserve">Expert UEFISCDI - EVALUARE APEL PROIECTE RUTE 2015 (pachet proiecte 10) </t>
  </si>
  <si>
    <t xml:space="preserve">Expert AFCN - EVALUARE PROIECTE CULTURALE 2013  (pachet proiecte 10) </t>
  </si>
  <si>
    <t>Expert UEFISCDI - EVALUARE APEL PROIECTE PCCA 2013 (pachet proiecte 10)</t>
  </si>
  <si>
    <t>Management Committee Member Romania COST TD1406 "Innovation in Intelligent Management of Heritage Buildings (i2MHB)"| http://www.cost.eu/COST_Actions/tdp/TD1406?management (Membru in Consiliul de Management al Actiunii COST TD1406 - proiect de cercetare si recomandare EU); Aderarea Ro + UAUIM prin proiect postdoctoral PI Marina Mihaila</t>
  </si>
  <si>
    <t>Management Committee Member Romania COST IS1007 "Investigating Cultural Sustainability" | http://www.cost.eu/COST_Actions/isch/IS1007?management  (Membru in Consiliul de Management al Actiunii COST TD1406 - proiect de cercetare si recomandare EU); Aderarea Ro + UAUIM prin proiect postdoctoral PI Marina Mihaila</t>
  </si>
  <si>
    <t>Participare ca second-proposer in 2 consortii internationale competitie actiuni COST 2019-2020, tematica arhitectura si domeniile conexe</t>
  </si>
  <si>
    <t>2019-2020</t>
  </si>
  <si>
    <t>2018, 2017, 2016, 2015</t>
  </si>
  <si>
    <t>2018-2009</t>
  </si>
  <si>
    <t>2014-2018</t>
  </si>
  <si>
    <t xml:space="preserve">C6-C7 VVITA Erasmus+ UAUIM-UNICT-NTNU http://vvita.uauim.ro </t>
  </si>
  <si>
    <t xml:space="preserve">C4-C5 VVITA Erasmus+ UAUIM-UNICT-NTNU http://vvita.uauim.ro </t>
  </si>
  <si>
    <t xml:space="preserve">C2-C3 VVITA Erasmus+ UAUIM-UNICT-NTNU http://vvita.uauim.ro </t>
  </si>
  <si>
    <t xml:space="preserve">C1 VVITA Erasmus+ UAUIM-UNICT-NTNU http://vvita.uauim.ro </t>
  </si>
  <si>
    <t xml:space="preserve">M1 VVITA Erasmus+ UAUIM-UNICT-NTNU http://vvita.uauim.ro </t>
  </si>
  <si>
    <t>Masa Rotunda Architecture and film, COST TD1406 “Intelligent management of heritage buildings” , CSAU-UAUIM, Moxa, 24th May 2017 (co-organizator COST TD 1406 &amp; UAUIM)</t>
  </si>
  <si>
    <t xml:space="preserve">Masa Rotunda - SECTION 4  Future challenges - Congres international al scolilor de arhitectura Europene: EURAU European Symposium on Research in Architecture and Urban Design: In Between Scales, Bucharest Sept.2016 - UAUIM | https://eurau2016.uauim.ro/ (organizator, impreuna cu coordonatorul, comitet organizare, comitet stiintific, editor)  </t>
  </si>
  <si>
    <t>Congres international al scolilor de arhitectura Europene: EURAU European Symposium on Research in Architecture and Urban Design: In Between Scales, Bucharest Sept.2016 - UAUIM | https://eurau2016.uauim.ro/ |(organizator, impreuna cu coordonatorul, comitet organizare, comitet stiintific, editor)  Assist.Chair Section 4</t>
  </si>
  <si>
    <t>Masa Rotunda - Conferinta internationala de cercetare in arhitectura: ICAR 2015 Re[Search] through Architecture, Bucharest March 2015 - UAUIM | https://icar2015.uauim.ro/ |  (organizator, impreuna cu coordonatorul, comitet organizare, comitet stiintific, editor) Assist.Chair Section 2</t>
  </si>
  <si>
    <t>Conferinta internationala de cercetare in arhitectura: ICAR 2015 Re[Search] through Architecture, Bucharest March 2015 - UAUIM | https://icar2015.uauim.ro/ | (organizator, impreuna cu coordonatorul, comitet organizare, comitet stiintific, editor)  Assit.Chair Section 2</t>
  </si>
  <si>
    <t>Workshop cu participare internationala - discussion meetings  – workshops, and round table  11 and 18 September 2014 | http://www.unibuc.ro/facultati/litere/docs/2014/sep/23_10_38_55comunicat_mese_rotunde_11-18_sept_2014_-_pentru_site.pdf | "Types of innovation in cultural spaces.]working with/in[ cultural spaces_tradition and innovation." grant of the Romanian Ministry of Education, CNCS – UEFISCDI, project number PN-II-RU-PD-2012-3 -0515. Sef Proiect Mihaila Marina. 2013-2015</t>
  </si>
  <si>
    <t>Workshop International NEDIMAH http://nedimah.uauim.ro/committees (organizator din partea UAUIM, impreuna cu M.Bostenaru Dan organizator din partea Nedimah)</t>
  </si>
  <si>
    <t>Concurs proiecte de arhitectura pentru Pavilionul Romaniei la Biennale di Venezia 2012, Expozitie &amp; Masa Rotunda, UAR, Ministerul Culturii, Biennale di Venezia | (organizator, impreuna cu coordonatorul, comitet organizare, secretariat)</t>
  </si>
  <si>
    <t xml:space="preserve">Conferinta internationala de cercetare in arhitectura: ICAR 2012 (Re) Writing History, Bucharest May 2012 - UAUIM |  https://icar2012.uauim.ro/ | +Masa Rotunda (organizator, impreuna cu coordonatorul, Chair Section 4 tematica, comitet organizare, comitet stiintific, editor) http://icar2012.uauim.ro </t>
  </si>
  <si>
    <t>Sesiunile stiintifice Argument dep.SP FA UAUIM (secretariat organizare)</t>
  </si>
  <si>
    <t>2021, 2019</t>
  </si>
  <si>
    <t>membru comitet științific_ICONA2019, ICONA 2021_ CONFERENCES Facolta di Architettura, Sapienza Universita di Roma</t>
  </si>
  <si>
    <t xml:space="preserve">2021, 2019 </t>
  </si>
  <si>
    <t>A short study on imaging new towers within the city. Students projects</t>
  </si>
  <si>
    <t>ISSN 2069-6472</t>
  </si>
  <si>
    <t>5(2)</t>
  </si>
  <si>
    <t>10 pg (47-56)</t>
  </si>
  <si>
    <r>
      <t xml:space="preserve">Setup Propositions in Architectural Design Thinking: Towards Control and Project Management / carte: </t>
    </r>
    <r>
      <rPr>
        <i/>
        <sz val="11"/>
        <rFont val="Calibri"/>
        <family val="2"/>
      </rPr>
      <t>NASHS2015: New Approaches in Social and Humanistic Sciences</t>
    </r>
  </si>
  <si>
    <t>CONFERINTA INTERNATIONALA: NASHS2015: New Approaches in Social and Humanistic Sciences | EDITOGRAFICA (former MEDIMOND Monduzzi Editore International)</t>
  </si>
  <si>
    <t>5 pg (51-54)</t>
  </si>
  <si>
    <r>
      <t xml:space="preserve">Architecture Numbers, Figures and Counting: People, Models and Spaces. / carte : </t>
    </r>
    <r>
      <rPr>
        <i/>
        <sz val="11"/>
        <rFont val="Calibri"/>
        <family val="2"/>
      </rPr>
      <t>LUMEN: Rethinking Social Action. Core Values</t>
    </r>
  </si>
  <si>
    <t>CONFERINTA INTERNATIONALA: LUMEN: Rethinking Social Action. Core Values | EDITOGRAFICA EDlearning</t>
  </si>
  <si>
    <t>isbn 978-88-7587-725-5</t>
  </si>
  <si>
    <t>6pg (801-806)</t>
  </si>
  <si>
    <r>
      <t xml:space="preserve">Communicating Architecture – activities, actions, exercises, mission statements. / carte : </t>
    </r>
    <r>
      <rPr>
        <i/>
        <sz val="11"/>
        <rFont val="Calibri"/>
        <family val="2"/>
      </rPr>
      <t>LUMEN: Transdisciplinarity and Communicative Action</t>
    </r>
  </si>
  <si>
    <t xml:space="preserve">CONFERINTA INTERNATIONALA: LUMEN: Transdisciplinarity and Communicative Action | Medimond Monduzzi </t>
  </si>
  <si>
    <t>ISBN: 978-88-7587-713-2</t>
  </si>
  <si>
    <t>5 pg (465-469)</t>
  </si>
  <si>
    <r>
      <t>Unfolding Cultural Surfaces_Investigating (Museum) Architecture Tendencies. / carte:</t>
    </r>
    <r>
      <rPr>
        <i/>
        <sz val="11"/>
        <rFont val="Calibri"/>
        <family val="2"/>
      </rPr>
      <t xml:space="preserve"> LUMEN: Transdisciplinarity and Communicative Action</t>
    </r>
  </si>
  <si>
    <t xml:space="preserve"> CONFERINTA INTERNATIONALA: LUMEN: Transdisciplinarity and Communicative Action | Medimond Monduzzi </t>
  </si>
  <si>
    <t>5 pg (471-475)</t>
  </si>
  <si>
    <t>Joger B., Comsa D, Panait A., Mihaila M., Zamfir M., Diaconescu O., Sfintes A.I., Armenciu D.</t>
  </si>
  <si>
    <r>
      <t xml:space="preserve">Building an Architectural Discourse_ A Review on Scholarly Academic Space, UAUIM, autori: Joger B., Comsa D., Panait A. Mihaila M. </t>
    </r>
    <r>
      <rPr>
        <i/>
        <sz val="11"/>
        <rFont val="Calibri"/>
        <family val="2"/>
      </rPr>
      <t xml:space="preserve">et al </t>
    </r>
    <r>
      <rPr>
        <sz val="11"/>
        <rFont val="Calibri"/>
        <family val="2"/>
      </rPr>
      <t>| in PROCEEDINGS EURAU 2016</t>
    </r>
  </si>
  <si>
    <t xml:space="preserve"> CONFERINTA INTERNATIONALA: EURAU 2016</t>
  </si>
  <si>
    <t>ISBN 978-606-638-141-3</t>
  </si>
  <si>
    <t>Comsa D., Mihaila M.</t>
  </si>
  <si>
    <t>Food vs. Architecture. From the Architectural Form Expressivity to the Spatial Interpretation of a Concept: 2015 Milan Universal Exposition, autori: D. Comsa, M. Mihaila | in PROCEEDINGS EURAU 2016</t>
  </si>
  <si>
    <t>Mihaila M., Mihailescu S., Vlaiescu S., Nitu A., Caragea C.</t>
  </si>
  <si>
    <t>3D Modeling as Educational Process of Documenting Students Projects: Architectural Exercises, autori: Mihaila M., Mihailescu S., Vlaiescu S., Nitu A., Caragea C. | in PROCEEDINGS EURAU 2016</t>
  </si>
  <si>
    <t>WOS:000391521500009</t>
  </si>
  <si>
    <t>WOS:000378560300139 </t>
  </si>
  <si>
    <t>WOS:000360478000081</t>
  </si>
  <si>
    <t>WOS:000360478000082</t>
  </si>
  <si>
    <t>Transforming The Built Landscapes – Initiatives On City Cultural Sustainability: Phoenix Project Dortmund</t>
  </si>
  <si>
    <t xml:space="preserve"> CONFERINTA INTERNATIONALA: ICAR2015</t>
  </si>
  <si>
    <t xml:space="preserve">Sustainability: notions,directions, dictionaries and rewriting application terms in architecture. </t>
  </si>
  <si>
    <t>Lucrarile conferintei de cercetare in constructii, economia constructiilor, urbanism si amenajarea teritoriului, Editia a 10a: Concepte si solutii inovative pentru adaptarea la schimbarile climatice, Bucuresti, Oct.2015 | URBAN INCERC INCD</t>
  </si>
  <si>
    <t>ISSN 2393-3208</t>
  </si>
  <si>
    <t>10 pg (36-45)</t>
  </si>
  <si>
    <t xml:space="preserve">From Concept to Architecture – discussion on project 3S Toyota Center Bucharest North / De la concept la arhitectura 3S Toyota Center Bucharest Nord  </t>
  </si>
  <si>
    <t xml:space="preserve">ANALELE ARHITECTURII 2/2007 , EUIM </t>
  </si>
  <si>
    <t>issn 1842-7723</t>
  </si>
  <si>
    <t>3 pg (101-103)</t>
  </si>
  <si>
    <t xml:space="preserve">Dimitrie Gusti Village Museum Bucharest – Tradition and Imagine Re-Evaluation„ </t>
  </si>
  <si>
    <t>Renasterea Civilizatiei Rurale Romanesti Magazine , Year VIII, nr.1-2 (15) 2006 – issn 1454-5756, Edition for Simposium „Tradition in Globalisation Context” organised by „Niste Tarani”- National Foundation for Rural Civilisation</t>
  </si>
  <si>
    <t>issn 1454-5756</t>
  </si>
  <si>
    <t>5 pg (125-129)</t>
  </si>
  <si>
    <t>„Minus Spaces ]-[ – About Unconventional Built Spaces”</t>
  </si>
  <si>
    <t xml:space="preserve">ANALELE ARHITECTURII 2/20010, EUIM </t>
  </si>
  <si>
    <t>M.Voica, E.C.Mândrescu, M.Hărmănescu, M.Mihăilă, A.Panait, A.Moleavin, A.Afrăsinei, I.E.Zacharias Vultur, G.Mitrache, M.Stănculescu, V.Sapienza, I.Caliò, A.Gagliano, G.Rodonò, L.Finocchiaro, C.Bertolin, M.Schwai</t>
  </si>
  <si>
    <t>Lofoten Peninsula and Eolian Archipelago: Vernacular architecture experiences in two Fisherman's villages.</t>
  </si>
  <si>
    <t>CSAV Journal 2018. VERNACULAR TECHNICS. The technical heritage of Romania's Villages</t>
  </si>
  <si>
    <t>ISSN 2068-472X</t>
  </si>
  <si>
    <t xml:space="preserve">Editor in echipa editoriala </t>
  </si>
  <si>
    <t>Proceedings Book EURAU 2016</t>
  </si>
  <si>
    <t xml:space="preserve"> EURAU European Symposium on Research in Architecture and Urban Design: In Between Scales, Bucharest Sept.2016 - UAUIM | https://eurau2016.uauim.ro/</t>
  </si>
  <si>
    <t>sept</t>
  </si>
  <si>
    <t>Proceedings Book  ICAR 2015</t>
  </si>
  <si>
    <t xml:space="preserve">ICAR 2015 Re[Search] through Architecture, Bucharest March 2015 - UAUIM | https://icar2015.uauim.ro/ </t>
  </si>
  <si>
    <t>martie</t>
  </si>
  <si>
    <t>ISSN 2393 - 4425 ISSN-L 2393 - 4425</t>
  </si>
  <si>
    <t>Proceedings Book ICAR 2012</t>
  </si>
  <si>
    <t xml:space="preserve">ICAR 2012 (Re) Writing History, Bucharest May 2012 - UAUIM |  https://icar2012.uauim.ro/ </t>
  </si>
  <si>
    <t>mai</t>
  </si>
  <si>
    <t>ISBN 978 – 606 – 638 – 022 – 5</t>
  </si>
  <si>
    <t>Keynote speakers ROCAD 2012</t>
  </si>
  <si>
    <t>ISBN 978 – 606 – 638 – 024 – 9</t>
  </si>
  <si>
    <t>“2012_120 years of architecture school in Romania anniversary.”Ion Mincu” University of Architecture and Urbanism Bucharest.”</t>
  </si>
  <si>
    <t>ISBN 978 – 606 – 638 – 025 – 6</t>
  </si>
  <si>
    <t>Editor in echipa editorială</t>
  </si>
  <si>
    <t xml:space="preserve">Editor in echipa editorială: M.Stănculescu, M.Mihăilă, M.Zamfir </t>
  </si>
  <si>
    <t xml:space="preserve">Teoria Proiectului de Arhitectură. Construind Idei. / https://www.uauim.ro/departamente/sp/tpa/TPA-idei-construite.pdf </t>
  </si>
  <si>
    <t>iulie</t>
  </si>
  <si>
    <t>Mentoring Architecture: Contemporary Status as Overview., autor: Mihaila M.</t>
  </si>
  <si>
    <t>12-14, Noiembrie</t>
  </si>
  <si>
    <t>ICAR2015 International Conference on Architectural Research, Bucharest 26-29th March 2015</t>
  </si>
  <si>
    <t>Transforming The Built Landscapes – Initiatives On City Cultural Sustainability: Phoenix Project Dortmund., autor  Mihaila M.</t>
  </si>
  <si>
    <t>26-29, Martie</t>
  </si>
  <si>
    <t>International Conference URBAN INCERC INCD: 10th edition of the research conference on constructions, economy of buildings, architecture, urban and territorial development | INNOVATIVE CONCEPTS AND SOLUTIONS FOR ADAPTING TO CLIMATE CHANGES, BUCHAREST, OCTOBER 2015. http://www.incd.ro/</t>
  </si>
  <si>
    <t>Sustainability: notions, directions, dictionaries and rewriting application terms in architecture., autori: Mihaila M., Banica C.</t>
  </si>
  <si>
    <t>Oct.</t>
  </si>
  <si>
    <t>Scientific Session Education in architecture, University of Architecture and Urbanism Ion Mincu Bucharest, May 2015.</t>
  </si>
  <si>
    <t>#architecturemuseum – as education form</t>
  </si>
  <si>
    <t>Mai</t>
  </si>
  <si>
    <t>Masa Rotunda Proiect PD Grant CNCS – UEFISCDI, project no PN-II-RU-PD-2012-3 -0515. | Postdoctoral Project Overview – Types of innovation in cultural spaces.]working with/in[ cultural spaces_tradition and innovation. | https://cultureandspace.wordpress.com/category/round-table/ | (coordonator, sef proiect, organizator)</t>
  </si>
  <si>
    <t>Postdoctoral Project Overview – Types of innovation in cultural spaces.]working with/in[ cultural spaces_tradition and innovation.</t>
  </si>
  <si>
    <t>Masa Rotunda Proiect PD Grant CNCS – UEFISCDI, project no PN-II-RU-PD-2012-3 -0515. | Applying Notions, Concepts, Methods: Instruments for an (Architectural) Cultural Space | https://cultureandspace.wordpress.com/category/round-table/ | (coordonator, sef proiect, organizator)</t>
  </si>
  <si>
    <t>Applying Notions, Concepts, Methods: Instruments for an (Architectural) Cultural Space</t>
  </si>
  <si>
    <t>Masa Rotunda Proiect PD Grant CNCS – UEFISCDI, project no PN-II-RU-PD-2012-3 -0515. | Postdoctoral topics and partial results. Investigating possible applications | https://cultureandspace.wordpress.com/category/round-table/ | (coordonator, sef proiect, organizator)</t>
  </si>
  <si>
    <t>Postdoctoral topics and partial results. Investigating possible applications</t>
  </si>
  <si>
    <t>Masa Rotunda Proiect PD Grant CNCS – UEFISCDI, project no PN-II-RU-PD-2012-3 -0515. | architecture – culture | models and methods | https://cultureandspace.wordpress.com/category/round-table/ | (coordonator, sef proiect, organizator)</t>
  </si>
  <si>
    <t>architecture – culture | models and methods</t>
  </si>
  <si>
    <t>Masa Rotunda Proiect PD Grant CNCS – UEFISCDI, project no PN-II-RU-PD-2012-3 -0515. | European Cultural Capitals – attitudes and decisions – architectures and spaces, between tradition and innovation | https://cultureandspace.wordpress.com/category/round-table/ | (coordonator, sef proiect, organizator)</t>
  </si>
  <si>
    <t xml:space="preserve">European Cultural Capitals – attitudes and decisions – architectures and spaces, between tradition and innovation </t>
  </si>
  <si>
    <t>Masa Rotunda Proiect PD Grant CNCS – UEFISCDI, project no PN-II-RU-PD-2012-3 -0515. | Cultural Space  - questions, possibilities, discussions. | https://cultureandspace.wordpress.com/category/round-table/ | (coordonator, sef proiect, organizator)</t>
  </si>
  <si>
    <t>Cultural Space  - questions, possibilities, discussions.</t>
  </si>
  <si>
    <t>Conferinta Internationala LUMEN: Transdisciplinarity and Communicative Action</t>
  </si>
  <si>
    <r>
      <t xml:space="preserve">Communicating Architecture – activities, actions, exercises, mission statements. </t>
    </r>
    <r>
      <rPr>
        <sz val="11"/>
        <color indexed="8"/>
        <rFont val="Calibri"/>
        <family val="2"/>
      </rPr>
      <t/>
    </r>
  </si>
  <si>
    <t>21-22, Noiembrie</t>
  </si>
  <si>
    <t xml:space="preserve">Unfolding Cultural Surfaces_Investigating (Museum) Architecture Tendencies. </t>
  </si>
  <si>
    <t>International Conference Symbol, Representation, Expression in the History of Culture CULTHIST ’14 Istanbul October 2014</t>
  </si>
  <si>
    <t>Urban and territorial space walls –architecture (symbolic) sequences., autor Mihaila M.</t>
  </si>
  <si>
    <t>Octombrie</t>
  </si>
  <si>
    <t xml:space="preserve">PERFORMART’2014 PERFORMING ARTS AND  PUBLIC SPACE, PERFORMATIVE ARTS CONFERENNCE FOR THEATRE, DANCE, OPERA, COSTUME DESIGN, STAGE DESIGN STUDIES , ISTANBUL DEC.2014 </t>
  </si>
  <si>
    <t>Behind the scenes: investigating dramatic substrate of architectural scenographies – short critical approach., autor: Mihaila M.</t>
  </si>
  <si>
    <t>Decembrie</t>
  </si>
  <si>
    <t>LUMEN From  Theory to Inquiry, Iasi, Romania, April 2014</t>
  </si>
  <si>
    <t>Museum side of the city – from the theory to inquiry, autor: Mihaila M.</t>
  </si>
  <si>
    <t>LUMEN From  Theory to Inquiry, Iasi, Romania, April 2015</t>
  </si>
  <si>
    <t>City architecture as cultural ingredient, autor: Mihaila M.</t>
  </si>
  <si>
    <t>Mihaila M., Bostenaru D.</t>
  </si>
  <si>
    <t>International Colloquium October 2014 University Babes Bolyai Cluj Romania: Women without borders: Tribute to Martha Bibescu</t>
  </si>
  <si>
    <t>Femei architect – mobilizare, globalizare, autori: Mihaila M., Bostenaru M.</t>
  </si>
  <si>
    <t>Conference Cladirea ca factor de depoluare urbana. Provocari ale conceptului de durabilitate., 28 November 2014, ASTR – AGIR, Bucharest, Organizers: ASTR and UAUIM.</t>
  </si>
  <si>
    <t>Undergraduate Educational Architecture as sustainable discourse. From individual to community space.</t>
  </si>
  <si>
    <t>28, Nov.</t>
  </si>
  <si>
    <t>Scientific Session “Scientific Session Architecture detail, between tradition and contemporaneity.”, Theme – Contemporary language of architecture expressed in detail | UAUIM, Sibiu 7-8th June 2014</t>
  </si>
  <si>
    <t>Contemporary features demarche _ from the architectural thought to the detail – LVFC Paris. F.Gehry’s architecture.</t>
  </si>
  <si>
    <t>7-8, Iunie</t>
  </si>
  <si>
    <t>Mihaila M., Mihailescu S.</t>
  </si>
  <si>
    <t>Scientific Session “Scientific Session Architecture detail, between tradition and contemporaneity.”, Theme – Contemporary language of architecture expressed in detail | UAUIM, Sibiu 7-8th June 2015</t>
  </si>
  <si>
    <t>From approach to detail: architecture and education. Projects and exercises, year of study 4-5-6th, Faculty of Architecture, UAUIM.</t>
  </si>
  <si>
    <t>Scientific Session with international participation “Research by Design” | UAUIM Bucharest, 15-16 May 2014</t>
  </si>
  <si>
    <t>Thinking urban reconnection – architecture, research by design | case study – Mayfair development.</t>
  </si>
  <si>
    <t>15-16, Mai</t>
  </si>
  <si>
    <t>Scientific Session with international participation “Research by Design” | UAUIM Bucharest, 15-16 May 2015</t>
  </si>
  <si>
    <t>House-housing – architecture design approach | 2 built case studies.</t>
  </si>
  <si>
    <t>International Conference URBAN-INCERC “ATUAC” INCD Bucharest  April 2013</t>
  </si>
  <si>
    <t>About possible architectural routes and lectures. Bucharest.</t>
  </si>
  <si>
    <t>Enache C., Mihaila M.</t>
  </si>
  <si>
    <t>Symposium “Space.Art.Architecture.” Apr.2013, RomExpo Bucharest, organizer UAUIM Bucharest,</t>
  </si>
  <si>
    <t>C25</t>
  </si>
  <si>
    <t>HQ ROMGAZ CLADIRE DE BIROURI  S+P 1000mp: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 2x15</t>
  </si>
  <si>
    <t>Proiect complex arhitectura+structuri speciale TAP PLOIESTI 1, Parc Industrial Ploiesti, Cladire S+P 1200 mp, arhitecturala anvelopanta+structura arhitecturala, concept architectural design + proiectant general, Str.Podul Inalt, Ploiesti (arh.Marina Mihaila &amp; arh.Cristian Banica  - birou Arhitectonik2000 Bucurest )</t>
  </si>
  <si>
    <t>2006-2007, 2009</t>
  </si>
  <si>
    <t>2005-2006</t>
  </si>
  <si>
    <t>2004-2006</t>
  </si>
  <si>
    <t>PROIECT REDESIGN ARHITECTURAL-STRUCTURAL, EXTINDERE SI SUPRAINALTARE, consolidare-subfundari,  structuri speciale - RESTAURANT S+P+1+M, 200mp, Bd.Ion Mihalache (arh.Marina Mihaila &amp; arh.Cristian Banica  - birou Arhitectonik2000 Bucurest ) 2x2x15</t>
  </si>
  <si>
    <t>Toyota Offices and Service - Redesign complex cladiri si conversie industriala in facilitati de birouri si service, S+P+1, 2000mp Bd.Expozitiei Bucuresti : Proiect concept architectural design, proiect complex arhitectura si specialitati. (arh.Marina Mihaila &amp; arh.Cristian Banica  - birou Arhitectonik2000 Bucurest )</t>
  </si>
  <si>
    <t>autorizat, edificat</t>
  </si>
  <si>
    <t>Proiect Polisano Medical center - Reddesign cladiri si conversie - centru medical, S+P+1, Bucuresti. Proiect concept architectural design, proiect complex arhitectura si specialitati. (arh.Marina Mihaila &amp; arh.Cristian Banica  - birou Arhitectonik2000 Bucurest )</t>
  </si>
  <si>
    <t>altele proiecte subproiectare, cu aport major in/de concept design arhitectural + structuri speciale de tip turn x 2 proiecte - 10x 3 proiecte 2S+P+14E Bucuresti x2, Pipera x1</t>
  </si>
  <si>
    <t>autor (3)</t>
  </si>
  <si>
    <t>2004-2007</t>
  </si>
  <si>
    <t xml:space="preserve">CASA POPA, S+P+2E+M, Str. Paul Greceanu, Bucuresti. Architectural concept, design, proiectare complexa specialitati, proiectant general + arhitectura-structuri speciale din lemn. (arh.Cristian Banica &amp; arh.Marina Mihaila  - birou Arhitectonik2000 Bucurest) </t>
  </si>
  <si>
    <t>1999-2001</t>
  </si>
  <si>
    <t>alte proiecte de arhitectura si inovatie design arhitectural si anvelope hi-tech facute in cadrul altor companii/ca angajat, minim 6 proiecte x min.2 pct.</t>
  </si>
  <si>
    <t>1998-2000</t>
  </si>
  <si>
    <t>alte proiecte concept arhitectura, proiectand general, arhitectura si specialitati, implementare, edificare etc. PROIECTE UNDISCLOSED ETC. sau neautorizate - in asteptare.</t>
  </si>
  <si>
    <t>2000-2019</t>
  </si>
  <si>
    <t>PROTOTIP Architectural Design pentru 3S Toyota Center Romania/Europa - proiect complex arhitectura Flagship Center - implementat + architectural design pentru 5 Flagship Stores &amp; 1 Flagship Exhibition. (arh.Cristian Banica &amp; arh.Marina Mihaila  - birou Arhitectonik2000 Bucurest) + amenajari flagship shw(s) 12 x (7.5x2)</t>
  </si>
  <si>
    <t>2006-2010</t>
  </si>
  <si>
    <t>PROTOTIP Architectural Design &amp; Architecture Book - proiect complex arhitectura Flagship Center FLANCO - implementat + architectural design pentru 8 Flagship Stores. (arh.Cristian Banica &amp; arh.Marina Mihaila  - birou Arhitectonik2000 Bucurest) 12 x (7.5x2)</t>
  </si>
  <si>
    <t>PROTOTIP Architectural Design &amp; Architecture Book - proiect complex arhitectura Flagship Center CREDISSON - implementat + architectural design pentru 8 Flagship Stores. (arh.Cristian Banica &amp; arh.Marina Mihaila  - birou Arhitectonik2000 Bucurest) 9 x 7.5 (15/2)</t>
  </si>
  <si>
    <t xml:space="preserve">CASA C,  S+P+1E+M 450 mp, str.Fagarasanu Bucharest. Architectural concept, design, proiectare complexa specialitati, proiectant general + arhitectura-structuri speciale lemn. (concept arhitectural: arh.Cristian Banica &amp; arh.Marina Mihaila, proiect:Arh.CBanica  - birou Arhitectonik2000 Bucurest) </t>
  </si>
  <si>
    <t>2009-2010</t>
  </si>
  <si>
    <t xml:space="preserve">CASA D, S+P+2E, Str.Rahova, Ploiesti. Architectural concept, design, proiectare complexa specialitati, proiectant general + integrare arhitectura cubista - rezervatie ZP. (arh.Cristian Banica &amp; arh.Marina Mihaila  - birou Arhitectonik2000 Bucurest) </t>
  </si>
  <si>
    <t>2002-2003</t>
  </si>
  <si>
    <t>Prototip si 2proiecte centru local energy point - benzinarie, Giurgiu, Pitesti</t>
  </si>
  <si>
    <t>2015-2017</t>
  </si>
  <si>
    <t xml:space="preserve">Design spatiu interior Flagship Store Lexus Romania, Sos.Pipera Voluntari (arh.Cristian Banica &amp; arh.Marina Mihaila  - birou Arhitectonik2000 Bucurest) </t>
  </si>
  <si>
    <t>2007-2008</t>
  </si>
  <si>
    <t xml:space="preserve">Design spatiu interior Flagship Store Toyota Romania, Sos.Pipera Voluntari (arh.Cristian Banica &amp; arh.Marina Mihaila  - birou Arhitectonik2000 Bucurest) </t>
  </si>
  <si>
    <t>2007-2009</t>
  </si>
  <si>
    <t>Project TZ  HQ – Interior Design – Bucharest | 150 sqm | office space interior design | design: 2011 (arh.Cristian Banica &amp; arh.Marina Mihaila  - birou Arhitectonik2000 Bucurest)</t>
  </si>
  <si>
    <t>Exhibition Movable Stand for UTI &amp; AIBO | international exhibition for security and travel Geneva | 2003 + Expozitii 2002, 2001 (arh.Cristian Banica &amp; arh.Marina Mihaila  - birou Arhitectonik2000 Bucurest) 3 x 7.5</t>
  </si>
  <si>
    <t>2001-2003</t>
  </si>
  <si>
    <t xml:space="preserve">Genesys – Interior Design Bucharest | 2000 sqm | office space interior design interior design &amp; facade | 2003 (arh.Cristian Banica &amp; arh.Marina Mihaila  - birou Arhitectonik2000 Bucurest) </t>
  </si>
  <si>
    <t xml:space="preserve">Starprint &amp; Starstorage – Interior Design Bucharest &amp; Front Desk furniture design | 1200 sqm | office space interior design interior design &amp; façade (arh.Cristian Banica &amp; arh.Marina Mihaila  - birou Arhitectonik2000 Bucurest) </t>
  </si>
  <si>
    <t>EUROPA TRADING - Proiect complex de arhitectura si proiectare complexa - oproiectant general, + Interior Design Bucharest</t>
  </si>
  <si>
    <t>alte proiecte standuri expozitionale, si amenajari interioare flagship stores+showrooms, 2001-2019: min 10x5</t>
  </si>
  <si>
    <t>2001-2019</t>
  </si>
  <si>
    <t>PUD Popa Nan Bucuresti</t>
  </si>
  <si>
    <t>avizat</t>
  </si>
  <si>
    <t>avizate</t>
  </si>
  <si>
    <t>2012-2013</t>
  </si>
  <si>
    <t>Studiu Oportunitate Aprobat PUZ str. Sondelor Ploiesti</t>
  </si>
  <si>
    <t>2006-2008</t>
  </si>
  <si>
    <t>PUD Calea Giulesti Bucuresti</t>
  </si>
  <si>
    <t>PUD Calea Floreasca-Sos.Pipera Bucuresti</t>
  </si>
  <si>
    <t>alte proiecte PUD urbanism -concept arhitectura, proiectant general, arhitectura si specialitati, implementare, edificare etc., locuinte private undisclosed/ sau in asteptare/autorizare x25 proiecte</t>
  </si>
  <si>
    <r>
      <t xml:space="preserve">COST TD1406 </t>
    </r>
    <r>
      <rPr>
        <i/>
        <sz val="11"/>
        <color indexed="8"/>
        <rFont val="Calibri"/>
        <family val="2"/>
      </rPr>
      <t>Innovation in Intelligent Management of Heritage Buildings (i2MHB)</t>
    </r>
  </si>
  <si>
    <t>Management Committee Member Romania COST TD1406 "Innovation in Intelligent Management of Heritage Buildings (i2MHB)"| http://www.cost.eu/COST_Actions/tdp/TD1406?management (Membru in Consiliul de Management al Actiunii COST TD1406 - proiect de cercetare si recomandare EU)  | Cooperare UAUIM - CSAC (alte rezultate pentru membri UAUIM: 4 STSM grants, 3 training schools grants)</t>
  </si>
  <si>
    <t>UAUIM, CSAC, EU, EC, COST - EUROPEAN COOPERATION IN SCIENCE &amp; TECHNOLOGY</t>
  </si>
  <si>
    <t>avizat, finalizat</t>
  </si>
  <si>
    <t>autor, aderare prin proiect postdoctoral director proiect MMihaila</t>
  </si>
  <si>
    <t>2014-2019</t>
  </si>
  <si>
    <t>Project Reference:  2017-1-RO01-KA203-037314</t>
  </si>
  <si>
    <t>I15</t>
  </si>
  <si>
    <t>DENUMIRE CRITERIU</t>
  </si>
  <si>
    <t>CRITERIU</t>
  </si>
  <si>
    <t>STANDARD PENTRU PROFESOR UNIVERSITAR</t>
  </si>
  <si>
    <t>STANDARD PENTRU CONFERENTIAR UNIVERSITAR</t>
  </si>
  <si>
    <t>C1</t>
  </si>
  <si>
    <t>C2</t>
  </si>
  <si>
    <t>C3</t>
  </si>
  <si>
    <t>C4</t>
  </si>
  <si>
    <t>suma punctajului pentru indicatorii I12-I17</t>
  </si>
</sst>
</file>

<file path=xl/styles.xml><?xml version="1.0" encoding="utf-8"?>
<styleSheet xmlns="http://schemas.openxmlformats.org/spreadsheetml/2006/main">
  <numFmts count="3">
    <numFmt numFmtId="164" formatCode="#,##0.00\ _l_e_i"/>
    <numFmt numFmtId="165" formatCode="0.0"/>
    <numFmt numFmtId="166" formatCode="#,##0.0"/>
  </numFmts>
  <fonts count="37">
    <font>
      <sz val="11"/>
      <color theme="1"/>
      <name val="Calibri"/>
      <family val="2"/>
      <scheme val="minor"/>
    </font>
    <font>
      <sz val="11"/>
      <color indexed="8"/>
      <name val="Calibri"/>
      <family val="2"/>
    </font>
    <font>
      <sz val="11"/>
      <color indexed="8"/>
      <name val="Calibri"/>
      <family val="2"/>
      <charset val="238"/>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indexed="8"/>
      <name val="Calibri"/>
      <family val="2"/>
    </font>
    <font>
      <sz val="11"/>
      <color indexed="10"/>
      <name val="Calibri"/>
      <family val="2"/>
    </font>
    <font>
      <sz val="11"/>
      <color indexed="8"/>
      <name val="Calibri"/>
      <family val="2"/>
      <charset val="238"/>
    </font>
    <font>
      <b/>
      <sz val="12"/>
      <color indexed="8"/>
      <name val="Calibri"/>
      <family val="2"/>
    </font>
    <font>
      <b/>
      <sz val="12"/>
      <color indexed="8"/>
      <name val="Calibri"/>
      <family val="2"/>
      <charset val="238"/>
    </font>
    <font>
      <sz val="10"/>
      <color indexed="8"/>
      <name val="Calibri"/>
      <family val="2"/>
      <charset val="238"/>
    </font>
    <font>
      <sz val="12"/>
      <color indexed="8"/>
      <name val="Calibri"/>
      <family val="2"/>
      <charset val="238"/>
    </font>
    <font>
      <i/>
      <sz val="11"/>
      <name val="Calibri"/>
      <family val="2"/>
    </font>
    <font>
      <sz val="10"/>
      <color indexed="8"/>
      <name val="Segoe UI"/>
      <family val="2"/>
    </font>
    <font>
      <sz val="11"/>
      <color indexed="10"/>
      <name val="Arial"/>
      <family val="2"/>
    </font>
    <font>
      <sz val="9"/>
      <color indexed="8"/>
      <name val="Calibri"/>
      <family val="2"/>
    </font>
    <font>
      <i/>
      <sz val="9"/>
      <color indexed="8"/>
      <name val="Calibri"/>
      <family val="2"/>
    </font>
    <font>
      <sz val="9"/>
      <name val="Calibri"/>
      <family val="2"/>
    </font>
    <font>
      <i/>
      <sz val="11"/>
      <color indexed="8"/>
      <name val="Calibri"/>
      <family val="2"/>
    </font>
    <font>
      <i/>
      <sz val="9"/>
      <name val="Calibri"/>
      <family val="2"/>
    </font>
    <font>
      <i/>
      <sz val="9"/>
      <color indexed="63"/>
      <name val="Calibri"/>
      <family val="2"/>
    </font>
    <font>
      <b/>
      <sz val="11"/>
      <name val="Calibri"/>
      <family val="2"/>
    </font>
    <font>
      <sz val="11"/>
      <color indexed="10"/>
      <name val="Calibri"/>
      <family val="2"/>
      <charset val="238"/>
    </font>
    <font>
      <sz val="11"/>
      <color indexed="48"/>
      <name val="Calibri"/>
      <family val="2"/>
    </font>
  </fonts>
  <fills count="9">
    <fill>
      <patternFill patternType="none"/>
    </fill>
    <fill>
      <patternFill patternType="gray125"/>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57"/>
        <bgColor indexed="64"/>
      </patternFill>
    </fill>
  </fills>
  <borders count="5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5"/>
      </left>
      <right style="thin">
        <color indexed="55"/>
      </right>
      <top style="thin">
        <color indexed="55"/>
      </top>
      <bottom style="thin">
        <color indexed="55"/>
      </bottom>
      <diagonal/>
    </border>
    <border>
      <left style="thin">
        <color indexed="64"/>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right/>
      <top/>
      <bottom style="thin">
        <color indexed="8"/>
      </bottom>
      <diagonal/>
    </border>
    <border>
      <left style="thin">
        <color indexed="8"/>
      </left>
      <right style="thin">
        <color indexed="8"/>
      </right>
      <top/>
      <bottom style="thin">
        <color indexed="64"/>
      </bottom>
      <diagonal/>
    </border>
    <border>
      <left/>
      <right style="thin">
        <color indexed="64"/>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683">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4"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7" xfId="0" applyFont="1" applyBorder="1"/>
    <xf numFmtId="0" fontId="0" fillId="0" borderId="8"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9"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4" xfId="0" applyBorder="1" applyAlignment="1">
      <alignment vertical="top" wrapText="1"/>
    </xf>
    <xf numFmtId="0" fontId="0" fillId="0" borderId="8" xfId="0" applyBorder="1" applyAlignment="1">
      <alignment vertical="top" wrapText="1"/>
    </xf>
    <xf numFmtId="0" fontId="0" fillId="0" borderId="1" xfId="0" applyBorder="1" applyAlignment="1">
      <alignment horizontal="center" vertical="top" wrapText="1"/>
    </xf>
    <xf numFmtId="0" fontId="0" fillId="0" borderId="4" xfId="0" applyBorder="1" applyAlignment="1">
      <alignment horizontal="center" vertical="top" wrapText="1"/>
    </xf>
    <xf numFmtId="0" fontId="0" fillId="0" borderId="10" xfId="0" applyBorder="1" applyAlignment="1">
      <alignment horizontal="center" vertical="top" wrapText="1"/>
    </xf>
    <xf numFmtId="0" fontId="0" fillId="0" borderId="8" xfId="0" applyBorder="1" applyAlignment="1">
      <alignment horizontal="center" vertical="top" wrapText="1"/>
    </xf>
    <xf numFmtId="0" fontId="0" fillId="0" borderId="11" xfId="0" applyBorder="1" applyAlignment="1">
      <alignment vertical="top" wrapText="1"/>
    </xf>
    <xf numFmtId="0" fontId="0" fillId="0" borderId="11" xfId="0" applyBorder="1" applyAlignment="1">
      <alignment horizontal="center" vertical="top" wrapText="1"/>
    </xf>
    <xf numFmtId="0" fontId="0" fillId="0" borderId="11" xfId="0" applyBorder="1" applyAlignment="1">
      <alignment horizontal="center" vertical="top"/>
    </xf>
    <xf numFmtId="0" fontId="3" fillId="0" borderId="12" xfId="0" applyFont="1" applyBorder="1" applyAlignment="1">
      <alignment vertical="top" wrapText="1"/>
    </xf>
    <xf numFmtId="0" fontId="3" fillId="0" borderId="8"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8" xfId="0" applyFont="1" applyBorder="1" applyAlignment="1">
      <alignment horizontal="center" vertical="top" wrapText="1"/>
    </xf>
    <xf numFmtId="0" fontId="3" fillId="0" borderId="1" xfId="0" applyFont="1" applyBorder="1" applyAlignment="1">
      <alignment horizontal="center" vertical="top" wrapText="1"/>
    </xf>
    <xf numFmtId="0" fontId="3" fillId="0" borderId="4" xfId="0" applyFont="1" applyBorder="1" applyAlignment="1">
      <alignment horizontal="center" vertical="top" wrapText="1"/>
    </xf>
    <xf numFmtId="0" fontId="3" fillId="0" borderId="10" xfId="0" applyFont="1" applyBorder="1" applyAlignment="1">
      <alignment horizontal="center" vertical="top" wrapText="1"/>
    </xf>
    <xf numFmtId="0" fontId="3" fillId="0" borderId="2" xfId="0" applyFont="1" applyBorder="1" applyAlignment="1">
      <alignment horizontal="center" vertical="top" wrapText="1"/>
    </xf>
    <xf numFmtId="0" fontId="3" fillId="0" borderId="13" xfId="0" applyFont="1" applyBorder="1" applyAlignment="1">
      <alignment horizontal="center" vertical="top" wrapText="1"/>
    </xf>
    <xf numFmtId="0" fontId="3" fillId="0" borderId="14" xfId="0" applyFont="1" applyBorder="1" applyAlignment="1">
      <alignment horizontal="left" vertical="top" wrapText="1"/>
    </xf>
    <xf numFmtId="0" fontId="3" fillId="0" borderId="13" xfId="0" applyFont="1" applyBorder="1" applyAlignment="1">
      <alignment horizontal="left" vertical="top" wrapText="1"/>
    </xf>
    <xf numFmtId="0" fontId="8" fillId="0" borderId="13"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2" xfId="0" applyFont="1" applyBorder="1" applyAlignment="1">
      <alignment horizontal="left" vertical="top" wrapText="1"/>
    </xf>
    <xf numFmtId="0" fontId="3" fillId="0" borderId="17" xfId="0" applyFont="1" applyBorder="1" applyAlignment="1">
      <alignment horizontal="left" vertical="top" wrapText="1"/>
    </xf>
    <xf numFmtId="0" fontId="0" fillId="0" borderId="3" xfId="0" applyBorder="1" applyAlignment="1">
      <alignment horizontal="center"/>
    </xf>
    <xf numFmtId="0" fontId="0" fillId="0" borderId="18" xfId="0" applyBorder="1" applyAlignment="1">
      <alignment horizontal="center"/>
    </xf>
    <xf numFmtId="0" fontId="0" fillId="0" borderId="18" xfId="0" applyBorder="1"/>
    <xf numFmtId="165" fontId="0" fillId="0" borderId="19"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8" xfId="0" applyNumberFormat="1" applyFont="1" applyBorder="1" applyAlignment="1">
      <alignment horizontal="center"/>
    </xf>
    <xf numFmtId="0" fontId="14" fillId="0" borderId="20" xfId="0" applyNumberFormat="1" applyFont="1" applyBorder="1" applyAlignment="1" applyProtection="1">
      <alignment horizontal="center" vertical="center" wrapText="1"/>
      <protection locked="0"/>
    </xf>
    <xf numFmtId="49" fontId="14" fillId="0" borderId="21" xfId="0" applyNumberFormat="1" applyFont="1" applyBorder="1" applyAlignment="1" applyProtection="1">
      <alignment horizontal="left" vertical="center" wrapText="1"/>
      <protection locked="0"/>
    </xf>
    <xf numFmtId="49" fontId="14" fillId="0" borderId="21" xfId="0" applyNumberFormat="1" applyFont="1" applyBorder="1" applyAlignment="1" applyProtection="1">
      <alignment horizontal="center" vertical="center" wrapText="1"/>
      <protection locked="0"/>
    </xf>
    <xf numFmtId="1" fontId="14" fillId="0" borderId="21" xfId="0" applyNumberFormat="1" applyFont="1" applyBorder="1" applyAlignment="1" applyProtection="1">
      <alignment horizontal="center" vertical="center" wrapText="1"/>
      <protection locked="0"/>
    </xf>
    <xf numFmtId="0" fontId="14" fillId="0" borderId="5"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left" vertical="center" wrapText="1"/>
      <protection locked="0"/>
    </xf>
    <xf numFmtId="0" fontId="14" fillId="0" borderId="7" xfId="0"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22" xfId="0" applyNumberFormat="1" applyFont="1" applyBorder="1" applyAlignment="1" applyProtection="1">
      <alignment horizontal="center" vertical="center" wrapText="1"/>
      <protection locked="0"/>
    </xf>
    <xf numFmtId="0" fontId="20" fillId="0" borderId="0" xfId="0" applyFont="1"/>
    <xf numFmtId="0" fontId="14" fillId="0" borderId="23" xfId="0" applyNumberFormat="1" applyFont="1" applyBorder="1" applyAlignment="1" applyProtection="1">
      <alignment horizontal="center" vertical="center" wrapText="1"/>
      <protection locked="0"/>
    </xf>
    <xf numFmtId="0" fontId="17" fillId="0" borderId="24" xfId="0" applyFont="1" applyBorder="1"/>
    <xf numFmtId="165" fontId="17" fillId="0" borderId="25" xfId="0" applyNumberFormat="1" applyFont="1" applyBorder="1" applyAlignment="1">
      <alignment horizontal="center"/>
    </xf>
    <xf numFmtId="0" fontId="3" fillId="0" borderId="5" xfId="0" applyNumberFormat="1" applyFont="1" applyBorder="1" applyAlignment="1" applyProtection="1">
      <alignment horizontal="center" vertical="center" wrapText="1"/>
      <protection locked="0"/>
    </xf>
    <xf numFmtId="0" fontId="3" fillId="0" borderId="19" xfId="0" applyFont="1" applyBorder="1" applyAlignment="1">
      <alignment horizontal="center" vertical="center" wrapText="1"/>
    </xf>
    <xf numFmtId="0" fontId="3" fillId="0" borderId="6"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23"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0" fontId="3" fillId="0" borderId="7" xfId="0" applyFont="1" applyBorder="1" applyAlignment="1">
      <alignment horizontal="center" vertical="center" wrapText="1"/>
    </xf>
    <xf numFmtId="1" fontId="3" fillId="0" borderId="7"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49" fontId="14" fillId="0" borderId="19"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5" xfId="0" quotePrefix="1" applyNumberFormat="1" applyFont="1" applyBorder="1" applyAlignment="1" applyProtection="1">
      <alignment horizontal="center"/>
      <protection hidden="1"/>
    </xf>
    <xf numFmtId="49" fontId="14" fillId="0" borderId="21" xfId="0" applyNumberFormat="1" applyFont="1" applyBorder="1" applyAlignment="1">
      <alignment horizontal="center" vertical="center" wrapText="1"/>
    </xf>
    <xf numFmtId="1" fontId="14" fillId="0" borderId="21" xfId="0" applyNumberFormat="1" applyFont="1" applyBorder="1" applyAlignment="1">
      <alignment horizontal="center" vertical="center" wrapText="1"/>
    </xf>
    <xf numFmtId="49" fontId="14" fillId="0" borderId="5"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23" xfId="0" applyNumberFormat="1" applyFont="1" applyBorder="1" applyAlignment="1" applyProtection="1">
      <alignment horizontal="center" vertical="center" wrapText="1"/>
      <protection locked="0"/>
    </xf>
    <xf numFmtId="49" fontId="14" fillId="0" borderId="7" xfId="0" applyNumberFormat="1" applyFont="1" applyBorder="1" applyAlignment="1" applyProtection="1">
      <alignment horizontal="center" vertical="center" wrapText="1"/>
      <protection locked="0"/>
    </xf>
    <xf numFmtId="0" fontId="14" fillId="0" borderId="7"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6" xfId="0" applyFont="1" applyBorder="1" applyAlignment="1">
      <alignment horizontal="center" vertical="center" wrapText="1"/>
    </xf>
    <xf numFmtId="0" fontId="14" fillId="0" borderId="27" xfId="0" applyFont="1" applyBorder="1" applyAlignment="1">
      <alignment horizontal="center" vertical="center" wrapText="1"/>
    </xf>
    <xf numFmtId="1" fontId="14" fillId="0" borderId="27" xfId="0" applyNumberFormat="1" applyFont="1" applyBorder="1" applyAlignment="1">
      <alignment horizontal="center" vertical="center" wrapText="1"/>
    </xf>
    <xf numFmtId="0" fontId="14" fillId="0" borderId="28" xfId="0" applyFont="1" applyBorder="1" applyAlignment="1" applyProtection="1">
      <alignment horizontal="center" vertical="center" wrapText="1"/>
      <protection hidden="1"/>
    </xf>
    <xf numFmtId="0" fontId="6" fillId="0" borderId="24" xfId="0" applyFont="1" applyBorder="1"/>
    <xf numFmtId="165" fontId="6" fillId="0" borderId="25" xfId="0" applyNumberFormat="1" applyFont="1" applyBorder="1" applyAlignment="1">
      <alignment horizontal="center"/>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6" xfId="0" applyFont="1" applyBorder="1" applyAlignment="1">
      <alignment horizontal="center" vertical="center" wrapText="1"/>
    </xf>
    <xf numFmtId="49" fontId="14" fillId="0" borderId="6"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6" xfId="0" applyNumberFormat="1" applyFont="1" applyBorder="1" applyAlignment="1" applyProtection="1">
      <alignment horizontal="center" vertical="center" wrapText="1"/>
      <protection locked="0"/>
    </xf>
    <xf numFmtId="0" fontId="14" fillId="0" borderId="23" xfId="0" applyNumberFormat="1" applyFont="1" applyFill="1" applyBorder="1" applyAlignment="1" applyProtection="1">
      <alignment horizontal="center" vertical="center" wrapText="1"/>
      <protection locked="0"/>
    </xf>
    <xf numFmtId="0" fontId="14" fillId="0" borderId="7" xfId="0" applyFont="1" applyBorder="1"/>
    <xf numFmtId="0" fontId="14" fillId="0" borderId="7" xfId="0" applyFont="1" applyBorder="1" applyAlignment="1">
      <alignment horizontal="center"/>
    </xf>
    <xf numFmtId="2" fontId="14" fillId="0" borderId="29" xfId="0" applyNumberFormat="1" applyFont="1" applyBorder="1" applyAlignment="1" applyProtection="1">
      <alignment horizontal="center" vertical="center" wrapText="1"/>
      <protection hidden="1"/>
    </xf>
    <xf numFmtId="0" fontId="0" fillId="0" borderId="0" xfId="0" applyBorder="1" applyAlignment="1">
      <alignment horizontal="center"/>
    </xf>
    <xf numFmtId="2" fontId="10" fillId="0" borderId="25" xfId="0" applyNumberFormat="1" applyFont="1" applyBorder="1"/>
    <xf numFmtId="0" fontId="5" fillId="0" borderId="0" xfId="0" applyFont="1" applyBorder="1" applyAlignment="1">
      <alignment horizontal="center"/>
    </xf>
    <xf numFmtId="1" fontId="14" fillId="0" borderId="20" xfId="0" applyNumberFormat="1" applyFont="1" applyBorder="1" applyAlignment="1" applyProtection="1">
      <alignment horizontal="center" vertical="center" wrapText="1"/>
      <protection locked="0"/>
    </xf>
    <xf numFmtId="1" fontId="14" fillId="0" borderId="5" xfId="0" applyNumberFormat="1" applyFont="1" applyBorder="1" applyAlignment="1" applyProtection="1">
      <alignment horizontal="center" vertical="center" wrapText="1"/>
      <protection locked="0"/>
    </xf>
    <xf numFmtId="1" fontId="14" fillId="0" borderId="30" xfId="0" applyNumberFormat="1" applyFont="1" applyBorder="1" applyAlignment="1" applyProtection="1">
      <alignment horizontal="center" vertical="center" wrapText="1"/>
      <protection locked="0"/>
    </xf>
    <xf numFmtId="49" fontId="14" fillId="0" borderId="30" xfId="0" applyNumberFormat="1" applyFont="1" applyBorder="1" applyAlignment="1" applyProtection="1">
      <alignment horizontal="center" vertical="center" wrapText="1"/>
      <protection locked="0"/>
    </xf>
    <xf numFmtId="0" fontId="14" fillId="0" borderId="31" xfId="0" applyNumberFormat="1" applyFont="1" applyBorder="1" applyAlignment="1">
      <alignment horizontal="center" vertical="center" wrapText="1"/>
    </xf>
    <xf numFmtId="49" fontId="14" fillId="0" borderId="21" xfId="0" applyNumberFormat="1" applyFont="1" applyBorder="1" applyAlignment="1">
      <alignment horizontal="left" vertical="center" wrapText="1"/>
    </xf>
    <xf numFmtId="1" fontId="14" fillId="0" borderId="32"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7"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10" fillId="0" borderId="0" xfId="0" applyFont="1" applyAlignment="1" applyProtection="1">
      <alignment vertical="center" wrapText="1"/>
      <protection hidden="1"/>
    </xf>
    <xf numFmtId="0" fontId="14" fillId="0" borderId="20" xfId="0" applyNumberFormat="1" applyFont="1" applyBorder="1" applyAlignment="1">
      <alignment horizontal="center" vertical="center" wrapText="1"/>
    </xf>
    <xf numFmtId="49" fontId="14" fillId="0" borderId="6" xfId="0" applyNumberFormat="1" applyFont="1" applyBorder="1" applyAlignment="1" applyProtection="1">
      <alignment horizontal="center" vertical="center" wrapText="1"/>
      <protection locked="0"/>
    </xf>
    <xf numFmtId="0" fontId="20" fillId="0" borderId="2" xfId="0" applyFont="1" applyBorder="1"/>
    <xf numFmtId="0" fontId="20" fillId="0" borderId="7" xfId="0" applyFont="1" applyBorder="1"/>
    <xf numFmtId="0" fontId="14" fillId="0" borderId="33"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1" fontId="8" fillId="0" borderId="27" xfId="0" applyNumberFormat="1" applyFont="1" applyBorder="1" applyAlignment="1">
      <alignment horizontal="center" vertical="center" wrapText="1"/>
    </xf>
    <xf numFmtId="0" fontId="8" fillId="0" borderId="28"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35"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23" xfId="0" applyFont="1" applyBorder="1" applyAlignment="1">
      <alignment horizontal="center" vertical="center" wrapText="1"/>
    </xf>
    <xf numFmtId="16" fontId="3" fillId="0" borderId="7" xfId="0" applyNumberFormat="1" applyFont="1" applyBorder="1" applyAlignment="1">
      <alignment horizontal="center" vertical="center" wrapText="1"/>
    </xf>
    <xf numFmtId="16" fontId="3" fillId="0" borderId="36" xfId="0" applyNumberFormat="1" applyFont="1" applyBorder="1" applyAlignment="1">
      <alignment horizontal="center" vertical="center" wrapText="1"/>
    </xf>
    <xf numFmtId="2" fontId="6" fillId="0" borderId="37"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Font="1" applyBorder="1" applyAlignment="1">
      <alignment horizontal="center" wrapText="1"/>
    </xf>
    <xf numFmtId="16" fontId="3" fillId="0" borderId="2" xfId="0" quotePrefix="1" applyNumberFormat="1" applyFont="1" applyBorder="1" applyAlignment="1">
      <alignment horizontal="center" vertical="center" wrapText="1"/>
    </xf>
    <xf numFmtId="0" fontId="8" fillId="0" borderId="7"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7" xfId="0" quotePrefix="1" applyFont="1" applyBorder="1" applyAlignment="1">
      <alignment horizontal="center" vertical="center" wrapText="1"/>
    </xf>
    <xf numFmtId="0" fontId="0" fillId="0" borderId="0" xfId="0" applyFont="1" applyFill="1" applyBorder="1" applyAlignment="1">
      <alignment wrapText="1"/>
    </xf>
    <xf numFmtId="0" fontId="11" fillId="0" borderId="26" xfId="0" applyFont="1" applyBorder="1" applyAlignment="1" applyProtection="1">
      <alignment horizontal="center" vertical="center" wrapText="1"/>
      <protection hidden="1"/>
    </xf>
    <xf numFmtId="0" fontId="11" fillId="0" borderId="27" xfId="0" applyFont="1" applyBorder="1" applyAlignment="1" applyProtection="1">
      <alignment horizontal="center" vertical="center"/>
      <protection hidden="1"/>
    </xf>
    <xf numFmtId="0" fontId="11" fillId="0" borderId="27" xfId="0" applyFont="1" applyBorder="1" applyAlignment="1" applyProtection="1">
      <alignment horizontal="center" vertical="center" wrapText="1"/>
      <protection hidden="1"/>
    </xf>
    <xf numFmtId="0" fontId="3" fillId="0" borderId="27" xfId="0" applyFont="1" applyBorder="1" applyAlignment="1" applyProtection="1">
      <alignment horizontal="center" vertical="center" wrapText="1"/>
      <protection hidden="1"/>
    </xf>
    <xf numFmtId="0" fontId="3" fillId="0" borderId="6" xfId="0" applyFont="1" applyBorder="1" applyAlignment="1">
      <alignment horizontal="center"/>
    </xf>
    <xf numFmtId="0" fontId="0" fillId="0" borderId="6" xfId="0" applyFont="1" applyBorder="1" applyAlignment="1">
      <alignment horizontal="center" vertical="center" wrapText="1"/>
    </xf>
    <xf numFmtId="0" fontId="3" fillId="0" borderId="27" xfId="0" applyFont="1" applyBorder="1" applyAlignment="1">
      <alignment horizontal="center" vertical="center"/>
    </xf>
    <xf numFmtId="0" fontId="3" fillId="0" borderId="28" xfId="0" applyFont="1" applyFill="1" applyBorder="1" applyAlignment="1">
      <alignment horizontal="center" vertical="center" wrapText="1"/>
    </xf>
    <xf numFmtId="0" fontId="14" fillId="0" borderId="21" xfId="0" applyFont="1" applyBorder="1" applyAlignment="1" applyProtection="1">
      <alignment horizontal="center" vertical="center" wrapText="1"/>
      <protection locked="0"/>
    </xf>
    <xf numFmtId="0" fontId="14" fillId="0" borderId="21" xfId="0" applyFont="1" applyBorder="1" applyAlignment="1">
      <alignment horizontal="center" vertical="center"/>
    </xf>
    <xf numFmtId="0" fontId="14" fillId="0" borderId="6" xfId="0" applyNumberFormat="1" applyFont="1" applyBorder="1" applyAlignment="1">
      <alignment horizontal="center" vertical="center" wrapText="1"/>
    </xf>
    <xf numFmtId="0" fontId="14" fillId="0" borderId="23"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5"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7" xfId="0" applyFont="1" applyFill="1" applyBorder="1" applyAlignment="1">
      <alignment horizontal="left" vertical="center" wrapText="1"/>
    </xf>
    <xf numFmtId="0" fontId="8" fillId="0" borderId="7" xfId="0" applyFont="1" applyFill="1" applyBorder="1" applyAlignment="1">
      <alignment horizontal="center" vertical="center" wrapText="1"/>
    </xf>
    <xf numFmtId="0" fontId="0" fillId="0" borderId="0" xfId="0" applyFont="1" applyBorder="1"/>
    <xf numFmtId="0" fontId="8" fillId="0" borderId="23" xfId="0" applyFont="1" applyBorder="1" applyAlignment="1">
      <alignment horizontal="center"/>
    </xf>
    <xf numFmtId="0" fontId="0"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20" xfId="0" applyFont="1" applyBorder="1" applyAlignment="1">
      <alignment horizontal="center"/>
    </xf>
    <xf numFmtId="0" fontId="3" fillId="0" borderId="21" xfId="0" applyFont="1" applyBorder="1" applyAlignment="1"/>
    <xf numFmtId="0" fontId="3" fillId="0" borderId="29" xfId="0" applyFont="1" applyBorder="1" applyAlignment="1"/>
    <xf numFmtId="0" fontId="3" fillId="0" borderId="23" xfId="0" applyFont="1" applyBorder="1" applyAlignment="1">
      <alignment horizontal="center"/>
    </xf>
    <xf numFmtId="0" fontId="3" fillId="0" borderId="5" xfId="0" applyFont="1" applyBorder="1" applyAlignment="1">
      <alignment horizontal="center" vertical="center" wrapText="1"/>
    </xf>
    <xf numFmtId="0" fontId="3" fillId="0" borderId="19" xfId="0" quotePrefix="1" applyFont="1" applyBorder="1" applyAlignment="1">
      <alignment horizontal="center"/>
    </xf>
    <xf numFmtId="0" fontId="3" fillId="0" borderId="2" xfId="0" applyFont="1" applyBorder="1" applyAlignment="1">
      <alignment horizontal="left"/>
    </xf>
    <xf numFmtId="0" fontId="3" fillId="0" borderId="38" xfId="0" applyFont="1" applyBorder="1" applyAlignment="1">
      <alignment horizontal="center" vertical="center" wrapText="1"/>
    </xf>
    <xf numFmtId="0" fontId="3" fillId="0" borderId="7"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19" xfId="0" applyFill="1" applyBorder="1" applyAlignment="1">
      <alignment horizontal="center"/>
    </xf>
    <xf numFmtId="0" fontId="0" fillId="0" borderId="19" xfId="0" applyBorder="1"/>
    <xf numFmtId="0" fontId="0" fillId="0" borderId="0" xfId="0" applyAlignment="1">
      <alignment vertical="top" wrapText="1"/>
    </xf>
    <xf numFmtId="0" fontId="0" fillId="0" borderId="2" xfId="0" applyFont="1" applyBorder="1" applyAlignment="1">
      <alignment wrapText="1"/>
    </xf>
    <xf numFmtId="0" fontId="0" fillId="0" borderId="7" xfId="0" applyFont="1" applyBorder="1" applyAlignment="1">
      <alignment wrapText="1"/>
    </xf>
    <xf numFmtId="165" fontId="6" fillId="0" borderId="25" xfId="0" applyNumberFormat="1" applyFont="1" applyBorder="1" applyAlignment="1">
      <alignment horizontal="center" vertical="center" wrapText="1"/>
    </xf>
    <xf numFmtId="0" fontId="6" fillId="0" borderId="39" xfId="0" applyFont="1" applyBorder="1" applyAlignment="1">
      <alignment horizontal="center"/>
    </xf>
    <xf numFmtId="0" fontId="0" fillId="0" borderId="0" xfId="0" applyFill="1" applyBorder="1" applyAlignment="1">
      <alignment horizontal="center"/>
    </xf>
    <xf numFmtId="165" fontId="10" fillId="0" borderId="25"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20" xfId="0" applyFont="1" applyBorder="1" applyAlignment="1">
      <alignment horizontal="center" vertical="center" wrapText="1"/>
    </xf>
    <xf numFmtId="0" fontId="3" fillId="0" borderId="7" xfId="0" applyFont="1" applyBorder="1" applyAlignment="1">
      <alignment horizontal="left" vertical="center" wrapText="1"/>
    </xf>
    <xf numFmtId="0" fontId="3" fillId="0" borderId="7" xfId="0" applyNumberFormat="1" applyFont="1" applyBorder="1" applyAlignment="1">
      <alignment wrapText="1"/>
    </xf>
    <xf numFmtId="0" fontId="14" fillId="0" borderId="40"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0" xfId="0" applyFont="1" applyBorder="1" applyAlignment="1">
      <alignment wrapText="1"/>
    </xf>
    <xf numFmtId="0" fontId="17" fillId="0" borderId="0" xfId="0" applyFont="1"/>
    <xf numFmtId="0" fontId="20" fillId="0" borderId="20" xfId="0" applyFont="1" applyBorder="1" applyAlignment="1">
      <alignment horizontal="center"/>
    </xf>
    <xf numFmtId="0" fontId="20" fillId="0" borderId="6" xfId="0" applyFont="1" applyBorder="1" applyAlignment="1">
      <alignment horizontal="center"/>
    </xf>
    <xf numFmtId="0" fontId="14" fillId="0" borderId="2" xfId="0" applyFont="1" applyBorder="1" applyAlignment="1">
      <alignment horizontal="left" vertical="center" wrapText="1"/>
    </xf>
    <xf numFmtId="0" fontId="20" fillId="0" borderId="23" xfId="0" applyFont="1" applyBorder="1" applyAlignment="1">
      <alignment horizontal="center"/>
    </xf>
    <xf numFmtId="0" fontId="14" fillId="0" borderId="7"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17" fillId="0" borderId="37" xfId="0" applyFont="1" applyFill="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14" fillId="0" borderId="21" xfId="0" applyFont="1" applyBorder="1" applyAlignment="1">
      <alignment horizontal="left" vertical="center" wrapText="1"/>
    </xf>
    <xf numFmtId="0" fontId="14" fillId="0" borderId="23" xfId="0" applyFont="1" applyBorder="1" applyAlignment="1">
      <alignment horizontal="center" vertical="center" wrapText="1"/>
    </xf>
    <xf numFmtId="0" fontId="14" fillId="0" borderId="7" xfId="0" applyFont="1" applyBorder="1" applyAlignment="1">
      <alignment horizontal="left" vertical="center" wrapText="1"/>
    </xf>
    <xf numFmtId="165" fontId="14" fillId="0" borderId="25" xfId="0" applyNumberFormat="1" applyFont="1" applyBorder="1" applyAlignment="1">
      <alignment horizontal="center"/>
    </xf>
    <xf numFmtId="166" fontId="17" fillId="0" borderId="25" xfId="0" applyNumberFormat="1" applyFont="1" applyBorder="1" applyAlignment="1">
      <alignment horizontal="center"/>
    </xf>
    <xf numFmtId="49" fontId="0" fillId="0" borderId="0" xfId="0" applyNumberFormat="1"/>
    <xf numFmtId="0" fontId="19" fillId="0" borderId="0" xfId="0" applyFont="1"/>
    <xf numFmtId="0" fontId="20" fillId="0" borderId="20" xfId="0" applyFont="1" applyBorder="1" applyAlignment="1">
      <alignment horizontal="center" vertical="center"/>
    </xf>
    <xf numFmtId="0" fontId="20" fillId="0" borderId="6" xfId="0" applyFont="1" applyBorder="1" applyAlignment="1">
      <alignment horizontal="center" vertical="center"/>
    </xf>
    <xf numFmtId="0" fontId="20" fillId="0" borderId="0" xfId="0" applyFont="1" applyBorder="1" applyAlignment="1">
      <alignment horizontal="left" vertical="center" wrapText="1"/>
    </xf>
    <xf numFmtId="165" fontId="17" fillId="0" borderId="25" xfId="0" applyNumberFormat="1" applyFont="1" applyBorder="1" applyAlignment="1">
      <alignment horizontal="center" vertical="center" wrapText="1"/>
    </xf>
    <xf numFmtId="2" fontId="3" fillId="0" borderId="35"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35" xfId="0" applyNumberFormat="1" applyFont="1" applyBorder="1" applyAlignment="1" applyProtection="1">
      <alignment horizontal="center" vertical="center"/>
      <protection hidden="1"/>
    </xf>
    <xf numFmtId="2" fontId="3" fillId="0" borderId="37" xfId="0" applyNumberFormat="1" applyFont="1" applyBorder="1" applyAlignment="1" applyProtection="1">
      <alignment horizontal="center" vertical="center"/>
      <protection hidden="1"/>
    </xf>
    <xf numFmtId="2" fontId="3" fillId="0" borderId="29" xfId="0" applyNumberFormat="1" applyFont="1" applyBorder="1" applyAlignment="1" applyProtection="1">
      <alignment horizontal="center" vertical="center" wrapText="1"/>
      <protection hidden="1"/>
    </xf>
    <xf numFmtId="2" fontId="3" fillId="0" borderId="35"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35" xfId="0" applyNumberFormat="1" applyFont="1" applyBorder="1" applyAlignment="1" applyProtection="1">
      <alignment horizontal="center" vertical="center" wrapText="1"/>
      <protection hidden="1"/>
    </xf>
    <xf numFmtId="2" fontId="3" fillId="0" borderId="29" xfId="0" applyNumberFormat="1" applyFont="1" applyBorder="1" applyAlignment="1" applyProtection="1">
      <alignment horizontal="center" vertical="center"/>
      <protection hidden="1"/>
    </xf>
    <xf numFmtId="2" fontId="3" fillId="0" borderId="37" xfId="0" applyNumberFormat="1" applyFont="1" applyBorder="1" applyAlignment="1">
      <alignment horizontal="center"/>
    </xf>
    <xf numFmtId="2" fontId="3" fillId="0" borderId="35" xfId="0" applyNumberFormat="1" applyFont="1" applyBorder="1" applyAlignment="1">
      <alignment horizontal="center" vertical="center"/>
    </xf>
    <xf numFmtId="0" fontId="0" fillId="0" borderId="35" xfId="0" applyFont="1" applyBorder="1"/>
    <xf numFmtId="0" fontId="0" fillId="0" borderId="37" xfId="0" applyFont="1" applyBorder="1"/>
    <xf numFmtId="2" fontId="3" fillId="0" borderId="29"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35" xfId="0" applyNumberFormat="1" applyFont="1" applyBorder="1" applyAlignment="1">
      <alignment horizontal="center" vertical="center"/>
    </xf>
    <xf numFmtId="2" fontId="11" fillId="0" borderId="35" xfId="0" applyNumberFormat="1" applyFont="1" applyBorder="1" applyAlignment="1">
      <alignment horizontal="center" vertical="center" wrapText="1"/>
    </xf>
    <xf numFmtId="2" fontId="11" fillId="0" borderId="37"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35" xfId="0" applyNumberFormat="1" applyFont="1" applyBorder="1" applyAlignment="1">
      <alignment horizontal="center" vertical="center" wrapText="1"/>
    </xf>
    <xf numFmtId="2" fontId="3" fillId="0" borderId="37" xfId="0" applyNumberFormat="1" applyFont="1" applyBorder="1" applyAlignment="1">
      <alignment horizontal="center" vertical="center" wrapText="1"/>
    </xf>
    <xf numFmtId="2" fontId="3" fillId="0" borderId="35" xfId="0" applyNumberFormat="1" applyFont="1" applyBorder="1" applyAlignment="1">
      <alignment horizontal="center"/>
    </xf>
    <xf numFmtId="2" fontId="8" fillId="0" borderId="37" xfId="0" applyNumberFormat="1" applyFont="1" applyBorder="1" applyAlignment="1">
      <alignment horizontal="center" vertical="center" wrapText="1"/>
    </xf>
    <xf numFmtId="2" fontId="8" fillId="0" borderId="29" xfId="0" applyNumberFormat="1" applyFont="1" applyBorder="1" applyAlignment="1">
      <alignment horizontal="center" vertical="center" wrapText="1"/>
    </xf>
    <xf numFmtId="4" fontId="3" fillId="0" borderId="29"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4" fontId="3" fillId="0" borderId="37"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xf numFmtId="0" fontId="23" fillId="0" borderId="0" xfId="0" applyFont="1" applyAlignment="1" applyProtection="1">
      <alignment horizontal="left" vertical="center"/>
      <protection hidden="1"/>
    </xf>
    <xf numFmtId="0" fontId="4" fillId="4" borderId="2" xfId="0" applyFont="1" applyFill="1" applyBorder="1" applyAlignment="1" applyProtection="1">
      <alignment horizontal="left" vertical="center"/>
      <protection locked="0"/>
    </xf>
    <xf numFmtId="49" fontId="4" fillId="4" borderId="2" xfId="0" applyNumberFormat="1" applyFont="1" applyFill="1" applyBorder="1" applyAlignment="1" applyProtection="1">
      <alignment horizontal="left" vertical="center"/>
      <protection locked="0"/>
    </xf>
    <xf numFmtId="0" fontId="4" fillId="4" borderId="2" xfId="0" applyFont="1" applyFill="1" applyBorder="1" applyAlignment="1" applyProtection="1">
      <alignment vertical="center"/>
      <protection locked="0"/>
    </xf>
    <xf numFmtId="0" fontId="24" fillId="0" borderId="0" xfId="0" applyFont="1"/>
    <xf numFmtId="0" fontId="3" fillId="0" borderId="43" xfId="0" applyFont="1" applyBorder="1" applyAlignment="1">
      <alignment horizontal="center" vertical="top"/>
    </xf>
    <xf numFmtId="0" fontId="1" fillId="0" borderId="19" xfId="0" applyFont="1" applyBorder="1" applyAlignment="1" applyProtection="1">
      <alignment horizontal="left" vertical="center" wrapText="1"/>
      <protection locked="0"/>
    </xf>
    <xf numFmtId="0" fontId="1" fillId="0" borderId="19" xfId="0" applyFont="1" applyBorder="1" applyAlignment="1" applyProtection="1">
      <alignment horizontal="center" vertical="center" wrapText="1"/>
      <protection locked="0"/>
    </xf>
    <xf numFmtId="1" fontId="1" fillId="0" borderId="19" xfId="0" applyNumberFormat="1" applyFont="1" applyBorder="1" applyAlignment="1" applyProtection="1">
      <alignment horizontal="center" vertical="center" wrapText="1"/>
      <protection locked="0"/>
    </xf>
    <xf numFmtId="49" fontId="1" fillId="0" borderId="19" xfId="0" applyNumberFormat="1" applyFont="1" applyFill="1" applyBorder="1" applyAlignment="1" applyProtection="1">
      <alignment horizontal="left" vertical="center" wrapText="1"/>
      <protection locked="0"/>
    </xf>
    <xf numFmtId="0" fontId="8" fillId="0" borderId="2" xfId="0" applyFont="1" applyFill="1" applyBorder="1" applyAlignment="1" applyProtection="1">
      <alignment horizontal="left" vertical="center" wrapText="1"/>
      <protection locked="0"/>
    </xf>
    <xf numFmtId="0" fontId="1" fillId="0" borderId="19" xfId="0" applyFont="1" applyFill="1" applyBorder="1" applyAlignment="1" applyProtection="1">
      <alignment horizontal="center" vertical="center" wrapText="1"/>
      <protection locked="0"/>
    </xf>
    <xf numFmtId="1" fontId="1" fillId="0" borderId="19" xfId="0" applyNumberFormat="1" applyFont="1" applyFill="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left" vertical="center" wrapText="1"/>
      <protection locked="0"/>
    </xf>
    <xf numFmtId="1" fontId="1" fillId="0" borderId="2" xfId="0" applyNumberFormat="1" applyFon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8" fillId="0" borderId="19" xfId="0"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49" fontId="1" fillId="0" borderId="19" xfId="0" applyNumberFormat="1" applyFont="1" applyBorder="1" applyAlignment="1" applyProtection="1">
      <alignment horizontal="left" vertical="center" wrapText="1"/>
      <protection locked="0"/>
    </xf>
    <xf numFmtId="49" fontId="1" fillId="0" borderId="19" xfId="0" applyNumberFormat="1" applyFont="1" applyBorder="1" applyAlignment="1">
      <alignment horizontal="left" vertical="center" wrapText="1"/>
    </xf>
    <xf numFmtId="49" fontId="2" fillId="0" borderId="19" xfId="0" applyNumberFormat="1" applyFont="1" applyBorder="1" applyAlignment="1">
      <alignment horizontal="center" vertical="center" wrapText="1"/>
    </xf>
    <xf numFmtId="49" fontId="1" fillId="0" borderId="19" xfId="0" applyNumberFormat="1" applyFont="1" applyBorder="1" applyAlignment="1">
      <alignment horizontal="center" vertical="center" wrapText="1"/>
    </xf>
    <xf numFmtId="1" fontId="2" fillId="0" borderId="19" xfId="0" applyNumberFormat="1" applyFont="1" applyBorder="1" applyAlignment="1">
      <alignment horizontal="center" vertical="center" wrapText="1"/>
    </xf>
    <xf numFmtId="0" fontId="2" fillId="0" borderId="19"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8" fillId="0" borderId="2" xfId="0" applyFont="1" applyBorder="1" applyAlignment="1">
      <alignment horizontal="left" vertical="center" wrapText="1"/>
    </xf>
    <xf numFmtId="0" fontId="1" fillId="0" borderId="2" xfId="0" applyFont="1" applyBorder="1"/>
    <xf numFmtId="0" fontId="8" fillId="0" borderId="19" xfId="0" applyFont="1" applyBorder="1" applyAlignment="1">
      <alignment horizontal="left" vertical="center" wrapText="1"/>
    </xf>
    <xf numFmtId="0" fontId="1" fillId="0" borderId="19" xfId="0" applyFont="1" applyBorder="1"/>
    <xf numFmtId="1" fontId="1" fillId="0" borderId="19" xfId="0" applyNumberFormat="1" applyFont="1" applyBorder="1" applyAlignment="1">
      <alignment horizontal="center" vertical="center" wrapText="1"/>
    </xf>
    <xf numFmtId="49" fontId="2" fillId="0" borderId="44" xfId="0" applyNumberFormat="1" applyFont="1" applyBorder="1" applyAlignment="1">
      <alignment horizontal="center" vertical="center" wrapText="1"/>
    </xf>
    <xf numFmtId="49" fontId="8" fillId="0" borderId="19" xfId="0" applyNumberFormat="1" applyFont="1" applyBorder="1" applyAlignment="1">
      <alignment vertical="center" wrapText="1"/>
    </xf>
    <xf numFmtId="49" fontId="2" fillId="0" borderId="19" xfId="0" applyNumberFormat="1" applyFont="1" applyBorder="1" applyAlignment="1">
      <alignment horizontal="left" vertical="center" wrapText="1"/>
    </xf>
    <xf numFmtId="1" fontId="2" fillId="0" borderId="19"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8" fillId="0" borderId="2" xfId="0" applyFont="1" applyBorder="1" applyAlignment="1">
      <alignment vertical="center" wrapText="1"/>
    </xf>
    <xf numFmtId="0" fontId="2" fillId="0" borderId="19" xfId="0" applyFont="1" applyBorder="1" applyAlignment="1">
      <alignment horizontal="center" vertical="center" wrapText="1"/>
    </xf>
    <xf numFmtId="0" fontId="26" fillId="0" borderId="2" xfId="0" applyFont="1" applyBorder="1" applyAlignment="1">
      <alignment horizontal="left" wrapText="1"/>
    </xf>
    <xf numFmtId="1"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3" xfId="0" applyFont="1" applyBorder="1" applyAlignment="1" applyProtection="1">
      <alignment horizontal="left" vertical="center" wrapText="1"/>
      <protection locked="0"/>
    </xf>
    <xf numFmtId="0" fontId="8" fillId="0" borderId="43" xfId="0" applyFont="1" applyBorder="1" applyAlignment="1">
      <alignment wrapText="1"/>
    </xf>
    <xf numFmtId="1" fontId="2" fillId="0" borderId="43" xfId="0" applyNumberFormat="1" applyFont="1" applyFill="1" applyBorder="1" applyAlignment="1">
      <alignment horizontal="center" vertical="center" wrapText="1"/>
    </xf>
    <xf numFmtId="1" fontId="2" fillId="0" borderId="43" xfId="0" applyNumberFormat="1" applyFont="1" applyFill="1" applyBorder="1" applyAlignment="1" applyProtection="1">
      <alignment horizontal="center" vertical="center" wrapText="1"/>
      <protection locked="0"/>
    </xf>
    <xf numFmtId="0" fontId="2" fillId="0" borderId="3" xfId="0" applyFont="1" applyFill="1" applyBorder="1" applyAlignment="1">
      <alignment horizontal="center" vertical="center" wrapText="1"/>
    </xf>
    <xf numFmtId="0" fontId="1" fillId="0" borderId="34" xfId="0" applyFont="1" applyBorder="1" applyAlignment="1" applyProtection="1">
      <alignment horizontal="left" vertical="center" wrapText="1"/>
      <protection locked="0"/>
    </xf>
    <xf numFmtId="0" fontId="8" fillId="0" borderId="2" xfId="0" applyFont="1" applyBorder="1"/>
    <xf numFmtId="1" fontId="2" fillId="0" borderId="2" xfId="0" applyNumberFormat="1" applyFont="1" applyBorder="1" applyAlignment="1" applyProtection="1">
      <alignment horizontal="center" vertical="center" wrapText="1"/>
      <protection locked="0"/>
    </xf>
    <xf numFmtId="0" fontId="8" fillId="0" borderId="19" xfId="0" applyFont="1" applyBorder="1"/>
    <xf numFmtId="1" fontId="14" fillId="0" borderId="19" xfId="0" applyNumberFormat="1" applyFont="1" applyBorder="1" applyAlignment="1">
      <alignment horizontal="center" vertical="center" wrapText="1"/>
    </xf>
    <xf numFmtId="2" fontId="3" fillId="0" borderId="41" xfId="0" applyNumberFormat="1" applyFont="1" applyBorder="1" applyAlignment="1" applyProtection="1">
      <alignment horizontal="center" vertical="center" wrapText="1"/>
      <protection hidden="1"/>
    </xf>
    <xf numFmtId="0" fontId="14" fillId="0" borderId="5" xfId="0" applyNumberFormat="1" applyFont="1" applyBorder="1" applyAlignment="1">
      <alignment horizontal="center" vertical="center" wrapText="1"/>
    </xf>
    <xf numFmtId="49" fontId="1" fillId="0" borderId="19" xfId="0" applyNumberFormat="1" applyFont="1" applyBorder="1" applyAlignment="1" applyProtection="1">
      <alignment horizontal="center" vertical="center" wrapText="1"/>
      <protection locked="0"/>
    </xf>
    <xf numFmtId="49" fontId="14" fillId="0" borderId="43" xfId="0" applyNumberFormat="1" applyFont="1" applyBorder="1" applyAlignment="1" applyProtection="1">
      <alignment horizontal="center" vertical="center" wrapText="1"/>
      <protection locked="0"/>
    </xf>
    <xf numFmtId="0" fontId="14" fillId="0" borderId="43" xfId="0" applyFont="1" applyBorder="1" applyAlignment="1">
      <alignment horizontal="center" vertical="center" wrapText="1"/>
    </xf>
    <xf numFmtId="0" fontId="16" fillId="0" borderId="3" xfId="1" applyFont="1" applyBorder="1" applyAlignment="1" applyProtection="1">
      <alignment horizontal="center" vertical="center" wrapText="1"/>
    </xf>
    <xf numFmtId="1" fontId="14" fillId="0" borderId="43" xfId="0" applyNumberFormat="1" applyFont="1" applyBorder="1" applyAlignment="1" applyProtection="1">
      <alignment horizontal="center" vertical="center" wrapText="1"/>
      <protection locked="0"/>
    </xf>
    <xf numFmtId="2" fontId="3" fillId="0" borderId="45" xfId="0" applyNumberFormat="1" applyFont="1" applyBorder="1" applyAlignment="1" applyProtection="1">
      <alignment horizontal="center" vertical="center" wrapText="1"/>
      <protection hidden="1"/>
    </xf>
    <xf numFmtId="2" fontId="3" fillId="0" borderId="45" xfId="0" applyNumberFormat="1" applyFont="1" applyBorder="1" applyAlignment="1" applyProtection="1">
      <alignment horizontal="center" vertical="center"/>
      <protection hidden="1"/>
    </xf>
    <xf numFmtId="49" fontId="8" fillId="0" borderId="2" xfId="0" applyNumberFormat="1" applyFont="1" applyBorder="1" applyAlignment="1" applyProtection="1">
      <alignment vertical="center" wrapText="1"/>
      <protection locked="0"/>
    </xf>
    <xf numFmtId="0" fontId="8" fillId="0" borderId="2" xfId="0" applyFont="1" applyBorder="1" applyAlignment="1" applyProtection="1">
      <alignment vertical="center" wrapText="1"/>
      <protection locked="0"/>
    </xf>
    <xf numFmtId="1" fontId="8" fillId="0" borderId="2" xfId="0" applyNumberFormat="1" applyFont="1" applyBorder="1" applyAlignment="1" applyProtection="1">
      <alignment horizontal="center" vertical="center" wrapText="1"/>
      <protection locked="0"/>
    </xf>
    <xf numFmtId="1" fontId="8" fillId="0" borderId="19" xfId="0" applyNumberFormat="1" applyFont="1" applyBorder="1" applyAlignment="1" applyProtection="1">
      <alignment horizontal="center" vertical="center" wrapText="1"/>
      <protection locked="0"/>
    </xf>
    <xf numFmtId="1" fontId="8" fillId="0" borderId="2" xfId="0" applyNumberFormat="1" applyFont="1" applyFill="1" applyBorder="1" applyAlignment="1" applyProtection="1">
      <alignment horizontal="center" vertical="center" wrapText="1"/>
      <protection locked="0"/>
    </xf>
    <xf numFmtId="1" fontId="8" fillId="0" borderId="19" xfId="0" applyNumberFormat="1" applyFont="1" applyFill="1" applyBorder="1" applyAlignment="1" applyProtection="1">
      <alignment horizontal="center" vertical="center" wrapText="1"/>
      <protection locked="0"/>
    </xf>
    <xf numFmtId="0" fontId="8" fillId="0" borderId="3" xfId="0" applyFont="1" applyBorder="1" applyAlignment="1" applyProtection="1">
      <alignment vertical="center" wrapText="1"/>
      <protection locked="0"/>
    </xf>
    <xf numFmtId="1" fontId="8" fillId="0" borderId="3" xfId="0" applyNumberFormat="1" applyFont="1" applyFill="1" applyBorder="1" applyAlignment="1" applyProtection="1">
      <alignment horizontal="center" vertical="center" wrapText="1"/>
      <protection locked="0"/>
    </xf>
    <xf numFmtId="0" fontId="16" fillId="0" borderId="3" xfId="0" applyFont="1" applyBorder="1" applyAlignment="1" applyProtection="1">
      <alignment vertical="center" wrapText="1"/>
      <protection locked="0"/>
    </xf>
    <xf numFmtId="1" fontId="16" fillId="0" borderId="3" xfId="0" applyNumberFormat="1" applyFont="1" applyBorder="1" applyAlignment="1" applyProtection="1">
      <alignment horizontal="center" vertical="center" wrapText="1"/>
      <protection locked="0"/>
    </xf>
    <xf numFmtId="0" fontId="16" fillId="0" borderId="2" xfId="0" applyFont="1" applyBorder="1" applyAlignment="1" applyProtection="1">
      <alignment vertical="center" wrapText="1"/>
      <protection locked="0"/>
    </xf>
    <xf numFmtId="1" fontId="16" fillId="0" borderId="2" xfId="0" applyNumberFormat="1" applyFont="1" applyBorder="1" applyAlignment="1" applyProtection="1">
      <alignment horizontal="center" vertical="center" wrapText="1"/>
      <protection locked="0"/>
    </xf>
    <xf numFmtId="49" fontId="8" fillId="0" borderId="19" xfId="0" applyNumberFormat="1" applyFont="1" applyBorder="1" applyAlignment="1" applyProtection="1">
      <alignment vertical="center" wrapText="1"/>
      <protection locked="0"/>
    </xf>
    <xf numFmtId="1" fontId="8" fillId="0" borderId="3" xfId="0" applyNumberFormat="1" applyFont="1" applyBorder="1" applyAlignment="1" applyProtection="1">
      <alignment horizontal="center" vertical="center" wrapText="1"/>
      <protection locked="0"/>
    </xf>
    <xf numFmtId="49" fontId="16" fillId="0" borderId="2" xfId="0" applyNumberFormat="1" applyFont="1" applyBorder="1" applyAlignment="1" applyProtection="1">
      <alignment vertical="center" wrapText="1"/>
      <protection locked="0"/>
    </xf>
    <xf numFmtId="0" fontId="16" fillId="0" borderId="2" xfId="0" applyFont="1" applyBorder="1" applyAlignment="1">
      <alignment horizontal="left"/>
    </xf>
    <xf numFmtId="0" fontId="8" fillId="0" borderId="43" xfId="0" applyFont="1" applyBorder="1" applyAlignment="1" applyProtection="1">
      <alignment vertical="center" wrapText="1"/>
      <protection locked="0"/>
    </xf>
    <xf numFmtId="1" fontId="16" fillId="0" borderId="43" xfId="0" applyNumberFormat="1" applyFont="1" applyBorder="1" applyAlignment="1" applyProtection="1">
      <alignment horizontal="center" vertical="center" wrapText="1"/>
      <protection locked="0"/>
    </xf>
    <xf numFmtId="0" fontId="14" fillId="0" borderId="0" xfId="0" applyFont="1" applyAlignment="1" applyProtection="1">
      <alignment horizontal="center" vertical="center"/>
      <protection hidden="1"/>
    </xf>
    <xf numFmtId="0" fontId="20" fillId="0" borderId="0" xfId="0" applyFont="1" applyAlignment="1">
      <alignment horizontal="center"/>
    </xf>
    <xf numFmtId="49" fontId="8" fillId="0" borderId="2" xfId="0" applyNumberFormat="1" applyFont="1" applyBorder="1" applyAlignment="1" applyProtection="1">
      <alignment horizontal="center" vertical="center" wrapText="1"/>
      <protection locked="0"/>
    </xf>
    <xf numFmtId="49" fontId="8" fillId="0" borderId="3" xfId="0" applyNumberFormat="1"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49" fontId="16" fillId="0" borderId="2" xfId="0" applyNumberFormat="1" applyFont="1" applyBorder="1" applyAlignment="1" applyProtection="1">
      <alignment horizontal="center" vertical="center" wrapText="1"/>
      <protection locked="0"/>
    </xf>
    <xf numFmtId="0" fontId="14" fillId="0" borderId="0" xfId="0" applyNumberFormat="1" applyFont="1" applyFill="1" applyBorder="1" applyAlignment="1" applyProtection="1">
      <alignment horizontal="center" vertical="center" wrapText="1"/>
      <protection locked="0"/>
    </xf>
    <xf numFmtId="0" fontId="17" fillId="0" borderId="46" xfId="0" applyFont="1" applyBorder="1"/>
    <xf numFmtId="165" fontId="6" fillId="0" borderId="47" xfId="0" applyNumberFormat="1" applyFont="1" applyBorder="1" applyAlignment="1">
      <alignment horizontal="center"/>
    </xf>
    <xf numFmtId="49" fontId="8" fillId="0" borderId="7" xfId="0" applyNumberFormat="1" applyFont="1" applyBorder="1" applyAlignment="1" applyProtection="1">
      <alignment horizontal="center" vertical="center" wrapText="1"/>
      <protection locked="0"/>
    </xf>
    <xf numFmtId="0" fontId="8" fillId="0" borderId="7" xfId="0" applyFont="1" applyBorder="1" applyAlignment="1" applyProtection="1">
      <alignment vertical="center" wrapText="1"/>
      <protection locked="0"/>
    </xf>
    <xf numFmtId="1" fontId="8" fillId="0" borderId="7" xfId="0" applyNumberFormat="1" applyFont="1" applyBorder="1" applyAlignment="1" applyProtection="1">
      <alignment horizontal="center" vertical="center" wrapText="1"/>
      <protection locked="0"/>
    </xf>
    <xf numFmtId="0" fontId="8" fillId="0" borderId="21" xfId="0" applyFont="1" applyBorder="1" applyAlignment="1">
      <alignment horizontal="left" vertical="center" wrapText="1"/>
    </xf>
    <xf numFmtId="0" fontId="8" fillId="0" borderId="21" xfId="0" applyFont="1" applyBorder="1"/>
    <xf numFmtId="0" fontId="8" fillId="0" borderId="0" xfId="0" applyFont="1" applyAlignment="1">
      <alignment horizontal="center"/>
    </xf>
    <xf numFmtId="1" fontId="8" fillId="0" borderId="21" xfId="0" applyNumberFormat="1" applyFont="1" applyBorder="1" applyAlignment="1">
      <alignment horizontal="center" vertical="center" wrapText="1"/>
    </xf>
    <xf numFmtId="0" fontId="8" fillId="0" borderId="21" xfId="0" applyFont="1" applyBorder="1" applyAlignment="1">
      <alignment horizontal="center" vertical="center" wrapText="1"/>
    </xf>
    <xf numFmtId="0" fontId="8" fillId="0" borderId="2" xfId="0" applyNumberFormat="1" applyFont="1" applyBorder="1" applyAlignment="1" applyProtection="1">
      <alignment horizontal="left" vertical="center" wrapText="1"/>
      <protection locked="0"/>
    </xf>
    <xf numFmtId="49" fontId="8" fillId="0" borderId="2" xfId="0" applyNumberFormat="1" applyFont="1" applyBorder="1" applyAlignment="1">
      <alignment horizontal="left" vertical="center" wrapText="1"/>
    </xf>
    <xf numFmtId="49" fontId="8" fillId="0" borderId="2"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7" fillId="0" borderId="0" xfId="0" applyFont="1" applyAlignment="1">
      <alignment horizontal="left"/>
    </xf>
    <xf numFmtId="0" fontId="8" fillId="0" borderId="2" xfId="0" applyFont="1" applyBorder="1" applyAlignment="1" applyProtection="1">
      <alignment horizontal="left" vertical="center" wrapText="1"/>
      <protection locked="0"/>
    </xf>
    <xf numFmtId="0" fontId="8" fillId="0" borderId="2" xfId="0" applyFont="1" applyBorder="1" applyAlignment="1">
      <alignment horizontal="center"/>
    </xf>
    <xf numFmtId="49" fontId="7" fillId="0" borderId="48" xfId="0" applyNumberFormat="1" applyFont="1" applyFill="1" applyBorder="1" applyAlignment="1" applyProtection="1">
      <alignment horizontal="left" vertical="center" wrapText="1" shrinkToFit="1"/>
      <protection locked="0"/>
    </xf>
    <xf numFmtId="49" fontId="8" fillId="0" borderId="19" xfId="0" applyNumberFormat="1" applyFont="1" applyBorder="1" applyAlignment="1" applyProtection="1">
      <alignment horizontal="left" vertical="center" wrapText="1"/>
      <protection locked="0"/>
    </xf>
    <xf numFmtId="49" fontId="8" fillId="0" borderId="21" xfId="0" applyNumberFormat="1" applyFont="1" applyBorder="1" applyAlignment="1" applyProtection="1">
      <alignment horizontal="left" vertical="center" wrapText="1"/>
      <protection locked="0"/>
    </xf>
    <xf numFmtId="1" fontId="8" fillId="0" borderId="21" xfId="0" applyNumberFormat="1" applyFont="1" applyBorder="1" applyAlignment="1" applyProtection="1">
      <alignment horizontal="center" vertical="center" wrapText="1"/>
      <protection locked="0"/>
    </xf>
    <xf numFmtId="0" fontId="8" fillId="0" borderId="38" xfId="0" applyFont="1" applyBorder="1"/>
    <xf numFmtId="0" fontId="8" fillId="0" borderId="38" xfId="0" applyFont="1" applyBorder="1" applyAlignment="1">
      <alignment horizontal="center"/>
    </xf>
    <xf numFmtId="0" fontId="8" fillId="0" borderId="39" xfId="0" applyFont="1" applyBorder="1"/>
    <xf numFmtId="0" fontId="8" fillId="0" borderId="19" xfId="0" applyFont="1" applyBorder="1" applyAlignment="1">
      <alignment horizontal="left" vertical="center"/>
    </xf>
    <xf numFmtId="0" fontId="8" fillId="0" borderId="39" xfId="0" applyFont="1" applyBorder="1" applyAlignment="1">
      <alignment horizontal="center"/>
    </xf>
    <xf numFmtId="0" fontId="27" fillId="0" borderId="0" xfId="0" applyFont="1" applyAlignment="1">
      <alignment horizontal="left"/>
    </xf>
    <xf numFmtId="49" fontId="16" fillId="0" borderId="19" xfId="0" applyNumberFormat="1" applyFont="1" applyBorder="1" applyAlignment="1">
      <alignment horizontal="left" vertical="center" wrapText="1"/>
    </xf>
    <xf numFmtId="0" fontId="16" fillId="0" borderId="2" xfId="0" applyFont="1" applyBorder="1" applyAlignment="1">
      <alignment horizontal="left" vertical="center" wrapText="1"/>
    </xf>
    <xf numFmtId="1" fontId="16" fillId="0" borderId="19" xfId="0" applyNumberFormat="1" applyFont="1" applyBorder="1" applyAlignment="1">
      <alignment horizontal="center" vertical="center" wrapText="1"/>
    </xf>
    <xf numFmtId="49" fontId="16" fillId="0" borderId="19" xfId="0" applyNumberFormat="1" applyFont="1" applyBorder="1" applyAlignment="1">
      <alignment horizontal="center" vertical="center" wrapText="1"/>
    </xf>
    <xf numFmtId="0" fontId="16" fillId="0" borderId="19" xfId="0" applyFont="1" applyBorder="1" applyAlignment="1">
      <alignment horizontal="left" wrapText="1"/>
    </xf>
    <xf numFmtId="49" fontId="16" fillId="0" borderId="19" xfId="0" applyNumberFormat="1" applyFont="1" applyBorder="1" applyAlignment="1" applyProtection="1">
      <alignment horizontal="left" vertical="center" wrapText="1"/>
      <protection locked="0"/>
    </xf>
    <xf numFmtId="1" fontId="16" fillId="0" borderId="19" xfId="0" applyNumberFormat="1" applyFont="1" applyBorder="1" applyAlignment="1" applyProtection="1">
      <alignment horizontal="center" vertical="center" wrapText="1"/>
      <protection locked="0"/>
    </xf>
    <xf numFmtId="0" fontId="16"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locked="0"/>
    </xf>
    <xf numFmtId="49" fontId="16" fillId="0" borderId="2" xfId="0" applyNumberFormat="1" applyFont="1" applyBorder="1" applyAlignment="1" applyProtection="1">
      <alignment horizontal="left" vertical="center" wrapText="1"/>
      <protection locked="0"/>
    </xf>
    <xf numFmtId="0" fontId="16" fillId="0" borderId="2" xfId="0" applyFont="1" applyBorder="1" applyAlignment="1">
      <alignment horizontal="center" vertical="center"/>
    </xf>
    <xf numFmtId="49" fontId="2" fillId="0" borderId="7" xfId="0" applyNumberFormat="1"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1" fontId="2" fillId="0" borderId="7" xfId="0" applyNumberFormat="1" applyFont="1" applyBorder="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9" xfId="0" applyFont="1" applyBorder="1" applyAlignment="1">
      <alignment horizontal="center" wrapText="1"/>
    </xf>
    <xf numFmtId="0" fontId="8" fillId="0" borderId="19" xfId="0" applyFont="1" applyBorder="1" applyAlignment="1">
      <alignment horizontal="center"/>
    </xf>
    <xf numFmtId="16" fontId="8" fillId="0" borderId="19" xfId="0" applyNumberFormat="1" applyFont="1" applyBorder="1" applyAlignment="1">
      <alignment horizontal="center"/>
    </xf>
    <xf numFmtId="0" fontId="8" fillId="0" borderId="0" xfId="0" applyFont="1"/>
    <xf numFmtId="0" fontId="1" fillId="0" borderId="19" xfId="0" applyFont="1" applyBorder="1" applyAlignment="1">
      <alignment horizontal="left" wrapText="1"/>
    </xf>
    <xf numFmtId="0" fontId="1" fillId="0" borderId="0" xfId="0" applyFont="1" applyBorder="1" applyAlignment="1">
      <alignment horizontal="left" vertical="center" wrapText="1"/>
    </xf>
    <xf numFmtId="0" fontId="1" fillId="0" borderId="19" xfId="0" applyFont="1" applyBorder="1" applyAlignment="1">
      <alignment horizontal="center"/>
    </xf>
    <xf numFmtId="2" fontId="1" fillId="0" borderId="41" xfId="0" applyNumberFormat="1" applyFont="1" applyBorder="1" applyAlignment="1">
      <alignment horizontal="center"/>
    </xf>
    <xf numFmtId="0" fontId="1" fillId="0" borderId="2" xfId="0" applyFont="1" applyFill="1" applyBorder="1" applyAlignment="1">
      <alignment horizontal="left"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xf>
    <xf numFmtId="16" fontId="1" fillId="0" borderId="2" xfId="0" applyNumberFormat="1" applyFont="1" applyFill="1" applyBorder="1" applyAlignment="1">
      <alignment horizontal="center" vertical="center"/>
    </xf>
    <xf numFmtId="2" fontId="1" fillId="0" borderId="35" xfId="0" applyNumberFormat="1" applyFont="1" applyBorder="1" applyAlignment="1">
      <alignment horizontal="center"/>
    </xf>
    <xf numFmtId="0" fontId="1" fillId="0" borderId="4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9" fillId="0" borderId="3" xfId="0" applyNumberFormat="1" applyFont="1" applyFill="1" applyBorder="1" applyAlignment="1">
      <alignment horizontal="left" vertical="center" wrapText="1"/>
    </xf>
    <xf numFmtId="0" fontId="30"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2" fontId="1" fillId="0" borderId="45" xfId="0" applyNumberFormat="1" applyFont="1" applyBorder="1" applyAlignment="1">
      <alignment horizontal="center"/>
    </xf>
    <xf numFmtId="0" fontId="1" fillId="0" borderId="2" xfId="0" applyFont="1" applyBorder="1" applyAlignment="1">
      <alignment horizontal="left"/>
    </xf>
    <xf numFmtId="0" fontId="1" fillId="0" borderId="2" xfId="0" applyFont="1" applyBorder="1" applyAlignment="1">
      <alignment horizontal="center" vertical="center" wrapText="1"/>
    </xf>
    <xf numFmtId="2" fontId="1" fillId="0" borderId="2" xfId="0" applyNumberFormat="1" applyFont="1" applyFill="1" applyBorder="1" applyAlignment="1">
      <alignment horizontal="center" vertical="center" wrapText="1"/>
    </xf>
    <xf numFmtId="0" fontId="1" fillId="0" borderId="2" xfId="0" applyFont="1" applyBorder="1" applyAlignment="1">
      <alignment horizontal="left" vertical="center" wrapText="1"/>
    </xf>
    <xf numFmtId="16" fontId="1" fillId="0" borderId="2" xfId="0" applyNumberFormat="1" applyFont="1" applyBorder="1" applyAlignment="1">
      <alignment horizontal="center" vertical="center" wrapText="1"/>
    </xf>
    <xf numFmtId="0" fontId="1" fillId="0" borderId="2" xfId="0" applyFont="1" applyBorder="1" applyAlignment="1">
      <alignment horizontal="left" wrapText="1"/>
    </xf>
    <xf numFmtId="0" fontId="1" fillId="0" borderId="2" xfId="0" applyFont="1" applyBorder="1" applyAlignment="1">
      <alignment horizontal="center" vertical="center"/>
    </xf>
    <xf numFmtId="16" fontId="1" fillId="0" borderId="2" xfId="0" applyNumberFormat="1" applyFont="1" applyBorder="1" applyAlignment="1">
      <alignment horizontal="center" vertical="center"/>
    </xf>
    <xf numFmtId="0" fontId="29" fillId="0" borderId="2" xfId="0" applyNumberFormat="1" applyFont="1" applyBorder="1" applyAlignment="1">
      <alignment horizontal="left" vertical="center" wrapText="1"/>
    </xf>
    <xf numFmtId="0" fontId="30" fillId="0" borderId="2" xfId="0" applyFont="1" applyBorder="1" applyAlignment="1">
      <alignment horizontal="left" vertical="center" wrapText="1"/>
    </xf>
    <xf numFmtId="0" fontId="30" fillId="0" borderId="2" xfId="0" applyFont="1" applyBorder="1"/>
    <xf numFmtId="0" fontId="32" fillId="0" borderId="2" xfId="0" applyFont="1" applyBorder="1" applyAlignment="1">
      <alignment horizontal="left" vertical="center" wrapText="1"/>
    </xf>
    <xf numFmtId="2" fontId="1" fillId="0" borderId="49" xfId="0" applyNumberFormat="1" applyFont="1" applyBorder="1" applyAlignment="1">
      <alignment horizontal="center" vertical="center" wrapText="1"/>
    </xf>
    <xf numFmtId="2" fontId="1" fillId="0" borderId="45" xfId="0" applyNumberFormat="1" applyFont="1" applyBorder="1" applyAlignment="1">
      <alignment horizontal="center" vertical="center" wrapText="1"/>
    </xf>
    <xf numFmtId="0" fontId="32" fillId="0" borderId="2" xfId="0" applyFont="1" applyBorder="1" applyAlignment="1">
      <alignment horizontal="left"/>
    </xf>
    <xf numFmtId="0" fontId="30" fillId="0" borderId="2" xfId="0" applyFont="1" applyBorder="1" applyAlignment="1">
      <alignment horizontal="left"/>
    </xf>
    <xf numFmtId="0" fontId="33" fillId="0" borderId="2" xfId="0" applyFont="1" applyBorder="1" applyAlignment="1">
      <alignment horizontal="left"/>
    </xf>
    <xf numFmtId="49" fontId="30" fillId="0" borderId="2" xfId="0" applyNumberFormat="1" applyFont="1" applyBorder="1" applyAlignment="1" applyProtection="1">
      <alignment horizontal="left" vertical="center" wrapText="1"/>
      <protection locked="0"/>
    </xf>
    <xf numFmtId="0" fontId="30" fillId="0" borderId="2" xfId="0" applyFont="1" applyBorder="1" applyAlignment="1" applyProtection="1">
      <alignment horizontal="left" vertical="center" wrapText="1"/>
      <protection locked="0"/>
    </xf>
    <xf numFmtId="0" fontId="32" fillId="0" borderId="2" xfId="0" applyFont="1" applyBorder="1" applyAlignment="1" applyProtection="1">
      <alignment horizontal="left" vertical="center" wrapText="1"/>
      <protection locked="0"/>
    </xf>
    <xf numFmtId="0" fontId="32" fillId="0" borderId="34" xfId="0" applyFont="1" applyBorder="1" applyAlignment="1">
      <alignment horizontal="left"/>
    </xf>
    <xf numFmtId="2" fontId="1" fillId="0" borderId="35" xfId="0" applyNumberFormat="1" applyFont="1" applyBorder="1" applyAlignment="1">
      <alignment horizontal="center" vertical="center" wrapText="1"/>
    </xf>
    <xf numFmtId="0" fontId="29" fillId="0" borderId="2" xfId="0" applyFont="1" applyBorder="1" applyAlignment="1">
      <alignment horizontal="left"/>
    </xf>
    <xf numFmtId="0" fontId="30" fillId="0" borderId="43" xfId="0" applyFont="1" applyBorder="1"/>
    <xf numFmtId="0" fontId="30" fillId="0" borderId="3" xfId="0" applyFont="1" applyBorder="1"/>
    <xf numFmtId="0" fontId="8" fillId="0" borderId="3" xfId="0" applyFont="1" applyBorder="1" applyAlignment="1">
      <alignment horizontal="center" vertical="center" wrapText="1"/>
    </xf>
    <xf numFmtId="0" fontId="3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32" fillId="0" borderId="19" xfId="0" applyFont="1" applyBorder="1" applyAlignment="1" applyProtection="1">
      <alignment horizontal="left" vertical="center" wrapText="1"/>
      <protection locked="0"/>
    </xf>
    <xf numFmtId="0" fontId="30" fillId="0" borderId="19" xfId="0" applyFont="1" applyBorder="1" applyAlignment="1" applyProtection="1">
      <alignment horizontal="left" vertical="center" wrapText="1"/>
      <protection locked="0"/>
    </xf>
    <xf numFmtId="0" fontId="32" fillId="0" borderId="0" xfId="0" applyFont="1" applyAlignment="1">
      <alignment horizontal="left"/>
    </xf>
    <xf numFmtId="0" fontId="32" fillId="0" borderId="34" xfId="0" applyFont="1" applyBorder="1" applyAlignment="1">
      <alignment horizontal="left" vertical="center" wrapText="1"/>
    </xf>
    <xf numFmtId="0" fontId="28" fillId="0" borderId="19" xfId="0" applyFont="1" applyBorder="1" applyAlignment="1">
      <alignment horizontal="center" vertical="center"/>
    </xf>
    <xf numFmtId="0" fontId="30" fillId="0" borderId="19" xfId="0" applyFont="1" applyBorder="1"/>
    <xf numFmtId="0" fontId="29" fillId="0" borderId="34" xfId="0" applyFont="1" applyBorder="1" applyAlignment="1">
      <alignment horizontal="left"/>
    </xf>
    <xf numFmtId="0" fontId="30" fillId="0" borderId="0" xfId="0" applyFont="1"/>
    <xf numFmtId="0" fontId="1" fillId="0" borderId="19" xfId="0" applyFont="1" applyBorder="1" applyAlignment="1">
      <alignment horizontal="center" vertical="center" wrapText="1"/>
    </xf>
    <xf numFmtId="0" fontId="29" fillId="0" borderId="19" xfId="0" applyFont="1" applyBorder="1" applyAlignment="1">
      <alignment horizontal="left"/>
    </xf>
    <xf numFmtId="0" fontId="29" fillId="0" borderId="44" xfId="0" applyFont="1" applyBorder="1" applyAlignment="1">
      <alignment horizontal="left"/>
    </xf>
    <xf numFmtId="0" fontId="28" fillId="0" borderId="2"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2" xfId="0" applyFont="1" applyBorder="1" applyAlignment="1">
      <alignment horizontal="center" vertical="center"/>
    </xf>
    <xf numFmtId="0" fontId="30" fillId="0" borderId="2" xfId="0" applyFont="1" applyBorder="1" applyAlignment="1">
      <alignment horizontal="center" vertical="center"/>
    </xf>
    <xf numFmtId="49" fontId="30" fillId="0" borderId="2" xfId="0" applyNumberFormat="1" applyFont="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0" fontId="30" fillId="0" borderId="19" xfId="0" applyFont="1" applyBorder="1" applyAlignment="1">
      <alignment horizontal="center" vertical="center"/>
    </xf>
    <xf numFmtId="0" fontId="0" fillId="0" borderId="0" xfId="0" applyFont="1" applyAlignment="1">
      <alignment horizontal="center"/>
    </xf>
    <xf numFmtId="0" fontId="0" fillId="0" borderId="0" xfId="0" applyFill="1" applyBorder="1" applyAlignment="1">
      <alignment horizontal="center" wrapText="1"/>
    </xf>
    <xf numFmtId="0" fontId="0" fillId="0" borderId="0" xfId="0" applyBorder="1" applyAlignment="1">
      <alignment horizontal="center" wrapText="1"/>
    </xf>
    <xf numFmtId="2" fontId="1" fillId="0" borderId="41" xfId="0" applyNumberFormat="1" applyFont="1" applyBorder="1" applyAlignment="1">
      <alignment horizontal="center" vertical="center" wrapText="1"/>
    </xf>
    <xf numFmtId="2" fontId="1" fillId="0" borderId="35" xfId="0" applyNumberFormat="1" applyFont="1" applyBorder="1" applyAlignment="1">
      <alignment horizontal="center" vertical="center"/>
    </xf>
    <xf numFmtId="2" fontId="1" fillId="0" borderId="45" xfId="0" applyNumberFormat="1" applyFont="1" applyBorder="1" applyAlignment="1">
      <alignment horizontal="center" vertical="center"/>
    </xf>
    <xf numFmtId="0" fontId="8" fillId="0" borderId="2" xfId="0" applyFont="1" applyFill="1" applyBorder="1" applyAlignment="1">
      <alignment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2" fontId="1" fillId="5" borderId="45" xfId="0" applyNumberFormat="1" applyFont="1" applyFill="1" applyBorder="1" applyAlignment="1">
      <alignment horizontal="center" vertical="center"/>
    </xf>
    <xf numFmtId="0" fontId="8" fillId="0" borderId="21" xfId="0" applyFont="1" applyBorder="1" applyAlignment="1">
      <alignment vertical="center" wrapText="1"/>
    </xf>
    <xf numFmtId="2" fontId="1" fillId="0" borderId="29" xfId="0" applyNumberFormat="1" applyFont="1" applyBorder="1" applyAlignment="1">
      <alignment horizontal="center" vertical="center"/>
    </xf>
    <xf numFmtId="2" fontId="1" fillId="0" borderId="50" xfId="0" applyNumberFormat="1" applyFont="1" applyBorder="1" applyAlignment="1">
      <alignment horizontal="center" vertical="center"/>
    </xf>
    <xf numFmtId="2" fontId="1" fillId="0" borderId="51" xfId="0" applyNumberFormat="1" applyFont="1" applyBorder="1" applyAlignment="1">
      <alignment horizontal="center" vertical="center"/>
    </xf>
    <xf numFmtId="0" fontId="8" fillId="0" borderId="3" xfId="0" applyFont="1" applyBorder="1" applyAlignment="1">
      <alignment vertical="center" wrapText="1"/>
    </xf>
    <xf numFmtId="2" fontId="1" fillId="0" borderId="41" xfId="0" applyNumberFormat="1" applyFont="1" applyBorder="1" applyAlignment="1">
      <alignment horizontal="center" vertical="center"/>
    </xf>
    <xf numFmtId="2" fontId="8" fillId="0" borderId="45" xfId="0" applyNumberFormat="1" applyFont="1" applyBorder="1" applyAlignment="1">
      <alignment horizontal="center" vertical="center" wrapText="1"/>
    </xf>
    <xf numFmtId="0" fontId="8" fillId="0" borderId="19" xfId="0" applyFont="1" applyFill="1" applyBorder="1" applyAlignment="1">
      <alignment horizontal="center" vertical="center" wrapText="1"/>
    </xf>
    <xf numFmtId="2" fontId="8" fillId="0" borderId="45" xfId="0" applyNumberFormat="1" applyFont="1" applyFill="1" applyBorder="1" applyAlignment="1">
      <alignment horizontal="center" vertical="center" wrapText="1"/>
    </xf>
    <xf numFmtId="0" fontId="8" fillId="0" borderId="19" xfId="0" applyFont="1" applyBorder="1" applyAlignment="1">
      <alignment horizontal="left"/>
    </xf>
    <xf numFmtId="0" fontId="34" fillId="0" borderId="19" xfId="0" applyFont="1" applyBorder="1" applyAlignment="1">
      <alignment horizontal="left"/>
    </xf>
    <xf numFmtId="2" fontId="8" fillId="0" borderId="41" xfId="0" applyNumberFormat="1" applyFont="1" applyBorder="1" applyAlignment="1">
      <alignment horizontal="center" vertical="center" wrapText="1"/>
    </xf>
    <xf numFmtId="0" fontId="8" fillId="0" borderId="0" xfId="0" applyFont="1" applyBorder="1" applyAlignment="1">
      <alignment horizontal="center" vertical="center" wrapText="1"/>
    </xf>
    <xf numFmtId="0" fontId="8" fillId="0" borderId="2" xfId="0" applyFont="1" applyBorder="1" applyAlignment="1">
      <alignment horizontal="left"/>
    </xf>
    <xf numFmtId="0" fontId="8" fillId="0" borderId="39" xfId="0" applyFont="1" applyBorder="1" applyAlignment="1">
      <alignment horizontal="left"/>
    </xf>
    <xf numFmtId="0" fontId="8" fillId="0" borderId="38" xfId="0" applyFont="1" applyBorder="1" applyAlignment="1">
      <alignment horizontal="center" vertical="center" wrapText="1"/>
    </xf>
    <xf numFmtId="0" fontId="8" fillId="0" borderId="19" xfId="0" applyFont="1" applyFill="1" applyBorder="1" applyAlignment="1">
      <alignment horizontal="left"/>
    </xf>
    <xf numFmtId="0" fontId="8" fillId="0" borderId="19" xfId="0" applyFont="1" applyFill="1" applyBorder="1" applyAlignment="1">
      <alignment horizontal="center"/>
    </xf>
    <xf numFmtId="2" fontId="1" fillId="5" borderId="35" xfId="0" applyNumberFormat="1" applyFont="1" applyFill="1" applyBorder="1" applyAlignment="1">
      <alignment horizontal="center" vertical="center" wrapText="1"/>
    </xf>
    <xf numFmtId="0" fontId="1" fillId="0" borderId="21" xfId="0" applyFont="1" applyBorder="1" applyAlignment="1"/>
    <xf numFmtId="0" fontId="1" fillId="0" borderId="21" xfId="0" applyFont="1" applyBorder="1" applyAlignment="1">
      <alignment horizontal="left"/>
    </xf>
    <xf numFmtId="14" fontId="2" fillId="0" borderId="21" xfId="0" applyNumberFormat="1" applyFont="1" applyBorder="1" applyAlignment="1">
      <alignment horizontal="center" vertical="center" wrapText="1"/>
    </xf>
    <xf numFmtId="0" fontId="1" fillId="0" borderId="29" xfId="0" applyFont="1" applyBorder="1" applyAlignment="1">
      <alignment horizontal="center"/>
    </xf>
    <xf numFmtId="0" fontId="1" fillId="0" borderId="19" xfId="0" applyFont="1" applyBorder="1" applyAlignment="1">
      <alignment horizontal="left" vertical="center" wrapText="1"/>
    </xf>
    <xf numFmtId="0" fontId="2" fillId="0" borderId="2" xfId="0" applyFont="1" applyBorder="1" applyAlignment="1">
      <alignment horizontal="center" vertical="center"/>
    </xf>
    <xf numFmtId="0" fontId="16" fillId="0" borderId="2" xfId="0" applyFont="1" applyBorder="1" applyAlignment="1"/>
    <xf numFmtId="0" fontId="1" fillId="0" borderId="2" xfId="0" quotePrefix="1" applyFont="1" applyBorder="1" applyAlignment="1">
      <alignment horizontal="left"/>
    </xf>
    <xf numFmtId="0" fontId="1" fillId="0" borderId="2" xfId="0" applyFont="1" applyBorder="1" applyAlignment="1"/>
    <xf numFmtId="0" fontId="8" fillId="0" borderId="19" xfId="0" applyFont="1" applyBorder="1" applyAlignment="1"/>
    <xf numFmtId="0" fontId="1" fillId="0" borderId="19" xfId="0" applyFont="1" applyBorder="1" applyAlignment="1"/>
    <xf numFmtId="0" fontId="1" fillId="0" borderId="2" xfId="0" quotePrefix="1"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Fill="1" applyBorder="1" applyAlignment="1">
      <alignment horizontal="center" vertical="center" wrapText="1"/>
    </xf>
    <xf numFmtId="0" fontId="1" fillId="0" borderId="19" xfId="0" applyNumberFormat="1" applyFont="1" applyBorder="1" applyAlignment="1">
      <alignment wrapText="1"/>
    </xf>
    <xf numFmtId="0" fontId="1" fillId="0" borderId="2" xfId="0" applyNumberFormat="1" applyFont="1" applyBorder="1" applyAlignment="1">
      <alignment wrapText="1"/>
    </xf>
    <xf numFmtId="2" fontId="1" fillId="0" borderId="35" xfId="0" applyNumberFormat="1"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0" borderId="19" xfId="0" applyNumberFormat="1" applyFont="1" applyFill="1" applyBorder="1" applyAlignment="1">
      <alignment wrapText="1"/>
    </xf>
    <xf numFmtId="0" fontId="1" fillId="0" borderId="44" xfId="0" applyFont="1" applyFill="1" applyBorder="1" applyAlignment="1">
      <alignment horizontal="center" vertical="center" wrapText="1"/>
    </xf>
    <xf numFmtId="0" fontId="1" fillId="0" borderId="2" xfId="0" applyNumberFormat="1" applyFont="1" applyFill="1" applyBorder="1" applyAlignment="1">
      <alignment wrapText="1"/>
    </xf>
    <xf numFmtId="0" fontId="1" fillId="0" borderId="43" xfId="0" applyFont="1" applyFill="1" applyBorder="1" applyAlignment="1">
      <alignment horizontal="left" vertical="center" wrapText="1"/>
    </xf>
    <xf numFmtId="0" fontId="1" fillId="0" borderId="43" xfId="0" applyNumberFormat="1" applyFont="1" applyFill="1" applyBorder="1" applyAlignment="1">
      <alignment wrapText="1"/>
    </xf>
    <xf numFmtId="0" fontId="1" fillId="0" borderId="7" xfId="0" applyFont="1" applyFill="1" applyBorder="1" applyAlignment="1">
      <alignment horizontal="left" vertical="center" wrapText="1"/>
    </xf>
    <xf numFmtId="0" fontId="1" fillId="0" borderId="7" xfId="0" applyNumberFormat="1" applyFont="1" applyFill="1" applyBorder="1" applyAlignment="1">
      <alignment wrapText="1"/>
    </xf>
    <xf numFmtId="2" fontId="8" fillId="0" borderId="50" xfId="0" applyNumberFormat="1" applyFont="1" applyBorder="1" applyAlignment="1">
      <alignment horizontal="center"/>
    </xf>
    <xf numFmtId="2" fontId="8" fillId="0" borderId="51" xfId="0" applyNumberFormat="1" applyFont="1" applyBorder="1" applyAlignment="1">
      <alignment horizontal="center"/>
    </xf>
    <xf numFmtId="0" fontId="2" fillId="0" borderId="52" xfId="0" applyFont="1" applyBorder="1" applyAlignment="1">
      <alignment horizontal="left" vertical="center" wrapText="1"/>
    </xf>
    <xf numFmtId="0" fontId="2" fillId="0" borderId="43" xfId="0" applyFont="1" applyBorder="1" applyAlignment="1">
      <alignment horizontal="center" vertical="center" wrapText="1"/>
    </xf>
    <xf numFmtId="0" fontId="2" fillId="0" borderId="2" xfId="0" applyFont="1" applyBorder="1" applyAlignment="1">
      <alignment horizontal="left" vertical="center" wrapText="1"/>
    </xf>
    <xf numFmtId="0" fontId="2" fillId="0" borderId="19" xfId="0" applyFont="1" applyBorder="1" applyAlignment="1">
      <alignment horizontal="left" vertical="center" wrapText="1"/>
    </xf>
    <xf numFmtId="0" fontId="2" fillId="0" borderId="2" xfId="0" applyFont="1" applyBorder="1" applyAlignment="1">
      <alignment wrapText="1"/>
    </xf>
    <xf numFmtId="0" fontId="1" fillId="0" borderId="9" xfId="0" applyFont="1" applyBorder="1" applyAlignment="1">
      <alignment horizontal="left" vertical="center" wrapText="1"/>
    </xf>
    <xf numFmtId="0" fontId="1" fillId="0" borderId="21" xfId="0" applyFont="1" applyBorder="1" applyAlignment="1">
      <alignment wrapText="1"/>
    </xf>
    <xf numFmtId="0" fontId="2" fillId="0" borderId="52" xfId="0" applyFont="1" applyBorder="1" applyAlignment="1">
      <alignment horizontal="center"/>
    </xf>
    <xf numFmtId="0" fontId="0" fillId="0" borderId="29" xfId="0" applyFont="1" applyBorder="1" applyAlignment="1">
      <alignment horizontal="center"/>
    </xf>
    <xf numFmtId="0" fontId="2" fillId="0" borderId="2" xfId="0" applyFont="1" applyBorder="1" applyAlignment="1">
      <alignment horizontal="center"/>
    </xf>
    <xf numFmtId="0" fontId="1" fillId="0" borderId="41" xfId="0" applyFont="1" applyBorder="1" applyAlignment="1">
      <alignment horizontal="center"/>
    </xf>
    <xf numFmtId="0" fontId="1" fillId="0" borderId="35" xfId="0" applyFont="1" applyBorder="1" applyAlignment="1">
      <alignment horizontal="center"/>
    </xf>
    <xf numFmtId="0" fontId="8" fillId="0" borderId="34" xfId="0" applyFont="1" applyFill="1" applyBorder="1" applyAlignment="1"/>
    <xf numFmtId="0" fontId="8" fillId="0" borderId="34" xfId="0" applyFont="1" applyBorder="1" applyAlignment="1">
      <alignment horizontal="left" vertical="center" wrapText="1"/>
    </xf>
    <xf numFmtId="0" fontId="1" fillId="0" borderId="2" xfId="0" applyFont="1" applyFill="1" applyBorder="1" applyAlignment="1">
      <alignment horizontal="center"/>
    </xf>
    <xf numFmtId="0" fontId="8" fillId="0" borderId="44" xfId="0" applyFont="1" applyBorder="1" applyAlignment="1"/>
    <xf numFmtId="0" fontId="8" fillId="0" borderId="2" xfId="0" applyFont="1" applyFill="1" applyBorder="1" applyAlignment="1">
      <alignment horizontal="left" vertical="center" wrapText="1"/>
    </xf>
    <xf numFmtId="0" fontId="1" fillId="5" borderId="35" xfId="0" applyFont="1" applyFill="1" applyBorder="1" applyAlignment="1">
      <alignment horizontal="center"/>
    </xf>
    <xf numFmtId="0" fontId="8" fillId="0" borderId="34"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1" fillId="0" borderId="35" xfId="0" applyFont="1" applyBorder="1" applyAlignment="1">
      <alignment horizontal="center" vertical="center" wrapText="1"/>
    </xf>
    <xf numFmtId="0" fontId="8" fillId="0" borderId="2" xfId="0" applyNumberFormat="1" applyFont="1" applyBorder="1" applyAlignment="1">
      <alignment horizontal="left" vertical="center" wrapText="1"/>
    </xf>
    <xf numFmtId="0" fontId="2" fillId="0" borderId="2" xfId="0" applyFont="1" applyFill="1" applyBorder="1" applyAlignment="1"/>
    <xf numFmtId="0" fontId="2" fillId="0" borderId="21" xfId="0" applyFont="1" applyBorder="1" applyAlignment="1">
      <alignment horizontal="center"/>
    </xf>
    <xf numFmtId="0" fontId="2" fillId="0" borderId="3" xfId="0" applyFont="1" applyFill="1" applyBorder="1" applyAlignment="1"/>
    <xf numFmtId="0" fontId="8" fillId="0" borderId="2" xfId="0" applyFont="1" applyBorder="1" applyAlignment="1"/>
    <xf numFmtId="0" fontId="1" fillId="0" borderId="51" xfId="0" applyFont="1" applyBorder="1" applyAlignment="1">
      <alignment horizontal="center"/>
    </xf>
    <xf numFmtId="0" fontId="1" fillId="5" borderId="35"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2" fillId="0" borderId="21" xfId="0" applyFont="1" applyBorder="1" applyAlignment="1">
      <alignment horizontal="left" vertical="center" wrapText="1"/>
    </xf>
    <xf numFmtId="2" fontId="1" fillId="0" borderId="29" xfId="0" applyNumberFormat="1" applyFont="1" applyBorder="1" applyAlignment="1">
      <alignment horizontal="center" vertical="center" wrapText="1"/>
    </xf>
    <xf numFmtId="0" fontId="2" fillId="0" borderId="3" xfId="0" applyFont="1" applyBorder="1" applyAlignment="1">
      <alignment horizontal="center" vertical="center" wrapText="1"/>
    </xf>
    <xf numFmtId="164" fontId="1" fillId="5" borderId="35" xfId="0" applyNumberFormat="1" applyFont="1" applyFill="1" applyBorder="1" applyAlignment="1">
      <alignment horizontal="center" vertical="center" wrapText="1"/>
    </xf>
    <xf numFmtId="164" fontId="1" fillId="0" borderId="35" xfId="0" applyNumberFormat="1" applyFont="1" applyBorder="1" applyAlignment="1">
      <alignment horizontal="center" vertical="center" wrapText="1"/>
    </xf>
    <xf numFmtId="0" fontId="8" fillId="0" borderId="3" xfId="0" applyFont="1" applyBorder="1" applyAlignment="1">
      <alignment horizontal="left" vertical="center" wrapText="1"/>
    </xf>
    <xf numFmtId="0" fontId="16" fillId="0" borderId="2" xfId="0" applyFont="1" applyFill="1" applyBorder="1" applyAlignment="1">
      <alignment horizontal="center" vertical="center" wrapText="1"/>
    </xf>
    <xf numFmtId="14" fontId="2" fillId="0" borderId="2" xfId="0" applyNumberFormat="1" applyFont="1" applyBorder="1" applyAlignment="1">
      <alignment horizontal="center" vertical="center" wrapText="1"/>
    </xf>
    <xf numFmtId="0" fontId="2" fillId="0" borderId="21" xfId="0" applyFont="1" applyBorder="1" applyAlignment="1">
      <alignment horizontal="center" vertical="center" wrapText="1"/>
    </xf>
    <xf numFmtId="4" fontId="8" fillId="0" borderId="35"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0" fontId="8" fillId="0" borderId="19" xfId="0" applyNumberFormat="1" applyFont="1" applyBorder="1" applyAlignment="1">
      <alignment horizontal="left" vertical="center" wrapText="1"/>
    </xf>
    <xf numFmtId="4" fontId="1" fillId="5" borderId="35" xfId="0" applyNumberFormat="1" applyFont="1" applyFill="1" applyBorder="1" applyAlignment="1">
      <alignment horizontal="center" vertical="center" wrapText="1"/>
    </xf>
    <xf numFmtId="0" fontId="20" fillId="0" borderId="0" xfId="0" applyFont="1" applyBorder="1"/>
    <xf numFmtId="166" fontId="17" fillId="0" borderId="47" xfId="0" applyNumberFormat="1" applyFont="1" applyBorder="1" applyAlignment="1">
      <alignment horizontal="center"/>
    </xf>
    <xf numFmtId="0" fontId="2" fillId="0" borderId="7" xfId="0" applyFont="1" applyBorder="1" applyAlignment="1">
      <alignment horizontal="left" vertical="center" wrapText="1"/>
    </xf>
    <xf numFmtId="0" fontId="2" fillId="0" borderId="7" xfId="0" applyFont="1" applyBorder="1" applyAlignment="1">
      <alignment horizontal="center" vertical="center" wrapText="1"/>
    </xf>
    <xf numFmtId="4" fontId="1" fillId="5" borderId="37" xfId="0" applyNumberFormat="1" applyFont="1" applyFill="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1" fontId="35" fillId="0" borderId="53" xfId="0" applyNumberFormat="1" applyFont="1" applyFill="1" applyBorder="1" applyAlignment="1" applyProtection="1">
      <alignment horizontal="left" vertical="center" wrapText="1"/>
      <protection locked="0"/>
    </xf>
    <xf numFmtId="1" fontId="2" fillId="0" borderId="7" xfId="0" applyNumberFormat="1" applyFont="1" applyBorder="1" applyAlignment="1" applyProtection="1">
      <alignment horizontal="left" vertical="center" wrapText="1"/>
      <protection locked="0"/>
    </xf>
    <xf numFmtId="49" fontId="8" fillId="0" borderId="21" xfId="0" applyNumberFormat="1" applyFont="1" applyBorder="1" applyAlignment="1" applyProtection="1">
      <alignment horizontal="center" vertical="center" wrapText="1"/>
      <protection locked="0"/>
    </xf>
    <xf numFmtId="0" fontId="8" fillId="0" borderId="19" xfId="0" applyFont="1" applyBorder="1" applyAlignment="1">
      <alignment horizontal="center" vertical="center"/>
    </xf>
    <xf numFmtId="0" fontId="16" fillId="0" borderId="19" xfId="0" applyFont="1" applyBorder="1" applyAlignment="1" applyProtection="1">
      <alignment horizontal="center" vertical="center" wrapText="1"/>
      <protection locked="0"/>
    </xf>
    <xf numFmtId="0" fontId="36" fillId="0" borderId="0" xfId="0" applyFont="1" applyFill="1" applyBorder="1" applyAlignment="1">
      <alignment horizontal="left"/>
    </xf>
    <xf numFmtId="0" fontId="8" fillId="0" borderId="7" xfId="0" applyFont="1" applyBorder="1" applyAlignment="1">
      <alignment horizontal="left" vertical="center" wrapText="1"/>
    </xf>
    <xf numFmtId="2" fontId="3" fillId="0" borderId="41" xfId="0" applyNumberFormat="1" applyFont="1" applyBorder="1" applyAlignment="1">
      <alignment horizontal="center" vertical="center" wrapText="1"/>
    </xf>
    <xf numFmtId="0" fontId="1" fillId="0" borderId="36" xfId="0" applyFont="1" applyFill="1" applyBorder="1" applyAlignment="1">
      <alignment horizontal="center" vertical="center" wrapText="1"/>
    </xf>
    <xf numFmtId="2" fontId="1" fillId="5" borderId="37" xfId="0" applyNumberFormat="1" applyFont="1" applyFill="1" applyBorder="1" applyAlignment="1">
      <alignment horizontal="center" vertical="center" wrapText="1"/>
    </xf>
    <xf numFmtId="0" fontId="24" fillId="6" borderId="0" xfId="0" applyFont="1" applyFill="1" applyAlignment="1">
      <alignment horizontal="left" vertical="top" wrapText="1"/>
    </xf>
    <xf numFmtId="0" fontId="24" fillId="7" borderId="0" xfId="0" applyFont="1" applyFill="1" applyAlignment="1">
      <alignment horizontal="left" vertical="top" wrapText="1"/>
    </xf>
    <xf numFmtId="0" fontId="24" fillId="8" borderId="0" xfId="0" applyFont="1" applyFill="1" applyAlignment="1">
      <alignment horizontal="left" vertical="top" wrapText="1"/>
    </xf>
    <xf numFmtId="0" fontId="24" fillId="2" borderId="0" xfId="0" applyFont="1" applyFill="1" applyAlignment="1">
      <alignment horizontal="left" vertical="top" wrapText="1"/>
    </xf>
    <xf numFmtId="0" fontId="23" fillId="0" borderId="0" xfId="0" applyFont="1" applyAlignment="1" applyProtection="1">
      <alignment horizontal="left" vertical="center"/>
      <protection hidden="1"/>
    </xf>
    <xf numFmtId="0" fontId="2" fillId="0" borderId="54" xfId="0" applyFont="1" applyBorder="1" applyAlignment="1">
      <alignment horizontal="center" vertical="top" wrapText="1"/>
    </xf>
    <xf numFmtId="0" fontId="0" fillId="0" borderId="54" xfId="0" applyBorder="1" applyAlignment="1">
      <alignment horizontal="center" vertical="top" wrapText="1"/>
    </xf>
    <xf numFmtId="0" fontId="22" fillId="0" borderId="0" xfId="0" applyFont="1" applyAlignment="1">
      <alignment horizontal="center" vertical="center"/>
    </xf>
    <xf numFmtId="0" fontId="0" fillId="0" borderId="4" xfId="0" applyBorder="1" applyAlignment="1">
      <alignment horizontal="center" vertical="top" wrapText="1"/>
    </xf>
    <xf numFmtId="0" fontId="0" fillId="0" borderId="55" xfId="0" applyBorder="1" applyAlignment="1">
      <alignment horizontal="center" vertical="top"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56"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53"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zoomScale="75" zoomScaleNormal="120" workbookViewId="0">
      <selection activeCell="I18" sqref="I18"/>
    </sheetView>
  </sheetViews>
  <sheetFormatPr defaultRowHeight="15"/>
  <sheetData>
    <row r="1" spans="2:12" ht="15.75">
      <c r="B1" s="347" t="s">
        <v>694</v>
      </c>
      <c r="C1" s="352"/>
      <c r="D1" s="352"/>
      <c r="E1" s="352"/>
      <c r="F1" s="352"/>
      <c r="G1" s="352"/>
      <c r="H1" s="352"/>
      <c r="I1" s="352"/>
      <c r="J1" s="352"/>
      <c r="K1" s="352"/>
    </row>
    <row r="2" spans="2:12" ht="15.75">
      <c r="B2" s="352"/>
      <c r="C2" s="352"/>
      <c r="D2" s="352"/>
      <c r="E2" s="352"/>
      <c r="F2" s="352"/>
      <c r="G2" s="352"/>
      <c r="H2" s="352"/>
      <c r="I2" s="352"/>
      <c r="J2" s="352"/>
      <c r="K2" s="352"/>
    </row>
    <row r="3" spans="2:12" ht="90" customHeight="1">
      <c r="B3" s="656" t="s">
        <v>699</v>
      </c>
      <c r="C3" s="656"/>
      <c r="D3" s="656"/>
      <c r="E3" s="656"/>
      <c r="F3" s="656"/>
      <c r="G3" s="656"/>
      <c r="H3" s="656"/>
      <c r="I3" s="656"/>
      <c r="J3" s="656"/>
      <c r="K3" s="656"/>
      <c r="L3" s="656"/>
    </row>
    <row r="4" spans="2:12" ht="135" customHeight="1">
      <c r="B4" s="657" t="s">
        <v>693</v>
      </c>
      <c r="C4" s="657"/>
      <c r="D4" s="657"/>
      <c r="E4" s="657"/>
      <c r="F4" s="657"/>
      <c r="G4" s="657"/>
      <c r="H4" s="657"/>
      <c r="I4" s="657"/>
      <c r="J4" s="657"/>
      <c r="K4" s="657"/>
      <c r="L4" s="657"/>
    </row>
    <row r="5" spans="2:12" ht="60" customHeight="1">
      <c r="B5" s="658" t="s">
        <v>695</v>
      </c>
      <c r="C5" s="658"/>
      <c r="D5" s="658"/>
      <c r="E5" s="658"/>
      <c r="F5" s="658"/>
      <c r="G5" s="658"/>
      <c r="H5" s="658"/>
      <c r="I5" s="658"/>
      <c r="J5" s="658"/>
      <c r="K5" s="658"/>
      <c r="L5" s="658"/>
    </row>
    <row r="6" spans="2:12" ht="60" customHeight="1">
      <c r="B6" s="658" t="s">
        <v>696</v>
      </c>
      <c r="C6" s="658"/>
      <c r="D6" s="658"/>
      <c r="E6" s="658"/>
      <c r="F6" s="658"/>
      <c r="G6" s="658"/>
      <c r="H6" s="658"/>
      <c r="I6" s="658"/>
      <c r="J6" s="658"/>
      <c r="K6" s="658"/>
      <c r="L6" s="658"/>
    </row>
    <row r="7" spans="2:12" ht="60" customHeight="1">
      <c r="B7" s="655" t="s">
        <v>700</v>
      </c>
      <c r="C7" s="655"/>
      <c r="D7" s="655"/>
      <c r="E7" s="655"/>
      <c r="F7" s="655"/>
      <c r="G7" s="655"/>
      <c r="H7" s="655"/>
      <c r="I7" s="655"/>
      <c r="J7" s="655"/>
      <c r="K7" s="655"/>
      <c r="L7" s="655"/>
    </row>
    <row r="8" spans="2:12" ht="15.75">
      <c r="B8" s="352"/>
      <c r="C8" s="352"/>
      <c r="D8" s="352"/>
      <c r="E8" s="352"/>
      <c r="F8" s="352"/>
      <c r="G8" s="352"/>
      <c r="H8" s="352"/>
      <c r="I8" s="352"/>
      <c r="J8" s="352"/>
      <c r="K8" s="352"/>
    </row>
    <row r="9" spans="2:12" ht="15.75">
      <c r="B9" s="352"/>
      <c r="C9" s="352"/>
      <c r="D9" s="352"/>
      <c r="E9" s="352"/>
      <c r="F9" s="352"/>
      <c r="G9" s="352"/>
      <c r="H9" s="352"/>
      <c r="I9" s="352"/>
      <c r="J9" s="352"/>
      <c r="K9" s="352"/>
    </row>
    <row r="10" spans="2:12" ht="15.75">
      <c r="B10" s="352"/>
      <c r="C10" s="352"/>
      <c r="D10" s="352"/>
      <c r="E10" s="352"/>
      <c r="F10" s="352"/>
      <c r="G10" s="352"/>
      <c r="H10" s="352"/>
      <c r="I10" s="352"/>
      <c r="J10" s="352"/>
      <c r="K10" s="352"/>
    </row>
    <row r="11" spans="2:12" ht="15.75">
      <c r="B11" s="352"/>
      <c r="C11" s="352"/>
      <c r="D11" s="352"/>
      <c r="E11" s="352"/>
      <c r="F11" s="352"/>
      <c r="G11" s="352"/>
      <c r="H11" s="352"/>
      <c r="I11" s="352"/>
      <c r="J11" s="352"/>
      <c r="K11" s="352"/>
    </row>
    <row r="12" spans="2:12" ht="15.75">
      <c r="B12" s="352"/>
      <c r="C12" s="352"/>
      <c r="D12" s="352"/>
      <c r="E12" s="352"/>
      <c r="F12" s="352"/>
      <c r="G12" s="352"/>
      <c r="H12" s="352"/>
      <c r="I12" s="352"/>
      <c r="J12" s="352"/>
      <c r="K12" s="352"/>
    </row>
  </sheetData>
  <mergeCells count="5">
    <mergeCell ref="B7:L7"/>
    <mergeCell ref="B3:L3"/>
    <mergeCell ref="B4:L4"/>
    <mergeCell ref="B5:L5"/>
    <mergeCell ref="B6:L6"/>
  </mergeCells>
  <phoneticPr fontId="13"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K22"/>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 min="10" max="10" width="23.2851562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C25</v>
      </c>
      <c r="B4" s="121"/>
      <c r="C4" s="121"/>
    </row>
    <row r="5" spans="1:11">
      <c r="A5" s="121"/>
      <c r="B5" s="121"/>
      <c r="C5" s="121"/>
    </row>
    <row r="6" spans="1:11" ht="15.75">
      <c r="A6" s="668" t="s">
        <v>563</v>
      </c>
      <c r="B6" s="668"/>
      <c r="C6" s="668"/>
      <c r="D6" s="668"/>
      <c r="E6" s="668"/>
      <c r="F6" s="668"/>
      <c r="G6" s="668"/>
      <c r="H6" s="668"/>
      <c r="I6" s="668"/>
    </row>
    <row r="7" spans="1:11" ht="35.25" customHeight="1">
      <c r="A7" s="671" t="str">
        <f ca="1">'Descriere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671"/>
      <c r="C7" s="671"/>
      <c r="D7" s="671"/>
      <c r="E7" s="671"/>
      <c r="F7" s="671"/>
      <c r="G7" s="671"/>
      <c r="H7" s="671"/>
      <c r="I7" s="671"/>
    </row>
    <row r="8" spans="1:11" ht="15.75" thickBot="1">
      <c r="A8" s="62"/>
      <c r="B8" s="62"/>
      <c r="C8" s="62"/>
      <c r="D8" s="62"/>
      <c r="E8" s="62"/>
      <c r="F8" s="62"/>
      <c r="G8" s="62"/>
      <c r="H8" s="62"/>
      <c r="I8" s="62"/>
    </row>
    <row r="9" spans="1:11" ht="30.75" thickBot="1">
      <c r="A9" s="151" t="s">
        <v>428</v>
      </c>
      <c r="B9" s="152" t="s">
        <v>519</v>
      </c>
      <c r="C9" s="152" t="s">
        <v>426</v>
      </c>
      <c r="D9" s="152" t="s">
        <v>430</v>
      </c>
      <c r="E9" s="152" t="s">
        <v>514</v>
      </c>
      <c r="F9" s="153" t="s">
        <v>523</v>
      </c>
      <c r="G9" s="152" t="s">
        <v>431</v>
      </c>
      <c r="H9" s="152" t="s">
        <v>564</v>
      </c>
      <c r="I9" s="154" t="s">
        <v>526</v>
      </c>
      <c r="K9" s="262" t="s">
        <v>561</v>
      </c>
    </row>
    <row r="10" spans="1:11" ht="60">
      <c r="A10" s="157">
        <v>1</v>
      </c>
      <c r="B10" s="439" t="s">
        <v>704</v>
      </c>
      <c r="C10" s="439" t="s">
        <v>142</v>
      </c>
      <c r="D10" s="440" t="s">
        <v>215</v>
      </c>
      <c r="E10" s="441" t="s">
        <v>143</v>
      </c>
      <c r="F10" s="442">
        <v>2014</v>
      </c>
      <c r="G10" s="443">
        <v>22</v>
      </c>
      <c r="H10" s="443" t="s">
        <v>144</v>
      </c>
      <c r="I10" s="167">
        <v>5</v>
      </c>
      <c r="J10" s="448" t="s">
        <v>154</v>
      </c>
      <c r="K10" s="263">
        <v>10</v>
      </c>
    </row>
    <row r="11" spans="1:11" ht="120">
      <c r="A11" s="159">
        <f>A10+1</f>
        <v>2</v>
      </c>
      <c r="B11" s="444" t="s">
        <v>145</v>
      </c>
      <c r="C11" s="375" t="s">
        <v>146</v>
      </c>
      <c r="D11" s="431" t="s">
        <v>147</v>
      </c>
      <c r="E11" s="200" t="s">
        <v>148</v>
      </c>
      <c r="F11" s="411">
        <v>2014</v>
      </c>
      <c r="G11" s="411">
        <v>149</v>
      </c>
      <c r="H11" s="411" t="s">
        <v>149</v>
      </c>
      <c r="I11" s="303">
        <v>10</v>
      </c>
      <c r="J11" s="448" t="s">
        <v>155</v>
      </c>
      <c r="K11" s="50"/>
    </row>
    <row r="12" spans="1:11" ht="60">
      <c r="A12" s="160">
        <f t="shared" ref="A12:A19" si="0">A11+1</f>
        <v>3</v>
      </c>
      <c r="B12" s="367" t="s">
        <v>145</v>
      </c>
      <c r="C12" s="445" t="s">
        <v>150</v>
      </c>
      <c r="D12" s="431" t="s">
        <v>151</v>
      </c>
      <c r="E12" s="200" t="s">
        <v>152</v>
      </c>
      <c r="F12" s="411">
        <v>2014</v>
      </c>
      <c r="G12" s="446" t="s">
        <v>153</v>
      </c>
      <c r="H12" s="447" t="s">
        <v>184</v>
      </c>
      <c r="I12" s="303">
        <v>10</v>
      </c>
      <c r="J12" s="448" t="s">
        <v>156</v>
      </c>
    </row>
    <row r="13" spans="1:11" ht="75">
      <c r="A13" s="163">
        <f t="shared" si="0"/>
        <v>4</v>
      </c>
      <c r="B13" s="367" t="s">
        <v>719</v>
      </c>
      <c r="C13" s="449" t="s">
        <v>157</v>
      </c>
      <c r="D13" s="449" t="s">
        <v>158</v>
      </c>
      <c r="E13" s="431" t="s">
        <v>159</v>
      </c>
      <c r="F13" s="411">
        <v>2015</v>
      </c>
      <c r="G13" s="411" t="s">
        <v>160</v>
      </c>
      <c r="H13" s="411" t="s">
        <v>177</v>
      </c>
      <c r="I13" s="303">
        <v>10</v>
      </c>
      <c r="J13" s="451" t="s">
        <v>164</v>
      </c>
    </row>
    <row r="14" spans="1:11" ht="75">
      <c r="A14" s="159">
        <f t="shared" si="0"/>
        <v>5</v>
      </c>
      <c r="B14" s="367" t="s">
        <v>719</v>
      </c>
      <c r="C14" s="449" t="s">
        <v>161</v>
      </c>
      <c r="D14" s="449" t="s">
        <v>158</v>
      </c>
      <c r="E14" s="431" t="s">
        <v>162</v>
      </c>
      <c r="F14" s="396">
        <v>2016</v>
      </c>
      <c r="G14" s="450" t="s">
        <v>163</v>
      </c>
      <c r="H14" s="450" t="s">
        <v>185</v>
      </c>
      <c r="I14" s="303">
        <v>10</v>
      </c>
      <c r="J14" s="451" t="s">
        <v>165</v>
      </c>
    </row>
    <row r="15" spans="1:11" ht="60">
      <c r="A15" s="163">
        <f t="shared" si="0"/>
        <v>6</v>
      </c>
      <c r="B15" s="367" t="s">
        <v>201</v>
      </c>
      <c r="C15" s="114" t="s">
        <v>200</v>
      </c>
      <c r="D15" s="449" t="s">
        <v>158</v>
      </c>
      <c r="E15" s="431" t="s">
        <v>202</v>
      </c>
      <c r="F15" s="115">
        <v>2013</v>
      </c>
      <c r="G15" s="115" t="s">
        <v>203</v>
      </c>
      <c r="H15" s="115" t="s">
        <v>204</v>
      </c>
      <c r="I15" s="303">
        <v>5</v>
      </c>
      <c r="J15" s="650" t="s">
        <v>199</v>
      </c>
    </row>
    <row r="16" spans="1:11" ht="75">
      <c r="A16" s="159">
        <f t="shared" si="0"/>
        <v>7</v>
      </c>
      <c r="B16" s="367" t="s">
        <v>208</v>
      </c>
      <c r="C16" s="36" t="s">
        <v>205</v>
      </c>
      <c r="D16" s="449" t="s">
        <v>158</v>
      </c>
      <c r="E16" s="431" t="s">
        <v>206</v>
      </c>
      <c r="F16" s="115">
        <v>2019</v>
      </c>
      <c r="G16" s="115" t="s">
        <v>212</v>
      </c>
      <c r="H16" s="115" t="s">
        <v>207</v>
      </c>
      <c r="I16" s="303">
        <v>1.66</v>
      </c>
      <c r="J16" s="650" t="s">
        <v>199</v>
      </c>
    </row>
    <row r="17" spans="1:10" ht="75">
      <c r="A17" s="160">
        <f t="shared" si="0"/>
        <v>8</v>
      </c>
      <c r="B17" s="367" t="s">
        <v>210</v>
      </c>
      <c r="C17" s="162" t="s">
        <v>209</v>
      </c>
      <c r="D17" s="114" t="s">
        <v>85</v>
      </c>
      <c r="E17" s="162" t="s">
        <v>211</v>
      </c>
      <c r="F17" s="150">
        <v>2017</v>
      </c>
      <c r="G17" s="162"/>
      <c r="H17" s="150"/>
      <c r="I17" s="303">
        <v>3.33</v>
      </c>
      <c r="J17" s="650" t="s">
        <v>199</v>
      </c>
    </row>
    <row r="18" spans="1:10">
      <c r="A18" s="163">
        <f t="shared" si="0"/>
        <v>9</v>
      </c>
      <c r="B18" s="113"/>
      <c r="C18" s="114"/>
      <c r="D18" s="114"/>
      <c r="E18" s="114"/>
      <c r="F18" s="115"/>
      <c r="G18" s="115"/>
      <c r="H18" s="115"/>
      <c r="I18" s="303"/>
    </row>
    <row r="19" spans="1:10" ht="15.75" thickBot="1">
      <c r="A19" s="164">
        <f t="shared" si="0"/>
        <v>10</v>
      </c>
      <c r="B19" s="117"/>
      <c r="C19" s="118"/>
      <c r="D19" s="148"/>
      <c r="E19" s="165"/>
      <c r="F19" s="165"/>
      <c r="G19" s="166"/>
      <c r="H19" s="166"/>
      <c r="I19" s="313"/>
    </row>
    <row r="20" spans="1:10" ht="16.5" thickBot="1">
      <c r="A20" s="342"/>
      <c r="H20" s="123" t="str">
        <f>"Total "&amp;LEFT(A7,2)</f>
        <v>Total I5</v>
      </c>
      <c r="I20" s="156">
        <f>SUM(I10:I19)</f>
        <v>54.989999999999995</v>
      </c>
    </row>
    <row r="21" spans="1:10" ht="15.75">
      <c r="A21" s="46"/>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K20"/>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C25</v>
      </c>
      <c r="B4" s="121"/>
      <c r="C4" s="121"/>
    </row>
    <row r="5" spans="1:11">
      <c r="A5" s="121"/>
      <c r="B5" s="121"/>
      <c r="C5" s="121"/>
    </row>
    <row r="6" spans="1:11" ht="15.75">
      <c r="A6" s="668" t="s">
        <v>563</v>
      </c>
      <c r="B6" s="668"/>
      <c r="C6" s="668"/>
      <c r="D6" s="668"/>
      <c r="E6" s="668"/>
      <c r="F6" s="668"/>
      <c r="G6" s="668"/>
      <c r="H6" s="668"/>
      <c r="I6" s="668"/>
    </row>
    <row r="7" spans="1:11" ht="15.75">
      <c r="A7" s="671" t="str">
        <f ca="1">'Descriere indicatori'!A9&amp;". "&amp;'Descriere indicatori'!B9</f>
        <v xml:space="preserve">I6. Articole in extenso în reviste ştiinţifice indexate ERIH şi clasificate în categoria NAT </v>
      </c>
      <c r="B7" s="671"/>
      <c r="C7" s="671"/>
      <c r="D7" s="671"/>
      <c r="E7" s="671"/>
      <c r="F7" s="671"/>
      <c r="G7" s="671"/>
      <c r="H7" s="671"/>
      <c r="I7" s="671"/>
    </row>
    <row r="8" spans="1:11" ht="15.75" thickBot="1">
      <c r="A8" s="168"/>
      <c r="B8" s="168"/>
      <c r="C8" s="168"/>
      <c r="D8" s="168"/>
      <c r="E8" s="168"/>
      <c r="F8" s="168"/>
      <c r="G8" s="168"/>
      <c r="H8" s="168"/>
      <c r="I8" s="168"/>
    </row>
    <row r="9" spans="1:11" ht="30.75" thickBot="1">
      <c r="A9" s="151" t="s">
        <v>428</v>
      </c>
      <c r="B9" s="152" t="s">
        <v>519</v>
      </c>
      <c r="C9" s="152" t="s">
        <v>426</v>
      </c>
      <c r="D9" s="152" t="s">
        <v>430</v>
      </c>
      <c r="E9" s="152" t="s">
        <v>514</v>
      </c>
      <c r="F9" s="153" t="s">
        <v>523</v>
      </c>
      <c r="G9" s="152" t="s">
        <v>431</v>
      </c>
      <c r="H9" s="152" t="s">
        <v>564</v>
      </c>
      <c r="I9" s="154" t="s">
        <v>526</v>
      </c>
      <c r="K9" s="262" t="s">
        <v>561</v>
      </c>
    </row>
    <row r="10" spans="1:11">
      <c r="A10" s="171">
        <v>1</v>
      </c>
      <c r="B10" s="108"/>
      <c r="C10" s="108"/>
      <c r="D10" s="108"/>
      <c r="E10" s="109"/>
      <c r="F10" s="110"/>
      <c r="G10" s="110"/>
      <c r="H10" s="110"/>
      <c r="I10" s="308"/>
      <c r="K10" s="263">
        <v>5</v>
      </c>
    </row>
    <row r="11" spans="1:11">
      <c r="A11" s="172">
        <f>A10+1</f>
        <v>2</v>
      </c>
      <c r="B11" s="112"/>
      <c r="C11" s="113"/>
      <c r="D11" s="112"/>
      <c r="E11" s="114"/>
      <c r="F11" s="115"/>
      <c r="G11" s="116"/>
      <c r="H11" s="116"/>
      <c r="I11" s="303"/>
      <c r="K11" s="50"/>
    </row>
    <row r="12" spans="1:11">
      <c r="A12" s="172">
        <f t="shared" ref="A12:A19" si="0">A11+1</f>
        <v>3</v>
      </c>
      <c r="B12" s="113"/>
      <c r="C12" s="113"/>
      <c r="D12" s="113"/>
      <c r="E12" s="114"/>
      <c r="F12" s="115"/>
      <c r="G12" s="116"/>
      <c r="H12" s="116"/>
      <c r="I12" s="303"/>
    </row>
    <row r="13" spans="1:11">
      <c r="A13" s="172">
        <f t="shared" si="0"/>
        <v>4</v>
      </c>
      <c r="B13" s="113"/>
      <c r="C13" s="113"/>
      <c r="D13" s="113"/>
      <c r="E13" s="114"/>
      <c r="F13" s="115"/>
      <c r="G13" s="115"/>
      <c r="H13" s="115"/>
      <c r="I13" s="303"/>
    </row>
    <row r="14" spans="1:11">
      <c r="A14" s="172">
        <f t="shared" si="0"/>
        <v>5</v>
      </c>
      <c r="B14" s="113"/>
      <c r="C14" s="113"/>
      <c r="D14" s="113"/>
      <c r="E14" s="114"/>
      <c r="F14" s="115"/>
      <c r="G14" s="115"/>
      <c r="H14" s="115"/>
      <c r="I14" s="303"/>
    </row>
    <row r="15" spans="1:11">
      <c r="A15" s="172">
        <f t="shared" si="0"/>
        <v>6</v>
      </c>
      <c r="B15" s="113"/>
      <c r="C15" s="113"/>
      <c r="D15" s="113"/>
      <c r="E15" s="114"/>
      <c r="F15" s="115"/>
      <c r="G15" s="115"/>
      <c r="H15" s="115"/>
      <c r="I15" s="303"/>
    </row>
    <row r="16" spans="1:11">
      <c r="A16" s="172">
        <f t="shared" si="0"/>
        <v>7</v>
      </c>
      <c r="B16" s="113"/>
      <c r="C16" s="113"/>
      <c r="D16" s="113"/>
      <c r="E16" s="114"/>
      <c r="F16" s="115"/>
      <c r="G16" s="115"/>
      <c r="H16" s="115"/>
      <c r="I16" s="303"/>
    </row>
    <row r="17" spans="1:9">
      <c r="A17" s="172">
        <f t="shared" si="0"/>
        <v>8</v>
      </c>
      <c r="B17" s="113"/>
      <c r="C17" s="113"/>
      <c r="D17" s="113"/>
      <c r="E17" s="114"/>
      <c r="F17" s="115"/>
      <c r="G17" s="115"/>
      <c r="H17" s="115"/>
      <c r="I17" s="303"/>
    </row>
    <row r="18" spans="1:9">
      <c r="A18" s="172">
        <f t="shared" si="0"/>
        <v>9</v>
      </c>
      <c r="B18" s="113"/>
      <c r="C18" s="113"/>
      <c r="D18" s="113"/>
      <c r="E18" s="114"/>
      <c r="F18" s="115"/>
      <c r="G18" s="115"/>
      <c r="H18" s="115"/>
      <c r="I18" s="303"/>
    </row>
    <row r="19" spans="1:9" ht="15.75" thickBot="1">
      <c r="A19" s="173">
        <f t="shared" si="0"/>
        <v>10</v>
      </c>
      <c r="B19" s="117"/>
      <c r="C19" s="117"/>
      <c r="D19" s="117"/>
      <c r="E19" s="118"/>
      <c r="F19" s="119"/>
      <c r="G19" s="119"/>
      <c r="H19" s="119"/>
      <c r="I19" s="304"/>
    </row>
    <row r="20" spans="1:9" ht="15.75" thickBot="1">
      <c r="A20" s="341"/>
      <c r="B20" s="121"/>
      <c r="C20" s="121"/>
      <c r="D20" s="121"/>
      <c r="E20" s="121"/>
      <c r="F20" s="121"/>
      <c r="G20" s="121"/>
      <c r="H20" s="123" t="str">
        <f>"Total "&amp;LEFT(A7,2)</f>
        <v>Total I6</v>
      </c>
      <c r="I20" s="12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K24"/>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c r="A1" s="256" t="str">
        <f ca="1">'Date initiale'!C3</f>
        <v>Universitatea de Arhitectură și Urbanism "Ion Mincu" București</v>
      </c>
      <c r="B1" s="256"/>
      <c r="C1" s="256"/>
      <c r="D1" s="6"/>
      <c r="E1" s="6"/>
      <c r="F1" s="6"/>
      <c r="G1" s="6"/>
      <c r="H1" s="6"/>
      <c r="I1" s="6"/>
      <c r="J1" s="6"/>
    </row>
    <row r="2" spans="1:11" ht="15.75">
      <c r="A2" s="256" t="str">
        <f ca="1">'Date initiale'!B4&amp;" "&amp;'Date initiale'!C4</f>
        <v>Facultatea ARHITECTURA</v>
      </c>
      <c r="B2" s="256"/>
      <c r="C2" s="256"/>
      <c r="D2" s="6"/>
      <c r="E2" s="6"/>
      <c r="F2" s="6"/>
      <c r="G2" s="6"/>
      <c r="H2" s="6"/>
      <c r="I2" s="6"/>
      <c r="J2" s="6"/>
    </row>
    <row r="3" spans="1:11" ht="15.75">
      <c r="A3" s="256" t="str">
        <f ca="1">'Date initiale'!B5&amp;" "&amp;'Date initiale'!C5</f>
        <v>Departamentul SINTEZA PROIECTĂRII DE ARHITECTURĂ</v>
      </c>
      <c r="B3" s="256"/>
      <c r="C3" s="256"/>
      <c r="D3" s="6"/>
      <c r="E3" s="6"/>
      <c r="F3" s="6"/>
      <c r="G3" s="6"/>
      <c r="H3" s="6"/>
      <c r="I3" s="6"/>
      <c r="J3" s="6"/>
    </row>
    <row r="4" spans="1:11" ht="15.75">
      <c r="A4" s="260" t="str">
        <f ca="1">'Date initiale'!C6&amp;", "&amp;'Date initiale'!C7</f>
        <v>MIHĂILĂ MARINA - EUGENIA, C25</v>
      </c>
      <c r="B4" s="260"/>
      <c r="C4" s="260"/>
      <c r="D4" s="6"/>
      <c r="E4" s="6"/>
      <c r="F4" s="6"/>
      <c r="G4" s="6"/>
      <c r="H4" s="6"/>
      <c r="I4" s="6"/>
      <c r="J4" s="6"/>
    </row>
    <row r="5" spans="1:11" ht="15.75">
      <c r="A5" s="260"/>
      <c r="B5" s="260"/>
      <c r="C5" s="260"/>
      <c r="D5" s="6"/>
      <c r="E5" s="6"/>
      <c r="F5" s="6"/>
      <c r="G5" s="6"/>
      <c r="H5" s="6"/>
      <c r="I5" s="6"/>
      <c r="J5" s="6"/>
    </row>
    <row r="6" spans="1:11" ht="15.75">
      <c r="A6" s="672" t="s">
        <v>563</v>
      </c>
      <c r="B6" s="672"/>
      <c r="C6" s="672"/>
      <c r="D6" s="672"/>
      <c r="E6" s="672"/>
      <c r="F6" s="672"/>
      <c r="G6" s="672"/>
      <c r="H6" s="672"/>
      <c r="I6" s="672"/>
      <c r="J6" s="6"/>
    </row>
    <row r="7" spans="1:11" ht="15.75">
      <c r="A7" s="671" t="str">
        <f ca="1">'Descriere indicatori'!A10&amp;". "&amp;'Descriere indicatori'!B10</f>
        <v xml:space="preserve">I7. Articole in extenso în reviste ştiinţifice recunoscute în domeniu* </v>
      </c>
      <c r="B7" s="671"/>
      <c r="C7" s="671"/>
      <c r="D7" s="671"/>
      <c r="E7" s="671"/>
      <c r="F7" s="671"/>
      <c r="G7" s="671"/>
      <c r="H7" s="671"/>
      <c r="I7" s="671"/>
      <c r="J7" s="6"/>
    </row>
    <row r="8" spans="1:11" ht="16.5" thickBot="1">
      <c r="A8" s="170"/>
      <c r="B8" s="170"/>
      <c r="C8" s="170"/>
      <c r="D8" s="170"/>
      <c r="E8" s="170"/>
      <c r="F8" s="170"/>
      <c r="G8" s="170"/>
      <c r="H8" s="170"/>
      <c r="I8" s="170"/>
      <c r="J8" s="6"/>
    </row>
    <row r="9" spans="1:11" ht="30.75" thickBot="1">
      <c r="A9" s="151" t="s">
        <v>428</v>
      </c>
      <c r="B9" s="152" t="s">
        <v>519</v>
      </c>
      <c r="C9" s="152" t="s">
        <v>426</v>
      </c>
      <c r="D9" s="152" t="s">
        <v>430</v>
      </c>
      <c r="E9" s="152" t="s">
        <v>514</v>
      </c>
      <c r="F9" s="153" t="s">
        <v>523</v>
      </c>
      <c r="G9" s="152" t="s">
        <v>431</v>
      </c>
      <c r="H9" s="152" t="s">
        <v>564</v>
      </c>
      <c r="I9" s="154" t="s">
        <v>526</v>
      </c>
      <c r="J9" s="6"/>
      <c r="K9" s="262" t="s">
        <v>561</v>
      </c>
    </row>
    <row r="10" spans="1:11" ht="15.75">
      <c r="A10" s="175">
        <v>1</v>
      </c>
      <c r="B10" s="176"/>
      <c r="C10" s="142"/>
      <c r="D10" s="142"/>
      <c r="E10" s="142"/>
      <c r="F10" s="143"/>
      <c r="G10" s="142"/>
      <c r="H10" s="177"/>
      <c r="I10" s="308"/>
      <c r="J10" s="6"/>
      <c r="K10" s="263">
        <v>5</v>
      </c>
    </row>
    <row r="11" spans="1:11" ht="15.75">
      <c r="A11" s="144">
        <f>A10+1</f>
        <v>2</v>
      </c>
      <c r="B11" s="139"/>
      <c r="C11" s="139"/>
      <c r="D11" s="139"/>
      <c r="E11" s="36"/>
      <c r="F11" s="116"/>
      <c r="G11" s="116"/>
      <c r="H11" s="116"/>
      <c r="I11" s="303"/>
      <c r="J11" s="45"/>
      <c r="K11" s="50"/>
    </row>
    <row r="12" spans="1:11" ht="15.75">
      <c r="A12" s="144">
        <f t="shared" ref="A12:A19" si="0">A11+1</f>
        <v>3</v>
      </c>
      <c r="B12" s="139"/>
      <c r="C12" s="114"/>
      <c r="D12" s="139"/>
      <c r="E12" s="178"/>
      <c r="F12" s="115"/>
      <c r="G12" s="116"/>
      <c r="H12" s="116"/>
      <c r="I12" s="303"/>
      <c r="J12" s="45"/>
    </row>
    <row r="13" spans="1:11" ht="15.75">
      <c r="A13" s="144">
        <f t="shared" si="0"/>
        <v>4</v>
      </c>
      <c r="B13" s="114"/>
      <c r="C13" s="114"/>
      <c r="D13" s="114"/>
      <c r="E13" s="178"/>
      <c r="F13" s="115"/>
      <c r="G13" s="116"/>
      <c r="H13" s="116"/>
      <c r="I13" s="303"/>
      <c r="J13" s="6"/>
    </row>
    <row r="14" spans="1:11" ht="15.75">
      <c r="A14" s="144">
        <f t="shared" si="0"/>
        <v>5</v>
      </c>
      <c r="B14" s="114"/>
      <c r="C14" s="114"/>
      <c r="D14" s="114"/>
      <c r="E14" s="178"/>
      <c r="F14" s="115"/>
      <c r="G14" s="115"/>
      <c r="H14" s="115"/>
      <c r="I14" s="303"/>
      <c r="J14" s="6"/>
    </row>
    <row r="15" spans="1:11" ht="15.75">
      <c r="A15" s="144">
        <f t="shared" si="0"/>
        <v>6</v>
      </c>
      <c r="B15" s="114"/>
      <c r="C15" s="114"/>
      <c r="D15" s="114"/>
      <c r="E15" s="178"/>
      <c r="F15" s="115"/>
      <c r="G15" s="115"/>
      <c r="H15" s="115"/>
      <c r="I15" s="303"/>
      <c r="J15" s="6"/>
    </row>
    <row r="16" spans="1:11" ht="15.75">
      <c r="A16" s="144">
        <f t="shared" si="0"/>
        <v>7</v>
      </c>
      <c r="B16" s="114"/>
      <c r="C16" s="114"/>
      <c r="D16" s="114"/>
      <c r="E16" s="36"/>
      <c r="F16" s="115"/>
      <c r="G16" s="115"/>
      <c r="H16" s="115"/>
      <c r="I16" s="303"/>
      <c r="J16" s="6"/>
    </row>
    <row r="17" spans="1:10" ht="15.75">
      <c r="A17" s="144">
        <f t="shared" si="0"/>
        <v>8</v>
      </c>
      <c r="B17" s="114"/>
      <c r="C17" s="114"/>
      <c r="D17" s="114"/>
      <c r="E17" s="178"/>
      <c r="F17" s="115"/>
      <c r="G17" s="115"/>
      <c r="H17" s="115"/>
      <c r="I17" s="303"/>
      <c r="J17" s="6"/>
    </row>
    <row r="18" spans="1:10" ht="15.75">
      <c r="A18" s="144">
        <f t="shared" si="0"/>
        <v>9</v>
      </c>
      <c r="B18" s="179"/>
      <c r="C18" s="180"/>
      <c r="D18" s="114"/>
      <c r="E18" s="178"/>
      <c r="F18" s="178"/>
      <c r="G18" s="178"/>
      <c r="H18" s="178"/>
      <c r="I18" s="314"/>
      <c r="J18" s="6"/>
    </row>
    <row r="19" spans="1:10" ht="16.5" thickBot="1">
      <c r="A19" s="174">
        <f t="shared" si="0"/>
        <v>10</v>
      </c>
      <c r="B19" s="118"/>
      <c r="C19" s="118"/>
      <c r="D19" s="118"/>
      <c r="E19" s="181"/>
      <c r="F19" s="119"/>
      <c r="G19" s="119"/>
      <c r="H19" s="119"/>
      <c r="I19" s="304"/>
      <c r="J19" s="6"/>
    </row>
    <row r="20" spans="1:10" ht="16.5" thickBot="1">
      <c r="A20" s="340"/>
      <c r="B20" s="121"/>
      <c r="C20" s="121"/>
      <c r="D20" s="121"/>
      <c r="E20" s="121"/>
      <c r="F20" s="121"/>
      <c r="G20" s="121"/>
      <c r="H20" s="123" t="str">
        <f>"Total "&amp;LEFT(A7,2)</f>
        <v>Total I7</v>
      </c>
      <c r="I20" s="124">
        <f>SUM(I10:I19)</f>
        <v>0</v>
      </c>
      <c r="J20" s="6"/>
    </row>
    <row r="21" spans="1:10">
      <c r="A21" s="38"/>
      <c r="B21" s="38"/>
      <c r="C21" s="38"/>
      <c r="D21" s="38"/>
      <c r="E21" s="38"/>
      <c r="F21" s="38"/>
      <c r="G21" s="38"/>
      <c r="H21" s="38"/>
      <c r="I21" s="39"/>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row r="23" spans="1:10">
      <c r="A23" s="40"/>
    </row>
    <row r="24" spans="1:10">
      <c r="A24" s="4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K22"/>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C25</v>
      </c>
      <c r="B4" s="121"/>
      <c r="C4" s="121"/>
    </row>
    <row r="5" spans="1:11">
      <c r="A5" s="121"/>
      <c r="B5" s="121"/>
      <c r="C5" s="121"/>
    </row>
    <row r="6" spans="1:11" ht="15.75">
      <c r="A6" s="668" t="s">
        <v>563</v>
      </c>
      <c r="B6" s="668"/>
      <c r="C6" s="668"/>
      <c r="D6" s="668"/>
      <c r="E6" s="668"/>
      <c r="F6" s="668"/>
      <c r="G6" s="668"/>
      <c r="H6" s="668"/>
      <c r="I6" s="668"/>
    </row>
    <row r="7" spans="1:11" ht="15.75">
      <c r="A7" s="671" t="str">
        <f ca="1">'Descriere indicatori'!A11&amp;". "&amp;'Descriere indicatori'!B11</f>
        <v xml:space="preserve">I8. Studii in extenso apărute în volume colective publicate la edituri de prestigiu internaţional* </v>
      </c>
      <c r="B7" s="671"/>
      <c r="C7" s="671"/>
      <c r="D7" s="671"/>
      <c r="E7" s="671"/>
      <c r="F7" s="671"/>
      <c r="G7" s="671"/>
      <c r="H7" s="671"/>
      <c r="I7" s="671"/>
    </row>
    <row r="8" spans="1:11" ht="15.75" thickBot="1">
      <c r="A8" s="168"/>
      <c r="B8" s="168"/>
      <c r="C8" s="168"/>
      <c r="D8" s="168"/>
      <c r="E8" s="168"/>
      <c r="F8" s="168"/>
      <c r="G8" s="168"/>
      <c r="H8" s="168"/>
      <c r="I8" s="168"/>
    </row>
    <row r="9" spans="1:11" ht="30.75" thickBot="1">
      <c r="A9" s="151" t="s">
        <v>428</v>
      </c>
      <c r="B9" s="152" t="s">
        <v>519</v>
      </c>
      <c r="C9" s="152" t="s">
        <v>426</v>
      </c>
      <c r="D9" s="152" t="s">
        <v>430</v>
      </c>
      <c r="E9" s="152" t="s">
        <v>514</v>
      </c>
      <c r="F9" s="153" t="s">
        <v>523</v>
      </c>
      <c r="G9" s="152" t="s">
        <v>431</v>
      </c>
      <c r="H9" s="152" t="s">
        <v>564</v>
      </c>
      <c r="I9" s="154" t="s">
        <v>526</v>
      </c>
      <c r="K9" s="262" t="s">
        <v>561</v>
      </c>
    </row>
    <row r="10" spans="1:11">
      <c r="A10" s="107">
        <v>1</v>
      </c>
      <c r="B10" s="108"/>
      <c r="C10" s="108"/>
      <c r="D10" s="108"/>
      <c r="E10" s="109"/>
      <c r="F10" s="110"/>
      <c r="G10" s="110"/>
      <c r="H10" s="110"/>
      <c r="I10" s="308"/>
      <c r="K10" s="263">
        <v>10</v>
      </c>
    </row>
    <row r="11" spans="1:11">
      <c r="A11" s="163">
        <f>A10+1</f>
        <v>2</v>
      </c>
      <c r="B11" s="161"/>
      <c r="C11" s="113"/>
      <c r="D11" s="161"/>
      <c r="E11" s="114"/>
      <c r="F11" s="115"/>
      <c r="G11" s="115"/>
      <c r="H11" s="115"/>
      <c r="I11" s="303"/>
      <c r="K11" s="50"/>
    </row>
    <row r="12" spans="1:11">
      <c r="A12" s="163">
        <f t="shared" ref="A12:A18" si="0">A11+1</f>
        <v>3</v>
      </c>
      <c r="B12" s="113"/>
      <c r="C12" s="113"/>
      <c r="D12" s="113"/>
      <c r="E12" s="114"/>
      <c r="F12" s="115"/>
      <c r="G12" s="115"/>
      <c r="H12" s="115"/>
      <c r="I12" s="303"/>
    </row>
    <row r="13" spans="1:11">
      <c r="A13" s="163">
        <f t="shared" si="0"/>
        <v>4</v>
      </c>
      <c r="B13" s="113"/>
      <c r="C13" s="113"/>
      <c r="D13" s="113"/>
      <c r="E13" s="114"/>
      <c r="F13" s="115"/>
      <c r="G13" s="115"/>
      <c r="H13" s="115"/>
      <c r="I13" s="303"/>
    </row>
    <row r="14" spans="1:11">
      <c r="A14" s="163">
        <f t="shared" si="0"/>
        <v>5</v>
      </c>
      <c r="B14" s="113"/>
      <c r="C14" s="113"/>
      <c r="D14" s="113"/>
      <c r="E14" s="114"/>
      <c r="F14" s="115"/>
      <c r="G14" s="115"/>
      <c r="H14" s="115"/>
      <c r="I14" s="303"/>
    </row>
    <row r="15" spans="1:11">
      <c r="A15" s="163">
        <f t="shared" si="0"/>
        <v>6</v>
      </c>
      <c r="B15" s="113"/>
      <c r="C15" s="113"/>
      <c r="D15" s="113"/>
      <c r="E15" s="114"/>
      <c r="F15" s="115"/>
      <c r="G15" s="115"/>
      <c r="H15" s="115"/>
      <c r="I15" s="303"/>
    </row>
    <row r="16" spans="1:11">
      <c r="A16" s="163">
        <f t="shared" si="0"/>
        <v>7</v>
      </c>
      <c r="B16" s="113"/>
      <c r="C16" s="113"/>
      <c r="D16" s="113"/>
      <c r="E16" s="114"/>
      <c r="F16" s="115"/>
      <c r="G16" s="115"/>
      <c r="H16" s="115"/>
      <c r="I16" s="303"/>
    </row>
    <row r="17" spans="1:10">
      <c r="A17" s="163">
        <f t="shared" si="0"/>
        <v>8</v>
      </c>
      <c r="B17" s="113"/>
      <c r="C17" s="113"/>
      <c r="D17" s="113"/>
      <c r="E17" s="114"/>
      <c r="F17" s="115"/>
      <c r="G17" s="115"/>
      <c r="H17" s="115"/>
      <c r="I17" s="303"/>
    </row>
    <row r="18" spans="1:10">
      <c r="A18" s="163">
        <f t="shared" si="0"/>
        <v>9</v>
      </c>
      <c r="B18" s="113"/>
      <c r="C18" s="113"/>
      <c r="D18" s="113"/>
      <c r="E18" s="114"/>
      <c r="F18" s="115"/>
      <c r="G18" s="115"/>
      <c r="H18" s="115"/>
      <c r="I18" s="303"/>
    </row>
    <row r="19" spans="1:10" ht="15.75" thickBot="1">
      <c r="A19" s="122">
        <f>A18+1</f>
        <v>10</v>
      </c>
      <c r="B19" s="117"/>
      <c r="C19" s="117"/>
      <c r="D19" s="117"/>
      <c r="E19" s="118"/>
      <c r="F19" s="119"/>
      <c r="G19" s="119"/>
      <c r="H19" s="119"/>
      <c r="I19" s="304"/>
    </row>
    <row r="20" spans="1:10" ht="16.5" thickBot="1">
      <c r="A20" s="340"/>
      <c r="B20" s="121"/>
      <c r="C20" s="121"/>
      <c r="D20" s="121"/>
      <c r="E20" s="121"/>
      <c r="F20" s="121"/>
      <c r="G20" s="121"/>
      <c r="H20" s="123" t="str">
        <f>"Total "&amp;LEFT(A7,2)</f>
        <v>Total I8</v>
      </c>
      <c r="I20" s="124">
        <f>SUM(I10:I19)</f>
        <v>0</v>
      </c>
      <c r="J20" s="6"/>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K22"/>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C25</v>
      </c>
      <c r="B4" s="121"/>
      <c r="C4" s="121"/>
    </row>
    <row r="5" spans="1:11">
      <c r="A5" s="121"/>
      <c r="B5" s="121"/>
      <c r="C5" s="121"/>
    </row>
    <row r="6" spans="1:11" ht="15.75">
      <c r="A6" s="668" t="s">
        <v>563</v>
      </c>
      <c r="B6" s="668"/>
      <c r="C6" s="668"/>
      <c r="D6" s="668"/>
      <c r="E6" s="668"/>
      <c r="F6" s="668"/>
      <c r="G6" s="668"/>
      <c r="H6" s="668"/>
      <c r="I6" s="668"/>
    </row>
    <row r="7" spans="1:11" ht="15.75" customHeight="1">
      <c r="A7" s="671" t="str">
        <f ca="1">'Descriere indicatori'!A12&amp;". "&amp;'Descriere indicatori'!B12</f>
        <v xml:space="preserve">I9. Studii in extenso apărute în volume colective publicate la edituri de prestigiu naţional* </v>
      </c>
      <c r="B7" s="671"/>
      <c r="C7" s="671"/>
      <c r="D7" s="671"/>
      <c r="E7" s="671"/>
      <c r="F7" s="671"/>
      <c r="G7" s="671"/>
      <c r="H7" s="671"/>
      <c r="I7" s="671"/>
      <c r="J7" s="184"/>
    </row>
    <row r="8" spans="1:11" ht="16.5" thickBot="1">
      <c r="A8" s="183"/>
      <c r="B8" s="183"/>
      <c r="C8" s="183"/>
      <c r="D8" s="183"/>
      <c r="E8" s="183"/>
      <c r="F8" s="183"/>
      <c r="G8" s="168"/>
      <c r="H8" s="183"/>
      <c r="I8" s="183"/>
      <c r="J8" s="183"/>
    </row>
    <row r="9" spans="1:11" ht="30.75" thickBot="1">
      <c r="A9" s="151" t="s">
        <v>428</v>
      </c>
      <c r="B9" s="152" t="s">
        <v>519</v>
      </c>
      <c r="C9" s="152" t="s">
        <v>429</v>
      </c>
      <c r="D9" s="152" t="s">
        <v>430</v>
      </c>
      <c r="E9" s="152" t="s">
        <v>514</v>
      </c>
      <c r="F9" s="153" t="s">
        <v>523</v>
      </c>
      <c r="G9" s="152" t="s">
        <v>431</v>
      </c>
      <c r="H9" s="152" t="s">
        <v>564</v>
      </c>
      <c r="I9" s="154" t="s">
        <v>526</v>
      </c>
      <c r="K9" s="262" t="s">
        <v>561</v>
      </c>
    </row>
    <row r="10" spans="1:11">
      <c r="A10" s="185">
        <v>1</v>
      </c>
      <c r="B10" s="176"/>
      <c r="C10" s="176"/>
      <c r="D10" s="176"/>
      <c r="E10" s="142"/>
      <c r="F10" s="143"/>
      <c r="G10" s="110"/>
      <c r="H10" s="143"/>
      <c r="I10" s="308"/>
      <c r="K10" s="263">
        <v>7</v>
      </c>
    </row>
    <row r="11" spans="1:11">
      <c r="A11" s="186">
        <f>A10+1</f>
        <v>2</v>
      </c>
      <c r="B11" s="161"/>
      <c r="C11" s="161"/>
      <c r="D11" s="161"/>
      <c r="E11" s="178"/>
      <c r="F11" s="115"/>
      <c r="G11" s="115"/>
      <c r="H11" s="115"/>
      <c r="I11" s="303"/>
      <c r="K11" s="50"/>
    </row>
    <row r="12" spans="1:11">
      <c r="A12" s="186">
        <f t="shared" ref="A12:A19" si="0">A11+1</f>
        <v>3</v>
      </c>
      <c r="B12" s="161"/>
      <c r="C12" s="113"/>
      <c r="D12" s="161"/>
      <c r="E12" s="178"/>
      <c r="F12" s="115"/>
      <c r="G12" s="115"/>
      <c r="H12" s="115"/>
      <c r="I12" s="303"/>
    </row>
    <row r="13" spans="1:11">
      <c r="A13" s="186">
        <f t="shared" si="0"/>
        <v>4</v>
      </c>
      <c r="B13" s="161"/>
      <c r="C13" s="113"/>
      <c r="D13" s="161"/>
      <c r="E13" s="178"/>
      <c r="F13" s="115"/>
      <c r="G13" s="115"/>
      <c r="H13" s="115"/>
      <c r="I13" s="303"/>
    </row>
    <row r="14" spans="1:11">
      <c r="A14" s="186">
        <f t="shared" si="0"/>
        <v>5</v>
      </c>
      <c r="B14" s="187"/>
      <c r="C14" s="187"/>
      <c r="D14" s="187"/>
      <c r="E14" s="187"/>
      <c r="F14" s="187"/>
      <c r="G14" s="115"/>
      <c r="H14" s="187"/>
      <c r="I14" s="315"/>
    </row>
    <row r="15" spans="1:11">
      <c r="A15" s="186">
        <f t="shared" si="0"/>
        <v>6</v>
      </c>
      <c r="B15" s="187"/>
      <c r="C15" s="187"/>
      <c r="D15" s="187"/>
      <c r="E15" s="187"/>
      <c r="F15" s="187"/>
      <c r="G15" s="115"/>
      <c r="H15" s="187"/>
      <c r="I15" s="315"/>
    </row>
    <row r="16" spans="1:11">
      <c r="A16" s="186">
        <f t="shared" si="0"/>
        <v>7</v>
      </c>
      <c r="B16" s="187"/>
      <c r="C16" s="187"/>
      <c r="D16" s="187"/>
      <c r="E16" s="187"/>
      <c r="F16" s="187"/>
      <c r="G16" s="115"/>
      <c r="H16" s="187"/>
      <c r="I16" s="315"/>
    </row>
    <row r="17" spans="1:10">
      <c r="A17" s="186">
        <f t="shared" si="0"/>
        <v>8</v>
      </c>
      <c r="B17" s="187"/>
      <c r="C17" s="187"/>
      <c r="D17" s="187"/>
      <c r="E17" s="187"/>
      <c r="F17" s="187"/>
      <c r="G17" s="115"/>
      <c r="H17" s="187"/>
      <c r="I17" s="315"/>
    </row>
    <row r="18" spans="1:10">
      <c r="A18" s="186">
        <f t="shared" si="0"/>
        <v>9</v>
      </c>
      <c r="B18" s="187"/>
      <c r="C18" s="187"/>
      <c r="D18" s="187"/>
      <c r="E18" s="187"/>
      <c r="F18" s="187"/>
      <c r="G18" s="115"/>
      <c r="H18" s="187"/>
      <c r="I18" s="315"/>
    </row>
    <row r="19" spans="1:10" ht="15.75" thickBot="1">
      <c r="A19" s="146">
        <f t="shared" si="0"/>
        <v>10</v>
      </c>
      <c r="B19" s="188"/>
      <c r="C19" s="188"/>
      <c r="D19" s="188"/>
      <c r="E19" s="188"/>
      <c r="F19" s="188"/>
      <c r="G19" s="119"/>
      <c r="H19" s="188"/>
      <c r="I19" s="316"/>
    </row>
    <row r="20" spans="1:10" ht="16.5" thickBot="1">
      <c r="A20" s="340"/>
      <c r="B20" s="121"/>
      <c r="C20" s="121"/>
      <c r="D20" s="121"/>
      <c r="E20" s="121"/>
      <c r="F20" s="121"/>
      <c r="G20" s="121"/>
      <c r="H20" s="123" t="str">
        <f>"Total "&amp;LEFT(A7,2)</f>
        <v>Total I9</v>
      </c>
      <c r="I20" s="124">
        <f>SUM(I10:I19)</f>
        <v>0</v>
      </c>
      <c r="J20" s="6"/>
    </row>
    <row r="22" spans="1:10"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K25"/>
  <sheetViews>
    <sheetView zoomScale="75" workbookViewId="0">
      <selection activeCell="J9" sqref="J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C25</v>
      </c>
      <c r="B4" s="121"/>
      <c r="C4" s="121"/>
    </row>
    <row r="5" spans="1:11">
      <c r="A5" s="121"/>
      <c r="B5" s="121"/>
      <c r="C5" s="121"/>
    </row>
    <row r="6" spans="1:11" ht="15.75">
      <c r="A6" s="668" t="s">
        <v>563</v>
      </c>
      <c r="B6" s="668"/>
      <c r="C6" s="668"/>
      <c r="D6" s="668"/>
      <c r="E6" s="668"/>
      <c r="F6" s="668"/>
      <c r="G6" s="668"/>
      <c r="H6" s="668"/>
      <c r="I6" s="668"/>
    </row>
    <row r="7" spans="1:11" ht="39" customHeight="1">
      <c r="A7" s="671" t="str">
        <f ca="1">'Descriere indicatori'!A13&amp;". "&amp;'Descriere indicatori'!B13</f>
        <v xml:space="preserve">I10. Studii in extenso apărute în volume colective publicate la edituri recunoscute în domeniu*, precum şi studiile aferente proiectelor* </v>
      </c>
      <c r="B7" s="671"/>
      <c r="C7" s="671"/>
      <c r="D7" s="671"/>
      <c r="E7" s="671"/>
      <c r="F7" s="671"/>
      <c r="G7" s="671"/>
      <c r="H7" s="671"/>
      <c r="I7" s="671"/>
    </row>
    <row r="8" spans="1:11" ht="17.25" customHeight="1" thickBot="1">
      <c r="A8" s="33"/>
      <c r="B8" s="183"/>
      <c r="C8" s="183"/>
      <c r="D8" s="183"/>
      <c r="E8" s="183"/>
      <c r="F8" s="183"/>
      <c r="G8" s="183"/>
      <c r="H8" s="183"/>
      <c r="I8" s="183"/>
    </row>
    <row r="9" spans="1:11" ht="30.75" thickBot="1">
      <c r="A9" s="151" t="s">
        <v>428</v>
      </c>
      <c r="B9" s="152" t="s">
        <v>519</v>
      </c>
      <c r="C9" s="152" t="s">
        <v>429</v>
      </c>
      <c r="D9" s="152" t="s">
        <v>430</v>
      </c>
      <c r="E9" s="152" t="s">
        <v>514</v>
      </c>
      <c r="F9" s="153" t="s">
        <v>523</v>
      </c>
      <c r="G9" s="152" t="s">
        <v>431</v>
      </c>
      <c r="H9" s="152" t="s">
        <v>564</v>
      </c>
      <c r="I9" s="154" t="s">
        <v>526</v>
      </c>
      <c r="K9" s="262" t="s">
        <v>561</v>
      </c>
    </row>
    <row r="10" spans="1:11" ht="15.75">
      <c r="A10" s="185">
        <v>1</v>
      </c>
      <c r="B10" s="109"/>
      <c r="C10" s="142"/>
      <c r="D10" s="232"/>
      <c r="E10" s="233"/>
      <c r="F10" s="142"/>
      <c r="G10" s="142"/>
      <c r="H10" s="142"/>
      <c r="I10" s="317"/>
      <c r="J10" s="194"/>
      <c r="K10" s="263" t="s">
        <v>613</v>
      </c>
    </row>
    <row r="11" spans="1:11" ht="15.75">
      <c r="A11" s="234">
        <f>A10+1</f>
        <v>2</v>
      </c>
      <c r="B11" s="140"/>
      <c r="C11" s="162"/>
      <c r="D11" s="114"/>
      <c r="E11" s="178"/>
      <c r="F11" s="162"/>
      <c r="G11" s="162"/>
      <c r="H11" s="162"/>
      <c r="I11" s="309"/>
      <c r="J11" s="194"/>
      <c r="K11" s="50"/>
    </row>
    <row r="12" spans="1:11">
      <c r="A12" s="234">
        <f t="shared" ref="A12:A19" si="0">A11+1</f>
        <v>3</v>
      </c>
      <c r="B12" s="140"/>
      <c r="C12" s="140"/>
      <c r="D12" s="140"/>
      <c r="E12" s="36"/>
      <c r="F12" s="115"/>
      <c r="G12" s="115"/>
      <c r="H12" s="115"/>
      <c r="I12" s="303"/>
    </row>
    <row r="13" spans="1:11">
      <c r="A13" s="234">
        <f t="shared" si="0"/>
        <v>4</v>
      </c>
      <c r="B13" s="114"/>
      <c r="C13" s="114"/>
      <c r="D13" s="140"/>
      <c r="E13" s="36"/>
      <c r="F13" s="115"/>
      <c r="G13" s="115"/>
      <c r="H13" s="115"/>
      <c r="I13" s="303"/>
    </row>
    <row r="14" spans="1:11">
      <c r="A14" s="234">
        <f t="shared" si="0"/>
        <v>5</v>
      </c>
      <c r="B14" s="140"/>
      <c r="C14" s="114"/>
      <c r="D14" s="114"/>
      <c r="E14" s="178"/>
      <c r="F14" s="115"/>
      <c r="G14" s="115"/>
      <c r="H14" s="115"/>
      <c r="I14" s="303"/>
    </row>
    <row r="15" spans="1:11">
      <c r="A15" s="234">
        <f t="shared" si="0"/>
        <v>6</v>
      </c>
      <c r="B15" s="161"/>
      <c r="C15" s="161"/>
      <c r="D15" s="161"/>
      <c r="E15" s="178"/>
      <c r="F15" s="115"/>
      <c r="G15" s="115"/>
      <c r="H15" s="115"/>
      <c r="I15" s="303"/>
    </row>
    <row r="16" spans="1:11">
      <c r="A16" s="234">
        <f t="shared" si="0"/>
        <v>7</v>
      </c>
      <c r="B16" s="161"/>
      <c r="C16" s="113"/>
      <c r="D16" s="161"/>
      <c r="E16" s="178"/>
      <c r="F16" s="115"/>
      <c r="G16" s="115"/>
      <c r="H16" s="115"/>
      <c r="I16" s="303"/>
    </row>
    <row r="17" spans="1:9">
      <c r="A17" s="234">
        <f t="shared" si="0"/>
        <v>8</v>
      </c>
      <c r="B17" s="161"/>
      <c r="C17" s="113"/>
      <c r="D17" s="161"/>
      <c r="E17" s="178"/>
      <c r="F17" s="115"/>
      <c r="G17" s="115"/>
      <c r="H17" s="115"/>
      <c r="I17" s="303"/>
    </row>
    <row r="18" spans="1:9">
      <c r="A18" s="234">
        <f t="shared" si="0"/>
        <v>9</v>
      </c>
      <c r="B18" s="178"/>
      <c r="C18" s="36"/>
      <c r="D18" s="36"/>
      <c r="E18" s="36"/>
      <c r="F18" s="115"/>
      <c r="G18" s="115"/>
      <c r="H18" s="115"/>
      <c r="I18" s="303"/>
    </row>
    <row r="19" spans="1:9" ht="15.75" thickBot="1">
      <c r="A19" s="235">
        <f t="shared" si="0"/>
        <v>10</v>
      </c>
      <c r="B19" s="147"/>
      <c r="C19" s="118"/>
      <c r="D19" s="118"/>
      <c r="E19" s="181"/>
      <c r="F19" s="119"/>
      <c r="G19" s="119"/>
      <c r="H19" s="119"/>
      <c r="I19" s="304"/>
    </row>
    <row r="20" spans="1:9" ht="15.75" thickBot="1">
      <c r="A20" s="340"/>
      <c r="B20" s="236"/>
      <c r="C20" s="145"/>
      <c r="D20" s="182"/>
      <c r="E20" s="182"/>
      <c r="F20" s="182"/>
      <c r="G20" s="182"/>
      <c r="H20" s="123" t="str">
        <f>"Total "&amp;LEFT(A7,3)</f>
        <v>Total I10</v>
      </c>
      <c r="I20" s="237">
        <f>SUM(I10:I19)</f>
        <v>0</v>
      </c>
    </row>
    <row r="21" spans="1:9">
      <c r="A21" s="20"/>
      <c r="B21" s="16"/>
      <c r="C21" s="18"/>
      <c r="D21" s="20"/>
    </row>
    <row r="22" spans="1:9"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row r="23" spans="1:9">
      <c r="A23" s="20"/>
      <c r="B23" s="18"/>
      <c r="C23" s="18"/>
      <c r="D23" s="20"/>
    </row>
    <row r="24" spans="1:9">
      <c r="A24" s="20"/>
      <c r="B24" s="18"/>
      <c r="C24" s="18"/>
      <c r="D24" s="20"/>
    </row>
    <row r="25" spans="1:9">
      <c r="A25" s="20"/>
      <c r="B25" s="18"/>
      <c r="C25" s="1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K31"/>
  <sheetViews>
    <sheetView zoomScale="75" workbookViewId="0">
      <selection activeCell="J9" sqref="J9"/>
    </sheetView>
  </sheetViews>
  <sheetFormatPr defaultRowHeight="15"/>
  <cols>
    <col min="1" max="1" width="5.140625" customWidth="1"/>
    <col min="2" max="2" width="22.140625" style="66"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 min="10" max="10" width="27.42578125" customWidth="1"/>
  </cols>
  <sheetData>
    <row r="1" spans="1:11">
      <c r="A1" s="256" t="str">
        <f ca="1">'Date initiale'!C3</f>
        <v>Universitatea de Arhitectură și Urbanism "Ion Mincu" București</v>
      </c>
      <c r="B1" s="427"/>
      <c r="C1" s="256"/>
    </row>
    <row r="2" spans="1:11">
      <c r="A2" s="256" t="str">
        <f ca="1">'Date initiale'!B4&amp;" "&amp;'Date initiale'!C4</f>
        <v>Facultatea ARHITECTURA</v>
      </c>
      <c r="B2" s="427"/>
      <c r="C2" s="256"/>
    </row>
    <row r="3" spans="1:11">
      <c r="A3" s="256" t="str">
        <f ca="1">'Date initiale'!B5&amp;" "&amp;'Date initiale'!C5</f>
        <v>Departamentul SINTEZA PROIECTĂRII DE ARHITECTURĂ</v>
      </c>
      <c r="B3" s="427"/>
      <c r="C3" s="256"/>
    </row>
    <row r="4" spans="1:11">
      <c r="A4" s="121" t="str">
        <f ca="1">'Date initiale'!C6&amp;", "&amp;'Date initiale'!C7</f>
        <v>MIHĂILĂ MARINA - EUGENIA, C25</v>
      </c>
      <c r="B4" s="428"/>
      <c r="C4" s="121"/>
    </row>
    <row r="5" spans="1:11">
      <c r="A5" s="121"/>
      <c r="B5" s="428"/>
      <c r="C5" s="121"/>
    </row>
    <row r="6" spans="1:11" ht="15.75">
      <c r="A6" s="668" t="s">
        <v>563</v>
      </c>
      <c r="B6" s="668"/>
      <c r="C6" s="668"/>
      <c r="D6" s="668"/>
      <c r="E6" s="668"/>
      <c r="F6" s="668"/>
      <c r="G6" s="668"/>
      <c r="H6" s="668"/>
      <c r="I6" s="668"/>
      <c r="J6" s="34"/>
    </row>
    <row r="7" spans="1:11" ht="39" customHeight="1">
      <c r="A7" s="671" t="str">
        <f ca="1">'Descriere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671"/>
      <c r="C7" s="671"/>
      <c r="D7" s="671"/>
      <c r="E7" s="671"/>
      <c r="F7" s="671"/>
      <c r="G7" s="671"/>
      <c r="H7" s="671"/>
      <c r="I7" s="671"/>
      <c r="J7" s="33"/>
    </row>
    <row r="8" spans="1:11" ht="19.5" customHeight="1" thickBot="1">
      <c r="A8" s="56"/>
      <c r="B8" s="56"/>
      <c r="C8" s="56"/>
      <c r="D8" s="56"/>
      <c r="E8" s="56"/>
      <c r="F8" s="56"/>
      <c r="G8" s="56"/>
      <c r="H8" s="56"/>
      <c r="I8" s="56"/>
      <c r="J8" s="33"/>
    </row>
    <row r="9" spans="1:11" ht="63" customHeight="1" thickBot="1">
      <c r="A9" s="224" t="s">
        <v>428</v>
      </c>
      <c r="B9" s="225" t="s">
        <v>519</v>
      </c>
      <c r="C9" s="226" t="s">
        <v>426</v>
      </c>
      <c r="D9" s="226" t="s">
        <v>587</v>
      </c>
      <c r="E9" s="225" t="s">
        <v>523</v>
      </c>
      <c r="F9" s="226" t="s">
        <v>427</v>
      </c>
      <c r="G9" s="226" t="s">
        <v>513</v>
      </c>
      <c r="H9" s="226" t="s">
        <v>701</v>
      </c>
      <c r="I9" s="231" t="s">
        <v>600</v>
      </c>
      <c r="J9" s="2"/>
      <c r="K9" s="262" t="s">
        <v>561</v>
      </c>
    </row>
    <row r="10" spans="1:11" ht="105">
      <c r="A10" s="57">
        <v>1</v>
      </c>
      <c r="B10" s="647" t="s">
        <v>704</v>
      </c>
      <c r="C10" s="453" t="s">
        <v>807</v>
      </c>
      <c r="D10" s="398" t="s">
        <v>808</v>
      </c>
      <c r="E10" s="454">
        <v>2016</v>
      </c>
      <c r="F10" s="454"/>
      <c r="G10" s="440" t="s">
        <v>6</v>
      </c>
      <c r="H10" s="454" t="s">
        <v>809</v>
      </c>
      <c r="I10" s="318">
        <v>7.5</v>
      </c>
      <c r="J10" s="460" t="s">
        <v>829</v>
      </c>
      <c r="K10" s="263" t="s">
        <v>614</v>
      </c>
    </row>
    <row r="11" spans="1:11" ht="75">
      <c r="A11" s="58">
        <f>A10+1</f>
        <v>2</v>
      </c>
      <c r="B11" s="431" t="s">
        <v>719</v>
      </c>
      <c r="C11" s="449" t="s">
        <v>810</v>
      </c>
      <c r="D11" s="396" t="s">
        <v>811</v>
      </c>
      <c r="E11" s="411">
        <v>2016</v>
      </c>
      <c r="F11" s="411"/>
      <c r="G11" s="398" t="s">
        <v>812</v>
      </c>
      <c r="H11" s="412" t="s">
        <v>813</v>
      </c>
      <c r="I11" s="319">
        <v>15</v>
      </c>
      <c r="J11" s="460" t="s">
        <v>830</v>
      </c>
      <c r="K11" s="50"/>
    </row>
    <row r="12" spans="1:11" ht="90">
      <c r="A12" s="58">
        <f t="shared" ref="A12:A24" si="0">A11+1</f>
        <v>3</v>
      </c>
      <c r="B12" s="431" t="s">
        <v>719</v>
      </c>
      <c r="C12" s="449" t="s">
        <v>814</v>
      </c>
      <c r="D12" s="455" t="s">
        <v>815</v>
      </c>
      <c r="E12" s="456">
        <v>2014</v>
      </c>
      <c r="F12" s="456"/>
      <c r="G12" s="457" t="s">
        <v>816</v>
      </c>
      <c r="H12" s="455" t="s">
        <v>817</v>
      </c>
      <c r="I12" s="319">
        <v>15</v>
      </c>
      <c r="J12" s="460" t="s">
        <v>831</v>
      </c>
    </row>
    <row r="13" spans="1:11" ht="90">
      <c r="A13" s="58">
        <f t="shared" si="0"/>
        <v>4</v>
      </c>
      <c r="B13" s="431" t="s">
        <v>719</v>
      </c>
      <c r="C13" s="366" t="s">
        <v>818</v>
      </c>
      <c r="D13" s="455" t="s">
        <v>819</v>
      </c>
      <c r="E13" s="456">
        <v>2014</v>
      </c>
      <c r="F13" s="456"/>
      <c r="G13" s="457" t="s">
        <v>816</v>
      </c>
      <c r="H13" s="455" t="s">
        <v>820</v>
      </c>
      <c r="I13" s="319">
        <v>15</v>
      </c>
      <c r="J13" s="460" t="s">
        <v>832</v>
      </c>
    </row>
    <row r="14" spans="1:11" ht="15.75">
      <c r="A14" s="58">
        <f t="shared" si="0"/>
        <v>5</v>
      </c>
      <c r="B14" s="648" t="s">
        <v>821</v>
      </c>
      <c r="C14" s="396" t="s">
        <v>822</v>
      </c>
      <c r="D14" s="455" t="s">
        <v>823</v>
      </c>
      <c r="E14" s="459">
        <v>2016</v>
      </c>
      <c r="F14" s="459"/>
      <c r="G14" s="457" t="s">
        <v>824</v>
      </c>
      <c r="H14" s="457"/>
      <c r="I14" s="319">
        <v>1.88</v>
      </c>
    </row>
    <row r="15" spans="1:11" ht="15.75">
      <c r="A15" s="58">
        <f t="shared" si="0"/>
        <v>6</v>
      </c>
      <c r="B15" s="648" t="s">
        <v>825</v>
      </c>
      <c r="C15" s="396" t="s">
        <v>826</v>
      </c>
      <c r="D15" s="455" t="s">
        <v>823</v>
      </c>
      <c r="E15" s="459">
        <v>2016</v>
      </c>
      <c r="F15" s="459"/>
      <c r="G15" s="457" t="s">
        <v>824</v>
      </c>
      <c r="H15" s="457"/>
      <c r="I15" s="319">
        <v>7.5</v>
      </c>
    </row>
    <row r="16" spans="1:11" ht="15.75">
      <c r="A16" s="58">
        <f t="shared" si="0"/>
        <v>7</v>
      </c>
      <c r="B16" s="458" t="s">
        <v>827</v>
      </c>
      <c r="C16" s="396" t="s">
        <v>828</v>
      </c>
      <c r="D16" s="455" t="s">
        <v>823</v>
      </c>
      <c r="E16" s="459">
        <v>2016</v>
      </c>
      <c r="F16" s="459"/>
      <c r="G16" s="457" t="s">
        <v>824</v>
      </c>
      <c r="H16" s="457"/>
      <c r="I16" s="319">
        <v>3</v>
      </c>
    </row>
    <row r="17" spans="1:11" ht="60">
      <c r="A17" s="58">
        <f t="shared" si="0"/>
        <v>8</v>
      </c>
      <c r="B17" s="431" t="s">
        <v>719</v>
      </c>
      <c r="C17" s="366" t="s">
        <v>833</v>
      </c>
      <c r="D17" s="455" t="s">
        <v>834</v>
      </c>
      <c r="E17" s="459">
        <v>2015</v>
      </c>
      <c r="F17" s="459"/>
      <c r="G17" s="457"/>
      <c r="H17" s="457"/>
      <c r="I17" s="319">
        <v>15</v>
      </c>
    </row>
    <row r="18" spans="1:11" ht="195">
      <c r="A18" s="58">
        <f t="shared" si="0"/>
        <v>9</v>
      </c>
      <c r="B18" s="464" t="s">
        <v>704</v>
      </c>
      <c r="C18" s="461" t="s">
        <v>835</v>
      </c>
      <c r="D18" s="462" t="s">
        <v>836</v>
      </c>
      <c r="E18" s="463">
        <v>2015</v>
      </c>
      <c r="F18" s="463"/>
      <c r="G18" s="464" t="s">
        <v>837</v>
      </c>
      <c r="H18" s="463" t="s">
        <v>838</v>
      </c>
      <c r="I18" s="319">
        <v>15</v>
      </c>
    </row>
    <row r="19" spans="1:11" ht="105">
      <c r="A19" s="58">
        <f t="shared" si="0"/>
        <v>10</v>
      </c>
      <c r="B19" s="649" t="s">
        <v>47</v>
      </c>
      <c r="C19" s="465" t="s">
        <v>839</v>
      </c>
      <c r="D19" s="466" t="s">
        <v>840</v>
      </c>
      <c r="E19" s="467">
        <v>2007</v>
      </c>
      <c r="F19" s="467"/>
      <c r="G19" s="468" t="s">
        <v>841</v>
      </c>
      <c r="H19" s="467" t="s">
        <v>842</v>
      </c>
      <c r="I19" s="319">
        <v>5</v>
      </c>
    </row>
    <row r="20" spans="1:11" ht="165">
      <c r="A20" s="58">
        <f t="shared" si="0"/>
        <v>11</v>
      </c>
      <c r="B20" s="649" t="s">
        <v>47</v>
      </c>
      <c r="C20" s="469" t="s">
        <v>843</v>
      </c>
      <c r="D20" s="470" t="s">
        <v>844</v>
      </c>
      <c r="E20" s="420">
        <v>2006</v>
      </c>
      <c r="F20" s="420"/>
      <c r="G20" s="471" t="s">
        <v>845</v>
      </c>
      <c r="H20" s="420" t="s">
        <v>846</v>
      </c>
      <c r="I20" s="319">
        <v>10</v>
      </c>
    </row>
    <row r="21" spans="1:11" ht="45">
      <c r="A21" s="58">
        <f t="shared" si="0"/>
        <v>12</v>
      </c>
      <c r="B21" s="649" t="s">
        <v>47</v>
      </c>
      <c r="C21" s="419" t="s">
        <v>847</v>
      </c>
      <c r="D21" s="470" t="s">
        <v>848</v>
      </c>
      <c r="E21" s="420">
        <v>2010</v>
      </c>
      <c r="F21" s="420"/>
      <c r="G21" s="468" t="s">
        <v>841</v>
      </c>
      <c r="H21" s="420"/>
      <c r="I21" s="320">
        <v>5</v>
      </c>
      <c r="J21" s="21"/>
    </row>
    <row r="22" spans="1:11" ht="195">
      <c r="A22" s="58">
        <f t="shared" si="0"/>
        <v>13</v>
      </c>
      <c r="B22" s="644" t="s">
        <v>849</v>
      </c>
      <c r="C22" s="361" t="s">
        <v>850</v>
      </c>
      <c r="D22" s="644" t="s">
        <v>851</v>
      </c>
      <c r="E22" s="397">
        <v>2018</v>
      </c>
      <c r="G22" s="644" t="s">
        <v>852</v>
      </c>
      <c r="H22" s="397"/>
      <c r="I22" s="319">
        <v>1.25</v>
      </c>
      <c r="J22" s="21"/>
    </row>
    <row r="23" spans="1:11" ht="150">
      <c r="A23" s="58">
        <f t="shared" si="0"/>
        <v>14</v>
      </c>
      <c r="B23" s="429" t="s">
        <v>719</v>
      </c>
      <c r="C23" s="114" t="s">
        <v>186</v>
      </c>
      <c r="D23" s="114" t="s">
        <v>192</v>
      </c>
      <c r="E23" s="115" t="s">
        <v>190</v>
      </c>
      <c r="F23" t="s">
        <v>237</v>
      </c>
      <c r="G23" s="115" t="s">
        <v>191</v>
      </c>
      <c r="H23" s="115" t="s">
        <v>187</v>
      </c>
      <c r="I23" s="303">
        <v>15</v>
      </c>
      <c r="J23" s="55" t="s">
        <v>188</v>
      </c>
      <c r="K23" t="s">
        <v>189</v>
      </c>
    </row>
    <row r="24" spans="1:11" ht="90.75" thickBot="1">
      <c r="A24" s="58">
        <f t="shared" si="0"/>
        <v>15</v>
      </c>
      <c r="B24" s="436" t="s">
        <v>719</v>
      </c>
      <c r="C24" s="473" t="s">
        <v>194</v>
      </c>
      <c r="D24" s="472" t="s">
        <v>196</v>
      </c>
      <c r="E24" s="472" t="s">
        <v>195</v>
      </c>
      <c r="F24" s="646" t="s">
        <v>245</v>
      </c>
      <c r="G24" s="474" t="s">
        <v>197</v>
      </c>
      <c r="H24" s="474" t="s">
        <v>193</v>
      </c>
      <c r="I24" s="321">
        <v>5</v>
      </c>
      <c r="J24" s="645" t="s">
        <v>198</v>
      </c>
      <c r="K24" t="s">
        <v>189</v>
      </c>
    </row>
    <row r="25" spans="1:11" ht="16.5" thickBot="1">
      <c r="A25" s="339"/>
      <c r="C25" s="20"/>
      <c r="D25" s="23"/>
      <c r="E25" s="18"/>
      <c r="H25" s="123" t="str">
        <f>"Total "&amp;LEFT(A7,4)</f>
        <v>Total I11a</v>
      </c>
      <c r="I25" s="169">
        <f>SUM(I10:I24)</f>
        <v>136.13</v>
      </c>
    </row>
    <row r="26" spans="1:11" ht="15.75">
      <c r="A26" s="48"/>
      <c r="C26" s="20"/>
      <c r="D26" s="24"/>
      <c r="E26" s="18"/>
    </row>
    <row r="27" spans="1:11">
      <c r="C27" s="20"/>
      <c r="D27" s="24"/>
      <c r="E27" s="18"/>
      <c r="F27" s="20"/>
      <c r="G27" s="20"/>
    </row>
    <row r="28" spans="1:11">
      <c r="C28" s="20"/>
      <c r="D28" s="23"/>
      <c r="E28" s="18"/>
      <c r="F28" s="20"/>
      <c r="G28" s="20"/>
    </row>
    <row r="29" spans="1:11">
      <c r="C29" s="20"/>
      <c r="D29" s="23"/>
      <c r="E29" s="18"/>
      <c r="F29" s="20"/>
      <c r="G29" s="20"/>
    </row>
    <row r="30" spans="1:11">
      <c r="C30" s="20"/>
      <c r="D30" s="23"/>
      <c r="E30" s="18"/>
      <c r="F30" s="20"/>
      <c r="G30" s="20"/>
    </row>
    <row r="31" spans="1:11">
      <c r="C31" s="20"/>
      <c r="D31" s="16"/>
      <c r="E31" s="18"/>
      <c r="F31" s="20"/>
      <c r="G31"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J21"/>
  <sheetViews>
    <sheetView topLeftCell="A2" zoomScale="75" workbookViewId="0">
      <selection activeCell="I9" sqref="I9"/>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0" ht="15.75">
      <c r="A1" s="256" t="str">
        <f ca="1">'Date initiale'!C3</f>
        <v>Universitatea de Arhitectură și Urbanism "Ion Mincu" București</v>
      </c>
      <c r="B1" s="256"/>
      <c r="C1" s="256"/>
      <c r="D1" s="17"/>
    </row>
    <row r="2" spans="1:10" ht="15.75">
      <c r="A2" s="256" t="str">
        <f ca="1">'Date initiale'!B4&amp;" "&amp;'Date initiale'!C4</f>
        <v>Facultatea ARHITECTURA</v>
      </c>
      <c r="B2" s="256"/>
      <c r="C2" s="256"/>
      <c r="D2" s="17"/>
    </row>
    <row r="3" spans="1:10" ht="15.75">
      <c r="A3" s="256" t="str">
        <f ca="1">'Date initiale'!B5&amp;" "&amp;'Date initiale'!C5</f>
        <v>Departamentul SINTEZA PROIECTĂRII DE ARHITECTURĂ</v>
      </c>
      <c r="B3" s="256"/>
      <c r="C3" s="256"/>
      <c r="D3" s="17"/>
    </row>
    <row r="4" spans="1:10">
      <c r="A4" s="121" t="str">
        <f ca="1">'Date initiale'!C6&amp;", "&amp;'Date initiale'!C7</f>
        <v>MIHĂILĂ MARINA - EUGENIA, C25</v>
      </c>
      <c r="B4" s="121"/>
      <c r="C4" s="121"/>
    </row>
    <row r="5" spans="1:10">
      <c r="A5" s="121"/>
      <c r="B5" s="121"/>
      <c r="C5" s="121"/>
    </row>
    <row r="6" spans="1:10" ht="15.75">
      <c r="A6" s="668" t="s">
        <v>563</v>
      </c>
      <c r="B6" s="668"/>
      <c r="C6" s="668"/>
      <c r="D6" s="668"/>
      <c r="E6" s="668"/>
      <c r="F6" s="668"/>
      <c r="G6" s="668"/>
      <c r="H6" s="668"/>
      <c r="I6" s="34"/>
      <c r="J6" s="34"/>
    </row>
    <row r="7" spans="1:10" ht="39" customHeight="1">
      <c r="A7" s="671" t="str">
        <f ca="1">'Descriere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671"/>
      <c r="C7" s="671"/>
      <c r="D7" s="671"/>
      <c r="E7" s="671"/>
      <c r="F7" s="671"/>
      <c r="G7" s="671"/>
      <c r="H7" s="671"/>
      <c r="I7" s="184"/>
      <c r="J7" s="184"/>
    </row>
    <row r="8" spans="1:10" ht="21.75" customHeight="1" thickBot="1">
      <c r="A8" s="54"/>
      <c r="B8" s="54"/>
      <c r="C8" s="54"/>
      <c r="D8" s="54"/>
      <c r="E8" s="54"/>
      <c r="F8" s="54"/>
      <c r="G8" s="54"/>
      <c r="H8" s="54"/>
    </row>
    <row r="9" spans="1:10" ht="30.75" thickBot="1">
      <c r="A9" s="151" t="s">
        <v>428</v>
      </c>
      <c r="B9" s="210" t="s">
        <v>519</v>
      </c>
      <c r="C9" s="210" t="s">
        <v>589</v>
      </c>
      <c r="D9" s="210" t="s">
        <v>590</v>
      </c>
      <c r="E9" s="210" t="s">
        <v>509</v>
      </c>
      <c r="F9" s="210" t="s">
        <v>510</v>
      </c>
      <c r="G9" s="227" t="s">
        <v>588</v>
      </c>
      <c r="H9" s="231" t="s">
        <v>600</v>
      </c>
      <c r="J9" s="262" t="s">
        <v>561</v>
      </c>
    </row>
    <row r="10" spans="1:10" ht="75">
      <c r="A10" s="195">
        <v>1</v>
      </c>
      <c r="B10" s="371" t="s">
        <v>870</v>
      </c>
      <c r="C10" s="369" t="s">
        <v>871</v>
      </c>
      <c r="D10" s="371" t="s">
        <v>21</v>
      </c>
      <c r="E10">
        <v>2021</v>
      </c>
      <c r="F10" s="372" t="s">
        <v>872</v>
      </c>
      <c r="G10" s="371" t="s">
        <v>24</v>
      </c>
      <c r="H10" s="322">
        <v>3.33</v>
      </c>
      <c r="J10" s="263" t="s">
        <v>615</v>
      </c>
    </row>
    <row r="11" spans="1:10" ht="105">
      <c r="A11" s="196">
        <f>A10+1</f>
        <v>2</v>
      </c>
      <c r="B11" s="475" t="s">
        <v>869</v>
      </c>
      <c r="C11" s="458" t="s">
        <v>854</v>
      </c>
      <c r="D11" s="476" t="s">
        <v>855</v>
      </c>
      <c r="E11" s="477">
        <v>2016</v>
      </c>
      <c r="F11" s="478" t="s">
        <v>856</v>
      </c>
      <c r="G11" s="479" t="s">
        <v>824</v>
      </c>
      <c r="H11" s="309">
        <v>1</v>
      </c>
    </row>
    <row r="12" spans="1:10" ht="75">
      <c r="A12" s="196">
        <f t="shared" ref="A12:A19" si="0">A11+1</f>
        <v>3</v>
      </c>
      <c r="B12" s="475" t="s">
        <v>869</v>
      </c>
      <c r="C12" s="375" t="s">
        <v>857</v>
      </c>
      <c r="D12" s="200" t="s">
        <v>858</v>
      </c>
      <c r="E12" s="200">
        <v>2015</v>
      </c>
      <c r="F12" s="200" t="s">
        <v>859</v>
      </c>
      <c r="G12" s="479" t="s">
        <v>860</v>
      </c>
      <c r="H12" s="323">
        <v>1.5</v>
      </c>
      <c r="I12" s="22"/>
    </row>
    <row r="13" spans="1:10" ht="60">
      <c r="A13" s="196">
        <f t="shared" si="0"/>
        <v>4</v>
      </c>
      <c r="B13" s="475" t="s">
        <v>853</v>
      </c>
      <c r="C13" s="375" t="s">
        <v>861</v>
      </c>
      <c r="D13" s="200" t="s">
        <v>862</v>
      </c>
      <c r="E13" s="200">
        <v>2012</v>
      </c>
      <c r="F13" s="200" t="s">
        <v>863</v>
      </c>
      <c r="G13" s="202" t="s">
        <v>864</v>
      </c>
      <c r="H13" s="309">
        <v>3.75</v>
      </c>
      <c r="I13" s="22"/>
    </row>
    <row r="14" spans="1:10" ht="60">
      <c r="A14" s="196">
        <f t="shared" si="0"/>
        <v>5</v>
      </c>
      <c r="B14" s="475" t="s">
        <v>853</v>
      </c>
      <c r="C14" s="375" t="s">
        <v>865</v>
      </c>
      <c r="D14" s="200" t="s">
        <v>862</v>
      </c>
      <c r="E14" s="200">
        <v>2012</v>
      </c>
      <c r="F14" s="200" t="s">
        <v>863</v>
      </c>
      <c r="G14" s="202" t="s">
        <v>866</v>
      </c>
      <c r="H14" s="309">
        <v>3.75</v>
      </c>
    </row>
    <row r="15" spans="1:10" ht="75">
      <c r="A15" s="196">
        <f t="shared" si="0"/>
        <v>6</v>
      </c>
      <c r="B15" s="475" t="s">
        <v>853</v>
      </c>
      <c r="C15" s="375" t="s">
        <v>867</v>
      </c>
      <c r="D15" s="200" t="s">
        <v>862</v>
      </c>
      <c r="E15" s="200">
        <v>2012</v>
      </c>
      <c r="F15" s="200" t="s">
        <v>863</v>
      </c>
      <c r="G15" s="202" t="s">
        <v>868</v>
      </c>
      <c r="H15" s="309">
        <v>3.75</v>
      </c>
      <c r="I15" s="22"/>
    </row>
    <row r="16" spans="1:10">
      <c r="A16" s="196">
        <f t="shared" si="0"/>
        <v>7</v>
      </c>
      <c r="B16" s="129"/>
      <c r="C16" s="129"/>
      <c r="D16" s="129"/>
      <c r="E16" s="129"/>
      <c r="F16" s="197"/>
      <c r="G16" s="198"/>
      <c r="H16" s="309"/>
    </row>
    <row r="17" spans="1:9" ht="15.75">
      <c r="A17" s="196">
        <f t="shared" si="0"/>
        <v>8</v>
      </c>
      <c r="B17" s="200"/>
      <c r="C17" s="200"/>
      <c r="D17" s="200"/>
      <c r="E17" s="200"/>
      <c r="F17" s="201"/>
      <c r="G17" s="202"/>
      <c r="H17" s="323"/>
      <c r="I17" s="22"/>
    </row>
    <row r="18" spans="1:9" ht="15.75">
      <c r="A18" s="196">
        <f t="shared" si="0"/>
        <v>9</v>
      </c>
      <c r="B18" s="129"/>
      <c r="C18" s="129"/>
      <c r="D18" s="129"/>
      <c r="E18" s="129"/>
      <c r="F18" s="197"/>
      <c r="G18" s="198"/>
      <c r="H18" s="309"/>
      <c r="I18" s="22"/>
    </row>
    <row r="19" spans="1:9" ht="15.75" thickBot="1">
      <c r="A19" s="203">
        <f t="shared" si="0"/>
        <v>10</v>
      </c>
      <c r="B19" s="136"/>
      <c r="C19" s="136"/>
      <c r="D19" s="136"/>
      <c r="E19" s="136"/>
      <c r="F19" s="204"/>
      <c r="G19" s="205"/>
      <c r="H19" s="324"/>
    </row>
    <row r="20" spans="1:9" ht="15.75" thickBot="1">
      <c r="A20" s="338"/>
      <c r="B20" s="207"/>
      <c r="C20" s="207"/>
      <c r="D20" s="207"/>
      <c r="E20" s="207"/>
      <c r="F20" s="208"/>
      <c r="G20" s="155" t="str">
        <f>"Total "&amp;LEFT(A7,4)</f>
        <v>Total I11b</v>
      </c>
      <c r="H20" s="268">
        <f>SUM(H10:H19)</f>
        <v>17.079999999999998</v>
      </c>
    </row>
    <row r="21" spans="1:9" ht="15.75">
      <c r="A21" s="25"/>
      <c r="B21" s="25"/>
      <c r="C21" s="25"/>
      <c r="D21" s="25"/>
      <c r="E21" s="25"/>
      <c r="F21" s="25"/>
      <c r="G21" s="25"/>
      <c r="H21"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I112"/>
  <sheetViews>
    <sheetView zoomScale="75" workbookViewId="0">
      <selection activeCell="H9" sqref="H9"/>
    </sheetView>
  </sheetViews>
  <sheetFormatPr defaultRowHeight="15"/>
  <cols>
    <col min="1" max="1" width="5.140625" customWidth="1"/>
    <col min="2" max="2" width="22.140625" style="66" customWidth="1"/>
    <col min="3" max="3" width="35.7109375" customWidth="1"/>
    <col min="4" max="4" width="38.85546875" customWidth="1"/>
    <col min="5" max="5" width="6.85546875" customWidth="1"/>
    <col min="6" max="6" width="10.5703125" customWidth="1"/>
    <col min="7" max="7" width="9.7109375" customWidth="1"/>
  </cols>
  <sheetData>
    <row r="1" spans="1:9">
      <c r="A1" s="256" t="str">
        <f ca="1">'Date initiale'!C3</f>
        <v>Universitatea de Arhitectură și Urbanism "Ion Mincu" București</v>
      </c>
      <c r="B1" s="427"/>
      <c r="C1" s="256"/>
    </row>
    <row r="2" spans="1:9">
      <c r="A2" s="256" t="str">
        <f ca="1">'Date initiale'!B4&amp;" "&amp;'Date initiale'!C4</f>
        <v>Facultatea ARHITECTURA</v>
      </c>
      <c r="B2" s="427"/>
      <c r="C2" s="256"/>
    </row>
    <row r="3" spans="1:9">
      <c r="A3" s="256" t="str">
        <f ca="1">'Date initiale'!B5&amp;" "&amp;'Date initiale'!C5</f>
        <v>Departamentul SINTEZA PROIECTĂRII DE ARHITECTURĂ</v>
      </c>
      <c r="B3" s="427"/>
      <c r="C3" s="256"/>
    </row>
    <row r="4" spans="1:9">
      <c r="A4" s="121" t="str">
        <f ca="1">'Date initiale'!C6&amp;", "&amp;'Date initiale'!C7</f>
        <v>MIHĂILĂ MARINA - EUGENIA, C25</v>
      </c>
      <c r="B4" s="428"/>
      <c r="C4" s="121"/>
    </row>
    <row r="5" spans="1:9">
      <c r="A5" s="121"/>
      <c r="B5" s="428"/>
      <c r="C5" s="121"/>
    </row>
    <row r="6" spans="1:9" ht="15.75">
      <c r="A6" s="673" t="s">
        <v>563</v>
      </c>
      <c r="B6" s="673"/>
      <c r="C6" s="673"/>
      <c r="D6" s="673"/>
      <c r="E6" s="673"/>
      <c r="F6" s="673"/>
      <c r="G6" s="673"/>
    </row>
    <row r="7" spans="1:9" ht="15.75">
      <c r="A7" s="671" t="str">
        <f ca="1">'Descriere indicatori'!A14&amp;"c. "&amp;'Descriere indicatori'!B16</f>
        <v xml:space="preserve">I11c. Susţinere comunicare publică în cadrul conferinţelor, colocviilor, seminarelor internaţionale/naţionale </v>
      </c>
      <c r="B7" s="671"/>
      <c r="C7" s="671"/>
      <c r="D7" s="671"/>
      <c r="E7" s="671"/>
      <c r="F7" s="671"/>
      <c r="G7" s="671"/>
      <c r="H7" s="184"/>
    </row>
    <row r="8" spans="1:9" ht="16.5" thickBot="1">
      <c r="A8" s="183"/>
      <c r="B8" s="183"/>
      <c r="C8" s="183"/>
      <c r="D8" s="183"/>
      <c r="E8" s="183"/>
      <c r="F8" s="183"/>
      <c r="G8" s="183"/>
      <c r="H8" s="183"/>
    </row>
    <row r="9" spans="1:9" ht="30.75" thickBot="1">
      <c r="A9" s="151" t="s">
        <v>428</v>
      </c>
      <c r="B9" s="210" t="s">
        <v>519</v>
      </c>
      <c r="C9" s="210" t="s">
        <v>507</v>
      </c>
      <c r="D9" s="210" t="s">
        <v>508</v>
      </c>
      <c r="E9" s="210" t="s">
        <v>509</v>
      </c>
      <c r="F9" s="210" t="s">
        <v>510</v>
      </c>
      <c r="G9" s="231" t="s">
        <v>600</v>
      </c>
      <c r="I9" s="262" t="s">
        <v>561</v>
      </c>
    </row>
    <row r="10" spans="1:9" ht="60">
      <c r="A10" s="212">
        <v>1</v>
      </c>
      <c r="B10" s="534" t="s">
        <v>719</v>
      </c>
      <c r="C10" s="480" t="s">
        <v>222</v>
      </c>
      <c r="D10" s="481" t="s">
        <v>223</v>
      </c>
      <c r="E10" s="482">
        <v>2019</v>
      </c>
      <c r="F10" s="482" t="s">
        <v>224</v>
      </c>
      <c r="G10" s="483">
        <v>5</v>
      </c>
      <c r="I10" s="263" t="s">
        <v>616</v>
      </c>
    </row>
    <row r="11" spans="1:9" ht="135">
      <c r="A11" s="213">
        <f>A10+1</f>
        <v>2</v>
      </c>
      <c r="B11" s="534" t="s">
        <v>719</v>
      </c>
      <c r="C11" s="484" t="s">
        <v>225</v>
      </c>
      <c r="D11" s="485" t="s">
        <v>226</v>
      </c>
      <c r="E11" s="486">
        <v>2019</v>
      </c>
      <c r="F11" s="487" t="s">
        <v>227</v>
      </c>
      <c r="G11" s="488">
        <v>1.25</v>
      </c>
    </row>
    <row r="12" spans="1:9" ht="75">
      <c r="A12" s="213">
        <f t="shared" ref="A12:A74" si="0">A11+1</f>
        <v>3</v>
      </c>
      <c r="B12" s="534" t="s">
        <v>719</v>
      </c>
      <c r="C12" s="484" t="s">
        <v>225</v>
      </c>
      <c r="D12" s="485" t="s">
        <v>228</v>
      </c>
      <c r="E12" s="486">
        <v>2019</v>
      </c>
      <c r="F12" s="487" t="s">
        <v>227</v>
      </c>
      <c r="G12" s="488">
        <v>5</v>
      </c>
    </row>
    <row r="13" spans="1:9" ht="48">
      <c r="A13" s="213">
        <f t="shared" si="0"/>
        <v>4</v>
      </c>
      <c r="B13" s="535" t="s">
        <v>229</v>
      </c>
      <c r="C13" s="491" t="s">
        <v>230</v>
      </c>
      <c r="D13" s="492" t="s">
        <v>231</v>
      </c>
      <c r="E13" s="489">
        <v>2019</v>
      </c>
      <c r="F13" s="490" t="s">
        <v>863</v>
      </c>
      <c r="G13" s="488">
        <v>1.5</v>
      </c>
    </row>
    <row r="14" spans="1:9" ht="48">
      <c r="A14" s="213">
        <f t="shared" si="0"/>
        <v>5</v>
      </c>
      <c r="B14" s="535" t="s">
        <v>229</v>
      </c>
      <c r="C14" s="491" t="s">
        <v>230</v>
      </c>
      <c r="D14" s="492" t="s">
        <v>232</v>
      </c>
      <c r="E14" s="489">
        <v>2019</v>
      </c>
      <c r="F14" s="493" t="s">
        <v>863</v>
      </c>
      <c r="G14" s="494">
        <v>1.5</v>
      </c>
    </row>
    <row r="15" spans="1:9">
      <c r="A15" s="213">
        <f t="shared" si="0"/>
        <v>6</v>
      </c>
      <c r="B15" s="536" t="s">
        <v>233</v>
      </c>
      <c r="C15" s="495" t="s">
        <v>234</v>
      </c>
      <c r="D15" s="376" t="s">
        <v>73</v>
      </c>
      <c r="E15" s="496">
        <v>2018</v>
      </c>
      <c r="F15" s="376" t="s">
        <v>859</v>
      </c>
      <c r="G15" s="497">
        <v>0.5</v>
      </c>
    </row>
    <row r="16" spans="1:9">
      <c r="A16" s="213">
        <f t="shared" si="0"/>
        <v>7</v>
      </c>
      <c r="B16" s="536" t="s">
        <v>825</v>
      </c>
      <c r="C16" s="495" t="s">
        <v>235</v>
      </c>
      <c r="D16" s="376" t="s">
        <v>236</v>
      </c>
      <c r="E16" s="496">
        <v>2018</v>
      </c>
      <c r="F16" s="376" t="s">
        <v>237</v>
      </c>
      <c r="G16" s="497">
        <v>1.5</v>
      </c>
    </row>
    <row r="17" spans="1:7" ht="90">
      <c r="A17" s="213">
        <f t="shared" si="0"/>
        <v>8</v>
      </c>
      <c r="B17" s="536" t="s">
        <v>238</v>
      </c>
      <c r="C17" s="498" t="s">
        <v>239</v>
      </c>
      <c r="D17" s="498" t="s">
        <v>715</v>
      </c>
      <c r="E17" s="496">
        <v>2018</v>
      </c>
      <c r="F17" s="499" t="s">
        <v>240</v>
      </c>
      <c r="G17" s="497">
        <v>0.45</v>
      </c>
    </row>
    <row r="18" spans="1:7" ht="45">
      <c r="A18" s="213">
        <f t="shared" si="0"/>
        <v>9</v>
      </c>
      <c r="B18" s="536" t="s">
        <v>719</v>
      </c>
      <c r="C18" s="498" t="s">
        <v>241</v>
      </c>
      <c r="D18" s="498" t="s">
        <v>242</v>
      </c>
      <c r="E18" s="496">
        <v>2018</v>
      </c>
      <c r="F18" s="499" t="s">
        <v>240</v>
      </c>
      <c r="G18" s="497">
        <v>5</v>
      </c>
    </row>
    <row r="19" spans="1:7" ht="45">
      <c r="A19" s="213">
        <f t="shared" si="0"/>
        <v>10</v>
      </c>
      <c r="B19" s="536" t="s">
        <v>719</v>
      </c>
      <c r="C19" s="500" t="s">
        <v>243</v>
      </c>
      <c r="D19" s="498" t="s">
        <v>244</v>
      </c>
      <c r="E19" s="501">
        <v>2017</v>
      </c>
      <c r="F19" s="502" t="s">
        <v>245</v>
      </c>
      <c r="G19" s="497">
        <v>5</v>
      </c>
    </row>
    <row r="20" spans="1:7" ht="24">
      <c r="A20" s="213">
        <f t="shared" si="0"/>
        <v>11</v>
      </c>
      <c r="B20" s="527" t="s">
        <v>704</v>
      </c>
      <c r="C20" s="503" t="s">
        <v>246</v>
      </c>
      <c r="D20" s="504" t="s">
        <v>247</v>
      </c>
      <c r="E20" s="490">
        <v>2017</v>
      </c>
      <c r="F20" s="490" t="s">
        <v>248</v>
      </c>
      <c r="G20" s="497">
        <v>2.5</v>
      </c>
    </row>
    <row r="21" spans="1:7">
      <c r="A21" s="213">
        <f t="shared" si="0"/>
        <v>12</v>
      </c>
      <c r="B21" s="536" t="s">
        <v>709</v>
      </c>
      <c r="C21" s="503" t="s">
        <v>249</v>
      </c>
      <c r="D21" s="505" t="s">
        <v>250</v>
      </c>
      <c r="E21" s="490">
        <v>2017</v>
      </c>
      <c r="F21" s="490" t="s">
        <v>251</v>
      </c>
      <c r="G21" s="497">
        <v>2.5</v>
      </c>
    </row>
    <row r="22" spans="1:7" ht="48">
      <c r="A22" s="213">
        <f t="shared" si="0"/>
        <v>13</v>
      </c>
      <c r="B22" s="536" t="s">
        <v>719</v>
      </c>
      <c r="C22" s="503" t="s">
        <v>252</v>
      </c>
      <c r="D22" s="505" t="s">
        <v>253</v>
      </c>
      <c r="E22" s="490">
        <v>2017</v>
      </c>
      <c r="F22" s="490" t="s">
        <v>872</v>
      </c>
      <c r="G22" s="497">
        <v>5</v>
      </c>
    </row>
    <row r="23" spans="1:7" ht="24">
      <c r="A23" s="213">
        <f t="shared" si="0"/>
        <v>14</v>
      </c>
      <c r="B23" s="536" t="s">
        <v>254</v>
      </c>
      <c r="C23" s="503" t="s">
        <v>255</v>
      </c>
      <c r="D23" s="504" t="s">
        <v>256</v>
      </c>
      <c r="E23" s="490">
        <v>2017</v>
      </c>
      <c r="F23" s="490" t="s">
        <v>237</v>
      </c>
      <c r="G23" s="497">
        <v>1.25</v>
      </c>
    </row>
    <row r="24" spans="1:7" ht="36">
      <c r="A24" s="213">
        <f t="shared" si="0"/>
        <v>15</v>
      </c>
      <c r="B24" s="536" t="s">
        <v>825</v>
      </c>
      <c r="C24" s="503" t="s">
        <v>257</v>
      </c>
      <c r="D24" s="504" t="s">
        <v>258</v>
      </c>
      <c r="E24" s="490">
        <v>2017</v>
      </c>
      <c r="F24" s="490" t="s">
        <v>859</v>
      </c>
      <c r="G24" s="497">
        <v>1.75</v>
      </c>
    </row>
    <row r="25" spans="1:7" ht="36">
      <c r="A25" s="213">
        <f t="shared" si="0"/>
        <v>16</v>
      </c>
      <c r="B25" s="536" t="s">
        <v>35</v>
      </c>
      <c r="C25" s="503" t="s">
        <v>259</v>
      </c>
      <c r="D25" s="504" t="s">
        <v>260</v>
      </c>
      <c r="E25" s="490">
        <v>2017</v>
      </c>
      <c r="F25" s="490" t="s">
        <v>859</v>
      </c>
      <c r="G25" s="497">
        <v>1.75</v>
      </c>
    </row>
    <row r="26" spans="1:7" ht="30">
      <c r="A26" s="213">
        <f t="shared" si="0"/>
        <v>17</v>
      </c>
      <c r="B26" s="537" t="s">
        <v>821</v>
      </c>
      <c r="C26" s="506" t="s">
        <v>261</v>
      </c>
      <c r="D26" s="505" t="s">
        <v>262</v>
      </c>
      <c r="E26" s="477">
        <v>2016</v>
      </c>
      <c r="F26" s="475" t="s">
        <v>263</v>
      </c>
      <c r="G26" s="507">
        <v>0.63</v>
      </c>
    </row>
    <row r="27" spans="1:7" ht="30">
      <c r="A27" s="213">
        <f t="shared" si="0"/>
        <v>18</v>
      </c>
      <c r="B27" s="537" t="s">
        <v>719</v>
      </c>
      <c r="C27" s="506" t="s">
        <v>261</v>
      </c>
      <c r="D27" s="505" t="s">
        <v>264</v>
      </c>
      <c r="E27" s="477">
        <v>2016</v>
      </c>
      <c r="F27" s="200" t="s">
        <v>263</v>
      </c>
      <c r="G27" s="508">
        <v>5</v>
      </c>
    </row>
    <row r="28" spans="1:7" ht="30">
      <c r="A28" s="213">
        <f t="shared" si="0"/>
        <v>19</v>
      </c>
      <c r="B28" s="537" t="s">
        <v>827</v>
      </c>
      <c r="C28" s="506" t="s">
        <v>261</v>
      </c>
      <c r="D28" s="505" t="s">
        <v>265</v>
      </c>
      <c r="E28" s="477">
        <v>2016</v>
      </c>
      <c r="F28" s="200" t="s">
        <v>263</v>
      </c>
      <c r="G28" s="508">
        <v>1</v>
      </c>
    </row>
    <row r="29" spans="1:7" ht="30">
      <c r="A29" s="213">
        <f t="shared" si="0"/>
        <v>20</v>
      </c>
      <c r="B29" s="537" t="s">
        <v>825</v>
      </c>
      <c r="C29" s="506" t="s">
        <v>261</v>
      </c>
      <c r="D29" s="505" t="s">
        <v>266</v>
      </c>
      <c r="E29" s="477">
        <v>2016</v>
      </c>
      <c r="F29" s="200" t="s">
        <v>263</v>
      </c>
      <c r="G29" s="508">
        <v>2.5</v>
      </c>
    </row>
    <row r="30" spans="1:7" ht="30">
      <c r="A30" s="213">
        <f t="shared" si="0"/>
        <v>21</v>
      </c>
      <c r="B30" s="537" t="s">
        <v>267</v>
      </c>
      <c r="C30" s="509" t="s">
        <v>268</v>
      </c>
      <c r="D30" s="505" t="s">
        <v>269</v>
      </c>
      <c r="E30" s="477">
        <v>2016</v>
      </c>
      <c r="F30" s="200" t="s">
        <v>270</v>
      </c>
      <c r="G30" s="508">
        <v>2.5</v>
      </c>
    </row>
    <row r="31" spans="1:7" ht="30">
      <c r="A31" s="213">
        <f t="shared" si="0"/>
        <v>22</v>
      </c>
      <c r="B31" s="537" t="s">
        <v>719</v>
      </c>
      <c r="C31" s="509" t="s">
        <v>271</v>
      </c>
      <c r="D31" s="505" t="s">
        <v>272</v>
      </c>
      <c r="E31" s="477">
        <v>2016</v>
      </c>
      <c r="F31" s="200" t="s">
        <v>273</v>
      </c>
      <c r="G31" s="508">
        <v>5</v>
      </c>
    </row>
    <row r="32" spans="1:7" ht="30">
      <c r="A32" s="213">
        <f t="shared" si="0"/>
        <v>23</v>
      </c>
      <c r="B32" s="537" t="s">
        <v>719</v>
      </c>
      <c r="C32" s="506" t="s">
        <v>274</v>
      </c>
      <c r="D32" s="510" t="s">
        <v>275</v>
      </c>
      <c r="E32" s="450">
        <v>2016</v>
      </c>
      <c r="F32" s="200" t="s">
        <v>276</v>
      </c>
      <c r="G32" s="508">
        <v>5</v>
      </c>
    </row>
    <row r="33" spans="1:7">
      <c r="A33" s="213">
        <f t="shared" si="0"/>
        <v>24</v>
      </c>
      <c r="B33" s="536" t="s">
        <v>44</v>
      </c>
      <c r="C33" s="511" t="s">
        <v>277</v>
      </c>
      <c r="D33" s="505" t="s">
        <v>278</v>
      </c>
      <c r="E33" s="496">
        <v>2016</v>
      </c>
      <c r="F33" s="496" t="s">
        <v>279</v>
      </c>
      <c r="G33" s="508">
        <v>1.5</v>
      </c>
    </row>
    <row r="34" spans="1:7">
      <c r="A34" s="213">
        <f t="shared" si="0"/>
        <v>25</v>
      </c>
      <c r="B34" s="536" t="s">
        <v>35</v>
      </c>
      <c r="C34" s="511" t="s">
        <v>277</v>
      </c>
      <c r="D34" s="505" t="s">
        <v>280</v>
      </c>
      <c r="E34" s="496">
        <v>2016</v>
      </c>
      <c r="F34" s="496" t="s">
        <v>279</v>
      </c>
      <c r="G34" s="508">
        <v>1.5</v>
      </c>
    </row>
    <row r="35" spans="1:7" ht="36">
      <c r="A35" s="213">
        <f t="shared" si="0"/>
        <v>26</v>
      </c>
      <c r="B35" s="538" t="s">
        <v>704</v>
      </c>
      <c r="C35" s="512" t="s">
        <v>281</v>
      </c>
      <c r="D35" s="512" t="s">
        <v>282</v>
      </c>
      <c r="E35" s="411">
        <v>2015</v>
      </c>
      <c r="F35" s="200" t="s">
        <v>283</v>
      </c>
      <c r="G35" s="483">
        <v>2.5</v>
      </c>
    </row>
    <row r="36" spans="1:7" ht="30">
      <c r="A36" s="213">
        <f t="shared" si="0"/>
        <v>27</v>
      </c>
      <c r="B36" s="539" t="s">
        <v>719</v>
      </c>
      <c r="C36" s="514" t="s">
        <v>284</v>
      </c>
      <c r="D36" s="513" t="s">
        <v>285</v>
      </c>
      <c r="E36" s="200">
        <v>2015</v>
      </c>
      <c r="F36" s="200" t="s">
        <v>286</v>
      </c>
      <c r="G36" s="488">
        <v>5</v>
      </c>
    </row>
    <row r="37" spans="1:7">
      <c r="A37" s="213">
        <f t="shared" si="0"/>
        <v>28</v>
      </c>
      <c r="B37" s="537" t="s">
        <v>719</v>
      </c>
      <c r="C37" s="509" t="s">
        <v>287</v>
      </c>
      <c r="D37" s="505" t="s">
        <v>288</v>
      </c>
      <c r="E37" s="200">
        <v>2015</v>
      </c>
      <c r="F37" s="200" t="s">
        <v>283</v>
      </c>
      <c r="G37" s="508">
        <v>5</v>
      </c>
    </row>
    <row r="38" spans="1:7" ht="30">
      <c r="A38" s="213">
        <f t="shared" si="0"/>
        <v>29</v>
      </c>
      <c r="B38" s="539" t="s">
        <v>719</v>
      </c>
      <c r="C38" s="515" t="s">
        <v>289</v>
      </c>
      <c r="D38" s="504" t="s">
        <v>873</v>
      </c>
      <c r="E38" s="477">
        <v>2015</v>
      </c>
      <c r="F38" s="200" t="s">
        <v>874</v>
      </c>
      <c r="G38" s="516">
        <v>5</v>
      </c>
    </row>
    <row r="39" spans="1:7" ht="30">
      <c r="A39" s="213">
        <f t="shared" si="0"/>
        <v>30</v>
      </c>
      <c r="B39" s="540" t="s">
        <v>719</v>
      </c>
      <c r="C39" s="509" t="s">
        <v>875</v>
      </c>
      <c r="D39" s="510" t="s">
        <v>876</v>
      </c>
      <c r="E39" s="200">
        <v>2015</v>
      </c>
      <c r="F39" s="200" t="s">
        <v>877</v>
      </c>
      <c r="G39" s="508">
        <v>5</v>
      </c>
    </row>
    <row r="40" spans="1:7">
      <c r="A40" s="213">
        <f t="shared" si="0"/>
        <v>31</v>
      </c>
      <c r="B40" s="527" t="s">
        <v>704</v>
      </c>
      <c r="C40" s="511" t="s">
        <v>878</v>
      </c>
      <c r="D40" s="505" t="s">
        <v>879</v>
      </c>
      <c r="E40" s="496">
        <v>2015</v>
      </c>
      <c r="F40" s="496" t="s">
        <v>880</v>
      </c>
      <c r="G40" s="508">
        <v>2.5</v>
      </c>
    </row>
    <row r="41" spans="1:7">
      <c r="A41" s="213">
        <f t="shared" si="0"/>
        <v>32</v>
      </c>
      <c r="B41" s="527" t="s">
        <v>719</v>
      </c>
      <c r="C41" s="517" t="s">
        <v>881</v>
      </c>
      <c r="D41" s="518" t="s">
        <v>882</v>
      </c>
      <c r="E41" s="496">
        <v>2015</v>
      </c>
      <c r="F41" s="496" t="s">
        <v>883</v>
      </c>
      <c r="G41" s="508">
        <v>3</v>
      </c>
    </row>
    <row r="42" spans="1:7" ht="96">
      <c r="A42" s="213">
        <f t="shared" si="0"/>
        <v>33</v>
      </c>
      <c r="B42" s="540" t="s">
        <v>719</v>
      </c>
      <c r="C42" s="506" t="s">
        <v>884</v>
      </c>
      <c r="D42" s="519" t="s">
        <v>885</v>
      </c>
      <c r="E42" s="200">
        <v>2015</v>
      </c>
      <c r="F42" s="520" t="s">
        <v>240</v>
      </c>
      <c r="G42" s="508">
        <v>3</v>
      </c>
    </row>
    <row r="43" spans="1:7" ht="96">
      <c r="A43" s="213">
        <f>A42+1</f>
        <v>34</v>
      </c>
      <c r="B43" s="540" t="s">
        <v>719</v>
      </c>
      <c r="C43" s="521" t="s">
        <v>886</v>
      </c>
      <c r="D43" s="519" t="s">
        <v>887</v>
      </c>
      <c r="E43" s="200">
        <v>2014</v>
      </c>
      <c r="F43" s="520" t="s">
        <v>237</v>
      </c>
      <c r="G43" s="508">
        <v>3</v>
      </c>
    </row>
    <row r="44" spans="1:7" ht="84">
      <c r="A44" s="213">
        <f t="shared" si="0"/>
        <v>35</v>
      </c>
      <c r="B44" s="527" t="s">
        <v>719</v>
      </c>
      <c r="C44" s="503" t="s">
        <v>888</v>
      </c>
      <c r="D44" s="519" t="s">
        <v>889</v>
      </c>
      <c r="E44" s="496">
        <v>2014</v>
      </c>
      <c r="F44" s="522" t="s">
        <v>872</v>
      </c>
      <c r="G44" s="508">
        <v>3</v>
      </c>
    </row>
    <row r="45" spans="1:7" ht="84">
      <c r="A45" s="213">
        <f t="shared" si="0"/>
        <v>36</v>
      </c>
      <c r="B45" s="527" t="s">
        <v>719</v>
      </c>
      <c r="C45" s="503" t="s">
        <v>890</v>
      </c>
      <c r="D45" s="519" t="s">
        <v>891</v>
      </c>
      <c r="E45" s="496">
        <v>2014</v>
      </c>
      <c r="F45" s="522" t="s">
        <v>859</v>
      </c>
      <c r="G45" s="508">
        <v>3</v>
      </c>
    </row>
    <row r="46" spans="1:7" ht="96">
      <c r="A46" s="213">
        <f t="shared" si="0"/>
        <v>37</v>
      </c>
      <c r="B46" s="527" t="s">
        <v>719</v>
      </c>
      <c r="C46" s="503" t="s">
        <v>892</v>
      </c>
      <c r="D46" s="519" t="s">
        <v>893</v>
      </c>
      <c r="E46" s="496">
        <v>2013</v>
      </c>
      <c r="F46" s="522" t="s">
        <v>237</v>
      </c>
      <c r="G46" s="508">
        <v>3</v>
      </c>
    </row>
    <row r="47" spans="1:7" ht="84">
      <c r="A47" s="213">
        <f t="shared" si="0"/>
        <v>38</v>
      </c>
      <c r="B47" s="527" t="s">
        <v>719</v>
      </c>
      <c r="C47" s="503" t="s">
        <v>894</v>
      </c>
      <c r="D47" s="504" t="s">
        <v>895</v>
      </c>
      <c r="E47" s="496">
        <v>2013</v>
      </c>
      <c r="F47" s="496" t="s">
        <v>872</v>
      </c>
      <c r="G47" s="508">
        <v>3</v>
      </c>
    </row>
    <row r="48" spans="1:7" ht="30">
      <c r="A48" s="213">
        <f t="shared" si="0"/>
        <v>39</v>
      </c>
      <c r="B48" s="539" t="s">
        <v>719</v>
      </c>
      <c r="C48" s="514" t="s">
        <v>896</v>
      </c>
      <c r="D48" s="513" t="s">
        <v>897</v>
      </c>
      <c r="E48" s="200">
        <v>2014</v>
      </c>
      <c r="F48" s="200" t="s">
        <v>898</v>
      </c>
      <c r="G48" s="488">
        <v>5</v>
      </c>
    </row>
    <row r="49" spans="1:7" ht="30">
      <c r="A49" s="213">
        <f t="shared" si="0"/>
        <v>40</v>
      </c>
      <c r="B49" s="539" t="s">
        <v>719</v>
      </c>
      <c r="C49" s="523" t="s">
        <v>896</v>
      </c>
      <c r="D49" s="524" t="s">
        <v>899</v>
      </c>
      <c r="E49" s="200">
        <v>2014</v>
      </c>
      <c r="F49" s="200" t="s">
        <v>898</v>
      </c>
      <c r="G49" s="516">
        <v>5</v>
      </c>
    </row>
    <row r="50" spans="1:7">
      <c r="A50" s="213">
        <f t="shared" si="0"/>
        <v>41</v>
      </c>
      <c r="B50" s="539" t="s">
        <v>719</v>
      </c>
      <c r="C50" s="525" t="s">
        <v>900</v>
      </c>
      <c r="D50" s="519" t="s">
        <v>901</v>
      </c>
      <c r="E50" s="200">
        <v>2014</v>
      </c>
      <c r="F50" s="200" t="s">
        <v>902</v>
      </c>
      <c r="G50" s="516">
        <v>5</v>
      </c>
    </row>
    <row r="51" spans="1:7" ht="60">
      <c r="A51" s="213">
        <f t="shared" si="0"/>
        <v>42</v>
      </c>
      <c r="B51" s="539" t="s">
        <v>719</v>
      </c>
      <c r="C51" s="526" t="s">
        <v>903</v>
      </c>
      <c r="D51" s="504" t="s">
        <v>904</v>
      </c>
      <c r="E51" s="200">
        <v>2014</v>
      </c>
      <c r="F51" s="200" t="s">
        <v>905</v>
      </c>
      <c r="G51" s="516">
        <v>5</v>
      </c>
    </row>
    <row r="52" spans="1:7">
      <c r="A52" s="213">
        <f t="shared" si="0"/>
        <v>43</v>
      </c>
      <c r="B52" s="540" t="s">
        <v>719</v>
      </c>
      <c r="C52" s="525" t="s">
        <v>906</v>
      </c>
      <c r="D52" s="519" t="s">
        <v>907</v>
      </c>
      <c r="E52" s="200">
        <v>2014</v>
      </c>
      <c r="F52" s="200" t="s">
        <v>227</v>
      </c>
      <c r="G52" s="516">
        <v>5</v>
      </c>
    </row>
    <row r="53" spans="1:7">
      <c r="A53" s="213">
        <f t="shared" si="0"/>
        <v>44</v>
      </c>
      <c r="B53" s="540" t="s">
        <v>719</v>
      </c>
      <c r="C53" s="525" t="s">
        <v>908</v>
      </c>
      <c r="D53" s="518" t="s">
        <v>909</v>
      </c>
      <c r="E53" s="200">
        <v>2014</v>
      </c>
      <c r="F53" s="200" t="s">
        <v>227</v>
      </c>
      <c r="G53" s="516">
        <v>5</v>
      </c>
    </row>
    <row r="54" spans="1:7">
      <c r="A54" s="213">
        <f t="shared" si="0"/>
        <v>45</v>
      </c>
      <c r="B54" s="527" t="s">
        <v>910</v>
      </c>
      <c r="C54" s="517" t="s">
        <v>911</v>
      </c>
      <c r="D54" s="519" t="s">
        <v>912</v>
      </c>
      <c r="E54" s="496">
        <v>2014</v>
      </c>
      <c r="F54" s="496" t="s">
        <v>902</v>
      </c>
      <c r="G54" s="508">
        <v>2.5</v>
      </c>
    </row>
    <row r="55" spans="1:7">
      <c r="A55" s="213">
        <f t="shared" si="0"/>
        <v>46</v>
      </c>
      <c r="B55" s="527" t="s">
        <v>35</v>
      </c>
      <c r="C55" s="517" t="s">
        <v>913</v>
      </c>
      <c r="D55" s="518" t="s">
        <v>914</v>
      </c>
      <c r="E55" s="496">
        <v>2014</v>
      </c>
      <c r="F55" s="496" t="s">
        <v>915</v>
      </c>
      <c r="G55" s="508">
        <v>1.5</v>
      </c>
    </row>
    <row r="56" spans="1:7">
      <c r="A56" s="213">
        <f>A55+1</f>
        <v>47</v>
      </c>
      <c r="B56" s="527" t="s">
        <v>719</v>
      </c>
      <c r="C56" s="517" t="s">
        <v>916</v>
      </c>
      <c r="D56" s="518" t="s">
        <v>917</v>
      </c>
      <c r="E56" s="496">
        <v>2014</v>
      </c>
      <c r="F56" s="496" t="s">
        <v>918</v>
      </c>
      <c r="G56" s="508">
        <v>3</v>
      </c>
    </row>
    <row r="57" spans="1:7">
      <c r="A57" s="213">
        <f t="shared" si="0"/>
        <v>48</v>
      </c>
      <c r="B57" s="527" t="s">
        <v>919</v>
      </c>
      <c r="C57" s="517" t="s">
        <v>920</v>
      </c>
      <c r="D57" s="528" t="s">
        <v>921</v>
      </c>
      <c r="E57" s="496">
        <v>2014</v>
      </c>
      <c r="F57" s="496" t="s">
        <v>918</v>
      </c>
      <c r="G57" s="508">
        <v>1.5</v>
      </c>
    </row>
    <row r="58" spans="1:7">
      <c r="A58" s="213">
        <f t="shared" si="0"/>
        <v>49</v>
      </c>
      <c r="B58" s="527" t="s">
        <v>704</v>
      </c>
      <c r="C58" s="517" t="s">
        <v>922</v>
      </c>
      <c r="D58" s="519" t="s">
        <v>923</v>
      </c>
      <c r="E58" s="496">
        <v>2014</v>
      </c>
      <c r="F58" s="496" t="s">
        <v>924</v>
      </c>
      <c r="G58" s="508">
        <v>1.5</v>
      </c>
    </row>
    <row r="59" spans="1:7">
      <c r="A59" s="213">
        <f t="shared" si="0"/>
        <v>50</v>
      </c>
      <c r="B59" s="527" t="s">
        <v>704</v>
      </c>
      <c r="C59" s="517" t="s">
        <v>925</v>
      </c>
      <c r="D59" s="518" t="s">
        <v>926</v>
      </c>
      <c r="E59" s="496">
        <v>2014</v>
      </c>
      <c r="F59" s="496" t="s">
        <v>924</v>
      </c>
      <c r="G59" s="508">
        <v>1.5</v>
      </c>
    </row>
    <row r="60" spans="1:7">
      <c r="A60" s="213">
        <f t="shared" si="0"/>
        <v>51</v>
      </c>
      <c r="B60" s="527" t="s">
        <v>719</v>
      </c>
      <c r="C60" s="517" t="s">
        <v>927</v>
      </c>
      <c r="D60" s="518" t="s">
        <v>928</v>
      </c>
      <c r="E60" s="496">
        <v>2013</v>
      </c>
      <c r="F60" s="496" t="s">
        <v>227</v>
      </c>
      <c r="G60" s="508">
        <v>5</v>
      </c>
    </row>
    <row r="61" spans="1:7">
      <c r="A61" s="213">
        <f t="shared" si="0"/>
        <v>52</v>
      </c>
      <c r="B61" s="527" t="s">
        <v>929</v>
      </c>
      <c r="C61" s="517" t="s">
        <v>930</v>
      </c>
      <c r="D61" s="518" t="s">
        <v>291</v>
      </c>
      <c r="E61" s="496">
        <v>2013</v>
      </c>
      <c r="F61" s="496" t="s">
        <v>227</v>
      </c>
      <c r="G61" s="508">
        <v>1.5</v>
      </c>
    </row>
    <row r="62" spans="1:7">
      <c r="A62" s="213">
        <f t="shared" si="0"/>
        <v>53</v>
      </c>
      <c r="B62" s="527" t="s">
        <v>704</v>
      </c>
      <c r="C62" s="517" t="s">
        <v>292</v>
      </c>
      <c r="D62" s="518" t="s">
        <v>293</v>
      </c>
      <c r="E62" s="496">
        <v>2013</v>
      </c>
      <c r="F62" s="496" t="s">
        <v>227</v>
      </c>
      <c r="G62" s="508">
        <v>2.5</v>
      </c>
    </row>
    <row r="63" spans="1:7">
      <c r="A63" s="213">
        <f t="shared" si="0"/>
        <v>54</v>
      </c>
      <c r="B63" s="527" t="s">
        <v>294</v>
      </c>
      <c r="C63" s="517" t="s">
        <v>295</v>
      </c>
      <c r="D63" s="528" t="s">
        <v>296</v>
      </c>
      <c r="E63" s="496">
        <v>2013</v>
      </c>
      <c r="F63" s="496" t="s">
        <v>227</v>
      </c>
      <c r="G63" s="508">
        <v>1.66</v>
      </c>
    </row>
    <row r="64" spans="1:7">
      <c r="A64" s="213">
        <f t="shared" si="0"/>
        <v>55</v>
      </c>
      <c r="B64" s="527" t="s">
        <v>719</v>
      </c>
      <c r="C64" s="529" t="s">
        <v>297</v>
      </c>
      <c r="D64" s="530" t="s">
        <v>298</v>
      </c>
      <c r="E64" s="496">
        <v>2013</v>
      </c>
      <c r="F64" s="496" t="s">
        <v>227</v>
      </c>
      <c r="G64" s="508">
        <v>5</v>
      </c>
    </row>
    <row r="65" spans="1:7">
      <c r="A65" s="213">
        <f t="shared" si="0"/>
        <v>56</v>
      </c>
      <c r="B65" s="527" t="s">
        <v>704</v>
      </c>
      <c r="C65" s="517" t="s">
        <v>299</v>
      </c>
      <c r="D65" s="518" t="s">
        <v>300</v>
      </c>
      <c r="E65" s="531">
        <v>2012</v>
      </c>
      <c r="F65" s="531" t="s">
        <v>902</v>
      </c>
      <c r="G65" s="508">
        <v>2.5</v>
      </c>
    </row>
    <row r="66" spans="1:7" ht="30">
      <c r="A66" s="213">
        <f t="shared" si="0"/>
        <v>57</v>
      </c>
      <c r="B66" s="527" t="s">
        <v>719</v>
      </c>
      <c r="C66" s="517" t="s">
        <v>301</v>
      </c>
      <c r="D66" s="518" t="s">
        <v>302</v>
      </c>
      <c r="E66" s="496">
        <v>2012</v>
      </c>
      <c r="F66" s="496" t="s">
        <v>303</v>
      </c>
      <c r="G66" s="508">
        <v>5</v>
      </c>
    </row>
    <row r="67" spans="1:7">
      <c r="A67" s="213">
        <f>A66+1</f>
        <v>58</v>
      </c>
      <c r="B67" s="527" t="s">
        <v>719</v>
      </c>
      <c r="C67" s="517" t="s">
        <v>304</v>
      </c>
      <c r="D67" s="518" t="s">
        <v>305</v>
      </c>
      <c r="E67" s="496">
        <v>2012</v>
      </c>
      <c r="F67" s="496" t="s">
        <v>306</v>
      </c>
      <c r="G67" s="508">
        <v>5</v>
      </c>
    </row>
    <row r="68" spans="1:7">
      <c r="A68" s="213">
        <f t="shared" si="0"/>
        <v>59</v>
      </c>
      <c r="B68" s="527" t="s">
        <v>709</v>
      </c>
      <c r="C68" s="517" t="s">
        <v>307</v>
      </c>
      <c r="D68" s="518" t="s">
        <v>308</v>
      </c>
      <c r="E68" s="496">
        <v>2012</v>
      </c>
      <c r="F68" s="496" t="s">
        <v>306</v>
      </c>
      <c r="G68" s="508">
        <v>2.5</v>
      </c>
    </row>
    <row r="69" spans="1:7">
      <c r="A69" s="213">
        <f t="shared" si="0"/>
        <v>60</v>
      </c>
      <c r="B69" s="527" t="s">
        <v>44</v>
      </c>
      <c r="C69" s="517" t="s">
        <v>309</v>
      </c>
      <c r="D69" s="528" t="s">
        <v>310</v>
      </c>
      <c r="E69" s="496">
        <v>2012</v>
      </c>
      <c r="F69" s="496" t="s">
        <v>311</v>
      </c>
      <c r="G69" s="508">
        <v>1.5</v>
      </c>
    </row>
    <row r="70" spans="1:7" ht="30">
      <c r="A70" s="213">
        <f t="shared" si="0"/>
        <v>61</v>
      </c>
      <c r="B70" s="527" t="s">
        <v>312</v>
      </c>
      <c r="C70" s="532" t="s">
        <v>313</v>
      </c>
      <c r="D70" s="505" t="s">
        <v>314</v>
      </c>
      <c r="E70" s="496">
        <v>2012</v>
      </c>
      <c r="F70" s="496" t="s">
        <v>315</v>
      </c>
      <c r="G70" s="508">
        <v>1.5</v>
      </c>
    </row>
    <row r="71" spans="1:7">
      <c r="A71" s="213">
        <f t="shared" si="0"/>
        <v>62</v>
      </c>
      <c r="B71" s="527" t="s">
        <v>719</v>
      </c>
      <c r="C71" s="517" t="s">
        <v>316</v>
      </c>
      <c r="D71" s="505" t="s">
        <v>317</v>
      </c>
      <c r="E71" s="496">
        <v>2012</v>
      </c>
      <c r="F71" s="496" t="s">
        <v>318</v>
      </c>
      <c r="G71" s="508">
        <v>3</v>
      </c>
    </row>
    <row r="72" spans="1:7">
      <c r="A72" s="213">
        <f t="shared" si="0"/>
        <v>63</v>
      </c>
      <c r="B72" s="527" t="s">
        <v>719</v>
      </c>
      <c r="C72" s="517" t="s">
        <v>319</v>
      </c>
      <c r="D72" s="505" t="s">
        <v>320</v>
      </c>
      <c r="E72" s="496">
        <v>2011</v>
      </c>
      <c r="F72" s="496" t="s">
        <v>321</v>
      </c>
      <c r="G72" s="508">
        <v>3</v>
      </c>
    </row>
    <row r="73" spans="1:7">
      <c r="A73" s="213">
        <f t="shared" si="0"/>
        <v>64</v>
      </c>
      <c r="B73" s="527" t="s">
        <v>719</v>
      </c>
      <c r="C73" s="517" t="s">
        <v>319</v>
      </c>
      <c r="D73" s="505" t="s">
        <v>322</v>
      </c>
      <c r="E73" s="496">
        <v>2011</v>
      </c>
      <c r="F73" s="496" t="s">
        <v>321</v>
      </c>
      <c r="G73" s="508">
        <v>3</v>
      </c>
    </row>
    <row r="74" spans="1:7">
      <c r="A74" s="213">
        <f t="shared" si="0"/>
        <v>65</v>
      </c>
      <c r="B74" s="527" t="s">
        <v>719</v>
      </c>
      <c r="C74" s="517" t="s">
        <v>323</v>
      </c>
      <c r="D74" s="505" t="s">
        <v>324</v>
      </c>
      <c r="E74" s="496">
        <v>2011</v>
      </c>
      <c r="F74" s="496" t="s">
        <v>325</v>
      </c>
      <c r="G74" s="508">
        <v>3</v>
      </c>
    </row>
    <row r="75" spans="1:7">
      <c r="A75" s="213">
        <f>A74+1</f>
        <v>66</v>
      </c>
      <c r="B75" s="527" t="s">
        <v>719</v>
      </c>
      <c r="C75" s="517" t="s">
        <v>326</v>
      </c>
      <c r="D75" s="505" t="s">
        <v>327</v>
      </c>
      <c r="E75" s="496">
        <v>2011</v>
      </c>
      <c r="F75" s="496" t="s">
        <v>328</v>
      </c>
      <c r="G75" s="508">
        <v>3</v>
      </c>
    </row>
    <row r="76" spans="1:7" ht="30">
      <c r="A76" s="213">
        <f>A75+1</f>
        <v>67</v>
      </c>
      <c r="B76" s="527" t="s">
        <v>704</v>
      </c>
      <c r="C76" s="533" t="s">
        <v>329</v>
      </c>
      <c r="D76" s="528" t="s">
        <v>330</v>
      </c>
      <c r="E76" s="496">
        <v>2011</v>
      </c>
      <c r="F76" s="496" t="s">
        <v>331</v>
      </c>
      <c r="G76" s="508">
        <v>2.5</v>
      </c>
    </row>
    <row r="77" spans="1:7">
      <c r="A77" s="213">
        <f>A76+1</f>
        <v>68</v>
      </c>
      <c r="B77" s="527" t="s">
        <v>719</v>
      </c>
      <c r="C77" s="529" t="s">
        <v>332</v>
      </c>
      <c r="D77" s="505" t="s">
        <v>333</v>
      </c>
      <c r="E77" s="496">
        <v>2011</v>
      </c>
      <c r="F77" s="496" t="s">
        <v>227</v>
      </c>
      <c r="G77" s="508">
        <v>2.5</v>
      </c>
    </row>
    <row r="78" spans="1:7">
      <c r="A78" s="213">
        <f>A77+1</f>
        <v>69</v>
      </c>
      <c r="B78" s="527" t="s">
        <v>719</v>
      </c>
      <c r="C78" s="517" t="s">
        <v>334</v>
      </c>
      <c r="D78" s="505" t="s">
        <v>335</v>
      </c>
      <c r="E78" s="496">
        <v>2010</v>
      </c>
      <c r="F78" s="496" t="s">
        <v>328</v>
      </c>
      <c r="G78" s="508">
        <v>3</v>
      </c>
    </row>
    <row r="79" spans="1:7">
      <c r="A79" s="213">
        <f>A78+1</f>
        <v>70</v>
      </c>
      <c r="B79" s="527" t="s">
        <v>719</v>
      </c>
      <c r="C79" s="517" t="s">
        <v>336</v>
      </c>
      <c r="D79" s="505" t="s">
        <v>337</v>
      </c>
      <c r="E79" s="496">
        <v>2010</v>
      </c>
      <c r="F79" s="496" t="s">
        <v>338</v>
      </c>
      <c r="G79" s="508">
        <v>3</v>
      </c>
    </row>
    <row r="80" spans="1:7">
      <c r="A80" s="213">
        <f t="shared" ref="A80:A105" si="1">A79+1</f>
        <v>71</v>
      </c>
      <c r="B80" s="540" t="s">
        <v>719</v>
      </c>
      <c r="C80" s="509" t="s">
        <v>339</v>
      </c>
      <c r="D80" s="505" t="s">
        <v>340</v>
      </c>
      <c r="E80" s="200">
        <v>2010</v>
      </c>
      <c r="F80" s="200" t="s">
        <v>338</v>
      </c>
      <c r="G80" s="508">
        <v>3</v>
      </c>
    </row>
    <row r="81" spans="1:7">
      <c r="A81" s="213">
        <f t="shared" si="1"/>
        <v>72</v>
      </c>
      <c r="B81" s="540" t="s">
        <v>719</v>
      </c>
      <c r="C81" s="509" t="s">
        <v>341</v>
      </c>
      <c r="D81" s="505" t="s">
        <v>342</v>
      </c>
      <c r="E81" s="200">
        <v>2008</v>
      </c>
      <c r="F81" s="200" t="s">
        <v>863</v>
      </c>
      <c r="G81" s="508">
        <v>3</v>
      </c>
    </row>
    <row r="82" spans="1:7">
      <c r="A82" s="213">
        <f t="shared" si="1"/>
        <v>73</v>
      </c>
      <c r="B82" s="540" t="s">
        <v>719</v>
      </c>
      <c r="C82" s="509" t="s">
        <v>343</v>
      </c>
      <c r="D82" s="505" t="s">
        <v>344</v>
      </c>
      <c r="E82" s="200">
        <v>2006</v>
      </c>
      <c r="F82" s="200" t="s">
        <v>338</v>
      </c>
      <c r="G82" s="508">
        <v>3</v>
      </c>
    </row>
    <row r="83" spans="1:7">
      <c r="A83" s="213">
        <f t="shared" si="1"/>
        <v>74</v>
      </c>
      <c r="B83" s="540" t="s">
        <v>719</v>
      </c>
      <c r="C83" s="525" t="s">
        <v>345</v>
      </c>
      <c r="D83" s="528" t="s">
        <v>346</v>
      </c>
      <c r="E83" s="200">
        <v>2006</v>
      </c>
      <c r="F83" s="200" t="s">
        <v>251</v>
      </c>
      <c r="G83" s="508">
        <v>3</v>
      </c>
    </row>
    <row r="84" spans="1:7">
      <c r="A84" s="213">
        <f t="shared" si="1"/>
        <v>75</v>
      </c>
      <c r="B84" s="133"/>
      <c r="C84" s="214"/>
      <c r="D84" s="215"/>
      <c r="E84" s="216"/>
      <c r="F84" s="217"/>
      <c r="G84" s="325"/>
    </row>
    <row r="85" spans="1:7">
      <c r="A85" s="213">
        <f t="shared" si="1"/>
        <v>76</v>
      </c>
      <c r="B85" s="133"/>
      <c r="C85" s="214"/>
      <c r="D85" s="215"/>
      <c r="E85" s="216"/>
      <c r="F85" s="217"/>
      <c r="G85" s="325"/>
    </row>
    <row r="86" spans="1:7">
      <c r="A86" s="213">
        <f t="shared" si="1"/>
        <v>77</v>
      </c>
      <c r="B86" s="133"/>
      <c r="C86" s="214"/>
      <c r="D86" s="215"/>
      <c r="E86" s="216"/>
      <c r="F86" s="217"/>
      <c r="G86" s="325"/>
    </row>
    <row r="87" spans="1:7">
      <c r="A87" s="213">
        <f t="shared" si="1"/>
        <v>78</v>
      </c>
      <c r="B87" s="133"/>
      <c r="C87" s="214"/>
      <c r="D87" s="215"/>
      <c r="E87" s="216"/>
      <c r="F87" s="217"/>
      <c r="G87" s="325"/>
    </row>
    <row r="88" spans="1:7">
      <c r="A88" s="213">
        <f t="shared" si="1"/>
        <v>79</v>
      </c>
      <c r="B88" s="133"/>
      <c r="C88" s="214"/>
      <c r="D88" s="215"/>
      <c r="E88" s="216"/>
      <c r="F88" s="217"/>
      <c r="G88" s="325"/>
    </row>
    <row r="89" spans="1:7">
      <c r="A89" s="213">
        <f t="shared" si="1"/>
        <v>80</v>
      </c>
      <c r="B89" s="133"/>
      <c r="C89" s="214"/>
      <c r="D89" s="215"/>
      <c r="E89" s="216"/>
      <c r="F89" s="217"/>
      <c r="G89" s="325"/>
    </row>
    <row r="90" spans="1:7">
      <c r="A90" s="213">
        <f t="shared" si="1"/>
        <v>81</v>
      </c>
      <c r="B90" s="133"/>
      <c r="C90" s="214"/>
      <c r="D90" s="215"/>
      <c r="E90" s="216"/>
      <c r="F90" s="217"/>
      <c r="G90" s="325"/>
    </row>
    <row r="91" spans="1:7">
      <c r="A91" s="213">
        <f t="shared" si="1"/>
        <v>82</v>
      </c>
      <c r="B91" s="133"/>
      <c r="C91" s="214"/>
      <c r="D91" s="215"/>
      <c r="E91" s="216"/>
      <c r="F91" s="217"/>
      <c r="G91" s="325"/>
    </row>
    <row r="92" spans="1:7">
      <c r="A92" s="213">
        <f t="shared" si="1"/>
        <v>83</v>
      </c>
      <c r="B92" s="133"/>
      <c r="C92" s="214"/>
      <c r="D92" s="215"/>
      <c r="E92" s="216"/>
      <c r="F92" s="217"/>
      <c r="G92" s="325"/>
    </row>
    <row r="93" spans="1:7">
      <c r="A93" s="213">
        <f t="shared" si="1"/>
        <v>84</v>
      </c>
      <c r="B93" s="133"/>
      <c r="C93" s="214"/>
      <c r="D93" s="215"/>
      <c r="E93" s="216"/>
      <c r="F93" s="217"/>
      <c r="G93" s="325"/>
    </row>
    <row r="94" spans="1:7">
      <c r="A94" s="213">
        <f t="shared" si="1"/>
        <v>85</v>
      </c>
      <c r="B94" s="133"/>
      <c r="C94" s="214"/>
      <c r="D94" s="215"/>
      <c r="E94" s="216"/>
      <c r="F94" s="217"/>
      <c r="G94" s="325"/>
    </row>
    <row r="95" spans="1:7">
      <c r="A95" s="213">
        <f t="shared" si="1"/>
        <v>86</v>
      </c>
      <c r="B95" s="133"/>
      <c r="C95" s="214"/>
      <c r="D95" s="215"/>
      <c r="E95" s="216"/>
      <c r="F95" s="217"/>
      <c r="G95" s="325"/>
    </row>
    <row r="96" spans="1:7">
      <c r="A96" s="213">
        <f t="shared" si="1"/>
        <v>87</v>
      </c>
      <c r="B96" s="133"/>
      <c r="C96" s="214"/>
      <c r="D96" s="215"/>
      <c r="E96" s="216"/>
      <c r="F96" s="217"/>
      <c r="G96" s="325"/>
    </row>
    <row r="97" spans="1:7">
      <c r="A97" s="213">
        <f t="shared" si="1"/>
        <v>88</v>
      </c>
      <c r="B97" s="133"/>
      <c r="C97" s="214"/>
      <c r="D97" s="215"/>
      <c r="E97" s="216"/>
      <c r="F97" s="217"/>
      <c r="G97" s="325"/>
    </row>
    <row r="98" spans="1:7">
      <c r="A98" s="213">
        <f t="shared" si="1"/>
        <v>89</v>
      </c>
      <c r="B98" s="133"/>
      <c r="C98" s="218"/>
      <c r="D98" s="216"/>
      <c r="E98" s="216"/>
      <c r="F98" s="217"/>
      <c r="G98" s="325"/>
    </row>
    <row r="99" spans="1:7">
      <c r="A99" s="213">
        <f t="shared" si="1"/>
        <v>90</v>
      </c>
      <c r="B99" s="129"/>
      <c r="C99" s="129"/>
      <c r="D99" s="129"/>
      <c r="E99" s="129"/>
      <c r="F99" s="197"/>
      <c r="G99" s="309"/>
    </row>
    <row r="100" spans="1:7">
      <c r="A100" s="213">
        <f t="shared" si="1"/>
        <v>91</v>
      </c>
      <c r="B100" s="129"/>
      <c r="C100" s="129"/>
      <c r="D100" s="129"/>
      <c r="E100" s="129"/>
      <c r="F100" s="197"/>
      <c r="G100" s="309"/>
    </row>
    <row r="101" spans="1:7">
      <c r="A101" s="213">
        <f>A100+1</f>
        <v>92</v>
      </c>
      <c r="B101" s="129"/>
      <c r="C101" s="129"/>
      <c r="D101" s="129"/>
      <c r="E101" s="129"/>
      <c r="F101" s="219"/>
      <c r="G101" s="309"/>
    </row>
    <row r="102" spans="1:7">
      <c r="A102" s="213">
        <f t="shared" si="1"/>
        <v>93</v>
      </c>
      <c r="B102" s="129"/>
      <c r="C102" s="129"/>
      <c r="D102" s="129"/>
      <c r="E102" s="129"/>
      <c r="F102" s="197"/>
      <c r="G102" s="309"/>
    </row>
    <row r="103" spans="1:7">
      <c r="A103" s="213">
        <f t="shared" si="1"/>
        <v>94</v>
      </c>
      <c r="B103" s="129"/>
      <c r="C103" s="129"/>
      <c r="D103" s="129"/>
      <c r="E103" s="129"/>
      <c r="F103" s="197"/>
      <c r="G103" s="309"/>
    </row>
    <row r="104" spans="1:7">
      <c r="A104" s="213">
        <f t="shared" si="1"/>
        <v>95</v>
      </c>
      <c r="B104" s="129"/>
      <c r="C104" s="129"/>
      <c r="D104" s="129"/>
      <c r="E104" s="129"/>
      <c r="F104" s="197"/>
      <c r="G104" s="309"/>
    </row>
    <row r="105" spans="1:7" ht="15.75" thickBot="1">
      <c r="A105" s="213">
        <f t="shared" si="1"/>
        <v>96</v>
      </c>
      <c r="B105" s="136"/>
      <c r="C105" s="220"/>
      <c r="D105" s="221"/>
      <c r="E105" s="136"/>
      <c r="F105" s="222"/>
      <c r="G105" s="324"/>
    </row>
    <row r="106" spans="1:7" ht="15.75" thickBot="1">
      <c r="A106" s="333"/>
      <c r="B106" s="541"/>
      <c r="C106" s="208"/>
      <c r="D106" s="223"/>
      <c r="E106" s="208"/>
      <c r="F106" s="155" t="str">
        <f>"Total "&amp;LEFT(A7,4)</f>
        <v>Total I11c</v>
      </c>
      <c r="G106" s="156">
        <f>SUM(G10:G105)</f>
        <v>225.24</v>
      </c>
    </row>
    <row r="107" spans="1:7">
      <c r="D107" s="29"/>
    </row>
    <row r="108" spans="1:7">
      <c r="D108" s="29"/>
    </row>
    <row r="109" spans="1:7">
      <c r="B109" s="542"/>
      <c r="D109" s="29"/>
    </row>
    <row r="110" spans="1:7">
      <c r="B110" s="542"/>
      <c r="D110" s="29"/>
    </row>
    <row r="111" spans="1:7">
      <c r="B111" s="543"/>
      <c r="D111" s="18"/>
    </row>
    <row r="112" spans="1:7">
      <c r="B112" s="168"/>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31"/>
  <sheetViews>
    <sheetView zoomScale="75" workbookViewId="0">
      <selection activeCell="I9" sqref="I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56" t="str">
        <f ca="1">'Date initiale'!C3</f>
        <v>Universitatea de Arhitectură și Urbanism "Ion Mincu" București</v>
      </c>
      <c r="B1" s="256"/>
      <c r="C1" s="256"/>
      <c r="D1" s="17"/>
      <c r="E1" s="17"/>
      <c r="F1" s="17"/>
    </row>
    <row r="2" spans="1:11" ht="15.75">
      <c r="A2" s="256" t="str">
        <f ca="1">'Date initiale'!B4&amp;" "&amp;'Date initiale'!C4</f>
        <v>Facultatea ARHITECTURA</v>
      </c>
      <c r="B2" s="256"/>
      <c r="C2" s="256"/>
      <c r="D2" s="17"/>
      <c r="E2" s="17"/>
      <c r="F2" s="17"/>
    </row>
    <row r="3" spans="1:11" ht="15.75">
      <c r="A3" s="256" t="str">
        <f ca="1">'Date initiale'!B5&amp;" "&amp;'Date initiale'!C5</f>
        <v>Departamentul SINTEZA PROIECTĂRII DE ARHITECTURĂ</v>
      </c>
      <c r="B3" s="256"/>
      <c r="C3" s="256"/>
      <c r="D3" s="17"/>
      <c r="E3" s="17"/>
      <c r="F3" s="17"/>
    </row>
    <row r="4" spans="1:11" ht="15.75">
      <c r="A4" s="257" t="str">
        <f ca="1">'Date initiale'!C6&amp;", "&amp;'Date initiale'!C7</f>
        <v>MIHĂILĂ MARINA - EUGENIA, C25</v>
      </c>
      <c r="B4" s="257"/>
      <c r="C4" s="257"/>
      <c r="D4" s="17"/>
      <c r="E4" s="17"/>
      <c r="F4" s="17"/>
    </row>
    <row r="5" spans="1:11" ht="15.75">
      <c r="A5" s="257"/>
      <c r="B5" s="257"/>
      <c r="C5" s="257"/>
      <c r="D5" s="17"/>
      <c r="E5" s="17"/>
      <c r="F5" s="17"/>
    </row>
    <row r="6" spans="1:11" ht="15.75">
      <c r="A6" s="668" t="s">
        <v>563</v>
      </c>
      <c r="B6" s="668"/>
      <c r="C6" s="668"/>
      <c r="D6" s="668"/>
      <c r="E6" s="668"/>
      <c r="F6" s="668"/>
      <c r="G6" s="668"/>
      <c r="H6" s="668"/>
    </row>
    <row r="7" spans="1:11" ht="39" customHeight="1">
      <c r="A7" s="671" t="str">
        <f ca="1">'Descriere indicatori'!A17&amp;". "&amp;'Descriere indicatori'!B17</f>
        <v xml:space="preserve">I12. Proiect de arhitectură, restaurare, cu un program de mare complexitate, de importanţă naţională sau regională, edificat/autorizat** </v>
      </c>
      <c r="B7" s="671"/>
      <c r="C7" s="671"/>
      <c r="D7" s="671"/>
      <c r="E7" s="671"/>
      <c r="F7" s="671"/>
      <c r="G7" s="671"/>
      <c r="H7" s="671"/>
      <c r="I7" s="27"/>
      <c r="K7" s="27"/>
    </row>
    <row r="8" spans="1:11" ht="16.5" thickBot="1">
      <c r="A8" s="47"/>
      <c r="B8" s="47"/>
      <c r="C8" s="47"/>
      <c r="D8" s="47"/>
      <c r="E8" s="47"/>
      <c r="F8" s="47"/>
      <c r="G8" s="47"/>
      <c r="H8" s="47"/>
    </row>
    <row r="9" spans="1:11" ht="46.5" customHeight="1" thickBot="1">
      <c r="A9" s="189" t="s">
        <v>428</v>
      </c>
      <c r="B9" s="210" t="s">
        <v>506</v>
      </c>
      <c r="C9" s="230" t="s">
        <v>504</v>
      </c>
      <c r="D9" s="230" t="s">
        <v>505</v>
      </c>
      <c r="E9" s="210" t="s">
        <v>592</v>
      </c>
      <c r="F9" s="210" t="s">
        <v>591</v>
      </c>
      <c r="G9" s="230" t="s">
        <v>523</v>
      </c>
      <c r="H9" s="231" t="s">
        <v>600</v>
      </c>
      <c r="J9" s="262" t="s">
        <v>561</v>
      </c>
    </row>
    <row r="10" spans="1:11" ht="210">
      <c r="A10" s="195">
        <v>1</v>
      </c>
      <c r="B10" s="126"/>
      <c r="C10" s="439" t="s">
        <v>347</v>
      </c>
      <c r="D10" s="443"/>
      <c r="E10" s="443" t="s">
        <v>348</v>
      </c>
      <c r="F10" s="443" t="s">
        <v>349</v>
      </c>
      <c r="G10" s="443" t="s">
        <v>350</v>
      </c>
      <c r="H10" s="544">
        <v>30</v>
      </c>
      <c r="J10" s="263" t="s">
        <v>617</v>
      </c>
    </row>
    <row r="11" spans="1:11" ht="135">
      <c r="A11" s="228">
        <f>A10+1</f>
        <v>2</v>
      </c>
      <c r="B11" s="129"/>
      <c r="C11" s="375" t="s">
        <v>351</v>
      </c>
      <c r="D11" s="475"/>
      <c r="E11" s="200" t="s">
        <v>352</v>
      </c>
      <c r="F11" s="475" t="s">
        <v>349</v>
      </c>
      <c r="G11" s="200" t="s">
        <v>353</v>
      </c>
      <c r="H11" s="516">
        <v>30</v>
      </c>
      <c r="J11" s="50"/>
    </row>
    <row r="12" spans="1:11" ht="120">
      <c r="A12" s="228">
        <f t="shared" ref="A12:A28" si="0">A11+1</f>
        <v>3</v>
      </c>
      <c r="B12" s="129"/>
      <c r="C12" s="375" t="s">
        <v>354</v>
      </c>
      <c r="D12" s="475"/>
      <c r="E12" s="200" t="s">
        <v>352</v>
      </c>
      <c r="F12" s="475" t="s">
        <v>349</v>
      </c>
      <c r="G12" s="200" t="s">
        <v>355</v>
      </c>
      <c r="H12" s="516">
        <v>60</v>
      </c>
    </row>
    <row r="13" spans="1:11" ht="165">
      <c r="A13" s="228">
        <f t="shared" si="0"/>
        <v>4</v>
      </c>
      <c r="B13" s="197"/>
      <c r="C13" s="375" t="s">
        <v>356</v>
      </c>
      <c r="D13" s="475"/>
      <c r="E13" s="475" t="s">
        <v>352</v>
      </c>
      <c r="F13" s="475" t="s">
        <v>349</v>
      </c>
      <c r="G13" s="200" t="s">
        <v>357</v>
      </c>
      <c r="H13" s="516">
        <v>60</v>
      </c>
    </row>
    <row r="14" spans="1:11" ht="120">
      <c r="A14" s="228">
        <f t="shared" si="0"/>
        <v>5</v>
      </c>
      <c r="B14" s="197"/>
      <c r="C14" s="375" t="s">
        <v>932</v>
      </c>
      <c r="D14" s="200"/>
      <c r="E14" s="200" t="s">
        <v>352</v>
      </c>
      <c r="F14" s="475" t="s">
        <v>349</v>
      </c>
      <c r="G14" s="200">
        <v>2005</v>
      </c>
      <c r="H14" s="516">
        <v>30</v>
      </c>
    </row>
    <row r="15" spans="1:11" ht="120">
      <c r="A15" s="228">
        <f t="shared" si="0"/>
        <v>6</v>
      </c>
      <c r="B15" s="197"/>
      <c r="C15" s="375" t="s">
        <v>933</v>
      </c>
      <c r="D15" s="200"/>
      <c r="E15" s="200" t="s">
        <v>352</v>
      </c>
      <c r="F15" s="475" t="s">
        <v>349</v>
      </c>
      <c r="G15" s="200" t="s">
        <v>934</v>
      </c>
      <c r="H15" s="516">
        <v>15</v>
      </c>
    </row>
    <row r="16" spans="1:11" ht="150">
      <c r="A16" s="228">
        <f t="shared" si="0"/>
        <v>7</v>
      </c>
      <c r="B16" s="197"/>
      <c r="C16" s="375" t="s">
        <v>214</v>
      </c>
      <c r="D16" s="200"/>
      <c r="E16" s="200" t="s">
        <v>352</v>
      </c>
      <c r="F16" s="475" t="s">
        <v>349</v>
      </c>
      <c r="G16" s="200" t="s">
        <v>935</v>
      </c>
      <c r="H16" s="516">
        <v>15</v>
      </c>
    </row>
    <row r="17" spans="1:8" ht="120">
      <c r="A17" s="228">
        <f>A16+1</f>
        <v>8</v>
      </c>
      <c r="B17" s="197"/>
      <c r="C17" s="375" t="s">
        <v>213</v>
      </c>
      <c r="D17" s="475"/>
      <c r="E17" s="200" t="s">
        <v>352</v>
      </c>
      <c r="F17" s="475" t="s">
        <v>349</v>
      </c>
      <c r="G17" s="200" t="s">
        <v>936</v>
      </c>
      <c r="H17" s="516">
        <v>15</v>
      </c>
    </row>
    <row r="18" spans="1:8" ht="105">
      <c r="A18" s="228">
        <f t="shared" si="0"/>
        <v>9</v>
      </c>
      <c r="B18" s="197"/>
      <c r="C18" s="375" t="s">
        <v>937</v>
      </c>
      <c r="D18" s="200"/>
      <c r="E18" s="200" t="s">
        <v>352</v>
      </c>
      <c r="F18" s="475" t="s">
        <v>349</v>
      </c>
      <c r="G18" s="200" t="s">
        <v>936</v>
      </c>
      <c r="H18" s="545">
        <v>15</v>
      </c>
    </row>
    <row r="19" spans="1:8" ht="105">
      <c r="A19" s="228">
        <f t="shared" si="0"/>
        <v>10</v>
      </c>
      <c r="B19" s="129"/>
      <c r="C19" s="375" t="s">
        <v>938</v>
      </c>
      <c r="D19" s="200"/>
      <c r="E19" s="200" t="s">
        <v>939</v>
      </c>
      <c r="F19" s="475" t="s">
        <v>349</v>
      </c>
      <c r="G19" s="200">
        <v>2004</v>
      </c>
      <c r="H19" s="546">
        <v>15</v>
      </c>
    </row>
    <row r="20" spans="1:8" ht="90">
      <c r="A20" s="228">
        <f t="shared" si="0"/>
        <v>11</v>
      </c>
      <c r="B20" s="197"/>
      <c r="C20" s="375" t="s">
        <v>940</v>
      </c>
      <c r="D20" s="200"/>
      <c r="E20" s="200" t="s">
        <v>939</v>
      </c>
      <c r="F20" s="475" t="s">
        <v>349</v>
      </c>
      <c r="G20" s="200" t="s">
        <v>935</v>
      </c>
      <c r="H20" s="546">
        <v>15</v>
      </c>
    </row>
    <row r="21" spans="1:8" ht="60">
      <c r="A21" s="228">
        <f t="shared" si="0"/>
        <v>12</v>
      </c>
      <c r="B21" s="129"/>
      <c r="C21" s="375" t="s">
        <v>941</v>
      </c>
      <c r="D21" s="200"/>
      <c r="E21" s="200" t="s">
        <v>352</v>
      </c>
      <c r="F21" s="200" t="s">
        <v>942</v>
      </c>
      <c r="G21" s="200" t="s">
        <v>943</v>
      </c>
      <c r="H21" s="546">
        <v>30</v>
      </c>
    </row>
    <row r="22" spans="1:8" ht="90">
      <c r="A22" s="228">
        <f t="shared" si="0"/>
        <v>13</v>
      </c>
      <c r="B22" s="129"/>
      <c r="C22" s="385" t="s">
        <v>944</v>
      </c>
      <c r="D22" s="475"/>
      <c r="E22" s="200" t="s">
        <v>352</v>
      </c>
      <c r="F22" s="475" t="s">
        <v>349</v>
      </c>
      <c r="G22" s="200" t="s">
        <v>945</v>
      </c>
      <c r="H22" s="545">
        <v>20</v>
      </c>
    </row>
    <row r="23" spans="1:8" ht="60">
      <c r="A23" s="228">
        <f t="shared" si="0"/>
        <v>14</v>
      </c>
      <c r="B23" s="129"/>
      <c r="C23" s="375" t="s">
        <v>946</v>
      </c>
      <c r="D23" s="200"/>
      <c r="E23" s="200" t="s">
        <v>352</v>
      </c>
      <c r="F23" s="200" t="s">
        <v>349</v>
      </c>
      <c r="G23" s="200" t="s">
        <v>947</v>
      </c>
      <c r="H23" s="546">
        <v>12</v>
      </c>
    </row>
    <row r="24" spans="1:8" ht="75">
      <c r="A24" s="228">
        <f t="shared" si="0"/>
        <v>15</v>
      </c>
      <c r="B24" s="129"/>
      <c r="C24" s="547" t="s">
        <v>948</v>
      </c>
      <c r="D24" s="548"/>
      <c r="E24" s="549" t="s">
        <v>352</v>
      </c>
      <c r="F24" s="549" t="s">
        <v>349</v>
      </c>
      <c r="G24" s="548" t="s">
        <v>949</v>
      </c>
      <c r="H24" s="550">
        <v>0</v>
      </c>
    </row>
    <row r="25" spans="1:8">
      <c r="A25" s="228">
        <f t="shared" si="0"/>
        <v>16</v>
      </c>
      <c r="B25" s="129"/>
      <c r="C25" s="375"/>
      <c r="D25" s="200"/>
      <c r="E25" s="200"/>
      <c r="F25" s="200"/>
      <c r="G25" s="200"/>
      <c r="H25" s="546"/>
    </row>
    <row r="26" spans="1:8">
      <c r="A26" s="228">
        <f t="shared" si="0"/>
        <v>17</v>
      </c>
      <c r="B26" s="129"/>
      <c r="C26" s="375"/>
      <c r="D26" s="200"/>
      <c r="E26" s="200"/>
      <c r="F26" s="200"/>
      <c r="G26" s="200"/>
      <c r="H26" s="546"/>
    </row>
    <row r="27" spans="1:8">
      <c r="A27" s="228">
        <f t="shared" si="0"/>
        <v>18</v>
      </c>
      <c r="B27" s="197"/>
      <c r="C27" s="129"/>
      <c r="D27" s="129"/>
      <c r="E27" s="129"/>
      <c r="F27" s="129"/>
      <c r="G27" s="129"/>
      <c r="H27" s="314"/>
    </row>
    <row r="28" spans="1:8" ht="15.75" thickBot="1">
      <c r="A28" s="228">
        <f t="shared" si="0"/>
        <v>19</v>
      </c>
      <c r="B28" s="222"/>
      <c r="C28" s="220"/>
      <c r="D28" s="136"/>
      <c r="E28" s="136"/>
      <c r="F28" s="136"/>
      <c r="G28" s="136"/>
      <c r="H28" s="324"/>
    </row>
    <row r="29" spans="1:8" ht="15.75" thickBot="1">
      <c r="A29" s="333"/>
      <c r="B29" s="208"/>
      <c r="C29" s="208"/>
      <c r="D29" s="208"/>
      <c r="E29" s="208"/>
      <c r="F29" s="208"/>
      <c r="G29" s="155" t="str">
        <f>"Total "&amp;LEFT(A7,3)</f>
        <v>Total I12</v>
      </c>
      <c r="H29" s="156">
        <f>SUM(H10:H28)</f>
        <v>362</v>
      </c>
    </row>
    <row r="31" spans="1:8" ht="53.25" customHeight="1">
      <c r="A31"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1" s="670"/>
      <c r="C31" s="670"/>
      <c r="D31" s="670"/>
      <c r="E31" s="670"/>
      <c r="F31" s="670"/>
      <c r="G31" s="670"/>
      <c r="H31" s="670"/>
    </row>
  </sheetData>
  <mergeCells count="3">
    <mergeCell ref="A7:H7"/>
    <mergeCell ref="A6:H6"/>
    <mergeCell ref="A31:H3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B1:C10"/>
  <sheetViews>
    <sheetView showGridLines="0" showRowColHeaders="0" zoomScale="75" zoomScaleNormal="130" workbookViewId="0">
      <selection activeCell="C19" sqref="C19"/>
    </sheetView>
  </sheetViews>
  <sheetFormatPr defaultRowHeight="15"/>
  <cols>
    <col min="2" max="2" width="28.5703125" customWidth="1"/>
    <col min="3" max="3" width="39" customWidth="1"/>
  </cols>
  <sheetData>
    <row r="1" spans="2:3">
      <c r="B1" s="80" t="s">
        <v>551</v>
      </c>
    </row>
    <row r="3" spans="2:3" ht="31.5">
      <c r="B3" s="344" t="s">
        <v>527</v>
      </c>
      <c r="C3" s="63" t="s">
        <v>552</v>
      </c>
    </row>
    <row r="4" spans="2:3" ht="15.75">
      <c r="B4" s="344" t="s">
        <v>528</v>
      </c>
      <c r="C4" s="349" t="s">
        <v>425</v>
      </c>
    </row>
    <row r="5" spans="2:3" ht="15.75">
      <c r="B5" s="344" t="s">
        <v>529</v>
      </c>
      <c r="C5" s="349" t="s">
        <v>703</v>
      </c>
    </row>
    <row r="6" spans="2:3" ht="15.75">
      <c r="B6" s="345" t="s">
        <v>532</v>
      </c>
      <c r="C6" s="349" t="s">
        <v>702</v>
      </c>
    </row>
    <row r="7" spans="2:3" ht="15.75">
      <c r="B7" s="344" t="s">
        <v>630</v>
      </c>
      <c r="C7" s="349" t="s">
        <v>931</v>
      </c>
    </row>
    <row r="8" spans="2:3" ht="15.75">
      <c r="B8" s="344" t="s">
        <v>558</v>
      </c>
      <c r="C8" s="349" t="s">
        <v>596</v>
      </c>
    </row>
    <row r="9" spans="2:3" ht="15.75">
      <c r="B9" s="346" t="s">
        <v>531</v>
      </c>
      <c r="C9" s="350" t="s">
        <v>290</v>
      </c>
    </row>
    <row r="10" spans="2:3" ht="15" customHeight="1">
      <c r="B10" s="346" t="s">
        <v>530</v>
      </c>
      <c r="C10" s="351"/>
    </row>
  </sheetData>
  <phoneticPr fontId="0" type="noConversion"/>
  <pageMargins left="0.78740157480314965" right="0.59055118110236227" top="0.78740157480314965" bottom="0.78740157480314965" header="0.31496062992125984" footer="0.31496062992125984"/>
  <pageSetup paperSize="9" orientation="portrait" r:id="rId1"/>
  <legacyDrawing r:id="rId2"/>
</worksheet>
</file>

<file path=xl/worksheets/sheet20.xml><?xml version="1.0" encoding="utf-8"?>
<worksheet xmlns="http://schemas.openxmlformats.org/spreadsheetml/2006/main" xmlns:r="http://schemas.openxmlformats.org/officeDocument/2006/relationships">
  <sheetPr>
    <tabColor theme="6"/>
  </sheetPr>
  <dimension ref="A1:J30"/>
  <sheetViews>
    <sheetView zoomScale="75" workbookViewId="0">
      <selection activeCell="I9" sqref="I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0" ht="15.75">
      <c r="A1" s="256" t="str">
        <f ca="1">'Date initiale'!C3</f>
        <v>Universitatea de Arhitectură și Urbanism "Ion Mincu" București</v>
      </c>
      <c r="B1" s="256"/>
      <c r="C1" s="256"/>
      <c r="D1" s="17"/>
    </row>
    <row r="2" spans="1:10" ht="15.75">
      <c r="A2" s="256" t="str">
        <f ca="1">'Date initiale'!B4&amp;" "&amp;'Date initiale'!C4</f>
        <v>Facultatea ARHITECTURA</v>
      </c>
      <c r="B2" s="256"/>
      <c r="C2" s="256"/>
      <c r="D2" s="17"/>
    </row>
    <row r="3" spans="1:10" ht="15.75">
      <c r="A3" s="256" t="str">
        <f ca="1">'Date initiale'!B5&amp;" "&amp;'Date initiale'!C5</f>
        <v>Departamentul SINTEZA PROIECTĂRII DE ARHITECTURĂ</v>
      </c>
      <c r="B3" s="256"/>
      <c r="C3" s="256"/>
      <c r="D3" s="17"/>
    </row>
    <row r="4" spans="1:10">
      <c r="A4" s="121" t="str">
        <f ca="1">'Date initiale'!C6&amp;", "&amp;'Date initiale'!C7</f>
        <v>MIHĂILĂ MARINA - EUGENIA, C25</v>
      </c>
      <c r="B4" s="121"/>
      <c r="C4" s="121"/>
    </row>
    <row r="5" spans="1:10">
      <c r="A5" s="121"/>
      <c r="B5" s="121"/>
      <c r="C5" s="121"/>
    </row>
    <row r="6" spans="1:10" ht="15.75">
      <c r="A6" s="674" t="s">
        <v>563</v>
      </c>
      <c r="B6" s="674"/>
      <c r="C6" s="674"/>
      <c r="D6" s="674"/>
      <c r="E6" s="674"/>
      <c r="F6" s="674"/>
      <c r="G6" s="674"/>
      <c r="H6" s="674"/>
    </row>
    <row r="7" spans="1:10" ht="15.75">
      <c r="A7" s="671" t="str">
        <f ca="1">'Descriere indicatori'!A18&amp;". "&amp;'Descriere indicatori'!B18</f>
        <v xml:space="preserve">I13. Proiect de arhitectură, restaurare, design, de specialitate, de mare complexitate, la nivel zonal sau local, edificat/autorizat** </v>
      </c>
      <c r="B7" s="671"/>
      <c r="C7" s="671"/>
      <c r="D7" s="671"/>
      <c r="E7" s="671"/>
      <c r="F7" s="671"/>
      <c r="G7" s="671"/>
      <c r="H7" s="671"/>
    </row>
    <row r="8" spans="1:10" ht="16.5" thickBot="1">
      <c r="A8" s="47"/>
      <c r="B8" s="47"/>
      <c r="C8" s="47"/>
      <c r="D8" s="47"/>
      <c r="E8" s="47"/>
      <c r="F8" s="47"/>
      <c r="G8" s="47"/>
      <c r="H8" s="47"/>
    </row>
    <row r="9" spans="1:10" ht="54" customHeight="1" thickBot="1">
      <c r="A9" s="189" t="s">
        <v>428</v>
      </c>
      <c r="B9" s="210" t="s">
        <v>506</v>
      </c>
      <c r="C9" s="230" t="s">
        <v>504</v>
      </c>
      <c r="D9" s="230" t="s">
        <v>505</v>
      </c>
      <c r="E9" s="210" t="s">
        <v>592</v>
      </c>
      <c r="F9" s="210" t="s">
        <v>591</v>
      </c>
      <c r="G9" s="230" t="s">
        <v>523</v>
      </c>
      <c r="H9" s="231" t="s">
        <v>600</v>
      </c>
      <c r="J9" s="262" t="s">
        <v>561</v>
      </c>
    </row>
    <row r="10" spans="1:10" ht="120">
      <c r="A10" s="243">
        <v>1</v>
      </c>
      <c r="B10" s="244"/>
      <c r="C10" s="551" t="s">
        <v>950</v>
      </c>
      <c r="D10" s="475"/>
      <c r="E10" s="200" t="s">
        <v>352</v>
      </c>
      <c r="F10" s="443" t="s">
        <v>349</v>
      </c>
      <c r="G10" s="443" t="s">
        <v>951</v>
      </c>
      <c r="H10" s="552">
        <v>90</v>
      </c>
      <c r="J10" s="263" t="s">
        <v>615</v>
      </c>
    </row>
    <row r="11" spans="1:10" ht="90">
      <c r="A11" s="229">
        <f>A10+1</f>
        <v>2</v>
      </c>
      <c r="B11" s="129"/>
      <c r="C11" s="385" t="s">
        <v>952</v>
      </c>
      <c r="D11" s="475"/>
      <c r="E11" s="200" t="s">
        <v>352</v>
      </c>
      <c r="F11" s="200" t="s">
        <v>349</v>
      </c>
      <c r="G11" s="200" t="s">
        <v>936</v>
      </c>
      <c r="H11" s="545">
        <v>90</v>
      </c>
    </row>
    <row r="12" spans="1:10" ht="90">
      <c r="A12" s="229">
        <f t="shared" ref="A12:A27" si="0">A11+1</f>
        <v>3</v>
      </c>
      <c r="B12" s="129"/>
      <c r="C12" s="385" t="s">
        <v>953</v>
      </c>
      <c r="D12" s="475"/>
      <c r="E12" s="200" t="s">
        <v>352</v>
      </c>
      <c r="F12" s="475" t="s">
        <v>349</v>
      </c>
      <c r="G12" s="200" t="s">
        <v>943</v>
      </c>
      <c r="H12" s="545">
        <v>67.5</v>
      </c>
    </row>
    <row r="13" spans="1:10" ht="105">
      <c r="A13" s="229">
        <f t="shared" si="0"/>
        <v>4</v>
      </c>
      <c r="B13" s="197"/>
      <c r="C13" s="385" t="s">
        <v>954</v>
      </c>
      <c r="D13" s="475"/>
      <c r="E13" s="200" t="s">
        <v>352</v>
      </c>
      <c r="F13" s="200" t="s">
        <v>349</v>
      </c>
      <c r="G13" s="200" t="s">
        <v>955</v>
      </c>
      <c r="H13" s="545">
        <v>5</v>
      </c>
    </row>
    <row r="14" spans="1:10" ht="90">
      <c r="A14" s="229">
        <f t="shared" si="0"/>
        <v>5</v>
      </c>
      <c r="B14" s="201"/>
      <c r="C14" s="385" t="s">
        <v>956</v>
      </c>
      <c r="D14" s="200"/>
      <c r="E14" s="200" t="s">
        <v>352</v>
      </c>
      <c r="F14" s="200" t="s">
        <v>349</v>
      </c>
      <c r="G14" s="200" t="s">
        <v>957</v>
      </c>
      <c r="H14" s="553">
        <v>10</v>
      </c>
    </row>
    <row r="15" spans="1:10" ht="60">
      <c r="A15" s="229">
        <f t="shared" si="0"/>
        <v>6</v>
      </c>
      <c r="B15" s="201"/>
      <c r="C15" s="376" t="s">
        <v>958</v>
      </c>
      <c r="D15" s="200"/>
      <c r="E15" s="200" t="s">
        <v>352</v>
      </c>
      <c r="F15" s="200" t="s">
        <v>349</v>
      </c>
      <c r="G15" s="376" t="s">
        <v>959</v>
      </c>
      <c r="H15" s="554">
        <v>10</v>
      </c>
    </row>
    <row r="16" spans="1:10" ht="60">
      <c r="A16" s="229">
        <f t="shared" si="0"/>
        <v>7</v>
      </c>
      <c r="B16" s="201"/>
      <c r="C16" s="547" t="s">
        <v>960</v>
      </c>
      <c r="D16" s="200"/>
      <c r="E16" s="200" t="s">
        <v>352</v>
      </c>
      <c r="F16" s="200" t="s">
        <v>349</v>
      </c>
      <c r="G16" s="200" t="s">
        <v>961</v>
      </c>
      <c r="H16" s="554">
        <v>7.5</v>
      </c>
    </row>
    <row r="17" spans="1:8" ht="60">
      <c r="A17" s="229">
        <f t="shared" si="0"/>
        <v>8</v>
      </c>
      <c r="B17" s="201"/>
      <c r="C17" s="547" t="s">
        <v>962</v>
      </c>
      <c r="D17" s="200"/>
      <c r="E17" s="200" t="s">
        <v>352</v>
      </c>
      <c r="F17" s="200" t="s">
        <v>349</v>
      </c>
      <c r="G17" s="200" t="s">
        <v>963</v>
      </c>
      <c r="H17" s="545">
        <v>7.5</v>
      </c>
    </row>
    <row r="18" spans="1:8" ht="60">
      <c r="A18" s="229">
        <f t="shared" si="0"/>
        <v>9</v>
      </c>
      <c r="B18" s="201"/>
      <c r="C18" s="555" t="s">
        <v>964</v>
      </c>
      <c r="D18" s="475"/>
      <c r="E18" s="200" t="s">
        <v>352</v>
      </c>
      <c r="F18" s="475" t="s">
        <v>349</v>
      </c>
      <c r="G18" s="520">
        <v>2011</v>
      </c>
      <c r="H18" s="556">
        <v>5</v>
      </c>
    </row>
    <row r="19" spans="1:8" ht="75">
      <c r="A19" s="229">
        <f t="shared" si="0"/>
        <v>10</v>
      </c>
      <c r="B19" s="201"/>
      <c r="C19" s="555" t="s">
        <v>965</v>
      </c>
      <c r="D19" s="475"/>
      <c r="E19" s="200" t="s">
        <v>352</v>
      </c>
      <c r="F19" s="475" t="s">
        <v>349</v>
      </c>
      <c r="G19" s="520" t="s">
        <v>966</v>
      </c>
      <c r="H19" s="323">
        <v>22.5</v>
      </c>
    </row>
    <row r="20" spans="1:8" ht="75">
      <c r="A20" s="229">
        <f t="shared" si="0"/>
        <v>11</v>
      </c>
      <c r="B20" s="201"/>
      <c r="C20" s="555" t="s">
        <v>967</v>
      </c>
      <c r="D20" s="475"/>
      <c r="E20" s="200" t="s">
        <v>352</v>
      </c>
      <c r="F20" s="475" t="s">
        <v>349</v>
      </c>
      <c r="G20" s="520">
        <v>2003</v>
      </c>
      <c r="H20" s="557">
        <v>15</v>
      </c>
    </row>
    <row r="21" spans="1:8" ht="90">
      <c r="A21" s="229">
        <f t="shared" si="0"/>
        <v>12</v>
      </c>
      <c r="B21" s="201"/>
      <c r="C21" s="555" t="s">
        <v>968</v>
      </c>
      <c r="D21" s="475"/>
      <c r="E21" s="200" t="s">
        <v>352</v>
      </c>
      <c r="F21" s="475" t="s">
        <v>349</v>
      </c>
      <c r="G21" s="520">
        <v>2003</v>
      </c>
      <c r="H21" s="557">
        <v>15</v>
      </c>
    </row>
    <row r="22" spans="1:8" ht="60">
      <c r="A22" s="229">
        <f t="shared" si="0"/>
        <v>13</v>
      </c>
      <c r="B22" s="201"/>
      <c r="C22" s="555" t="s">
        <v>969</v>
      </c>
      <c r="D22" s="475"/>
      <c r="E22" s="200" t="s">
        <v>352</v>
      </c>
      <c r="F22" s="475" t="s">
        <v>349</v>
      </c>
      <c r="G22" s="520">
        <v>2003</v>
      </c>
      <c r="H22" s="557">
        <v>30</v>
      </c>
    </row>
    <row r="23" spans="1:8" ht="60">
      <c r="A23" s="229">
        <f t="shared" si="0"/>
        <v>14</v>
      </c>
      <c r="B23" s="197"/>
      <c r="C23" s="547" t="s">
        <v>970</v>
      </c>
      <c r="D23" s="558"/>
      <c r="E23" s="200" t="s">
        <v>352</v>
      </c>
      <c r="F23" s="558" t="s">
        <v>349</v>
      </c>
      <c r="G23" s="549" t="s">
        <v>971</v>
      </c>
      <c r="H23" s="559">
        <v>50</v>
      </c>
    </row>
    <row r="24" spans="1:8">
      <c r="A24" s="229">
        <f t="shared" si="0"/>
        <v>15</v>
      </c>
      <c r="B24" s="197"/>
      <c r="C24" s="129"/>
      <c r="D24" s="129"/>
      <c r="E24" s="129"/>
      <c r="F24" s="129"/>
      <c r="G24" s="129"/>
      <c r="H24" s="314"/>
    </row>
    <row r="25" spans="1:8">
      <c r="A25" s="229">
        <f t="shared" si="0"/>
        <v>16</v>
      </c>
      <c r="B25" s="201"/>
      <c r="C25" s="200"/>
      <c r="D25" s="200"/>
      <c r="E25" s="200"/>
      <c r="F25" s="200"/>
      <c r="G25" s="200"/>
      <c r="H25" s="314"/>
    </row>
    <row r="26" spans="1:8">
      <c r="A26" s="229">
        <f t="shared" si="0"/>
        <v>17</v>
      </c>
      <c r="B26" s="200"/>
      <c r="C26" s="200"/>
      <c r="D26" s="200"/>
      <c r="E26" s="200"/>
      <c r="F26" s="200"/>
      <c r="G26" s="200"/>
      <c r="H26" s="323"/>
    </row>
    <row r="27" spans="1:8" s="55" customFormat="1" ht="15.75" thickBot="1">
      <c r="A27" s="242">
        <f t="shared" si="0"/>
        <v>18</v>
      </c>
      <c r="B27" s="60"/>
      <c r="C27" s="239"/>
      <c r="D27" s="240"/>
      <c r="E27" s="240"/>
      <c r="F27" s="240"/>
      <c r="G27" s="240"/>
      <c r="H27" s="326"/>
    </row>
    <row r="28" spans="1:8" ht="15.75" thickBot="1">
      <c r="A28" s="336"/>
      <c r="B28" s="241"/>
      <c r="C28" s="208"/>
      <c r="D28" s="208"/>
      <c r="E28" s="208"/>
      <c r="F28" s="208"/>
      <c r="G28" s="155" t="str">
        <f>"Total "&amp;LEFT(A7,3)</f>
        <v>Total I13</v>
      </c>
      <c r="H28" s="156">
        <f>SUM(H10:H27)</f>
        <v>425</v>
      </c>
    </row>
    <row r="30" spans="1:8" ht="53.25" customHeight="1">
      <c r="A30"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30" s="670"/>
      <c r="C30" s="670"/>
      <c r="D30" s="670"/>
      <c r="E30" s="670"/>
      <c r="F30" s="670"/>
      <c r="G30" s="670"/>
      <c r="H30" s="670"/>
    </row>
  </sheetData>
  <mergeCells count="3">
    <mergeCell ref="A7:H7"/>
    <mergeCell ref="A6:H6"/>
    <mergeCell ref="A30:H3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J41"/>
  <sheetViews>
    <sheetView zoomScale="75" workbookViewId="0">
      <selection activeCell="I9" sqref="I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0" ht="15.75">
      <c r="A1" s="256" t="str">
        <f ca="1">'Date initiale'!C3</f>
        <v>Universitatea de Arhitectură și Urbanism "Ion Mincu" București</v>
      </c>
      <c r="B1" s="256"/>
      <c r="C1" s="256"/>
      <c r="D1" s="17"/>
      <c r="E1" s="17"/>
      <c r="F1" s="17"/>
    </row>
    <row r="2" spans="1:10" ht="15.75">
      <c r="A2" s="256" t="str">
        <f ca="1">'Date initiale'!B4&amp;" "&amp;'Date initiale'!C4</f>
        <v>Facultatea ARHITECTURA</v>
      </c>
      <c r="B2" s="256"/>
      <c r="C2" s="256"/>
      <c r="D2" s="17"/>
      <c r="E2" s="17"/>
      <c r="F2" s="17"/>
    </row>
    <row r="3" spans="1:10" ht="15.75">
      <c r="A3" s="256" t="str">
        <f ca="1">'Date initiale'!B5&amp;" "&amp;'Date initiale'!C5</f>
        <v>Departamentul SINTEZA PROIECTĂRII DE ARHITECTURĂ</v>
      </c>
      <c r="B3" s="256"/>
      <c r="C3" s="256"/>
      <c r="D3" s="17"/>
      <c r="E3" s="17"/>
      <c r="F3" s="17"/>
    </row>
    <row r="4" spans="1:10" ht="15.75">
      <c r="A4" s="257" t="str">
        <f ca="1">'Date initiale'!C6&amp;", "&amp;'Date initiale'!C7</f>
        <v>MIHĂILĂ MARINA - EUGENIA, C25</v>
      </c>
      <c r="B4" s="257"/>
      <c r="C4" s="257"/>
      <c r="D4" s="17"/>
      <c r="E4" s="17"/>
      <c r="F4" s="17"/>
    </row>
    <row r="5" spans="1:10" ht="15.75">
      <c r="A5" s="257"/>
      <c r="B5" s="257"/>
      <c r="C5" s="257"/>
      <c r="D5" s="17"/>
      <c r="E5" s="17"/>
      <c r="F5" s="17"/>
    </row>
    <row r="6" spans="1:10" ht="15.75">
      <c r="A6" s="668" t="s">
        <v>563</v>
      </c>
      <c r="B6" s="668"/>
      <c r="C6" s="668"/>
      <c r="D6" s="668"/>
      <c r="E6" s="668"/>
      <c r="F6" s="668"/>
      <c r="G6" s="668"/>
      <c r="H6" s="668"/>
    </row>
    <row r="7" spans="1:10" ht="52.5" customHeight="1">
      <c r="A7" s="671" t="str">
        <f ca="1">'Descriere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671"/>
      <c r="C7" s="671"/>
      <c r="D7" s="671"/>
      <c r="E7" s="671"/>
      <c r="F7" s="671"/>
      <c r="G7" s="671"/>
      <c r="H7" s="671"/>
    </row>
    <row r="8" spans="1:10" ht="16.5" thickBot="1">
      <c r="A8" s="52"/>
      <c r="B8" s="52"/>
      <c r="C8" s="52"/>
      <c r="D8" s="52"/>
      <c r="E8" s="52"/>
      <c r="F8" s="64"/>
      <c r="G8" s="64"/>
      <c r="H8" s="64"/>
    </row>
    <row r="9" spans="1:10" ht="60.75" thickBot="1">
      <c r="A9" s="189" t="s">
        <v>428</v>
      </c>
      <c r="B9" s="210" t="s">
        <v>506</v>
      </c>
      <c r="C9" s="230" t="s">
        <v>504</v>
      </c>
      <c r="D9" s="230" t="s">
        <v>505</v>
      </c>
      <c r="E9" s="210" t="s">
        <v>593</v>
      </c>
      <c r="F9" s="210" t="s">
        <v>591</v>
      </c>
      <c r="G9" s="230" t="s">
        <v>523</v>
      </c>
      <c r="H9" s="231" t="s">
        <v>600</v>
      </c>
      <c r="J9" s="262" t="s">
        <v>561</v>
      </c>
    </row>
    <row r="10" spans="1:10">
      <c r="A10" s="247">
        <v>1</v>
      </c>
      <c r="B10" s="248"/>
      <c r="C10" s="248"/>
      <c r="D10" s="248"/>
      <c r="E10" s="248"/>
      <c r="F10" s="248"/>
      <c r="G10" s="248"/>
      <c r="H10" s="249"/>
      <c r="J10" s="263" t="s">
        <v>618</v>
      </c>
    </row>
    <row r="11" spans="1:10">
      <c r="A11" s="228">
        <f>A10+1</f>
        <v>2</v>
      </c>
      <c r="B11" s="245"/>
      <c r="C11" s="216"/>
      <c r="D11" s="216"/>
      <c r="E11" s="246"/>
      <c r="F11" s="246"/>
      <c r="G11" s="216"/>
      <c r="H11" s="199"/>
      <c r="J11" s="50"/>
    </row>
    <row r="12" spans="1:10">
      <c r="A12" s="228">
        <f t="shared" ref="A12:A19" si="0">A11+1</f>
        <v>3</v>
      </c>
      <c r="B12" s="197"/>
      <c r="C12" s="129"/>
      <c r="D12" s="129"/>
      <c r="E12" s="129"/>
      <c r="F12" s="129"/>
      <c r="G12" s="129"/>
      <c r="H12" s="199"/>
    </row>
    <row r="13" spans="1:10">
      <c r="A13" s="228">
        <f t="shared" si="0"/>
        <v>4</v>
      </c>
      <c r="B13" s="129"/>
      <c r="C13" s="129"/>
      <c r="D13" s="129"/>
      <c r="E13" s="129"/>
      <c r="F13" s="129"/>
      <c r="G13" s="129"/>
      <c r="H13" s="199"/>
    </row>
    <row r="14" spans="1:10">
      <c r="A14" s="228">
        <f t="shared" si="0"/>
        <v>5</v>
      </c>
      <c r="B14" s="197"/>
      <c r="C14" s="129"/>
      <c r="D14" s="129"/>
      <c r="E14" s="129"/>
      <c r="F14" s="129"/>
      <c r="G14" s="129"/>
      <c r="H14" s="199"/>
    </row>
    <row r="15" spans="1:10">
      <c r="A15" s="228">
        <f t="shared" si="0"/>
        <v>6</v>
      </c>
      <c r="B15" s="129"/>
      <c r="C15" s="129"/>
      <c r="D15" s="129"/>
      <c r="E15" s="129"/>
      <c r="F15" s="129"/>
      <c r="G15" s="129"/>
      <c r="H15" s="199"/>
    </row>
    <row r="16" spans="1:10">
      <c r="A16" s="228">
        <f t="shared" si="0"/>
        <v>7</v>
      </c>
      <c r="B16" s="197"/>
      <c r="C16" s="129"/>
      <c r="D16" s="129"/>
      <c r="E16" s="129"/>
      <c r="F16" s="129"/>
      <c r="G16" s="129"/>
      <c r="H16" s="199"/>
    </row>
    <row r="17" spans="1:8">
      <c r="A17" s="228">
        <f t="shared" si="0"/>
        <v>8</v>
      </c>
      <c r="B17" s="129"/>
      <c r="C17" s="129"/>
      <c r="D17" s="129"/>
      <c r="E17" s="129"/>
      <c r="F17" s="129"/>
      <c r="G17" s="129"/>
      <c r="H17" s="199"/>
    </row>
    <row r="18" spans="1:8">
      <c r="A18" s="228">
        <f t="shared" si="0"/>
        <v>9</v>
      </c>
      <c r="B18" s="197"/>
      <c r="C18" s="129"/>
      <c r="D18" s="129"/>
      <c r="E18" s="129"/>
      <c r="F18" s="129"/>
      <c r="G18" s="129"/>
      <c r="H18" s="199"/>
    </row>
    <row r="19" spans="1:8" ht="15.75" thickBot="1">
      <c r="A19" s="250">
        <f t="shared" si="0"/>
        <v>10</v>
      </c>
      <c r="B19" s="136"/>
      <c r="C19" s="136"/>
      <c r="D19" s="136"/>
      <c r="E19" s="136"/>
      <c r="F19" s="136"/>
      <c r="G19" s="136"/>
      <c r="H19" s="206"/>
    </row>
    <row r="20" spans="1:8" ht="15.75" thickBot="1">
      <c r="A20" s="336"/>
      <c r="B20" s="241"/>
      <c r="C20" s="208"/>
      <c r="D20" s="208"/>
      <c r="E20" s="208"/>
      <c r="F20" s="208"/>
      <c r="G20" s="155" t="str">
        <f>"Total "&amp;LEFT(A7,4)</f>
        <v>Total I14a</v>
      </c>
      <c r="H20" s="156">
        <f>SUM(H10:H19)</f>
        <v>0</v>
      </c>
    </row>
    <row r="22" spans="1:8" ht="53.25" customHeight="1">
      <c r="A22"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670"/>
      <c r="C22" s="670"/>
      <c r="D22" s="670"/>
      <c r="E22" s="670"/>
      <c r="F22" s="670"/>
      <c r="G22" s="670"/>
      <c r="H22" s="670"/>
    </row>
    <row r="40" spans="1:9" ht="15.75" thickBot="1"/>
    <row r="41" spans="1:9" ht="54" customHeight="1" thickBot="1">
      <c r="A41" s="209" t="s">
        <v>503</v>
      </c>
      <c r="B41" s="210" t="s">
        <v>506</v>
      </c>
      <c r="C41" s="230" t="s">
        <v>504</v>
      </c>
      <c r="D41" s="230" t="s">
        <v>505</v>
      </c>
      <c r="E41" s="210" t="s">
        <v>592</v>
      </c>
      <c r="F41" s="210" t="s">
        <v>592</v>
      </c>
      <c r="G41" s="210" t="s">
        <v>591</v>
      </c>
      <c r="H41" s="230" t="s">
        <v>523</v>
      </c>
      <c r="I41" s="231" t="s">
        <v>512</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J22"/>
  <sheetViews>
    <sheetView zoomScale="75" workbookViewId="0">
      <selection activeCell="I9" sqref="I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0" ht="15.75">
      <c r="A1" s="259" t="str">
        <f ca="1">'Date initiale'!C3</f>
        <v>Universitatea de Arhitectură și Urbanism "Ion Mincu" București</v>
      </c>
      <c r="B1" s="259"/>
      <c r="C1" s="259"/>
      <c r="D1" s="41"/>
      <c r="E1" s="41"/>
      <c r="F1" s="41"/>
      <c r="G1" s="41"/>
      <c r="H1" s="41"/>
    </row>
    <row r="2" spans="1:10" ht="15.75">
      <c r="A2" s="259" t="str">
        <f ca="1">'Date initiale'!B4&amp;" "&amp;'Date initiale'!C4</f>
        <v>Facultatea ARHITECTURA</v>
      </c>
      <c r="B2" s="259"/>
      <c r="C2" s="259"/>
      <c r="D2" s="41"/>
      <c r="E2" s="41"/>
      <c r="F2" s="41"/>
      <c r="G2" s="41"/>
      <c r="H2" s="41"/>
    </row>
    <row r="3" spans="1:10" ht="15.75">
      <c r="A3" s="259" t="str">
        <f ca="1">'Date initiale'!B5&amp;" "&amp;'Date initiale'!C5</f>
        <v>Departamentul SINTEZA PROIECTĂRII DE ARHITECTURĂ</v>
      </c>
      <c r="B3" s="259"/>
      <c r="C3" s="259"/>
      <c r="D3" s="41"/>
      <c r="E3" s="41"/>
      <c r="F3" s="41"/>
      <c r="G3" s="41"/>
      <c r="H3" s="41"/>
    </row>
    <row r="4" spans="1:10" ht="15.75">
      <c r="A4" s="260" t="str">
        <f ca="1">'Date initiale'!C6&amp;", "&amp;'Date initiale'!C7</f>
        <v>MIHĂILĂ MARINA - EUGENIA, C25</v>
      </c>
      <c r="B4" s="260"/>
      <c r="C4" s="260"/>
      <c r="D4" s="41"/>
      <c r="E4" s="41"/>
      <c r="F4" s="41"/>
      <c r="G4" s="41"/>
      <c r="H4" s="41"/>
    </row>
    <row r="5" spans="1:10" ht="15.75">
      <c r="A5" s="260"/>
      <c r="B5" s="260"/>
      <c r="C5" s="260"/>
      <c r="D5" s="41"/>
      <c r="E5" s="41"/>
      <c r="F5" s="41"/>
      <c r="G5" s="41"/>
      <c r="H5" s="41"/>
    </row>
    <row r="6" spans="1:10" ht="15.75">
      <c r="A6" s="675" t="s">
        <v>563</v>
      </c>
      <c r="B6" s="675"/>
      <c r="C6" s="675"/>
      <c r="D6" s="675"/>
      <c r="E6" s="675"/>
      <c r="F6" s="675"/>
      <c r="G6" s="675"/>
      <c r="H6" s="675"/>
    </row>
    <row r="7" spans="1:10" ht="36.75" customHeight="1">
      <c r="A7" s="671" t="str">
        <f ca="1">'Descriere indicatori'!A19&amp;"b. "&amp;'Descriere indicatori'!B20</f>
        <v xml:space="preserve">I14b. Proiect urbanistic şi peisagistic la nivelul planurilor generale/zonale ale localităţilor (inclusiv studii de fundamentare, de inserţie, de oportunitate) avizate** </v>
      </c>
      <c r="B7" s="671"/>
      <c r="C7" s="671"/>
      <c r="D7" s="671"/>
      <c r="E7" s="671"/>
      <c r="F7" s="671"/>
      <c r="G7" s="671"/>
      <c r="H7" s="671"/>
    </row>
    <row r="8" spans="1:10" ht="19.5" customHeight="1" thickBot="1">
      <c r="A8" s="53"/>
      <c r="B8" s="53"/>
      <c r="C8" s="53"/>
      <c r="D8" s="53"/>
      <c r="E8" s="53"/>
      <c r="F8" s="53"/>
      <c r="G8" s="53"/>
      <c r="H8" s="53"/>
    </row>
    <row r="9" spans="1:10" ht="60.75" thickBot="1">
      <c r="A9" s="151" t="s">
        <v>428</v>
      </c>
      <c r="B9" s="210" t="s">
        <v>506</v>
      </c>
      <c r="C9" s="230" t="s">
        <v>504</v>
      </c>
      <c r="D9" s="230" t="s">
        <v>505</v>
      </c>
      <c r="E9" s="210" t="s">
        <v>593</v>
      </c>
      <c r="F9" s="210" t="s">
        <v>591</v>
      </c>
      <c r="G9" s="230" t="s">
        <v>523</v>
      </c>
      <c r="H9" s="231" t="s">
        <v>600</v>
      </c>
      <c r="J9" s="262" t="s">
        <v>561</v>
      </c>
    </row>
    <row r="10" spans="1:10">
      <c r="A10" s="251">
        <v>1</v>
      </c>
      <c r="B10" s="252"/>
      <c r="C10" s="375" t="s">
        <v>972</v>
      </c>
      <c r="D10" s="560"/>
      <c r="E10" s="477" t="s">
        <v>973</v>
      </c>
      <c r="F10" s="398" t="s">
        <v>349</v>
      </c>
      <c r="G10" s="450">
        <v>2020</v>
      </c>
      <c r="H10" s="323">
        <v>7.5</v>
      </c>
      <c r="J10" s="263" t="s">
        <v>619</v>
      </c>
    </row>
    <row r="11" spans="1:10" ht="30">
      <c r="A11" s="196">
        <f>A10+1</f>
        <v>2</v>
      </c>
      <c r="B11" s="197"/>
      <c r="C11" s="375" t="s">
        <v>218</v>
      </c>
      <c r="D11" s="561"/>
      <c r="E11" s="477" t="s">
        <v>974</v>
      </c>
      <c r="F11" s="398" t="s">
        <v>216</v>
      </c>
      <c r="G11" s="450" t="s">
        <v>975</v>
      </c>
      <c r="H11" s="323">
        <v>15</v>
      </c>
    </row>
    <row r="12" spans="1:10">
      <c r="A12" s="196">
        <f t="shared" ref="A12:A19" si="0">A11+1</f>
        <v>3</v>
      </c>
      <c r="B12" s="197"/>
      <c r="C12" s="560" t="s">
        <v>976</v>
      </c>
      <c r="D12" s="560"/>
      <c r="E12" s="477" t="s">
        <v>973</v>
      </c>
      <c r="F12" s="398" t="s">
        <v>349</v>
      </c>
      <c r="G12" s="477" t="s">
        <v>963</v>
      </c>
      <c r="H12" s="562">
        <v>10</v>
      </c>
    </row>
    <row r="13" spans="1:10">
      <c r="A13" s="196">
        <f t="shared" si="0"/>
        <v>4</v>
      </c>
      <c r="B13" s="197"/>
      <c r="C13" s="375" t="s">
        <v>217</v>
      </c>
      <c r="D13" s="375"/>
      <c r="E13" s="477" t="s">
        <v>973</v>
      </c>
      <c r="F13" s="398" t="s">
        <v>349</v>
      </c>
      <c r="G13" s="563" t="s">
        <v>977</v>
      </c>
      <c r="H13" s="323">
        <v>10</v>
      </c>
    </row>
    <row r="14" spans="1:10">
      <c r="A14" s="196">
        <f t="shared" si="0"/>
        <v>5</v>
      </c>
      <c r="B14" s="197"/>
      <c r="C14" s="564" t="s">
        <v>978</v>
      </c>
      <c r="D14" s="565"/>
      <c r="E14" s="566" t="s">
        <v>973</v>
      </c>
      <c r="F14" s="398" t="s">
        <v>349</v>
      </c>
      <c r="G14" s="566" t="s">
        <v>961</v>
      </c>
      <c r="H14" s="323">
        <v>10</v>
      </c>
    </row>
    <row r="15" spans="1:10">
      <c r="A15" s="196">
        <f t="shared" si="0"/>
        <v>6</v>
      </c>
      <c r="B15" s="197"/>
      <c r="C15" s="375" t="s">
        <v>979</v>
      </c>
      <c r="D15" s="561"/>
      <c r="E15" s="477" t="s">
        <v>973</v>
      </c>
      <c r="F15" s="398" t="s">
        <v>349</v>
      </c>
      <c r="G15" s="450">
        <v>2005</v>
      </c>
      <c r="H15" s="323">
        <v>3.75</v>
      </c>
    </row>
    <row r="16" spans="1:10" ht="75">
      <c r="A16" s="196">
        <f t="shared" si="0"/>
        <v>7</v>
      </c>
      <c r="B16" s="197"/>
      <c r="C16" s="547" t="s">
        <v>980</v>
      </c>
      <c r="D16" s="567"/>
      <c r="E16" s="568" t="s">
        <v>974</v>
      </c>
      <c r="F16" s="398" t="s">
        <v>349</v>
      </c>
      <c r="G16" s="549" t="s">
        <v>949</v>
      </c>
      <c r="H16" s="569">
        <v>0</v>
      </c>
    </row>
    <row r="17" spans="1:8">
      <c r="A17" s="196">
        <f t="shared" si="0"/>
        <v>8</v>
      </c>
      <c r="B17" s="197"/>
      <c r="C17" s="253"/>
      <c r="D17" s="129"/>
      <c r="E17" s="254"/>
      <c r="F17" s="254"/>
      <c r="G17" s="254"/>
      <c r="H17" s="309"/>
    </row>
    <row r="18" spans="1:8">
      <c r="A18" s="196">
        <f t="shared" si="0"/>
        <v>9</v>
      </c>
      <c r="B18" s="197"/>
      <c r="C18" s="253"/>
      <c r="D18" s="129"/>
      <c r="E18" s="254"/>
      <c r="F18" s="254"/>
      <c r="G18" s="254"/>
      <c r="H18" s="309"/>
    </row>
    <row r="19" spans="1:8" ht="15.75" thickBot="1">
      <c r="A19" s="203">
        <f t="shared" si="0"/>
        <v>10</v>
      </c>
      <c r="B19" s="136"/>
      <c r="C19" s="255"/>
      <c r="D19" s="136"/>
      <c r="E19" s="136"/>
      <c r="F19" s="136"/>
      <c r="G19" s="136"/>
      <c r="H19" s="324"/>
    </row>
    <row r="20" spans="1:8" ht="16.5" thickBot="1">
      <c r="A20" s="337"/>
      <c r="G20" s="155" t="str">
        <f>"Total "&amp;LEFT(A7,4)</f>
        <v>Total I14b</v>
      </c>
      <c r="H20" s="271">
        <f>SUM(H10:H19)</f>
        <v>56.25</v>
      </c>
    </row>
    <row r="22" spans="1:8" ht="53.25" customHeight="1">
      <c r="A22"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670"/>
      <c r="C22" s="670"/>
      <c r="D22" s="670"/>
      <c r="E22" s="670"/>
      <c r="F22" s="670"/>
      <c r="G22" s="670"/>
      <c r="H22" s="670"/>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J41"/>
  <sheetViews>
    <sheetView zoomScale="75" workbookViewId="0">
      <selection activeCell="I9" sqref="I9"/>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0" ht="15.75">
      <c r="A1" s="256" t="str">
        <f ca="1">'Date initiale'!C3</f>
        <v>Universitatea de Arhitectură și Urbanism "Ion Mincu" București</v>
      </c>
      <c r="B1" s="256"/>
      <c r="C1" s="256"/>
      <c r="D1" s="17"/>
      <c r="E1" s="17"/>
      <c r="F1" s="17"/>
    </row>
    <row r="2" spans="1:10" ht="15.75">
      <c r="A2" s="256" t="str">
        <f ca="1">'Date initiale'!B4&amp;" "&amp;'Date initiale'!C4</f>
        <v>Facultatea ARHITECTURA</v>
      </c>
      <c r="B2" s="256"/>
      <c r="C2" s="256"/>
      <c r="D2" s="17"/>
      <c r="E2" s="17"/>
      <c r="F2" s="17"/>
    </row>
    <row r="3" spans="1:10" ht="15.75">
      <c r="A3" s="256" t="str">
        <f ca="1">'Date initiale'!B5&amp;" "&amp;'Date initiale'!C5</f>
        <v>Departamentul SINTEZA PROIECTĂRII DE ARHITECTURĂ</v>
      </c>
      <c r="B3" s="256"/>
      <c r="C3" s="256"/>
      <c r="D3" s="17"/>
      <c r="E3" s="17"/>
      <c r="F3" s="17"/>
    </row>
    <row r="4" spans="1:10" ht="15.75">
      <c r="A4" s="257" t="str">
        <f ca="1">'Date initiale'!C6&amp;", "&amp;'Date initiale'!C7</f>
        <v>MIHĂILĂ MARINA - EUGENIA, C25</v>
      </c>
      <c r="B4" s="257"/>
      <c r="C4" s="257"/>
      <c r="D4" s="17"/>
      <c r="E4" s="17"/>
      <c r="F4" s="17"/>
    </row>
    <row r="5" spans="1:10" ht="15.75">
      <c r="A5" s="257"/>
      <c r="B5" s="257"/>
      <c r="C5" s="257"/>
      <c r="D5" s="17"/>
      <c r="E5" s="17"/>
      <c r="F5" s="17"/>
    </row>
    <row r="6" spans="1:10" ht="15.75">
      <c r="A6" s="668" t="s">
        <v>563</v>
      </c>
      <c r="B6" s="668"/>
      <c r="C6" s="668"/>
      <c r="D6" s="668"/>
      <c r="E6" s="668"/>
      <c r="F6" s="668"/>
      <c r="G6" s="668"/>
      <c r="H6" s="668"/>
    </row>
    <row r="7" spans="1:10" ht="52.5" customHeight="1">
      <c r="A7" s="671" t="str">
        <f ca="1">'Descriere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671"/>
      <c r="C7" s="671"/>
      <c r="D7" s="671"/>
      <c r="E7" s="671"/>
      <c r="F7" s="671"/>
      <c r="G7" s="671"/>
      <c r="H7" s="671"/>
    </row>
    <row r="8" spans="1:10" ht="16.5" thickBot="1">
      <c r="A8" s="52"/>
      <c r="B8" s="52"/>
      <c r="C8" s="52"/>
      <c r="D8" s="52"/>
      <c r="E8" s="52"/>
      <c r="F8" s="64"/>
      <c r="G8" s="64"/>
      <c r="H8" s="64"/>
    </row>
    <row r="9" spans="1:10" ht="60.75" thickBot="1">
      <c r="A9" s="189" t="s">
        <v>428</v>
      </c>
      <c r="B9" s="210" t="s">
        <v>506</v>
      </c>
      <c r="C9" s="230" t="s">
        <v>594</v>
      </c>
      <c r="D9" s="230" t="s">
        <v>505</v>
      </c>
      <c r="E9" s="210" t="s">
        <v>593</v>
      </c>
      <c r="F9" s="210" t="s">
        <v>591</v>
      </c>
      <c r="G9" s="230" t="s">
        <v>523</v>
      </c>
      <c r="H9" s="231" t="s">
        <v>600</v>
      </c>
      <c r="J9" s="262" t="s">
        <v>561</v>
      </c>
    </row>
    <row r="10" spans="1:10" ht="150">
      <c r="A10" s="247">
        <v>1</v>
      </c>
      <c r="B10" s="570" t="s">
        <v>981</v>
      </c>
      <c r="C10" s="439" t="s">
        <v>982</v>
      </c>
      <c r="D10" s="571" t="s">
        <v>983</v>
      </c>
      <c r="E10" s="570" t="s">
        <v>984</v>
      </c>
      <c r="F10" s="571" t="s">
        <v>985</v>
      </c>
      <c r="G10" s="572" t="s">
        <v>986</v>
      </c>
      <c r="H10" s="573">
        <v>20</v>
      </c>
      <c r="J10" s="263" t="s">
        <v>620</v>
      </c>
    </row>
    <row r="11" spans="1:10" ht="105">
      <c r="A11" s="228">
        <f>A10+1</f>
        <v>2</v>
      </c>
      <c r="B11" s="531" t="s">
        <v>987</v>
      </c>
      <c r="C11" s="574" t="s">
        <v>436</v>
      </c>
      <c r="D11" s="531" t="s">
        <v>437</v>
      </c>
      <c r="E11" s="501" t="s">
        <v>438</v>
      </c>
      <c r="F11" s="501" t="s">
        <v>439</v>
      </c>
      <c r="G11" s="575" t="s">
        <v>440</v>
      </c>
      <c r="H11" s="516">
        <v>2.85</v>
      </c>
    </row>
    <row r="12" spans="1:10" ht="330">
      <c r="A12" s="228">
        <f t="shared" ref="A12:A19" si="0">A11+1</f>
        <v>3</v>
      </c>
      <c r="B12" s="496" t="s">
        <v>441</v>
      </c>
      <c r="C12" s="375" t="s">
        <v>442</v>
      </c>
      <c r="D12" s="200" t="s">
        <v>443</v>
      </c>
      <c r="E12" s="200" t="s">
        <v>444</v>
      </c>
      <c r="F12" s="200" t="s">
        <v>349</v>
      </c>
      <c r="G12" s="576" t="s">
        <v>445</v>
      </c>
      <c r="H12" s="516">
        <v>3</v>
      </c>
    </row>
    <row r="13" spans="1:10" ht="120">
      <c r="A13" s="228">
        <f t="shared" si="0"/>
        <v>4</v>
      </c>
      <c r="B13" s="577" t="s">
        <v>446</v>
      </c>
      <c r="C13" s="23" t="s">
        <v>447</v>
      </c>
      <c r="D13" s="495" t="s">
        <v>448</v>
      </c>
      <c r="E13" s="578" t="s">
        <v>984</v>
      </c>
      <c r="F13" s="495" t="s">
        <v>449</v>
      </c>
      <c r="G13" s="384" t="s">
        <v>450</v>
      </c>
      <c r="H13" s="516">
        <v>20</v>
      </c>
    </row>
    <row r="14" spans="1:10" ht="60">
      <c r="A14" s="228">
        <f t="shared" si="0"/>
        <v>5</v>
      </c>
      <c r="B14" s="496" t="s">
        <v>451</v>
      </c>
      <c r="C14" s="579" t="s">
        <v>452</v>
      </c>
      <c r="D14" s="498" t="s">
        <v>453</v>
      </c>
      <c r="E14" s="580" t="s">
        <v>454</v>
      </c>
      <c r="F14" s="496" t="s">
        <v>455</v>
      </c>
      <c r="G14" s="496">
        <v>2015</v>
      </c>
      <c r="H14" s="516">
        <v>15</v>
      </c>
    </row>
    <row r="15" spans="1:10" ht="90">
      <c r="A15" s="228">
        <f t="shared" si="0"/>
        <v>6</v>
      </c>
      <c r="B15" s="581" t="s">
        <v>456</v>
      </c>
      <c r="C15" s="375" t="s">
        <v>457</v>
      </c>
      <c r="D15" s="498" t="s">
        <v>458</v>
      </c>
      <c r="E15" s="496" t="s">
        <v>459</v>
      </c>
      <c r="F15" s="496" t="s">
        <v>455</v>
      </c>
      <c r="G15" s="384" t="s">
        <v>460</v>
      </c>
      <c r="H15" s="516">
        <v>15</v>
      </c>
    </row>
    <row r="16" spans="1:10" ht="90">
      <c r="A16" s="228">
        <f t="shared" si="0"/>
        <v>7</v>
      </c>
      <c r="B16" s="496" t="s">
        <v>461</v>
      </c>
      <c r="C16" s="200" t="s">
        <v>462</v>
      </c>
      <c r="D16" s="496" t="s">
        <v>463</v>
      </c>
      <c r="E16" s="496" t="s">
        <v>464</v>
      </c>
      <c r="F16" s="496" t="s">
        <v>465</v>
      </c>
      <c r="G16" s="490" t="s">
        <v>466</v>
      </c>
      <c r="H16" s="516">
        <v>10</v>
      </c>
    </row>
    <row r="17" spans="1:8">
      <c r="A17" s="228">
        <f t="shared" si="0"/>
        <v>8</v>
      </c>
      <c r="B17" s="129"/>
      <c r="C17" s="129"/>
      <c r="D17" s="129"/>
      <c r="E17" s="129"/>
      <c r="F17" s="129"/>
      <c r="G17" s="129"/>
      <c r="H17" s="309"/>
    </row>
    <row r="18" spans="1:8">
      <c r="A18" s="228">
        <f t="shared" si="0"/>
        <v>9</v>
      </c>
      <c r="B18" s="197"/>
      <c r="C18" s="129"/>
      <c r="D18" s="129"/>
      <c r="E18" s="129"/>
      <c r="F18" s="129"/>
      <c r="G18" s="129"/>
      <c r="H18" s="309"/>
    </row>
    <row r="19" spans="1:8" ht="15.75" thickBot="1">
      <c r="A19" s="250">
        <f t="shared" si="0"/>
        <v>10</v>
      </c>
      <c r="B19" s="136"/>
      <c r="C19" s="136"/>
      <c r="D19" s="136"/>
      <c r="E19" s="136"/>
      <c r="F19" s="136"/>
      <c r="G19" s="136"/>
      <c r="H19" s="324"/>
    </row>
    <row r="20" spans="1:8" ht="15.75" thickBot="1">
      <c r="A20" s="336"/>
      <c r="B20" s="241"/>
      <c r="C20" s="208"/>
      <c r="D20" s="208"/>
      <c r="E20" s="208"/>
      <c r="F20" s="208"/>
      <c r="G20" s="155" t="str">
        <f>"Total "&amp;LEFT(A7,4)</f>
        <v>Total I14c</v>
      </c>
      <c r="H20" s="156">
        <f>SUM(H10:H19)</f>
        <v>85.85</v>
      </c>
    </row>
    <row r="22" spans="1:8" ht="53.25" customHeight="1">
      <c r="A22" s="670" t="str">
        <f ca="1">'Descriere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670"/>
      <c r="C22" s="670"/>
      <c r="D22" s="670"/>
      <c r="E22" s="670"/>
      <c r="F22" s="670"/>
      <c r="G22" s="670"/>
      <c r="H22" s="670"/>
    </row>
    <row r="41" spans="1:9" ht="54" customHeight="1">
      <c r="A41" s="207"/>
      <c r="B41" s="207"/>
      <c r="C41" s="582"/>
      <c r="D41" s="582"/>
      <c r="E41" s="207"/>
      <c r="F41" s="207"/>
      <c r="G41" s="207"/>
      <c r="H41" s="582"/>
      <c r="I41" s="583"/>
    </row>
  </sheetData>
  <mergeCells count="3">
    <mergeCell ref="A6:H6"/>
    <mergeCell ref="A7:H7"/>
    <mergeCell ref="A22:H22"/>
  </mergeCells>
  <phoneticPr fontId="13"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H31"/>
  <sheetViews>
    <sheetView zoomScale="75" workbookViewId="0">
      <selection activeCell="E9" sqref="E9"/>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6" t="str">
        <f ca="1">'Date initiale'!C3</f>
        <v>Universitatea de Arhitectură și Urbanism "Ion Mincu" București</v>
      </c>
      <c r="B1" s="256"/>
      <c r="C1" s="256"/>
      <c r="D1" s="17"/>
      <c r="E1" s="37"/>
    </row>
    <row r="2" spans="1:8" ht="15.75">
      <c r="A2" s="256" t="str">
        <f ca="1">'Date initiale'!B4&amp;" "&amp;'Date initiale'!C4</f>
        <v>Facultatea ARHITECTURA</v>
      </c>
      <c r="B2" s="256"/>
      <c r="C2" s="256"/>
      <c r="D2" s="2"/>
      <c r="E2" s="37"/>
    </row>
    <row r="3" spans="1:8" ht="15.75">
      <c r="A3" s="256" t="str">
        <f ca="1">'Date initiale'!B5&amp;" "&amp;'Date initiale'!C5</f>
        <v>Departamentul SINTEZA PROIECTĂRII DE ARHITECTURĂ</v>
      </c>
      <c r="B3" s="256"/>
      <c r="C3" s="256"/>
      <c r="D3" s="17"/>
      <c r="E3" s="37"/>
    </row>
    <row r="4" spans="1:8">
      <c r="A4" s="121" t="str">
        <f ca="1">'Date initiale'!C6&amp;", "&amp;'Date initiale'!C7</f>
        <v>MIHĂILĂ MARINA - EUGENIA, C25</v>
      </c>
      <c r="B4" s="121"/>
      <c r="C4" s="121"/>
    </row>
    <row r="5" spans="1:8">
      <c r="A5" s="121"/>
      <c r="B5" s="121"/>
      <c r="C5" s="121"/>
    </row>
    <row r="6" spans="1:8" ht="15.75">
      <c r="A6" s="676" t="s">
        <v>563</v>
      </c>
      <c r="B6" s="676"/>
      <c r="C6" s="676"/>
      <c r="D6" s="676"/>
    </row>
    <row r="7" spans="1:8" ht="15.75" customHeight="1">
      <c r="A7" s="671" t="str">
        <f ca="1">'Descriere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671"/>
      <c r="C7" s="671"/>
      <c r="D7" s="671"/>
      <c r="E7" s="184"/>
      <c r="F7" s="184"/>
      <c r="G7" s="184"/>
      <c r="H7" s="184"/>
    </row>
    <row r="8" spans="1:8" ht="18.75" customHeight="1" thickBot="1">
      <c r="A8" s="62"/>
      <c r="B8" s="62"/>
      <c r="C8" s="62"/>
      <c r="D8" s="62"/>
    </row>
    <row r="9" spans="1:8" ht="45.75" customHeight="1" thickBot="1">
      <c r="A9" s="189" t="s">
        <v>428</v>
      </c>
      <c r="B9" s="210" t="s">
        <v>511</v>
      </c>
      <c r="C9" s="210" t="s">
        <v>523</v>
      </c>
      <c r="D9" s="211" t="s">
        <v>600</v>
      </c>
      <c r="E9" s="28"/>
      <c r="F9" s="262" t="s">
        <v>561</v>
      </c>
    </row>
    <row r="10" spans="1:8" ht="30">
      <c r="A10" s="247">
        <v>1</v>
      </c>
      <c r="B10" s="377" t="s">
        <v>650</v>
      </c>
      <c r="C10" s="475" t="s">
        <v>651</v>
      </c>
      <c r="D10" s="595">
        <v>25</v>
      </c>
      <c r="F10" s="263" t="s">
        <v>621</v>
      </c>
    </row>
    <row r="11" spans="1:8">
      <c r="A11" s="228">
        <f>A10+1</f>
        <v>2</v>
      </c>
      <c r="B11" s="396" t="s">
        <v>652</v>
      </c>
      <c r="C11" s="200">
        <v>2005</v>
      </c>
      <c r="D11" s="596">
        <v>25</v>
      </c>
    </row>
    <row r="12" spans="1:8">
      <c r="A12" s="228">
        <f t="shared" ref="A12:A19" si="0">A11+1</f>
        <v>3</v>
      </c>
      <c r="B12" s="238"/>
      <c r="C12" s="129"/>
      <c r="D12" s="309"/>
    </row>
    <row r="13" spans="1:8">
      <c r="A13" s="228">
        <f t="shared" si="0"/>
        <v>4</v>
      </c>
      <c r="B13" s="266"/>
      <c r="C13" s="129"/>
      <c r="D13" s="309"/>
    </row>
    <row r="14" spans="1:8">
      <c r="A14" s="228">
        <f t="shared" si="0"/>
        <v>5</v>
      </c>
      <c r="B14" s="266"/>
      <c r="C14" s="129"/>
      <c r="D14" s="309"/>
    </row>
    <row r="15" spans="1:8">
      <c r="A15" s="228">
        <f t="shared" si="0"/>
        <v>6</v>
      </c>
      <c r="B15" s="238"/>
      <c r="C15" s="129"/>
      <c r="D15" s="309"/>
    </row>
    <row r="16" spans="1:8">
      <c r="A16" s="228">
        <f t="shared" si="0"/>
        <v>7</v>
      </c>
      <c r="B16" s="266"/>
      <c r="C16" s="129"/>
      <c r="D16" s="309"/>
    </row>
    <row r="17" spans="1:4">
      <c r="A17" s="228">
        <f t="shared" si="0"/>
        <v>8</v>
      </c>
      <c r="B17" s="266"/>
      <c r="C17" s="129"/>
      <c r="D17" s="309"/>
    </row>
    <row r="18" spans="1:4">
      <c r="A18" s="228">
        <f t="shared" si="0"/>
        <v>9</v>
      </c>
      <c r="B18" s="266"/>
      <c r="C18" s="129"/>
      <c r="D18" s="309"/>
    </row>
    <row r="19" spans="1:4" ht="15.75" thickBot="1">
      <c r="A19" s="250">
        <f t="shared" si="0"/>
        <v>10</v>
      </c>
      <c r="B19" s="267"/>
      <c r="C19" s="136"/>
      <c r="D19" s="324"/>
    </row>
    <row r="20" spans="1:4" ht="15.75" thickBot="1">
      <c r="A20" s="335"/>
      <c r="B20" s="207"/>
      <c r="C20" s="155" t="str">
        <f>"Total "&amp;LEFT(A7,3)</f>
        <v>Total I15</v>
      </c>
      <c r="D20" s="268">
        <f>SUM(D10:D19)</f>
        <v>50</v>
      </c>
    </row>
    <row r="21" spans="1:4" ht="15.75">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K24"/>
  <sheetViews>
    <sheetView zoomScale="75" workbookViewId="0">
      <selection activeCell="E9" sqref="E9"/>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6" t="str">
        <f ca="1">'Date initiale'!C3</f>
        <v>Universitatea de Arhitectură și Urbanism "Ion Mincu" București</v>
      </c>
      <c r="B1" s="256"/>
      <c r="C1" s="256"/>
      <c r="D1" s="17"/>
    </row>
    <row r="2" spans="1:11" ht="15.75">
      <c r="A2" s="256" t="str">
        <f ca="1">'Date initiale'!B4&amp;" "&amp;'Date initiale'!C4</f>
        <v>Facultatea ARHITECTURA</v>
      </c>
      <c r="B2" s="256"/>
      <c r="C2" s="256"/>
      <c r="D2" s="2"/>
    </row>
    <row r="3" spans="1:11" ht="15.75">
      <c r="A3" s="256" t="str">
        <f ca="1">'Date initiale'!B5&amp;" "&amp;'Date initiale'!C5</f>
        <v>Departamentul SINTEZA PROIECTĂRII DE ARHITECTURĂ</v>
      </c>
      <c r="B3" s="256"/>
      <c r="C3" s="256"/>
      <c r="D3" s="17"/>
    </row>
    <row r="4" spans="1:11">
      <c r="A4" s="121" t="str">
        <f ca="1">'Date initiale'!C6&amp;", "&amp;'Date initiale'!C7</f>
        <v>MIHĂILĂ MARINA - EUGENIA, C25</v>
      </c>
      <c r="B4" s="121"/>
      <c r="C4" s="121"/>
    </row>
    <row r="5" spans="1:11">
      <c r="A5" s="121"/>
      <c r="B5" s="121"/>
      <c r="C5" s="121"/>
    </row>
    <row r="6" spans="1:11">
      <c r="A6" s="677" t="s">
        <v>563</v>
      </c>
      <c r="B6" s="677"/>
      <c r="C6" s="677"/>
      <c r="D6" s="677"/>
    </row>
    <row r="7" spans="1:11" ht="40.5" customHeight="1">
      <c r="A7" s="678" t="str">
        <f ca="1">'Descriere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678"/>
      <c r="C7" s="678"/>
      <c r="D7" s="678"/>
    </row>
    <row r="8" spans="1:11" ht="15.75" thickBot="1"/>
    <row r="9" spans="1:11" ht="48.75" customHeight="1" thickBot="1">
      <c r="A9" s="189" t="s">
        <v>428</v>
      </c>
      <c r="B9" s="152" t="s">
        <v>511</v>
      </c>
      <c r="C9" s="152" t="s">
        <v>523</v>
      </c>
      <c r="D9" s="280" t="s">
        <v>600</v>
      </c>
      <c r="F9" s="262" t="s">
        <v>561</v>
      </c>
    </row>
    <row r="10" spans="1:11" ht="45">
      <c r="A10" s="299">
        <v>1</v>
      </c>
      <c r="B10" s="597" t="s">
        <v>653</v>
      </c>
      <c r="C10" s="598">
        <v>2019</v>
      </c>
      <c r="D10" s="327">
        <v>5</v>
      </c>
      <c r="F10" s="263" t="s">
        <v>622</v>
      </c>
      <c r="K10" s="20"/>
    </row>
    <row r="11" spans="1:11" ht="45">
      <c r="A11" s="300">
        <f>A10+1</f>
        <v>2</v>
      </c>
      <c r="B11" s="599" t="s">
        <v>654</v>
      </c>
      <c r="C11" s="384">
        <v>2019</v>
      </c>
      <c r="D11" s="562">
        <v>5</v>
      </c>
      <c r="K11" s="20"/>
    </row>
    <row r="12" spans="1:11" ht="45">
      <c r="A12" s="300">
        <f t="shared" ref="A12:A23" si="0">A11+1</f>
        <v>3</v>
      </c>
      <c r="B12" s="599" t="s">
        <v>655</v>
      </c>
      <c r="C12" s="384">
        <v>2019</v>
      </c>
      <c r="D12" s="562">
        <v>0.33</v>
      </c>
      <c r="K12" s="20"/>
    </row>
    <row r="13" spans="1:11" ht="45">
      <c r="A13" s="300">
        <f t="shared" si="0"/>
        <v>4</v>
      </c>
      <c r="B13" s="599" t="s">
        <v>656</v>
      </c>
      <c r="C13" s="384">
        <v>2019</v>
      </c>
      <c r="D13" s="562">
        <v>0.45</v>
      </c>
      <c r="K13" s="20"/>
    </row>
    <row r="14" spans="1:11" ht="45">
      <c r="A14" s="300">
        <f t="shared" si="0"/>
        <v>5</v>
      </c>
      <c r="B14" s="600" t="s">
        <v>657</v>
      </c>
      <c r="C14" s="384">
        <v>2019</v>
      </c>
      <c r="D14" s="562">
        <v>0.71</v>
      </c>
      <c r="K14" s="20"/>
    </row>
    <row r="15" spans="1:11" ht="45">
      <c r="A15" s="300">
        <f t="shared" si="0"/>
        <v>6</v>
      </c>
      <c r="B15" s="600" t="s">
        <v>658</v>
      </c>
      <c r="C15" s="384">
        <v>2019</v>
      </c>
      <c r="D15" s="562">
        <v>1.66</v>
      </c>
      <c r="K15" s="20"/>
    </row>
    <row r="16" spans="1:11" ht="45">
      <c r="A16" s="300">
        <f t="shared" si="0"/>
        <v>7</v>
      </c>
      <c r="B16" s="600" t="s">
        <v>659</v>
      </c>
      <c r="C16" s="386">
        <v>2018</v>
      </c>
      <c r="D16" s="562">
        <v>0.45</v>
      </c>
      <c r="K16" s="20"/>
    </row>
    <row r="17" spans="1:11" ht="30">
      <c r="A17" s="300">
        <f t="shared" si="0"/>
        <v>8</v>
      </c>
      <c r="B17" s="600" t="s">
        <v>660</v>
      </c>
      <c r="C17" s="386">
        <v>2018</v>
      </c>
      <c r="D17" s="562">
        <v>0.71</v>
      </c>
      <c r="K17" s="20"/>
    </row>
    <row r="18" spans="1:11" ht="45">
      <c r="A18" s="300">
        <f t="shared" si="0"/>
        <v>9</v>
      </c>
      <c r="B18" s="600" t="s">
        <v>661</v>
      </c>
      <c r="C18" s="386">
        <v>2014</v>
      </c>
      <c r="D18" s="562">
        <v>10</v>
      </c>
      <c r="K18" s="20"/>
    </row>
    <row r="19" spans="1:11" ht="45">
      <c r="A19" s="300">
        <f t="shared" si="0"/>
        <v>10</v>
      </c>
      <c r="B19" s="600" t="s">
        <v>662</v>
      </c>
      <c r="C19" s="386">
        <v>2014</v>
      </c>
      <c r="D19" s="562">
        <v>1.1100000000000001</v>
      </c>
      <c r="K19" s="20"/>
    </row>
    <row r="20" spans="1:11" ht="30">
      <c r="A20" s="300">
        <f t="shared" si="0"/>
        <v>11</v>
      </c>
      <c r="B20" s="600" t="s">
        <v>663</v>
      </c>
      <c r="C20" s="386">
        <v>2013</v>
      </c>
      <c r="D20" s="562">
        <v>3.33</v>
      </c>
      <c r="K20" s="20"/>
    </row>
    <row r="21" spans="1:11" ht="30">
      <c r="A21" s="300">
        <f t="shared" si="0"/>
        <v>12</v>
      </c>
      <c r="B21" s="600" t="s">
        <v>664</v>
      </c>
      <c r="C21" s="386">
        <v>2013</v>
      </c>
      <c r="D21" s="562">
        <v>5</v>
      </c>
      <c r="K21" s="20"/>
    </row>
    <row r="22" spans="1:11" ht="45">
      <c r="A22" s="300">
        <f t="shared" si="0"/>
        <v>13</v>
      </c>
      <c r="B22" s="600" t="s">
        <v>665</v>
      </c>
      <c r="C22" s="386">
        <v>2008</v>
      </c>
      <c r="D22" s="562">
        <v>5</v>
      </c>
      <c r="K22" s="20"/>
    </row>
    <row r="23" spans="1:11" ht="45.75" thickBot="1">
      <c r="A23" s="300">
        <f t="shared" si="0"/>
        <v>14</v>
      </c>
      <c r="B23" s="600" t="s">
        <v>666</v>
      </c>
      <c r="C23" s="386">
        <v>2008</v>
      </c>
      <c r="D23" s="562">
        <v>5</v>
      </c>
      <c r="K23" s="20"/>
    </row>
    <row r="24" spans="1:11" ht="15.75" thickBot="1">
      <c r="A24" s="331"/>
      <c r="B24" s="121"/>
      <c r="C24" s="123" t="str">
        <f>"Total "&amp;LEFT(A7,3)</f>
        <v>Total I16</v>
      </c>
      <c r="D24" s="124">
        <f>SUM(D10:D23)</f>
        <v>43.75</v>
      </c>
      <c r="K24" s="5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31"/>
  <sheetViews>
    <sheetView zoomScale="75" workbookViewId="0">
      <selection activeCell="E9" sqref="E9"/>
    </sheetView>
  </sheetViews>
  <sheetFormatPr defaultRowHeight="15"/>
  <cols>
    <col min="1" max="1" width="5.140625" customWidth="1"/>
    <col min="2" max="2" width="103.140625" customWidth="1"/>
    <col min="3" max="3" width="10.5703125" customWidth="1"/>
    <col min="4" max="4" width="9.7109375" customWidth="1"/>
  </cols>
  <sheetData>
    <row r="1" spans="1:11" ht="15.75">
      <c r="A1" s="256" t="str">
        <f ca="1">'Date initiale'!C3</f>
        <v>Universitatea de Arhitectură și Urbanism "Ion Mincu" București</v>
      </c>
      <c r="B1" s="256"/>
      <c r="C1" s="256"/>
      <c r="D1" s="17"/>
      <c r="E1" s="37"/>
    </row>
    <row r="2" spans="1:11" ht="15.75">
      <c r="A2" s="256" t="str">
        <f ca="1">'Date initiale'!B4&amp;" "&amp;'Date initiale'!C4</f>
        <v>Facultatea ARHITECTURA</v>
      </c>
      <c r="B2" s="256"/>
      <c r="C2" s="256"/>
      <c r="D2" s="37"/>
      <c r="E2" s="37"/>
    </row>
    <row r="3" spans="1:11" ht="15.75">
      <c r="A3" s="256" t="str">
        <f ca="1">'Date initiale'!B5&amp;" "&amp;'Date initiale'!C5</f>
        <v>Departamentul SINTEZA PROIECTĂRII DE ARHITECTURĂ</v>
      </c>
      <c r="B3" s="256"/>
      <c r="C3" s="256"/>
      <c r="D3" s="17"/>
      <c r="E3" s="37"/>
    </row>
    <row r="4" spans="1:11">
      <c r="A4" s="121" t="str">
        <f ca="1">'Date initiale'!C6&amp;", "&amp;'Date initiale'!C7</f>
        <v>MIHĂILĂ MARINA - EUGENIA, C25</v>
      </c>
      <c r="B4" s="121"/>
      <c r="C4" s="121"/>
    </row>
    <row r="5" spans="1:11">
      <c r="A5" s="121"/>
      <c r="B5" s="121"/>
      <c r="C5" s="121"/>
    </row>
    <row r="6" spans="1:11" ht="34.5" customHeight="1">
      <c r="A6" s="676" t="s">
        <v>563</v>
      </c>
      <c r="B6" s="676"/>
      <c r="C6" s="676"/>
      <c r="D6" s="676"/>
    </row>
    <row r="7" spans="1:11" ht="34.5" customHeight="1">
      <c r="A7" s="678" t="str">
        <f ca="1">'Descriere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678"/>
      <c r="C7" s="678"/>
      <c r="D7" s="678"/>
    </row>
    <row r="8" spans="1:11" ht="16.5" customHeight="1" thickBot="1">
      <c r="A8" s="53"/>
      <c r="B8" s="53"/>
      <c r="C8" s="53"/>
      <c r="D8" s="53"/>
    </row>
    <row r="9" spans="1:11" ht="42.75" customHeight="1" thickBot="1">
      <c r="A9" s="189" t="s">
        <v>428</v>
      </c>
      <c r="B9" s="152" t="s">
        <v>511</v>
      </c>
      <c r="C9" s="152" t="s">
        <v>523</v>
      </c>
      <c r="D9" s="280" t="s">
        <v>512</v>
      </c>
      <c r="E9" s="28"/>
      <c r="F9" s="262" t="s">
        <v>561</v>
      </c>
    </row>
    <row r="10" spans="1:11" ht="45">
      <c r="A10" s="157">
        <v>1</v>
      </c>
      <c r="B10" s="601" t="s">
        <v>667</v>
      </c>
      <c r="C10" s="384">
        <v>2019</v>
      </c>
      <c r="D10" s="516">
        <v>1.66</v>
      </c>
      <c r="E10" s="28"/>
      <c r="F10" s="263" t="s">
        <v>623</v>
      </c>
      <c r="K10" s="20"/>
    </row>
    <row r="11" spans="1:11" ht="30">
      <c r="A11" s="159">
        <f>A10+1</f>
        <v>2</v>
      </c>
      <c r="B11" s="602" t="s">
        <v>668</v>
      </c>
      <c r="C11" s="531">
        <v>2017</v>
      </c>
      <c r="D11" s="544">
        <v>10</v>
      </c>
      <c r="K11" s="20"/>
    </row>
    <row r="12" spans="1:11" ht="60">
      <c r="A12" s="159">
        <f t="shared" ref="A12:A19" si="0">A11+1</f>
        <v>3</v>
      </c>
      <c r="B12" s="602" t="s">
        <v>669</v>
      </c>
      <c r="C12" s="531">
        <v>2015</v>
      </c>
      <c r="D12" s="544">
        <v>5</v>
      </c>
      <c r="K12" s="50"/>
    </row>
    <row r="13" spans="1:11" ht="60">
      <c r="A13" s="159">
        <f t="shared" si="0"/>
        <v>4</v>
      </c>
      <c r="B13" s="602" t="s">
        <v>670</v>
      </c>
      <c r="C13" s="531">
        <v>2012</v>
      </c>
      <c r="D13" s="544">
        <v>10</v>
      </c>
    </row>
    <row r="14" spans="1:11" ht="30">
      <c r="A14" s="159">
        <f t="shared" si="0"/>
        <v>5</v>
      </c>
      <c r="B14" s="375" t="s">
        <v>671</v>
      </c>
      <c r="C14" s="200">
        <v>2004</v>
      </c>
      <c r="D14" s="516">
        <v>5</v>
      </c>
    </row>
    <row r="15" spans="1:11">
      <c r="A15" s="159">
        <f t="shared" si="0"/>
        <v>6</v>
      </c>
      <c r="B15" s="479" t="s">
        <v>672</v>
      </c>
      <c r="C15" s="200">
        <v>2005</v>
      </c>
      <c r="D15" s="516">
        <v>5</v>
      </c>
    </row>
    <row r="16" spans="1:11" ht="30">
      <c r="A16" s="159">
        <f t="shared" si="0"/>
        <v>7</v>
      </c>
      <c r="B16" s="375" t="s">
        <v>673</v>
      </c>
      <c r="C16" s="200">
        <v>2003</v>
      </c>
      <c r="D16" s="516">
        <v>5</v>
      </c>
    </row>
    <row r="17" spans="1:8" s="32" customFormat="1">
      <c r="A17" s="159">
        <f t="shared" si="0"/>
        <v>8</v>
      </c>
      <c r="B17" s="285"/>
      <c r="C17" s="36"/>
      <c r="D17" s="309"/>
    </row>
    <row r="18" spans="1:8">
      <c r="A18" s="159">
        <f t="shared" si="0"/>
        <v>9</v>
      </c>
      <c r="B18" s="285"/>
      <c r="C18" s="36"/>
      <c r="D18" s="309"/>
    </row>
    <row r="19" spans="1:8" ht="15.75" thickBot="1">
      <c r="A19" s="293">
        <f t="shared" si="0"/>
        <v>10</v>
      </c>
      <c r="B19" s="294"/>
      <c r="C19" s="148"/>
      <c r="D19" s="324"/>
    </row>
    <row r="20" spans="1:8" s="20" customFormat="1" ht="15.75" thickBot="1">
      <c r="A20" s="334"/>
      <c r="B20" s="301"/>
      <c r="C20" s="123" t="str">
        <f>"Total "&amp;LEFT(A7,3)</f>
        <v>Total I17</v>
      </c>
      <c r="D20" s="302">
        <f>SUM(D10:D19)</f>
        <v>41.66</v>
      </c>
    </row>
    <row r="21" spans="1:8">
      <c r="B21" s="18"/>
    </row>
    <row r="22" spans="1:8" ht="53.25" customHeight="1">
      <c r="A22" s="670" t="str">
        <f ca="1">'Descriere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670"/>
      <c r="C22" s="670"/>
      <c r="D22" s="670"/>
      <c r="E22" s="265"/>
      <c r="F22" s="265"/>
      <c r="G22" s="265"/>
      <c r="H22" s="265"/>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24"/>
  <sheetViews>
    <sheetView zoomScale="75" workbookViewId="0">
      <selection activeCell="F9" sqref="F9"/>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11">
      <c r="A1" s="258" t="str">
        <f ca="1">'Date initiale'!C3</f>
        <v>Universitatea de Arhitectură și Urbanism "Ion Mincu" București</v>
      </c>
      <c r="B1" s="258"/>
      <c r="D1" s="258"/>
    </row>
    <row r="2" spans="1:11" ht="15.75">
      <c r="A2" s="256" t="str">
        <f ca="1">'Date initiale'!B4&amp;" "&amp;'Date initiale'!C4</f>
        <v>Facultatea ARHITECTURA</v>
      </c>
      <c r="B2" s="256"/>
      <c r="C2" s="17"/>
      <c r="D2" s="256"/>
      <c r="E2" s="17"/>
    </row>
    <row r="3" spans="1:11" ht="15.75">
      <c r="A3" s="256" t="str">
        <f ca="1">'Date initiale'!B5&amp;" "&amp;'Date initiale'!C5</f>
        <v>Departamentul SINTEZA PROIECTĂRII DE ARHITECTURĂ</v>
      </c>
      <c r="B3" s="256"/>
      <c r="C3" s="17"/>
      <c r="D3" s="256"/>
      <c r="E3" s="17"/>
    </row>
    <row r="4" spans="1:11" ht="15.75">
      <c r="A4" s="669" t="str">
        <f ca="1">'Date initiale'!C6&amp;", "&amp;'Date initiale'!C7</f>
        <v>MIHĂILĂ MARINA - EUGENIA, C25</v>
      </c>
      <c r="B4" s="669"/>
      <c r="C4" s="679"/>
      <c r="D4" s="679"/>
      <c r="E4" s="679"/>
    </row>
    <row r="5" spans="1:11" ht="15.75">
      <c r="A5" s="257"/>
      <c r="B5" s="257"/>
      <c r="C5" s="17"/>
      <c r="D5" s="257"/>
      <c r="E5" s="17"/>
    </row>
    <row r="6" spans="1:11" ht="15.75">
      <c r="A6" s="674" t="s">
        <v>563</v>
      </c>
      <c r="B6" s="674"/>
      <c r="C6" s="674"/>
      <c r="D6" s="674"/>
      <c r="E6" s="674"/>
    </row>
    <row r="7" spans="1:11" ht="67.5" customHeight="1">
      <c r="A7" s="678" t="str">
        <f ca="1">'Descriere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678"/>
      <c r="C7" s="678"/>
      <c r="D7" s="678"/>
      <c r="E7" s="678"/>
      <c r="F7" s="35"/>
      <c r="G7" s="35"/>
      <c r="H7" s="35"/>
      <c r="I7" s="35"/>
    </row>
    <row r="8" spans="1:11" s="20" customFormat="1" ht="20.25" customHeight="1" thickBot="1">
      <c r="A8" s="53"/>
      <c r="B8" s="53"/>
      <c r="C8" s="53"/>
      <c r="D8" s="53"/>
      <c r="E8" s="53"/>
      <c r="F8" s="59"/>
      <c r="G8" s="59"/>
      <c r="H8" s="59"/>
      <c r="I8" s="59"/>
    </row>
    <row r="9" spans="1:11" ht="30.75" thickBot="1">
      <c r="A9" s="151" t="s">
        <v>428</v>
      </c>
      <c r="B9" s="210" t="s">
        <v>603</v>
      </c>
      <c r="C9" s="210" t="s">
        <v>516</v>
      </c>
      <c r="D9" s="210" t="s">
        <v>515</v>
      </c>
      <c r="E9" s="231" t="s">
        <v>600</v>
      </c>
      <c r="G9" s="262" t="s">
        <v>561</v>
      </c>
      <c r="K9" s="20"/>
    </row>
    <row r="10" spans="1:11" ht="45">
      <c r="A10" s="276">
        <v>1</v>
      </c>
      <c r="B10" s="498" t="s">
        <v>472</v>
      </c>
      <c r="C10" s="584" t="s">
        <v>473</v>
      </c>
      <c r="D10" s="496">
        <v>2019</v>
      </c>
      <c r="E10" s="516">
        <v>5</v>
      </c>
      <c r="G10" s="263" t="s">
        <v>624</v>
      </c>
      <c r="K10" s="20"/>
    </row>
    <row r="11" spans="1:11" ht="45">
      <c r="A11" s="196">
        <f>A10+1</f>
        <v>2</v>
      </c>
      <c r="B11" s="498" t="s">
        <v>472</v>
      </c>
      <c r="C11" s="584" t="s">
        <v>474</v>
      </c>
      <c r="D11" s="496">
        <v>2019</v>
      </c>
      <c r="E11" s="516">
        <v>5</v>
      </c>
      <c r="K11" s="20"/>
    </row>
    <row r="12" spans="1:11" ht="60">
      <c r="A12" s="196">
        <f t="shared" ref="A12:A23" si="0">A11+1</f>
        <v>3</v>
      </c>
      <c r="B12" s="498" t="s">
        <v>475</v>
      </c>
      <c r="C12" s="585" t="s">
        <v>476</v>
      </c>
      <c r="D12" s="496">
        <v>2019</v>
      </c>
      <c r="E12" s="569">
        <v>0</v>
      </c>
      <c r="K12" s="20"/>
    </row>
    <row r="13" spans="1:11" ht="45">
      <c r="A13" s="196">
        <f t="shared" si="0"/>
        <v>4</v>
      </c>
      <c r="B13" s="498" t="s">
        <v>477</v>
      </c>
      <c r="C13" s="585" t="s">
        <v>478</v>
      </c>
      <c r="D13" s="496">
        <v>2018</v>
      </c>
      <c r="E13" s="544">
        <v>5</v>
      </c>
      <c r="K13" s="20"/>
    </row>
    <row r="14" spans="1:11" ht="45">
      <c r="A14" s="196">
        <f t="shared" si="0"/>
        <v>5</v>
      </c>
      <c r="B14" s="498" t="s">
        <v>477</v>
      </c>
      <c r="C14" s="585" t="s">
        <v>478</v>
      </c>
      <c r="D14" s="496">
        <v>2018</v>
      </c>
      <c r="E14" s="516">
        <v>5</v>
      </c>
      <c r="K14" s="20"/>
    </row>
    <row r="15" spans="1:11" ht="45">
      <c r="A15" s="196">
        <f t="shared" si="0"/>
        <v>6</v>
      </c>
      <c r="B15" s="498" t="s">
        <v>477</v>
      </c>
      <c r="C15" s="585" t="s">
        <v>479</v>
      </c>
      <c r="D15" s="496">
        <v>2018</v>
      </c>
      <c r="E15" s="586">
        <v>5</v>
      </c>
      <c r="K15" s="20"/>
    </row>
    <row r="16" spans="1:11" ht="30">
      <c r="A16" s="196">
        <f t="shared" si="0"/>
        <v>7</v>
      </c>
      <c r="B16" s="587" t="s">
        <v>480</v>
      </c>
      <c r="C16" s="588" t="s">
        <v>481</v>
      </c>
      <c r="D16" s="589" t="s">
        <v>440</v>
      </c>
      <c r="E16" s="569">
        <v>0</v>
      </c>
      <c r="K16" s="20"/>
    </row>
    <row r="17" spans="1:11" ht="75">
      <c r="A17" s="196">
        <f t="shared" si="0"/>
        <v>8</v>
      </c>
      <c r="B17" s="587" t="s">
        <v>482</v>
      </c>
      <c r="C17" s="588" t="s">
        <v>483</v>
      </c>
      <c r="D17" s="589">
        <v>2017</v>
      </c>
      <c r="E17" s="569">
        <v>0</v>
      </c>
      <c r="K17" s="20"/>
    </row>
    <row r="18" spans="1:11" ht="90">
      <c r="A18" s="196">
        <f t="shared" si="0"/>
        <v>9</v>
      </c>
      <c r="B18" s="587" t="s">
        <v>484</v>
      </c>
      <c r="C18" s="588" t="s">
        <v>485</v>
      </c>
      <c r="D18" s="589">
        <v>2016</v>
      </c>
      <c r="E18" s="569">
        <v>0</v>
      </c>
      <c r="K18" s="20"/>
    </row>
    <row r="19" spans="1:11" ht="30">
      <c r="A19" s="196">
        <f t="shared" si="0"/>
        <v>10</v>
      </c>
      <c r="B19" s="485" t="s">
        <v>486</v>
      </c>
      <c r="C19" s="590" t="s">
        <v>487</v>
      </c>
      <c r="D19" s="490">
        <v>2016</v>
      </c>
      <c r="E19" s="569">
        <v>0</v>
      </c>
      <c r="K19" s="20"/>
    </row>
    <row r="20" spans="1:11" ht="105">
      <c r="A20" s="196">
        <f t="shared" si="0"/>
        <v>11</v>
      </c>
      <c r="B20" s="591" t="s">
        <v>488</v>
      </c>
      <c r="C20" s="592" t="s">
        <v>489</v>
      </c>
      <c r="D20" s="589">
        <v>2015</v>
      </c>
      <c r="E20" s="569">
        <v>0</v>
      </c>
      <c r="K20" s="20"/>
    </row>
    <row r="21" spans="1:11" ht="60.75" thickBot="1">
      <c r="A21" s="196">
        <f t="shared" si="0"/>
        <v>12</v>
      </c>
      <c r="B21" s="593" t="s">
        <v>490</v>
      </c>
      <c r="C21" s="594" t="s">
        <v>491</v>
      </c>
      <c r="D21" s="653">
        <v>2014</v>
      </c>
      <c r="E21" s="654">
        <v>0</v>
      </c>
      <c r="K21" s="20"/>
    </row>
    <row r="22" spans="1:11">
      <c r="A22" s="196">
        <f t="shared" si="0"/>
        <v>13</v>
      </c>
      <c r="B22" s="238"/>
      <c r="C22" s="274"/>
      <c r="D22" s="126"/>
      <c r="E22" s="652"/>
      <c r="K22" s="20"/>
    </row>
    <row r="23" spans="1:11" ht="15.75" thickBot="1">
      <c r="A23" s="196">
        <f t="shared" si="0"/>
        <v>14</v>
      </c>
      <c r="B23" s="277"/>
      <c r="C23" s="278"/>
      <c r="D23" s="136"/>
      <c r="E23" s="324"/>
      <c r="K23" s="20"/>
    </row>
    <row r="24" spans="1:11" ht="15.75" thickBot="1">
      <c r="A24" s="333"/>
      <c r="B24" s="208"/>
      <c r="C24" s="275"/>
      <c r="D24" s="155" t="str">
        <f>"Total "&amp;LEFT(A7,3)</f>
        <v>Total I18</v>
      </c>
      <c r="E24" s="156">
        <f>SUM(E10:E23)</f>
        <v>25</v>
      </c>
      <c r="K24" s="51"/>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G45"/>
  <sheetViews>
    <sheetView zoomScale="75" workbookViewId="0">
      <selection activeCell="F9" sqref="F9"/>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7" ht="15.75">
      <c r="A1" s="256" t="str">
        <f ca="1">'Date initiale'!C3</f>
        <v>Universitatea de Arhitectură și Urbanism "Ion Mincu" București</v>
      </c>
      <c r="B1" s="256"/>
      <c r="C1" s="256"/>
      <c r="D1" s="256"/>
      <c r="E1" s="17"/>
    </row>
    <row r="2" spans="1:7" ht="15.75">
      <c r="A2" s="256" t="str">
        <f ca="1">'Date initiale'!B4&amp;" "&amp;'Date initiale'!C4</f>
        <v>Facultatea ARHITECTURA</v>
      </c>
      <c r="B2" s="256"/>
      <c r="C2" s="256"/>
      <c r="D2" s="256"/>
      <c r="E2" s="17"/>
    </row>
    <row r="3" spans="1:7" ht="15.75">
      <c r="A3" s="256" t="str">
        <f ca="1">'Date initiale'!B5&amp;" "&amp;'Date initiale'!C5</f>
        <v>Departamentul SINTEZA PROIECTĂRII DE ARHITECTURĂ</v>
      </c>
      <c r="B3" s="256"/>
      <c r="C3" s="256"/>
      <c r="D3" s="256"/>
      <c r="E3" s="17"/>
    </row>
    <row r="4" spans="1:7">
      <c r="A4" s="121" t="str">
        <f ca="1">'Date initiale'!C6&amp;", "&amp;'Date initiale'!C7</f>
        <v>MIHĂILĂ MARINA - EUGENIA, C25</v>
      </c>
      <c r="B4" s="121"/>
      <c r="C4" s="121"/>
      <c r="D4" s="121"/>
    </row>
    <row r="5" spans="1:7">
      <c r="A5" s="121"/>
      <c r="B5" s="121"/>
      <c r="C5" s="121"/>
      <c r="D5" s="121"/>
    </row>
    <row r="6" spans="1:7" ht="15.75">
      <c r="A6" s="680" t="s">
        <v>563</v>
      </c>
      <c r="B6" s="681"/>
      <c r="C6" s="681"/>
      <c r="D6" s="681"/>
      <c r="E6" s="682"/>
    </row>
    <row r="7" spans="1:7" ht="15.75">
      <c r="A7" s="678" t="str">
        <f ca="1">'Descriere indicatori'!A26&amp;". "&amp;'Descriere indicatori'!B26</f>
        <v xml:space="preserve">I19. Expoziţii organizate la nivel internaţional/naţional sau local în calitate de autor, coautor, curator </v>
      </c>
      <c r="B7" s="678"/>
      <c r="C7" s="678"/>
      <c r="D7" s="678"/>
      <c r="E7" s="678"/>
      <c r="F7" s="273"/>
    </row>
    <row r="8" spans="1:7" ht="32.25" customHeight="1" thickBot="1">
      <c r="A8" s="52"/>
      <c r="B8" s="52"/>
      <c r="C8" s="52"/>
      <c r="D8" s="52"/>
      <c r="E8" s="52"/>
    </row>
    <row r="9" spans="1:7" ht="30.75" thickBot="1">
      <c r="A9" s="151" t="s">
        <v>428</v>
      </c>
      <c r="B9" s="279" t="s">
        <v>605</v>
      </c>
      <c r="C9" s="152" t="s">
        <v>604</v>
      </c>
      <c r="D9" s="152" t="s">
        <v>523</v>
      </c>
      <c r="E9" s="280" t="s">
        <v>600</v>
      </c>
      <c r="G9" s="262" t="s">
        <v>561</v>
      </c>
    </row>
    <row r="10" spans="1:7" ht="45">
      <c r="A10" s="283">
        <v>1</v>
      </c>
      <c r="B10" s="603" t="s">
        <v>674</v>
      </c>
      <c r="C10" s="604" t="s">
        <v>349</v>
      </c>
      <c r="D10" s="604">
        <v>2019</v>
      </c>
      <c r="E10" s="605">
        <v>2.5</v>
      </c>
      <c r="G10" s="263" t="s">
        <v>623</v>
      </c>
    </row>
    <row r="11" spans="1:7" ht="45">
      <c r="A11" s="284">
        <f>A10+1</f>
        <v>2</v>
      </c>
      <c r="B11" s="601" t="s">
        <v>675</v>
      </c>
      <c r="C11" s="606" t="s">
        <v>349</v>
      </c>
      <c r="D11" s="606">
        <v>2019</v>
      </c>
      <c r="E11" s="607">
        <v>0.83</v>
      </c>
      <c r="G11" s="263" t="s">
        <v>625</v>
      </c>
    </row>
    <row r="12" spans="1:7" ht="45">
      <c r="A12" s="284">
        <f t="shared" ref="A12:A39" si="0">A11+1</f>
        <v>3</v>
      </c>
      <c r="B12" s="601" t="s">
        <v>676</v>
      </c>
      <c r="C12" s="606" t="s">
        <v>349</v>
      </c>
      <c r="D12" s="384">
        <v>2019</v>
      </c>
      <c r="E12" s="608">
        <v>0.16</v>
      </c>
      <c r="G12" s="263" t="s">
        <v>626</v>
      </c>
    </row>
    <row r="13" spans="1:7" ht="60">
      <c r="A13" s="284">
        <f t="shared" si="0"/>
        <v>4</v>
      </c>
      <c r="B13" s="601" t="s">
        <v>677</v>
      </c>
      <c r="C13" s="606" t="s">
        <v>349</v>
      </c>
      <c r="D13" s="384">
        <v>2019</v>
      </c>
      <c r="E13" s="607">
        <v>0.22</v>
      </c>
    </row>
    <row r="14" spans="1:7" ht="60">
      <c r="A14" s="284">
        <f t="shared" si="0"/>
        <v>5</v>
      </c>
      <c r="B14" s="601" t="s">
        <v>678</v>
      </c>
      <c r="C14" s="606" t="s">
        <v>349</v>
      </c>
      <c r="D14" s="384">
        <v>2019</v>
      </c>
      <c r="E14" s="608">
        <v>1.25</v>
      </c>
    </row>
    <row r="15" spans="1:7" ht="45">
      <c r="A15" s="284">
        <f t="shared" si="0"/>
        <v>6</v>
      </c>
      <c r="B15" s="601" t="s">
        <v>679</v>
      </c>
      <c r="C15" s="606" t="s">
        <v>349</v>
      </c>
      <c r="D15" s="384">
        <v>2019</v>
      </c>
      <c r="E15" s="608">
        <v>0.83</v>
      </c>
    </row>
    <row r="16" spans="1:7">
      <c r="A16" s="284">
        <f t="shared" si="0"/>
        <v>7</v>
      </c>
      <c r="B16" s="609" t="s">
        <v>680</v>
      </c>
      <c r="C16" s="396" t="s">
        <v>681</v>
      </c>
      <c r="D16" s="384">
        <v>2019</v>
      </c>
      <c r="E16" s="608">
        <v>1</v>
      </c>
    </row>
    <row r="17" spans="1:5">
      <c r="A17" s="284">
        <f t="shared" si="0"/>
        <v>8</v>
      </c>
      <c r="B17" s="609" t="s">
        <v>720</v>
      </c>
      <c r="C17" s="396" t="s">
        <v>681</v>
      </c>
      <c r="D17" s="384">
        <v>2018</v>
      </c>
      <c r="E17" s="608">
        <v>1</v>
      </c>
    </row>
    <row r="18" spans="1:5">
      <c r="A18" s="284">
        <f t="shared" si="0"/>
        <v>9</v>
      </c>
      <c r="B18" s="609" t="s">
        <v>721</v>
      </c>
      <c r="C18" s="396" t="s">
        <v>681</v>
      </c>
      <c r="D18" s="384">
        <v>2017</v>
      </c>
      <c r="E18" s="608">
        <v>1</v>
      </c>
    </row>
    <row r="19" spans="1:5" ht="45">
      <c r="A19" s="284">
        <f t="shared" si="0"/>
        <v>10</v>
      </c>
      <c r="B19" s="610" t="s">
        <v>722</v>
      </c>
      <c r="C19" s="611" t="s">
        <v>349</v>
      </c>
      <c r="D19" s="384">
        <v>2018</v>
      </c>
      <c r="E19" s="608">
        <v>0.22</v>
      </c>
    </row>
    <row r="20" spans="1:5" ht="30">
      <c r="A20" s="284">
        <f t="shared" si="0"/>
        <v>11</v>
      </c>
      <c r="B20" s="610" t="s">
        <v>723</v>
      </c>
      <c r="C20" s="611" t="s">
        <v>349</v>
      </c>
      <c r="D20" s="384">
        <v>2018</v>
      </c>
      <c r="E20" s="608">
        <v>1.25</v>
      </c>
    </row>
    <row r="21" spans="1:5">
      <c r="A21" s="284">
        <f t="shared" si="0"/>
        <v>12</v>
      </c>
      <c r="B21" s="612" t="s">
        <v>724</v>
      </c>
      <c r="C21" s="396" t="s">
        <v>681</v>
      </c>
      <c r="D21" s="549">
        <v>2018</v>
      </c>
      <c r="E21" s="608">
        <v>3.33</v>
      </c>
    </row>
    <row r="22" spans="1:5">
      <c r="A22" s="284">
        <f t="shared" si="0"/>
        <v>13</v>
      </c>
      <c r="B22" s="479" t="s">
        <v>725</v>
      </c>
      <c r="C22" s="396" t="s">
        <v>681</v>
      </c>
      <c r="D22" s="549" t="s">
        <v>467</v>
      </c>
      <c r="E22" s="608">
        <v>2.5</v>
      </c>
    </row>
    <row r="23" spans="1:5" ht="45">
      <c r="A23" s="284">
        <f t="shared" si="0"/>
        <v>14</v>
      </c>
      <c r="B23" s="613" t="s">
        <v>726</v>
      </c>
      <c r="C23" s="200" t="s">
        <v>727</v>
      </c>
      <c r="D23" s="549">
        <v>2016</v>
      </c>
      <c r="E23" s="614">
        <v>0</v>
      </c>
    </row>
    <row r="24" spans="1:5" ht="45">
      <c r="A24" s="284">
        <f t="shared" si="0"/>
        <v>15</v>
      </c>
      <c r="B24" s="613" t="s">
        <v>728</v>
      </c>
      <c r="C24" s="200" t="s">
        <v>349</v>
      </c>
      <c r="D24" s="549">
        <v>2016</v>
      </c>
      <c r="E24" s="608">
        <v>5</v>
      </c>
    </row>
    <row r="25" spans="1:5" ht="45">
      <c r="A25" s="284">
        <f t="shared" si="0"/>
        <v>16</v>
      </c>
      <c r="B25" s="613" t="s">
        <v>729</v>
      </c>
      <c r="C25" s="200" t="s">
        <v>349</v>
      </c>
      <c r="D25" s="549">
        <v>2015</v>
      </c>
      <c r="E25" s="608">
        <v>0.83</v>
      </c>
    </row>
    <row r="26" spans="1:5" ht="45">
      <c r="A26" s="284">
        <f t="shared" si="0"/>
        <v>17</v>
      </c>
      <c r="B26" s="613" t="s">
        <v>730</v>
      </c>
      <c r="C26" s="200" t="s">
        <v>349</v>
      </c>
      <c r="D26" s="549">
        <v>2016</v>
      </c>
      <c r="E26" s="608">
        <v>5</v>
      </c>
    </row>
    <row r="27" spans="1:5" ht="45">
      <c r="A27" s="284">
        <f t="shared" si="0"/>
        <v>18</v>
      </c>
      <c r="B27" s="613" t="s">
        <v>731</v>
      </c>
      <c r="C27" s="200" t="s">
        <v>349</v>
      </c>
      <c r="D27" s="549">
        <v>2016</v>
      </c>
      <c r="E27" s="608">
        <v>2.5</v>
      </c>
    </row>
    <row r="28" spans="1:5" ht="30">
      <c r="A28" s="284">
        <f t="shared" si="0"/>
        <v>19</v>
      </c>
      <c r="B28" s="613" t="s">
        <v>732</v>
      </c>
      <c r="C28" s="200" t="s">
        <v>733</v>
      </c>
      <c r="D28" s="549">
        <v>2015</v>
      </c>
      <c r="E28" s="614">
        <v>0</v>
      </c>
    </row>
    <row r="29" spans="1:5" ht="45">
      <c r="A29" s="284">
        <f t="shared" si="0"/>
        <v>20</v>
      </c>
      <c r="B29" s="613" t="s">
        <v>734</v>
      </c>
      <c r="C29" s="200" t="s">
        <v>349</v>
      </c>
      <c r="D29" s="549">
        <v>2015</v>
      </c>
      <c r="E29" s="608">
        <v>5</v>
      </c>
    </row>
    <row r="30" spans="1:5" ht="45">
      <c r="A30" s="284">
        <f t="shared" si="0"/>
        <v>21</v>
      </c>
      <c r="B30" s="613" t="s">
        <v>735</v>
      </c>
      <c r="C30" s="200" t="s">
        <v>349</v>
      </c>
      <c r="D30" s="549">
        <v>2015</v>
      </c>
      <c r="E30" s="608">
        <v>2.5</v>
      </c>
    </row>
    <row r="31" spans="1:5" ht="30">
      <c r="A31" s="284">
        <f t="shared" si="0"/>
        <v>22</v>
      </c>
      <c r="B31" s="613" t="s">
        <v>736</v>
      </c>
      <c r="C31" s="200" t="s">
        <v>737</v>
      </c>
      <c r="D31" s="549">
        <v>2012</v>
      </c>
      <c r="E31" s="614">
        <v>0</v>
      </c>
    </row>
    <row r="32" spans="1:5" ht="45">
      <c r="A32" s="284">
        <f t="shared" si="0"/>
        <v>23</v>
      </c>
      <c r="B32" s="610" t="s">
        <v>738</v>
      </c>
      <c r="C32" s="200" t="s">
        <v>349</v>
      </c>
      <c r="D32" s="200">
        <v>2014</v>
      </c>
      <c r="E32" s="608">
        <v>5</v>
      </c>
    </row>
    <row r="33" spans="1:5" ht="45">
      <c r="A33" s="284">
        <f t="shared" si="0"/>
        <v>24</v>
      </c>
      <c r="B33" s="375" t="s">
        <v>739</v>
      </c>
      <c r="C33" s="520" t="s">
        <v>349</v>
      </c>
      <c r="D33" s="520">
        <v>2014</v>
      </c>
      <c r="E33" s="608">
        <v>0.55000000000000004</v>
      </c>
    </row>
    <row r="34" spans="1:5" ht="30">
      <c r="A34" s="284">
        <f t="shared" si="0"/>
        <v>25</v>
      </c>
      <c r="B34" s="610" t="s">
        <v>740</v>
      </c>
      <c r="C34" s="200" t="s">
        <v>349</v>
      </c>
      <c r="D34" s="200">
        <v>2013</v>
      </c>
      <c r="E34" s="608">
        <v>1.66</v>
      </c>
    </row>
    <row r="35" spans="1:5" ht="45">
      <c r="A35" s="284">
        <f t="shared" si="0"/>
        <v>26</v>
      </c>
      <c r="B35" s="615" t="s">
        <v>741</v>
      </c>
      <c r="C35" s="200" t="s">
        <v>349</v>
      </c>
      <c r="D35" s="549">
        <v>2010</v>
      </c>
      <c r="E35" s="608">
        <v>2.5</v>
      </c>
    </row>
    <row r="36" spans="1:5" ht="45">
      <c r="A36" s="284">
        <f t="shared" si="0"/>
        <v>27</v>
      </c>
      <c r="B36" s="616" t="s">
        <v>742</v>
      </c>
      <c r="C36" s="200" t="s">
        <v>349</v>
      </c>
      <c r="D36" s="549">
        <v>2008</v>
      </c>
      <c r="E36" s="608">
        <v>5</v>
      </c>
    </row>
    <row r="37" spans="1:5" ht="45">
      <c r="A37" s="284">
        <f t="shared" si="0"/>
        <v>28</v>
      </c>
      <c r="B37" s="613" t="s">
        <v>743</v>
      </c>
      <c r="C37" s="200" t="s">
        <v>349</v>
      </c>
      <c r="D37" s="549">
        <v>2008</v>
      </c>
      <c r="E37" s="617">
        <v>5</v>
      </c>
    </row>
    <row r="38" spans="1:5" s="50" customFormat="1" ht="45">
      <c r="A38" s="284">
        <f t="shared" si="0"/>
        <v>29</v>
      </c>
      <c r="B38" s="618" t="s">
        <v>744</v>
      </c>
      <c r="C38" s="396" t="s">
        <v>745</v>
      </c>
      <c r="D38" s="450">
        <v>2012</v>
      </c>
      <c r="E38" s="617">
        <v>5</v>
      </c>
    </row>
    <row r="39" spans="1:5" s="50" customFormat="1" ht="15.75" thickBot="1">
      <c r="A39" s="286">
        <f t="shared" si="0"/>
        <v>30</v>
      </c>
      <c r="B39" s="610" t="s">
        <v>746</v>
      </c>
      <c r="C39" s="396" t="s">
        <v>681</v>
      </c>
      <c r="D39" s="200">
        <v>2011</v>
      </c>
      <c r="E39" s="617">
        <v>1</v>
      </c>
    </row>
    <row r="40" spans="1:5" ht="15.75" thickBot="1">
      <c r="A40" s="332"/>
      <c r="B40" s="281"/>
      <c r="C40" s="282"/>
      <c r="D40" s="155" t="str">
        <f>"Total "&amp;LEFT(A7,3)</f>
        <v>Total I19</v>
      </c>
      <c r="E40" s="124">
        <f>SUM(E10:E39)</f>
        <v>62.629999999999995</v>
      </c>
    </row>
    <row r="41" spans="1:5">
      <c r="B41" s="18"/>
    </row>
    <row r="42" spans="1:5">
      <c r="B42" s="20"/>
    </row>
    <row r="43" spans="1:5">
      <c r="B43" s="20"/>
    </row>
    <row r="44" spans="1:5">
      <c r="B44" s="20"/>
    </row>
    <row r="45" spans="1:5">
      <c r="B4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J20"/>
  <sheetViews>
    <sheetView zoomScale="75" workbookViewId="0">
      <selection activeCell="E9" sqref="E9"/>
    </sheetView>
  </sheetViews>
  <sheetFormatPr defaultRowHeight="15"/>
  <cols>
    <col min="1" max="1" width="5.140625" customWidth="1"/>
    <col min="2" max="2" width="104.28515625" customWidth="1"/>
    <col min="3" max="3" width="10.5703125" customWidth="1"/>
    <col min="4" max="4" width="9.7109375" customWidth="1"/>
  </cols>
  <sheetData>
    <row r="1" spans="1:10">
      <c r="A1" s="258" t="str">
        <f ca="1">'Date initiale'!C3</f>
        <v>Universitatea de Arhitectură și Urbanism "Ion Mincu" București</v>
      </c>
      <c r="B1" s="258"/>
    </row>
    <row r="2" spans="1:10">
      <c r="A2" s="258" t="str">
        <f ca="1">'Date initiale'!B4&amp;" "&amp;'Date initiale'!C4</f>
        <v>Facultatea ARHITECTURA</v>
      </c>
      <c r="B2" s="258"/>
    </row>
    <row r="3" spans="1:10">
      <c r="A3" s="258" t="str">
        <f ca="1">'Date initiale'!B5&amp;" "&amp;'Date initiale'!C5</f>
        <v>Departamentul SINTEZA PROIECTĂRII DE ARHITECTURĂ</v>
      </c>
      <c r="B3" s="258"/>
    </row>
    <row r="4" spans="1:10">
      <c r="A4" s="121" t="str">
        <f ca="1">'Date initiale'!C6&amp;", "&amp;'Date initiale'!C7</f>
        <v>MIHĂILĂ MARINA - EUGENIA, C25</v>
      </c>
      <c r="B4" s="121"/>
    </row>
    <row r="5" spans="1:10">
      <c r="A5" s="121"/>
      <c r="B5" s="121"/>
    </row>
    <row r="6" spans="1:10" ht="15.75">
      <c r="A6" s="674" t="s">
        <v>563</v>
      </c>
      <c r="B6" s="674"/>
      <c r="C6" s="674"/>
      <c r="D6" s="674"/>
    </row>
    <row r="7" spans="1:10" ht="24" customHeight="1">
      <c r="A7" s="678" t="str">
        <f ca="1">'Descriere indicatori'!A27&amp;". "&amp;'Descriere indicatori'!B27</f>
        <v xml:space="preserve">I20. Organizator expoziţii la nivel internaţional/naţional </v>
      </c>
      <c r="B7" s="678"/>
      <c r="C7" s="678"/>
      <c r="D7" s="678"/>
    </row>
    <row r="8" spans="1:10" ht="15.75" thickBot="1"/>
    <row r="9" spans="1:10" ht="30.75" thickBot="1">
      <c r="A9" s="151" t="s">
        <v>428</v>
      </c>
      <c r="B9" s="279" t="s">
        <v>605</v>
      </c>
      <c r="C9" s="152" t="s">
        <v>523</v>
      </c>
      <c r="D9" s="280" t="s">
        <v>600</v>
      </c>
      <c r="F9" s="262" t="s">
        <v>561</v>
      </c>
      <c r="J9" s="14"/>
    </row>
    <row r="10" spans="1:10">
      <c r="A10" s="283">
        <v>1</v>
      </c>
      <c r="B10" s="619" t="s">
        <v>747</v>
      </c>
      <c r="C10" s="620">
        <v>2019</v>
      </c>
      <c r="D10" s="573">
        <v>0.83</v>
      </c>
      <c r="F10" s="263" t="s">
        <v>623</v>
      </c>
      <c r="J10" s="264"/>
    </row>
    <row r="11" spans="1:10">
      <c r="A11" s="284">
        <f>A10+1</f>
        <v>2</v>
      </c>
      <c r="B11" s="621" t="s">
        <v>748</v>
      </c>
      <c r="C11" s="394">
        <v>2019</v>
      </c>
      <c r="D11" s="608">
        <v>1</v>
      </c>
      <c r="J11" s="50"/>
    </row>
    <row r="12" spans="1:10">
      <c r="A12" s="284">
        <f t="shared" ref="A12:A19" si="0">A11+1</f>
        <v>3</v>
      </c>
      <c r="B12" s="622" t="s">
        <v>749</v>
      </c>
      <c r="C12" s="13" t="s">
        <v>467</v>
      </c>
      <c r="D12" s="623">
        <v>3.33</v>
      </c>
    </row>
    <row r="13" spans="1:10">
      <c r="A13" s="284">
        <f t="shared" si="0"/>
        <v>4</v>
      </c>
      <c r="B13" s="622" t="s">
        <v>750</v>
      </c>
      <c r="C13" s="622" t="s">
        <v>751</v>
      </c>
      <c r="D13" s="623">
        <v>5</v>
      </c>
    </row>
    <row r="14" spans="1:10">
      <c r="A14" s="284">
        <f t="shared" si="0"/>
        <v>5</v>
      </c>
      <c r="B14" s="579" t="s">
        <v>752</v>
      </c>
      <c r="C14" s="475" t="s">
        <v>753</v>
      </c>
      <c r="D14" s="617">
        <v>5</v>
      </c>
    </row>
    <row r="15" spans="1:10" ht="30">
      <c r="A15" s="284">
        <f t="shared" si="0"/>
        <v>6</v>
      </c>
      <c r="B15" s="599" t="s">
        <v>754</v>
      </c>
      <c r="C15" s="384" t="s">
        <v>753</v>
      </c>
      <c r="D15" s="624">
        <v>0</v>
      </c>
    </row>
    <row r="16" spans="1:10" ht="30">
      <c r="A16" s="284">
        <f t="shared" si="0"/>
        <v>7</v>
      </c>
      <c r="B16" s="599" t="s">
        <v>755</v>
      </c>
      <c r="C16" s="384">
        <v>2016</v>
      </c>
      <c r="D16" s="617">
        <v>3.33</v>
      </c>
    </row>
    <row r="17" spans="1:4" ht="30">
      <c r="A17" s="284">
        <f t="shared" si="0"/>
        <v>8</v>
      </c>
      <c r="B17" s="599" t="s">
        <v>756</v>
      </c>
      <c r="C17" s="384">
        <v>2015</v>
      </c>
      <c r="D17" s="516">
        <v>5</v>
      </c>
    </row>
    <row r="18" spans="1:4" ht="30">
      <c r="A18" s="284">
        <f t="shared" si="0"/>
        <v>9</v>
      </c>
      <c r="B18" s="599" t="s">
        <v>757</v>
      </c>
      <c r="C18" s="389">
        <v>2012</v>
      </c>
      <c r="D18" s="625">
        <v>5</v>
      </c>
    </row>
    <row r="19" spans="1:4" ht="15.75" thickBot="1">
      <c r="A19" s="286">
        <f t="shared" si="0"/>
        <v>10</v>
      </c>
      <c r="B19" s="287"/>
      <c r="C19" s="288"/>
      <c r="D19" s="289"/>
    </row>
    <row r="20" spans="1:4" ht="15.75" thickBot="1">
      <c r="A20" s="332"/>
      <c r="B20" s="281"/>
      <c r="C20" s="155" t="str">
        <f>"Total "&amp;LEFT(A7,3)</f>
        <v>Total I20</v>
      </c>
      <c r="D20" s="124">
        <f>SUM(D10:D19)</f>
        <v>28.490000000000002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C46"/>
  <sheetViews>
    <sheetView showGridLines="0" showRowColHeaders="0" topLeftCell="A42" zoomScale="75" zoomScaleNormal="130" workbookViewId="0">
      <selection sqref="A1:C53"/>
    </sheetView>
  </sheetViews>
  <sheetFormatPr defaultRowHeight="15"/>
  <cols>
    <col min="1" max="1" width="8.7109375" customWidth="1"/>
    <col min="2" max="2" width="72" customWidth="1"/>
    <col min="3" max="3" width="7.7109375" customWidth="1"/>
  </cols>
  <sheetData>
    <row r="1" spans="1:3">
      <c r="A1" s="659" t="s">
        <v>552</v>
      </c>
      <c r="B1" s="659"/>
      <c r="C1" s="659"/>
    </row>
    <row r="2" spans="1:3">
      <c r="A2" s="348" t="str">
        <f ca="1">"Facultatea de "&amp;'Date initiale'!C4</f>
        <v>Facultatea de ARHITECTURA</v>
      </c>
      <c r="B2" s="348"/>
      <c r="C2" s="348"/>
    </row>
    <row r="3" spans="1:3">
      <c r="A3" s="659" t="str">
        <f ca="1">"Departamentul "&amp;'Date initiale'!C5</f>
        <v>Departamentul SINTEZA PROIECTĂRII DE ARHITECTURĂ</v>
      </c>
      <c r="B3" s="659"/>
      <c r="C3" s="659"/>
    </row>
    <row r="4" spans="1:3">
      <c r="A4" s="348" t="str">
        <f ca="1">"Nume și prenume: "&amp;'Date initiale'!C6</f>
        <v>Nume și prenume: MIHĂILĂ MARINA - EUGENIA</v>
      </c>
      <c r="B4" s="348"/>
      <c r="C4" s="348"/>
    </row>
    <row r="5" spans="1:3">
      <c r="A5" s="348" t="str">
        <f ca="1">"Post: "&amp;'Date initiale'!C7</f>
        <v>Post: C25</v>
      </c>
      <c r="B5" s="348"/>
      <c r="C5" s="348"/>
    </row>
    <row r="6" spans="1:3">
      <c r="A6" s="348" t="str">
        <f ca="1">"Standard de referință: "&amp;'Date initiale'!C8</f>
        <v>Standard de referință: conferențiar universitar</v>
      </c>
      <c r="B6" s="348"/>
      <c r="C6" s="348"/>
    </row>
    <row r="8" spans="1:3" ht="15.75">
      <c r="A8" s="662" t="s">
        <v>691</v>
      </c>
      <c r="B8" s="662"/>
      <c r="C8" s="662"/>
    </row>
    <row r="9" spans="1:3" ht="65.25" customHeight="1">
      <c r="A9" s="660" t="s">
        <v>690</v>
      </c>
      <c r="B9" s="661"/>
      <c r="C9" s="661"/>
    </row>
    <row r="10" spans="1:3" ht="30">
      <c r="A10" s="84" t="s">
        <v>495</v>
      </c>
      <c r="B10" s="84" t="s">
        <v>631</v>
      </c>
      <c r="C10" s="84" t="s">
        <v>600</v>
      </c>
    </row>
    <row r="11" spans="1:3">
      <c r="A11" s="85" t="s">
        <v>369</v>
      </c>
      <c r="B11" s="91" t="s">
        <v>632</v>
      </c>
      <c r="C11" s="101">
        <f ca="1">'I1'!I20</f>
        <v>37.659999999999997</v>
      </c>
    </row>
    <row r="12" spans="1:3" ht="15" customHeight="1">
      <c r="A12" s="86" t="s">
        <v>371</v>
      </c>
      <c r="B12" s="92" t="s">
        <v>633</v>
      </c>
      <c r="C12" s="102">
        <f ca="1">'I2'!I20</f>
        <v>17.96</v>
      </c>
    </row>
    <row r="13" spans="1:3">
      <c r="A13" s="86" t="s">
        <v>374</v>
      </c>
      <c r="B13" s="93" t="s">
        <v>634</v>
      </c>
      <c r="C13" s="102">
        <f ca="1">'I3'!I25</f>
        <v>78.319999999999993</v>
      </c>
    </row>
    <row r="14" spans="1:3">
      <c r="A14" s="86" t="s">
        <v>378</v>
      </c>
      <c r="B14" s="92" t="s">
        <v>643</v>
      </c>
      <c r="C14" s="102">
        <f ca="1">'I4'!I34</f>
        <v>171.65</v>
      </c>
    </row>
    <row r="15" spans="1:3" ht="45">
      <c r="A15" s="86" t="s">
        <v>382</v>
      </c>
      <c r="B15" s="92" t="s">
        <v>644</v>
      </c>
      <c r="C15" s="102">
        <f ca="1">'I5'!I20</f>
        <v>54.989999999999995</v>
      </c>
    </row>
    <row r="16" spans="1:3" ht="15" customHeight="1">
      <c r="A16" s="86" t="s">
        <v>384</v>
      </c>
      <c r="B16" s="92" t="s">
        <v>645</v>
      </c>
      <c r="C16" s="102">
        <f ca="1">'I6'!I20</f>
        <v>0</v>
      </c>
    </row>
    <row r="17" spans="1:3">
      <c r="A17" s="86" t="s">
        <v>387</v>
      </c>
      <c r="B17" s="92" t="s">
        <v>646</v>
      </c>
      <c r="C17" s="102">
        <f ca="1">'I7'!I20</f>
        <v>0</v>
      </c>
    </row>
    <row r="18" spans="1:3" ht="30">
      <c r="A18" s="86" t="s">
        <v>389</v>
      </c>
      <c r="B18" s="92" t="s">
        <v>635</v>
      </c>
      <c r="C18" s="102">
        <f ca="1">'I8'!I20</f>
        <v>0</v>
      </c>
    </row>
    <row r="19" spans="1:3" ht="30">
      <c r="A19" s="86" t="s">
        <v>392</v>
      </c>
      <c r="B19" s="92" t="s">
        <v>636</v>
      </c>
      <c r="C19" s="102">
        <f ca="1">'I9'!I20</f>
        <v>0</v>
      </c>
    </row>
    <row r="20" spans="1:3" ht="30">
      <c r="A20" s="86" t="s">
        <v>395</v>
      </c>
      <c r="B20" s="92" t="s">
        <v>647</v>
      </c>
      <c r="C20" s="102">
        <f ca="1">'I10'!I20</f>
        <v>0</v>
      </c>
    </row>
    <row r="21" spans="1:3" ht="45">
      <c r="A21" s="87" t="s">
        <v>398</v>
      </c>
      <c r="B21" s="92" t="s">
        <v>648</v>
      </c>
      <c r="C21" s="102">
        <f ca="1">I11a!I25</f>
        <v>136.13</v>
      </c>
    </row>
    <row r="22" spans="1:3" ht="45">
      <c r="A22" s="88"/>
      <c r="B22" s="92" t="s">
        <v>649</v>
      </c>
      <c r="C22" s="102">
        <f ca="1">I11b!H20</f>
        <v>17.079999999999998</v>
      </c>
    </row>
    <row r="23" spans="1:3" ht="30">
      <c r="A23" s="85"/>
      <c r="B23" s="94" t="s">
        <v>637</v>
      </c>
      <c r="C23" s="102">
        <f ca="1">I11c!G106</f>
        <v>225.24</v>
      </c>
    </row>
    <row r="24" spans="1:3" ht="30">
      <c r="A24" s="86" t="s">
        <v>405</v>
      </c>
      <c r="B24" s="92" t="s">
        <v>638</v>
      </c>
      <c r="C24" s="102">
        <f ca="1">'I12'!H29</f>
        <v>362</v>
      </c>
    </row>
    <row r="25" spans="1:3" ht="30">
      <c r="A25" s="86" t="s">
        <v>433</v>
      </c>
      <c r="B25" s="92" t="s">
        <v>555</v>
      </c>
      <c r="C25" s="102">
        <f ca="1">'I13'!H28</f>
        <v>425</v>
      </c>
    </row>
    <row r="26" spans="1:3" ht="60">
      <c r="A26" s="87" t="s">
        <v>435</v>
      </c>
      <c r="B26" s="92" t="s">
        <v>682</v>
      </c>
      <c r="C26" s="102">
        <f ca="1">I14a!H20</f>
        <v>0</v>
      </c>
    </row>
    <row r="27" spans="1:3" ht="30" customHeight="1">
      <c r="A27" s="88"/>
      <c r="B27" s="92" t="s">
        <v>683</v>
      </c>
      <c r="C27" s="102">
        <f ca="1">I14b!H20</f>
        <v>56.25</v>
      </c>
    </row>
    <row r="28" spans="1:3" ht="45">
      <c r="A28" s="85"/>
      <c r="B28" s="92" t="s">
        <v>684</v>
      </c>
      <c r="C28" s="102">
        <f ca="1">I14c!H20</f>
        <v>85.85</v>
      </c>
    </row>
    <row r="29" spans="1:3" ht="105">
      <c r="A29" s="353" t="s">
        <v>988</v>
      </c>
      <c r="B29" s="95" t="s">
        <v>685</v>
      </c>
      <c r="C29" s="103">
        <f ca="1">'I15'!D20</f>
        <v>50</v>
      </c>
    </row>
    <row r="30" spans="1:3" ht="45">
      <c r="A30" s="89" t="s">
        <v>496</v>
      </c>
      <c r="B30" s="96" t="s">
        <v>686</v>
      </c>
      <c r="C30" s="102">
        <f ca="1">'I16'!D24</f>
        <v>43.75</v>
      </c>
    </row>
    <row r="31" spans="1:3" ht="45" customHeight="1">
      <c r="A31" s="85" t="s">
        <v>499</v>
      </c>
      <c r="B31" s="91" t="s">
        <v>687</v>
      </c>
      <c r="C31" s="101">
        <f ca="1">'I17'!D20</f>
        <v>41.66</v>
      </c>
    </row>
    <row r="32" spans="1:3" ht="75" customHeight="1">
      <c r="A32" s="86" t="s">
        <v>502</v>
      </c>
      <c r="B32" s="97" t="s">
        <v>639</v>
      </c>
      <c r="C32" s="102">
        <f ca="1">'I18'!E24</f>
        <v>25</v>
      </c>
    </row>
    <row r="33" spans="1:3" ht="30">
      <c r="A33" s="90" t="s">
        <v>409</v>
      </c>
      <c r="B33" s="96" t="s">
        <v>640</v>
      </c>
      <c r="C33" s="102">
        <f ca="1">'I19'!E40</f>
        <v>62.629999999999995</v>
      </c>
    </row>
    <row r="34" spans="1:3">
      <c r="A34" s="86" t="s">
        <v>412</v>
      </c>
      <c r="B34" s="91" t="s">
        <v>641</v>
      </c>
      <c r="C34" s="102">
        <f ca="1">'I20'!D20</f>
        <v>28.490000000000002</v>
      </c>
    </row>
    <row r="35" spans="1:3" ht="90">
      <c r="A35" s="86" t="s">
        <v>414</v>
      </c>
      <c r="B35" s="94" t="s">
        <v>688</v>
      </c>
      <c r="C35" s="102">
        <f ca="1">'I21'!D32</f>
        <v>180</v>
      </c>
    </row>
    <row r="36" spans="1:3" ht="45">
      <c r="A36" s="86" t="s">
        <v>417</v>
      </c>
      <c r="B36" s="92" t="s">
        <v>689</v>
      </c>
      <c r="C36" s="102">
        <f ca="1">'I22'!D33</f>
        <v>86.88</v>
      </c>
    </row>
    <row r="37" spans="1:3">
      <c r="A37" s="86" t="s">
        <v>419</v>
      </c>
      <c r="B37" s="92" t="s">
        <v>642</v>
      </c>
      <c r="C37" s="102">
        <f ca="1">'I23'!F20</f>
        <v>0</v>
      </c>
    </row>
    <row r="39" spans="1:3">
      <c r="A39" s="269" t="s">
        <v>990</v>
      </c>
      <c r="B39" s="1" t="s">
        <v>556</v>
      </c>
    </row>
    <row r="40" spans="1:3">
      <c r="A40" s="19" t="s">
        <v>993</v>
      </c>
      <c r="B40" s="13" t="s">
        <v>557</v>
      </c>
      <c r="C40" s="104">
        <f>SUM(C11:C20)+SUM(C32:C37)</f>
        <v>743.58</v>
      </c>
    </row>
    <row r="41" spans="1:3">
      <c r="A41" s="19" t="s">
        <v>994</v>
      </c>
      <c r="B41" s="13" t="s">
        <v>997</v>
      </c>
      <c r="C41" s="104">
        <f>SUM(C24:C31)</f>
        <v>1064.51</v>
      </c>
    </row>
    <row r="42" spans="1:3" ht="15.75" thickBot="1">
      <c r="A42" s="98" t="s">
        <v>995</v>
      </c>
      <c r="B42" s="14" t="s">
        <v>358</v>
      </c>
      <c r="C42" s="105">
        <f>SUM(C21:C23)</f>
        <v>378.45</v>
      </c>
    </row>
    <row r="43" spans="1:3" ht="16.5" thickTop="1" thickBot="1">
      <c r="A43" s="99" t="s">
        <v>996</v>
      </c>
      <c r="B43" s="100" t="s">
        <v>359</v>
      </c>
      <c r="C43" s="106">
        <f>C40+C41+C42</f>
        <v>2186.54</v>
      </c>
    </row>
    <row r="44" spans="1:3" ht="15.75" thickTop="1"/>
    <row r="45" spans="1:3">
      <c r="A45" s="270" t="s">
        <v>601</v>
      </c>
      <c r="B45" t="s">
        <v>602</v>
      </c>
    </row>
    <row r="46" spans="1:3">
      <c r="A46" s="297" t="str">
        <f ca="1">'Date initiale'!C9</f>
        <v>iunie 2023</v>
      </c>
    </row>
  </sheetData>
  <sheetProtection sheet="1" objects="1" scenarios="1"/>
  <mergeCells count="4">
    <mergeCell ref="A1:C1"/>
    <mergeCell ref="A3:C3"/>
    <mergeCell ref="A9:C9"/>
    <mergeCell ref="A8:C8"/>
  </mergeCells>
  <phoneticPr fontId="13" type="noConversion"/>
  <printOptions horizontalCentered="1"/>
  <pageMargins left="0.91"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F77"/>
  <sheetViews>
    <sheetView topLeftCell="A4" zoomScale="75" workbookViewId="0">
      <selection activeCell="E9" sqref="E9"/>
    </sheetView>
  </sheetViews>
  <sheetFormatPr defaultRowHeight="15"/>
  <cols>
    <col min="1" max="1" width="5.140625" customWidth="1"/>
    <col min="2" max="2" width="98.28515625" customWidth="1"/>
    <col min="3" max="3" width="15.7109375" customWidth="1"/>
    <col min="4" max="4" width="9.7109375" customWidth="1"/>
  </cols>
  <sheetData>
    <row r="1" spans="1:6" ht="15.75">
      <c r="A1" s="256" t="str">
        <f ca="1">'Date initiale'!C3</f>
        <v>Universitatea de Arhitectură și Urbanism "Ion Mincu" București</v>
      </c>
      <c r="B1" s="256"/>
      <c r="C1" s="256"/>
      <c r="D1" s="17"/>
    </row>
    <row r="2" spans="1:6" ht="15.75">
      <c r="A2" s="256" t="str">
        <f ca="1">'Date initiale'!B4&amp;" "&amp;'Date initiale'!C4</f>
        <v>Facultatea ARHITECTURA</v>
      </c>
      <c r="B2" s="256"/>
      <c r="C2" s="256"/>
      <c r="D2" s="17"/>
    </row>
    <row r="3" spans="1:6" ht="15.75">
      <c r="A3" s="256" t="str">
        <f ca="1">'Date initiale'!B5&amp;" "&amp;'Date initiale'!C5</f>
        <v>Departamentul SINTEZA PROIECTĂRII DE ARHITECTURĂ</v>
      </c>
      <c r="B3" s="256"/>
      <c r="C3" s="256"/>
      <c r="D3" s="17"/>
    </row>
    <row r="4" spans="1:6">
      <c r="A4" s="121" t="str">
        <f ca="1">'Date initiale'!C6&amp;", "&amp;'Date initiale'!C7</f>
        <v>MIHĂILĂ MARINA - EUGENIA, C25</v>
      </c>
      <c r="B4" s="121"/>
      <c r="C4" s="121"/>
    </row>
    <row r="5" spans="1:6">
      <c r="A5" s="121"/>
      <c r="B5" s="121"/>
      <c r="C5" s="121"/>
    </row>
    <row r="6" spans="1:6" ht="15.75">
      <c r="A6" s="676" t="s">
        <v>563</v>
      </c>
      <c r="B6" s="676"/>
      <c r="C6" s="676"/>
      <c r="D6" s="676"/>
    </row>
    <row r="7" spans="1:6" ht="57.75" customHeight="1">
      <c r="A7" s="678" t="str">
        <f ca="1">'Descriere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678"/>
      <c r="C7" s="678"/>
      <c r="D7" s="678"/>
    </row>
    <row r="8" spans="1:6" ht="16.5" thickBot="1">
      <c r="A8" s="53"/>
      <c r="B8" s="53"/>
      <c r="C8" s="53"/>
      <c r="D8" s="53"/>
    </row>
    <row r="9" spans="1:6" ht="30.75" thickBot="1">
      <c r="A9" s="151" t="s">
        <v>428</v>
      </c>
      <c r="B9" s="290" t="s">
        <v>611</v>
      </c>
      <c r="C9" s="290" t="s">
        <v>515</v>
      </c>
      <c r="D9" s="291" t="s">
        <v>600</v>
      </c>
      <c r="F9" s="262" t="s">
        <v>561</v>
      </c>
    </row>
    <row r="10" spans="1:6" ht="30">
      <c r="A10" s="157">
        <v>1</v>
      </c>
      <c r="B10" s="626" t="s">
        <v>758</v>
      </c>
      <c r="C10" s="572" t="s">
        <v>802</v>
      </c>
      <c r="D10" s="627">
        <v>10</v>
      </c>
      <c r="E10" s="41"/>
      <c r="F10" s="263" t="s">
        <v>627</v>
      </c>
    </row>
    <row r="11" spans="1:6" ht="15.75">
      <c r="A11" s="159">
        <f>A10+1</f>
        <v>2</v>
      </c>
      <c r="B11" s="375" t="s">
        <v>759</v>
      </c>
      <c r="C11" s="628" t="s">
        <v>760</v>
      </c>
      <c r="D11" s="569">
        <v>0</v>
      </c>
      <c r="E11" s="41"/>
      <c r="F11" s="263" t="s">
        <v>623</v>
      </c>
    </row>
    <row r="12" spans="1:6" ht="45">
      <c r="A12" s="159">
        <f t="shared" ref="A12:A31" si="0">A11+1</f>
        <v>3</v>
      </c>
      <c r="B12" s="375" t="s">
        <v>761</v>
      </c>
      <c r="C12" s="384" t="s">
        <v>440</v>
      </c>
      <c r="D12" s="629">
        <v>0</v>
      </c>
      <c r="E12" s="41"/>
      <c r="F12" s="263" t="s">
        <v>623</v>
      </c>
    </row>
    <row r="13" spans="1:6" ht="45">
      <c r="A13" s="159">
        <f t="shared" si="0"/>
        <v>4</v>
      </c>
      <c r="B13" s="613" t="s">
        <v>762</v>
      </c>
      <c r="C13" s="490" t="s">
        <v>763</v>
      </c>
      <c r="D13" s="630">
        <v>40</v>
      </c>
      <c r="E13" s="41"/>
      <c r="F13" s="263"/>
    </row>
    <row r="14" spans="1:6" ht="45">
      <c r="A14" s="159">
        <f t="shared" si="0"/>
        <v>5</v>
      </c>
      <c r="B14" s="375" t="s">
        <v>764</v>
      </c>
      <c r="C14" s="384" t="s">
        <v>959</v>
      </c>
      <c r="D14" s="630">
        <v>25</v>
      </c>
      <c r="E14" s="41"/>
      <c r="F14" s="263"/>
    </row>
    <row r="15" spans="1:6" ht="45">
      <c r="A15" s="159">
        <f t="shared" si="0"/>
        <v>6</v>
      </c>
      <c r="B15" s="375" t="s">
        <v>765</v>
      </c>
      <c r="C15" s="384" t="s">
        <v>766</v>
      </c>
      <c r="D15" s="516">
        <v>12</v>
      </c>
      <c r="E15" s="41"/>
      <c r="F15" s="263"/>
    </row>
    <row r="16" spans="1:6" ht="30">
      <c r="A16" s="159">
        <f t="shared" si="0"/>
        <v>7</v>
      </c>
      <c r="B16" s="375" t="s">
        <v>767</v>
      </c>
      <c r="C16" s="384" t="s">
        <v>468</v>
      </c>
      <c r="D16" s="630">
        <v>5</v>
      </c>
      <c r="E16" s="41"/>
      <c r="F16" s="263"/>
    </row>
    <row r="17" spans="1:6" ht="45">
      <c r="A17" s="159">
        <f t="shared" si="0"/>
        <v>8</v>
      </c>
      <c r="B17" s="631" t="s">
        <v>768</v>
      </c>
      <c r="C17" s="628" t="s">
        <v>760</v>
      </c>
      <c r="D17" s="630">
        <v>2</v>
      </c>
      <c r="E17" s="41"/>
      <c r="F17" s="263"/>
    </row>
    <row r="18" spans="1:6" ht="45">
      <c r="A18" s="159">
        <f t="shared" si="0"/>
        <v>9</v>
      </c>
      <c r="B18" s="375" t="s">
        <v>769</v>
      </c>
      <c r="C18" s="384" t="s">
        <v>445</v>
      </c>
      <c r="D18" s="630">
        <v>5</v>
      </c>
      <c r="E18" s="41"/>
      <c r="F18" s="263"/>
    </row>
    <row r="19" spans="1:6" ht="30">
      <c r="A19" s="159">
        <f t="shared" si="0"/>
        <v>10</v>
      </c>
      <c r="B19" s="375" t="s">
        <v>770</v>
      </c>
      <c r="C19" s="384">
        <v>2015</v>
      </c>
      <c r="D19" s="516">
        <v>5</v>
      </c>
      <c r="E19" s="41"/>
      <c r="F19" s="263"/>
    </row>
    <row r="20" spans="1:6" ht="30">
      <c r="A20" s="159">
        <f t="shared" si="0"/>
        <v>11</v>
      </c>
      <c r="B20" s="375" t="s">
        <v>771</v>
      </c>
      <c r="C20" s="384" t="s">
        <v>469</v>
      </c>
      <c r="D20" s="630">
        <v>5</v>
      </c>
      <c r="E20" s="41"/>
      <c r="F20" s="263"/>
    </row>
    <row r="21" spans="1:6" ht="30">
      <c r="A21" s="159">
        <f t="shared" si="0"/>
        <v>12</v>
      </c>
      <c r="B21" s="375" t="s">
        <v>772</v>
      </c>
      <c r="C21" s="384" t="s">
        <v>470</v>
      </c>
      <c r="D21" s="630">
        <v>5</v>
      </c>
      <c r="E21" s="41"/>
      <c r="F21" s="263"/>
    </row>
    <row r="22" spans="1:6" ht="15.75">
      <c r="A22" s="159">
        <f t="shared" si="0"/>
        <v>13</v>
      </c>
      <c r="B22" s="375" t="s">
        <v>773</v>
      </c>
      <c r="C22" s="632" t="s">
        <v>774</v>
      </c>
      <c r="D22" s="630">
        <v>5</v>
      </c>
      <c r="E22" s="41"/>
      <c r="F22" s="263"/>
    </row>
    <row r="23" spans="1:6" ht="15.75">
      <c r="A23" s="159">
        <f t="shared" si="0"/>
        <v>14</v>
      </c>
      <c r="B23" s="375" t="s">
        <v>775</v>
      </c>
      <c r="C23" s="384">
        <v>2015</v>
      </c>
      <c r="D23" s="516">
        <v>5</v>
      </c>
      <c r="E23" s="41"/>
      <c r="F23" s="263"/>
    </row>
    <row r="24" spans="1:6" ht="15.75">
      <c r="A24" s="159">
        <f t="shared" si="0"/>
        <v>15</v>
      </c>
      <c r="B24" s="375" t="s">
        <v>776</v>
      </c>
      <c r="C24" s="384">
        <v>2013</v>
      </c>
      <c r="D24" s="630">
        <v>5</v>
      </c>
      <c r="E24" s="41"/>
      <c r="F24" s="263"/>
    </row>
    <row r="25" spans="1:6" ht="15.75">
      <c r="A25" s="159">
        <f t="shared" si="0"/>
        <v>16</v>
      </c>
      <c r="B25" s="613" t="s">
        <v>777</v>
      </c>
      <c r="C25" s="389">
        <v>2013</v>
      </c>
      <c r="D25" s="630">
        <v>5</v>
      </c>
      <c r="E25" s="41"/>
      <c r="F25" s="263">
        <v>20</v>
      </c>
    </row>
    <row r="26" spans="1:6" ht="60">
      <c r="A26" s="159">
        <f t="shared" si="0"/>
        <v>17</v>
      </c>
      <c r="B26" s="375" t="s">
        <v>778</v>
      </c>
      <c r="C26" s="633" t="s">
        <v>986</v>
      </c>
      <c r="D26" s="630">
        <v>10</v>
      </c>
      <c r="E26" s="41"/>
    </row>
    <row r="27" spans="1:6" ht="60">
      <c r="A27" s="159">
        <f t="shared" si="0"/>
        <v>18</v>
      </c>
      <c r="B27" s="23" t="s">
        <v>779</v>
      </c>
      <c r="C27" s="386" t="s">
        <v>751</v>
      </c>
      <c r="D27" s="516">
        <v>10</v>
      </c>
      <c r="E27" s="41"/>
    </row>
    <row r="28" spans="1:6" ht="30">
      <c r="A28" s="159">
        <f t="shared" si="0"/>
        <v>19</v>
      </c>
      <c r="B28" s="23" t="s">
        <v>780</v>
      </c>
      <c r="C28" s="386" t="s">
        <v>781</v>
      </c>
      <c r="D28" s="569">
        <v>0</v>
      </c>
      <c r="E28" s="41"/>
    </row>
    <row r="29" spans="1:6" ht="30">
      <c r="A29" s="159">
        <f t="shared" si="0"/>
        <v>20</v>
      </c>
      <c r="B29" s="375" t="s">
        <v>220</v>
      </c>
      <c r="C29" s="496" t="s">
        <v>782</v>
      </c>
      <c r="D29" s="630">
        <v>6</v>
      </c>
      <c r="E29" s="41"/>
    </row>
    <row r="30" spans="1:6" ht="15.75">
      <c r="A30" s="159">
        <f t="shared" si="0"/>
        <v>21</v>
      </c>
      <c r="B30" s="375" t="s">
        <v>219</v>
      </c>
      <c r="C30" s="496" t="s">
        <v>783</v>
      </c>
      <c r="D30" s="630">
        <v>10</v>
      </c>
      <c r="E30" s="41"/>
    </row>
    <row r="31" spans="1:6" ht="30.75" thickBot="1">
      <c r="A31" s="159">
        <f t="shared" si="0"/>
        <v>22</v>
      </c>
      <c r="B31" s="651" t="s">
        <v>221</v>
      </c>
      <c r="C31" s="496" t="s">
        <v>784</v>
      </c>
      <c r="D31" s="630">
        <v>10</v>
      </c>
      <c r="E31" s="41"/>
    </row>
    <row r="32" spans="1:6" ht="16.5" thickBot="1">
      <c r="A32" s="332"/>
      <c r="B32" s="281"/>
      <c r="C32" s="123" t="str">
        <f>"Total "&amp;LEFT(A7,3)</f>
        <v>Total I21</v>
      </c>
      <c r="D32" s="295">
        <f>SUM(D10:D31)</f>
        <v>180</v>
      </c>
      <c r="E32" s="41"/>
    </row>
    <row r="33" spans="1:5" ht="15.75">
      <c r="A33" s="41"/>
      <c r="B33" s="42"/>
      <c r="C33" s="41"/>
      <c r="D33" s="41"/>
      <c r="E33" s="41"/>
    </row>
    <row r="34" spans="1:5" ht="15.75">
      <c r="A34" s="41"/>
      <c r="B34" s="42"/>
      <c r="C34" s="41"/>
      <c r="D34" s="41"/>
      <c r="E34" s="41"/>
    </row>
    <row r="35" spans="1:5" ht="15.75">
      <c r="A35" s="41"/>
      <c r="B35" s="42"/>
      <c r="C35" s="41"/>
      <c r="D35" s="41"/>
      <c r="E35" s="41"/>
    </row>
    <row r="36" spans="1:5" ht="15.75">
      <c r="A36" s="41"/>
      <c r="B36" s="42"/>
      <c r="C36" s="41"/>
      <c r="D36" s="41"/>
      <c r="E36" s="41"/>
    </row>
    <row r="37" spans="1:5" ht="15.75">
      <c r="A37" s="41"/>
      <c r="B37" s="42"/>
      <c r="C37" s="41"/>
      <c r="D37" s="41"/>
      <c r="E37" s="41"/>
    </row>
    <row r="38" spans="1:5" ht="15.75">
      <c r="A38" s="41"/>
      <c r="B38" s="42"/>
      <c r="C38" s="41"/>
      <c r="D38" s="41"/>
      <c r="E38" s="41"/>
    </row>
    <row r="39" spans="1:5" ht="15.75">
      <c r="A39" s="41"/>
      <c r="B39" s="43"/>
      <c r="C39" s="41"/>
      <c r="D39" s="41"/>
      <c r="E39" s="41"/>
    </row>
    <row r="40" spans="1:5" ht="15.75">
      <c r="A40" s="41"/>
      <c r="B40" s="42"/>
      <c r="C40" s="41"/>
      <c r="D40" s="41"/>
      <c r="E40" s="41"/>
    </row>
    <row r="41" spans="1:5" ht="15.75">
      <c r="A41" s="41"/>
      <c r="B41" s="42"/>
      <c r="C41" s="41"/>
      <c r="D41" s="41"/>
      <c r="E41" s="41"/>
    </row>
    <row r="42" spans="1:5" ht="15.75">
      <c r="A42" s="41"/>
      <c r="B42" s="44"/>
      <c r="C42" s="41"/>
      <c r="D42" s="41"/>
      <c r="E42" s="41"/>
    </row>
    <row r="43" spans="1:5" ht="15.75">
      <c r="A43" s="41"/>
      <c r="B43" s="31"/>
      <c r="C43" s="41"/>
      <c r="D43" s="41"/>
      <c r="E43" s="41"/>
    </row>
    <row r="44" spans="1:5" ht="15.75">
      <c r="A44" s="41"/>
      <c r="B44" s="31"/>
      <c r="C44" s="41"/>
      <c r="D44" s="41"/>
      <c r="E44" s="41"/>
    </row>
    <row r="45" spans="1:5" ht="15.75">
      <c r="A45" s="41"/>
      <c r="B45" s="41"/>
      <c r="C45" s="41"/>
      <c r="D45" s="41"/>
      <c r="E45" s="41"/>
    </row>
    <row r="46" spans="1:5" ht="15.75">
      <c r="A46" s="41"/>
      <c r="B46" s="41"/>
      <c r="C46" s="41"/>
      <c r="D46" s="41"/>
      <c r="E46" s="41"/>
    </row>
    <row r="47" spans="1:5" ht="15.75">
      <c r="A47" s="41"/>
      <c r="B47" s="41"/>
      <c r="C47" s="41"/>
      <c r="D47" s="41"/>
      <c r="E47" s="41"/>
    </row>
    <row r="48" spans="1:5" ht="15.75">
      <c r="A48" s="41"/>
      <c r="B48" s="41"/>
      <c r="C48" s="41"/>
      <c r="D48" s="41"/>
      <c r="E48" s="41"/>
    </row>
    <row r="49" spans="1:5" ht="15.75">
      <c r="A49" s="41"/>
      <c r="B49" s="41"/>
      <c r="C49" s="41"/>
      <c r="D49" s="41"/>
      <c r="E49" s="41"/>
    </row>
    <row r="50" spans="1:5" ht="15.75">
      <c r="A50" s="41"/>
      <c r="B50" s="41"/>
      <c r="C50" s="41"/>
      <c r="D50" s="41"/>
      <c r="E50" s="41"/>
    </row>
    <row r="51" spans="1:5" ht="15.75">
      <c r="A51" s="41"/>
      <c r="B51" s="41"/>
      <c r="C51" s="41"/>
      <c r="D51" s="41"/>
      <c r="E51" s="41"/>
    </row>
    <row r="52" spans="1:5" ht="15.75">
      <c r="A52" s="41"/>
      <c r="B52" s="41"/>
      <c r="C52" s="41"/>
      <c r="D52" s="41"/>
      <c r="E52" s="41"/>
    </row>
    <row r="53" spans="1:5" ht="15.75">
      <c r="A53" s="41"/>
      <c r="B53" s="41"/>
      <c r="C53" s="41"/>
      <c r="D53" s="41"/>
      <c r="E53" s="41"/>
    </row>
    <row r="54" spans="1:5" ht="15.75">
      <c r="A54" s="41"/>
      <c r="B54" s="41"/>
      <c r="C54" s="41"/>
      <c r="D54" s="41"/>
      <c r="E54" s="41"/>
    </row>
    <row r="55" spans="1:5" ht="15.75">
      <c r="A55" s="41"/>
      <c r="B55" s="41"/>
      <c r="C55" s="41"/>
      <c r="D55" s="41"/>
      <c r="E55" s="41"/>
    </row>
    <row r="56" spans="1:5" ht="15.75">
      <c r="A56" s="41"/>
      <c r="B56" s="41"/>
      <c r="C56" s="41"/>
      <c r="D56" s="41"/>
      <c r="E56" s="41"/>
    </row>
    <row r="57" spans="1:5" ht="15.75">
      <c r="A57" s="41"/>
      <c r="B57" s="41"/>
      <c r="C57" s="41"/>
      <c r="D57" s="41"/>
      <c r="E57" s="41"/>
    </row>
    <row r="58" spans="1:5" ht="15.75">
      <c r="A58" s="41"/>
      <c r="B58" s="41"/>
      <c r="C58" s="41"/>
      <c r="D58" s="41"/>
      <c r="E58" s="41"/>
    </row>
    <row r="59" spans="1:5" ht="15.75">
      <c r="A59" s="41"/>
      <c r="B59" s="41"/>
      <c r="C59" s="41"/>
      <c r="D59" s="41"/>
      <c r="E59" s="41"/>
    </row>
    <row r="60" spans="1:5" ht="15.75">
      <c r="A60" s="41"/>
      <c r="B60" s="41"/>
      <c r="C60" s="41"/>
      <c r="D60" s="41"/>
      <c r="E60" s="41"/>
    </row>
    <row r="61" spans="1:5" ht="15.75">
      <c r="A61" s="41"/>
      <c r="B61" s="41"/>
      <c r="C61" s="41"/>
      <c r="D61" s="41"/>
      <c r="E61" s="41"/>
    </row>
    <row r="62" spans="1:5" ht="15.75">
      <c r="A62" s="41"/>
      <c r="B62" s="41"/>
      <c r="C62" s="41"/>
      <c r="D62" s="41"/>
      <c r="E62" s="41"/>
    </row>
    <row r="63" spans="1:5" ht="15.75">
      <c r="A63" s="41"/>
      <c r="B63" s="41"/>
      <c r="C63" s="41"/>
      <c r="D63" s="41"/>
      <c r="E63" s="41"/>
    </row>
    <row r="64" spans="1:5" ht="15.75">
      <c r="A64" s="41"/>
      <c r="B64" s="41"/>
      <c r="C64" s="41"/>
      <c r="D64" s="41"/>
      <c r="E64" s="41"/>
    </row>
    <row r="65" spans="1:5" ht="15.75">
      <c r="A65" s="41"/>
      <c r="B65" s="41"/>
      <c r="C65" s="41"/>
      <c r="D65" s="41"/>
      <c r="E65" s="41"/>
    </row>
    <row r="66" spans="1:5" ht="15.75">
      <c r="A66" s="41"/>
      <c r="B66" s="41"/>
      <c r="C66" s="41"/>
      <c r="D66" s="41"/>
      <c r="E66" s="41"/>
    </row>
    <row r="67" spans="1:5" ht="15.75">
      <c r="A67" s="41"/>
      <c r="B67" s="41"/>
      <c r="C67" s="41"/>
      <c r="D67" s="41"/>
      <c r="E67" s="41"/>
    </row>
    <row r="68" spans="1:5" ht="15.75">
      <c r="A68" s="41"/>
      <c r="B68" s="41"/>
      <c r="C68" s="41"/>
      <c r="D68" s="41"/>
      <c r="E68" s="41"/>
    </row>
    <row r="69" spans="1:5" ht="15.75">
      <c r="A69" s="41"/>
      <c r="B69" s="41"/>
      <c r="C69" s="41"/>
      <c r="D69" s="41"/>
      <c r="E69" s="41"/>
    </row>
    <row r="70" spans="1:5" ht="15.75">
      <c r="A70" s="41"/>
      <c r="B70" s="41"/>
      <c r="C70" s="41"/>
      <c r="D70" s="41"/>
      <c r="E70" s="41"/>
    </row>
    <row r="71" spans="1:5" ht="15.75">
      <c r="A71" s="41"/>
      <c r="B71" s="41"/>
      <c r="C71" s="41"/>
      <c r="D71" s="41"/>
      <c r="E71" s="41"/>
    </row>
    <row r="72" spans="1:5" ht="15.75">
      <c r="A72" s="41"/>
      <c r="B72" s="41"/>
      <c r="C72" s="41"/>
      <c r="D72" s="41"/>
      <c r="E72" s="41"/>
    </row>
    <row r="73" spans="1:5" ht="15.75">
      <c r="A73" s="41"/>
      <c r="B73" s="41"/>
      <c r="C73" s="41"/>
      <c r="D73" s="41"/>
      <c r="E73" s="41"/>
    </row>
    <row r="74" spans="1:5" ht="15.75">
      <c r="A74" s="41"/>
      <c r="B74" s="41"/>
      <c r="C74" s="41"/>
      <c r="D74" s="41"/>
      <c r="E74" s="41"/>
    </row>
    <row r="75" spans="1:5" ht="15.75">
      <c r="A75" s="41"/>
      <c r="B75" s="41"/>
      <c r="C75" s="41"/>
      <c r="D75" s="41"/>
      <c r="E75" s="41"/>
    </row>
    <row r="76" spans="1:5" ht="15.75">
      <c r="A76" s="41"/>
      <c r="B76" s="41"/>
      <c r="C76" s="41"/>
      <c r="D76" s="41"/>
      <c r="E76" s="41"/>
    </row>
    <row r="77" spans="1:5" ht="15.75">
      <c r="A77" s="41"/>
      <c r="B77" s="41"/>
      <c r="C77" s="41"/>
      <c r="D77" s="41"/>
      <c r="E77" s="4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F33"/>
  <sheetViews>
    <sheetView zoomScale="75" workbookViewId="0">
      <selection activeCell="E9" sqref="E9"/>
    </sheetView>
  </sheetViews>
  <sheetFormatPr defaultRowHeight="15"/>
  <cols>
    <col min="1" max="1" width="5.140625" customWidth="1"/>
    <col min="2" max="2" width="98.28515625" customWidth="1"/>
    <col min="3" max="3" width="15.7109375" customWidth="1"/>
    <col min="4" max="4" width="9.7109375" customWidth="1"/>
  </cols>
  <sheetData>
    <row r="1" spans="1:6" ht="15.75">
      <c r="A1" s="256" t="str">
        <f ca="1">'Date initiale'!C3</f>
        <v>Universitatea de Arhitectură și Urbanism "Ion Mincu" București</v>
      </c>
      <c r="B1" s="256"/>
      <c r="C1" s="256"/>
      <c r="D1" s="37"/>
    </row>
    <row r="2" spans="1:6" ht="15.75">
      <c r="A2" s="256" t="str">
        <f ca="1">'Date initiale'!B4&amp;" "&amp;'Date initiale'!C4</f>
        <v>Facultatea ARHITECTURA</v>
      </c>
      <c r="B2" s="256"/>
      <c r="C2" s="256"/>
      <c r="D2" s="17"/>
    </row>
    <row r="3" spans="1:6" ht="15.75">
      <c r="A3" s="256" t="str">
        <f ca="1">'Date initiale'!B5&amp;" "&amp;'Date initiale'!C5</f>
        <v>Departamentul SINTEZA PROIECTĂRII DE ARHITECTURĂ</v>
      </c>
      <c r="B3" s="256"/>
      <c r="C3" s="256"/>
      <c r="D3" s="17"/>
    </row>
    <row r="4" spans="1:6">
      <c r="A4" s="121" t="str">
        <f ca="1">'Date initiale'!C6&amp;", "&amp;'Date initiale'!C7</f>
        <v>MIHĂILĂ MARINA - EUGENIA, C25</v>
      </c>
      <c r="B4" s="121"/>
      <c r="C4" s="121"/>
    </row>
    <row r="5" spans="1:6">
      <c r="A5" s="121"/>
      <c r="B5" s="121"/>
      <c r="C5" s="121"/>
    </row>
    <row r="6" spans="1:6" ht="15.75">
      <c r="A6" s="674" t="s">
        <v>563</v>
      </c>
      <c r="B6" s="674"/>
      <c r="C6" s="674"/>
      <c r="D6" s="674"/>
    </row>
    <row r="7" spans="1:6" ht="45" customHeight="1">
      <c r="A7" s="678" t="str">
        <f ca="1">'Descriere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678"/>
      <c r="C7" s="678"/>
      <c r="D7" s="678"/>
    </row>
    <row r="8" spans="1:6" ht="15.75" customHeight="1" thickBot="1">
      <c r="A8" s="53"/>
      <c r="B8" s="53"/>
      <c r="C8" s="53"/>
      <c r="D8" s="53"/>
    </row>
    <row r="9" spans="1:6" ht="30.75" thickBot="1">
      <c r="A9" s="151" t="s">
        <v>428</v>
      </c>
      <c r="B9" s="152" t="s">
        <v>612</v>
      </c>
      <c r="C9" s="152" t="s">
        <v>515</v>
      </c>
      <c r="D9" s="280" t="s">
        <v>600</v>
      </c>
      <c r="F9" s="262" t="s">
        <v>561</v>
      </c>
    </row>
    <row r="10" spans="1:6" ht="30">
      <c r="A10" s="157">
        <v>1</v>
      </c>
      <c r="B10" s="626" t="s">
        <v>801</v>
      </c>
      <c r="C10" s="634" t="s">
        <v>800</v>
      </c>
      <c r="D10" s="638">
        <v>0</v>
      </c>
      <c r="F10" s="263" t="s">
        <v>623</v>
      </c>
    </row>
    <row r="11" spans="1:6">
      <c r="A11" s="159">
        <f>A10+1</f>
        <v>2</v>
      </c>
      <c r="B11" s="599" t="s">
        <v>785</v>
      </c>
      <c r="C11" s="384">
        <v>2019</v>
      </c>
      <c r="D11" s="635">
        <v>0.71</v>
      </c>
      <c r="F11" s="263" t="s">
        <v>625</v>
      </c>
    </row>
    <row r="12" spans="1:6">
      <c r="A12" s="159">
        <f t="shared" ref="A12:A32" si="0">A11+1</f>
        <v>3</v>
      </c>
      <c r="B12" s="600" t="s">
        <v>786</v>
      </c>
      <c r="C12" s="384">
        <v>2018</v>
      </c>
      <c r="D12" s="635">
        <v>0.71</v>
      </c>
      <c r="F12" s="263" t="s">
        <v>626</v>
      </c>
    </row>
    <row r="13" spans="1:6">
      <c r="A13" s="159">
        <f t="shared" si="0"/>
        <v>4</v>
      </c>
      <c r="B13" s="600" t="s">
        <v>787</v>
      </c>
      <c r="C13" s="384">
        <v>2018</v>
      </c>
      <c r="D13" s="635">
        <v>0.71</v>
      </c>
    </row>
    <row r="14" spans="1:6">
      <c r="A14" s="159">
        <f t="shared" si="0"/>
        <v>5</v>
      </c>
      <c r="B14" s="600" t="s">
        <v>788</v>
      </c>
      <c r="C14" s="384">
        <v>2018</v>
      </c>
      <c r="D14" s="635">
        <v>0.71</v>
      </c>
    </row>
    <row r="15" spans="1:6">
      <c r="A15" s="159">
        <f t="shared" si="0"/>
        <v>6</v>
      </c>
      <c r="B15" s="599" t="s">
        <v>789</v>
      </c>
      <c r="C15" s="384">
        <v>2017</v>
      </c>
      <c r="D15" s="635">
        <v>0.71</v>
      </c>
    </row>
    <row r="16" spans="1:6" ht="30">
      <c r="A16" s="159">
        <f t="shared" si="0"/>
        <v>7</v>
      </c>
      <c r="B16" s="375" t="s">
        <v>790</v>
      </c>
      <c r="C16" s="549">
        <v>2017</v>
      </c>
      <c r="D16" s="636">
        <v>2.5</v>
      </c>
    </row>
    <row r="17" spans="1:4" ht="60">
      <c r="A17" s="159">
        <f t="shared" si="0"/>
        <v>8</v>
      </c>
      <c r="B17" s="377" t="s">
        <v>791</v>
      </c>
      <c r="C17" s="475">
        <v>2016</v>
      </c>
      <c r="D17" s="636">
        <v>3.33</v>
      </c>
    </row>
    <row r="18" spans="1:4" ht="60">
      <c r="A18" s="159">
        <f t="shared" si="0"/>
        <v>9</v>
      </c>
      <c r="B18" s="377" t="s">
        <v>792</v>
      </c>
      <c r="C18" s="475" t="s">
        <v>445</v>
      </c>
      <c r="D18" s="636">
        <v>5</v>
      </c>
    </row>
    <row r="19" spans="1:4" ht="45">
      <c r="A19" s="159">
        <f t="shared" si="0"/>
        <v>10</v>
      </c>
      <c r="B19" s="375" t="s">
        <v>793</v>
      </c>
      <c r="C19" s="200">
        <v>2015</v>
      </c>
      <c r="D19" s="636">
        <v>5</v>
      </c>
    </row>
    <row r="20" spans="1:4" ht="45">
      <c r="A20" s="159">
        <f t="shared" si="0"/>
        <v>11</v>
      </c>
      <c r="B20" s="637" t="s">
        <v>794</v>
      </c>
      <c r="C20" s="200" t="s">
        <v>469</v>
      </c>
      <c r="D20" s="636">
        <v>5</v>
      </c>
    </row>
    <row r="21" spans="1:4" ht="60">
      <c r="A21" s="159">
        <f t="shared" si="0"/>
        <v>12</v>
      </c>
      <c r="B21" s="375" t="s">
        <v>884</v>
      </c>
      <c r="C21" s="200">
        <v>2015</v>
      </c>
      <c r="D21" s="636">
        <v>5</v>
      </c>
    </row>
    <row r="22" spans="1:4" ht="90">
      <c r="A22" s="159">
        <f t="shared" si="0"/>
        <v>13</v>
      </c>
      <c r="B22" s="631" t="s">
        <v>795</v>
      </c>
      <c r="C22" s="548">
        <v>2014</v>
      </c>
      <c r="D22" s="636">
        <v>10</v>
      </c>
    </row>
    <row r="23" spans="1:4" ht="45">
      <c r="A23" s="159">
        <f t="shared" si="0"/>
        <v>14</v>
      </c>
      <c r="B23" s="618" t="s">
        <v>890</v>
      </c>
      <c r="C23" s="200">
        <v>2014</v>
      </c>
      <c r="D23" s="636">
        <v>5</v>
      </c>
    </row>
    <row r="24" spans="1:4" ht="45">
      <c r="A24" s="159">
        <f t="shared" si="0"/>
        <v>15</v>
      </c>
      <c r="B24" s="618" t="s">
        <v>888</v>
      </c>
      <c r="C24" s="200">
        <v>2014</v>
      </c>
      <c r="D24" s="636">
        <v>5</v>
      </c>
    </row>
    <row r="25" spans="1:4" ht="45">
      <c r="A25" s="159">
        <f t="shared" si="0"/>
        <v>16</v>
      </c>
      <c r="B25" s="618" t="s">
        <v>886</v>
      </c>
      <c r="C25" s="200">
        <v>2014</v>
      </c>
      <c r="D25" s="636">
        <v>5</v>
      </c>
    </row>
    <row r="26" spans="1:4" ht="45">
      <c r="A26" s="159">
        <f t="shared" si="0"/>
        <v>17</v>
      </c>
      <c r="B26" s="618" t="s">
        <v>890</v>
      </c>
      <c r="C26" s="200">
        <v>2014</v>
      </c>
      <c r="D26" s="636">
        <v>5</v>
      </c>
    </row>
    <row r="27" spans="1:4" ht="45">
      <c r="A27" s="159">
        <f t="shared" si="0"/>
        <v>18</v>
      </c>
      <c r="B27" s="618" t="s">
        <v>894</v>
      </c>
      <c r="C27" s="200">
        <v>2013</v>
      </c>
      <c r="D27" s="636">
        <v>5</v>
      </c>
    </row>
    <row r="28" spans="1:4" ht="45">
      <c r="A28" s="159">
        <f t="shared" si="0"/>
        <v>19</v>
      </c>
      <c r="B28" s="618" t="s">
        <v>892</v>
      </c>
      <c r="C28" s="200">
        <v>2013</v>
      </c>
      <c r="D28" s="636">
        <v>5</v>
      </c>
    </row>
    <row r="29" spans="1:4" ht="30">
      <c r="A29" s="159">
        <f t="shared" si="0"/>
        <v>20</v>
      </c>
      <c r="B29" s="631" t="s">
        <v>796</v>
      </c>
      <c r="C29" s="548">
        <v>2012</v>
      </c>
      <c r="D29" s="636">
        <v>5</v>
      </c>
    </row>
    <row r="30" spans="1:4" ht="45">
      <c r="A30" s="159">
        <f t="shared" si="0"/>
        <v>21</v>
      </c>
      <c r="B30" s="637" t="s">
        <v>797</v>
      </c>
      <c r="C30" s="475" t="s">
        <v>470</v>
      </c>
      <c r="D30" s="636">
        <v>2.5</v>
      </c>
    </row>
    <row r="31" spans="1:4" ht="45">
      <c r="A31" s="159">
        <f t="shared" si="0"/>
        <v>22</v>
      </c>
      <c r="B31" s="375" t="s">
        <v>798</v>
      </c>
      <c r="C31" s="200" t="s">
        <v>470</v>
      </c>
      <c r="D31" s="636">
        <v>10</v>
      </c>
    </row>
    <row r="32" spans="1:4" ht="15.75" thickBot="1">
      <c r="A32" s="293">
        <f t="shared" si="0"/>
        <v>23</v>
      </c>
      <c r="B32" s="641" t="s">
        <v>799</v>
      </c>
      <c r="C32" s="642" t="s">
        <v>471</v>
      </c>
      <c r="D32" s="643">
        <v>0</v>
      </c>
    </row>
    <row r="33" spans="1:4" ht="15.75" thickBot="1">
      <c r="A33" s="639"/>
      <c r="B33" s="121"/>
      <c r="C33" s="434" t="str">
        <f>"Total "&amp;LEFT(A7,3)</f>
        <v>Total I22</v>
      </c>
      <c r="D33" s="640">
        <f>SUM(D10:D32)</f>
        <v>86.88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H20"/>
  <sheetViews>
    <sheetView zoomScale="75" workbookViewId="0">
      <selection activeCell="G9" sqref="G9"/>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8">
      <c r="A1" s="258" t="str">
        <f ca="1">'Date initiale'!C3</f>
        <v>Universitatea de Arhitectură și Urbanism "Ion Mincu" București</v>
      </c>
      <c r="B1" s="258"/>
      <c r="C1" s="258"/>
      <c r="D1" s="258"/>
      <c r="E1" s="258"/>
    </row>
    <row r="2" spans="1:8">
      <c r="A2" s="258" t="str">
        <f ca="1">'Date initiale'!B4&amp;" "&amp;'Date initiale'!C4</f>
        <v>Facultatea ARHITECTURA</v>
      </c>
      <c r="B2" s="258"/>
      <c r="C2" s="258"/>
      <c r="D2" s="258"/>
      <c r="E2" s="258"/>
    </row>
    <row r="3" spans="1:8">
      <c r="A3" s="258" t="str">
        <f ca="1">'Date initiale'!B5&amp;" "&amp;'Date initiale'!C5</f>
        <v>Departamentul SINTEZA PROIECTĂRII DE ARHITECTURĂ</v>
      </c>
      <c r="B3" s="258"/>
      <c r="C3" s="258"/>
      <c r="D3" s="258"/>
      <c r="E3" s="258"/>
    </row>
    <row r="4" spans="1:8">
      <c r="A4" s="121" t="str">
        <f ca="1">'Date initiale'!C6&amp;", "&amp;'Date initiale'!C7</f>
        <v>MIHĂILĂ MARINA - EUGENIA, C25</v>
      </c>
      <c r="B4" s="121"/>
      <c r="C4" s="121"/>
      <c r="D4" s="121"/>
      <c r="E4" s="121"/>
    </row>
    <row r="5" spans="1:8">
      <c r="A5" s="121"/>
      <c r="B5" s="121"/>
      <c r="C5" s="121"/>
      <c r="D5" s="121"/>
      <c r="E5" s="121"/>
    </row>
    <row r="6" spans="1:8" ht="15.75">
      <c r="A6" s="272" t="s">
        <v>563</v>
      </c>
    </row>
    <row r="7" spans="1:8" ht="15.75">
      <c r="A7" s="678" t="str">
        <f ca="1">'Descriere indicatori'!A30&amp;". "&amp;'Descriere indicatori'!B30</f>
        <v xml:space="preserve">I23. Îndrumare de doctorat sau în co-tutelă la nivel internaţional/naţional </v>
      </c>
      <c r="B7" s="678"/>
      <c r="C7" s="678"/>
      <c r="D7" s="678"/>
      <c r="E7" s="678"/>
      <c r="F7" s="678"/>
    </row>
    <row r="8" spans="1:8" ht="15.75" thickBot="1"/>
    <row r="9" spans="1:8" ht="30.75" thickBot="1">
      <c r="A9" s="151" t="s">
        <v>428</v>
      </c>
      <c r="B9" s="152" t="s">
        <v>606</v>
      </c>
      <c r="C9" s="152" t="s">
        <v>608</v>
      </c>
      <c r="D9" s="152" t="s">
        <v>607</v>
      </c>
      <c r="E9" s="152" t="s">
        <v>515</v>
      </c>
      <c r="F9" s="280" t="s">
        <v>600</v>
      </c>
      <c r="H9" s="262" t="s">
        <v>561</v>
      </c>
    </row>
    <row r="10" spans="1:8">
      <c r="A10" s="157">
        <v>1</v>
      </c>
      <c r="B10" s="292"/>
      <c r="C10" s="292"/>
      <c r="D10" s="292"/>
      <c r="E10" s="158"/>
      <c r="F10" s="328"/>
      <c r="H10" s="263" t="s">
        <v>623</v>
      </c>
    </row>
    <row r="11" spans="1:8">
      <c r="A11" s="159">
        <f>A10+1</f>
        <v>2</v>
      </c>
      <c r="B11" s="285"/>
      <c r="C11" s="285"/>
      <c r="D11" s="285"/>
      <c r="E11" s="36"/>
      <c r="F11" s="329"/>
      <c r="H11" s="263" t="s">
        <v>625</v>
      </c>
    </row>
    <row r="12" spans="1:8">
      <c r="A12" s="159">
        <f t="shared" ref="A12:A19" si="0">A11+1</f>
        <v>3</v>
      </c>
      <c r="B12" s="285"/>
      <c r="C12" s="285"/>
      <c r="D12" s="285"/>
      <c r="E12" s="36"/>
      <c r="F12" s="329"/>
    </row>
    <row r="13" spans="1:8">
      <c r="A13" s="159">
        <f t="shared" si="0"/>
        <v>4</v>
      </c>
      <c r="B13" s="285"/>
      <c r="C13" s="285"/>
      <c r="D13" s="285"/>
      <c r="E13" s="36"/>
      <c r="F13" s="329"/>
    </row>
    <row r="14" spans="1:8">
      <c r="A14" s="159">
        <f t="shared" si="0"/>
        <v>5</v>
      </c>
      <c r="B14" s="285"/>
      <c r="C14" s="285"/>
      <c r="D14" s="285"/>
      <c r="E14" s="36"/>
      <c r="F14" s="329"/>
    </row>
    <row r="15" spans="1:8">
      <c r="A15" s="159">
        <f t="shared" si="0"/>
        <v>6</v>
      </c>
      <c r="B15" s="285"/>
      <c r="C15" s="285"/>
      <c r="D15" s="285"/>
      <c r="E15" s="36"/>
      <c r="F15" s="329"/>
    </row>
    <row r="16" spans="1:8">
      <c r="A16" s="159">
        <f t="shared" si="0"/>
        <v>7</v>
      </c>
      <c r="B16" s="285"/>
      <c r="C16" s="285"/>
      <c r="D16" s="285"/>
      <c r="E16" s="36"/>
      <c r="F16" s="329"/>
    </row>
    <row r="17" spans="1:6">
      <c r="A17" s="159">
        <f t="shared" si="0"/>
        <v>8</v>
      </c>
      <c r="B17" s="285"/>
      <c r="C17" s="285"/>
      <c r="D17" s="285"/>
      <c r="E17" s="36"/>
      <c r="F17" s="329"/>
    </row>
    <row r="18" spans="1:6">
      <c r="A18" s="159">
        <f t="shared" si="0"/>
        <v>9</v>
      </c>
      <c r="B18" s="285"/>
      <c r="C18" s="285"/>
      <c r="D18" s="285"/>
      <c r="E18" s="36"/>
      <c r="F18" s="329"/>
    </row>
    <row r="19" spans="1:6" ht="15.75" thickBot="1">
      <c r="A19" s="293">
        <f t="shared" si="0"/>
        <v>10</v>
      </c>
      <c r="B19" s="294"/>
      <c r="C19" s="294"/>
      <c r="D19" s="294"/>
      <c r="E19" s="148"/>
      <c r="F19" s="330"/>
    </row>
    <row r="20" spans="1:6" ht="15.75" thickBot="1">
      <c r="A20" s="331"/>
      <c r="B20" s="121"/>
      <c r="C20" s="121"/>
      <c r="D20" s="121"/>
      <c r="E20" s="123" t="str">
        <f>"Total "&amp;LEFT(A7,3)</f>
        <v>Total I23</v>
      </c>
      <c r="F20" s="296">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559</v>
      </c>
      <c r="AA1" s="298" t="s">
        <v>609</v>
      </c>
      <c r="AB1" t="s">
        <v>610</v>
      </c>
    </row>
    <row r="2" spans="1:28">
      <c r="A2" t="s">
        <v>560</v>
      </c>
    </row>
    <row r="6" spans="1:28">
      <c r="A6" t="s">
        <v>595</v>
      </c>
    </row>
    <row r="7" spans="1:28">
      <c r="A7" t="s">
        <v>596</v>
      </c>
    </row>
    <row r="8" spans="1:28">
      <c r="A8" t="s">
        <v>597</v>
      </c>
    </row>
    <row r="9" spans="1:28">
      <c r="A9" t="s">
        <v>598</v>
      </c>
    </row>
    <row r="10" spans="1:28">
      <c r="A10" t="s">
        <v>599</v>
      </c>
    </row>
    <row r="13" spans="1:28">
      <c r="A13" t="s">
        <v>425</v>
      </c>
    </row>
    <row r="14" spans="1:28">
      <c r="A14" t="s">
        <v>697</v>
      </c>
    </row>
    <row r="15" spans="1:28">
      <c r="A15" t="s">
        <v>698</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A1:D51"/>
  <sheetViews>
    <sheetView showGridLines="0" showRowColHeaders="0" topLeftCell="A10" zoomScale="75" zoomScaleNormal="100" workbookViewId="0">
      <selection activeCell="F3" sqref="F3"/>
    </sheetView>
  </sheetViews>
  <sheetFormatPr defaultRowHeight="15"/>
  <cols>
    <col min="1" max="1" width="8.5703125" customWidth="1"/>
    <col min="2" max="2" width="55" customWidth="1"/>
    <col min="3" max="3" width="9.42578125" style="66" customWidth="1"/>
    <col min="4" max="4" width="14.28515625" customWidth="1"/>
  </cols>
  <sheetData>
    <row r="1" spans="1:4">
      <c r="A1" s="80" t="s">
        <v>628</v>
      </c>
      <c r="C1"/>
    </row>
    <row r="2" spans="1:4">
      <c r="A2" s="80"/>
      <c r="C2"/>
    </row>
    <row r="3" spans="1:4" ht="45">
      <c r="A3" s="65" t="s">
        <v>495</v>
      </c>
      <c r="B3" s="12" t="s">
        <v>367</v>
      </c>
      <c r="C3" s="65" t="s">
        <v>368</v>
      </c>
      <c r="D3" s="12" t="s">
        <v>533</v>
      </c>
    </row>
    <row r="4" spans="1:4" ht="30">
      <c r="A4" s="71" t="s">
        <v>565</v>
      </c>
      <c r="B4" s="11" t="s">
        <v>370</v>
      </c>
      <c r="C4" s="71" t="s">
        <v>536</v>
      </c>
      <c r="D4" s="68" t="s">
        <v>534</v>
      </c>
    </row>
    <row r="5" spans="1:4">
      <c r="A5" s="71" t="s">
        <v>566</v>
      </c>
      <c r="B5" s="11" t="s">
        <v>372</v>
      </c>
      <c r="C5" s="71" t="s">
        <v>373</v>
      </c>
      <c r="D5" s="68" t="s">
        <v>366</v>
      </c>
    </row>
    <row r="6" spans="1:4" ht="30">
      <c r="A6" s="71" t="s">
        <v>567</v>
      </c>
      <c r="B6" s="26" t="s">
        <v>375</v>
      </c>
      <c r="C6" s="71" t="s">
        <v>376</v>
      </c>
      <c r="D6" s="68" t="s">
        <v>377</v>
      </c>
    </row>
    <row r="7" spans="1:4">
      <c r="A7" s="71" t="s">
        <v>568</v>
      </c>
      <c r="B7" s="11" t="s">
        <v>379</v>
      </c>
      <c r="C7" s="71" t="s">
        <v>380</v>
      </c>
      <c r="D7" s="68" t="s">
        <v>381</v>
      </c>
    </row>
    <row r="8" spans="1:4" s="49" customFormat="1" ht="60">
      <c r="A8" s="71" t="s">
        <v>569</v>
      </c>
      <c r="B8" s="68" t="s">
        <v>383</v>
      </c>
      <c r="C8" s="71" t="s">
        <v>376</v>
      </c>
      <c r="D8" s="68" t="s">
        <v>381</v>
      </c>
    </row>
    <row r="9" spans="1:4" ht="30">
      <c r="A9" s="71" t="s">
        <v>570</v>
      </c>
      <c r="B9" s="15" t="s">
        <v>385</v>
      </c>
      <c r="C9" s="71" t="s">
        <v>386</v>
      </c>
      <c r="D9" s="68" t="s">
        <v>381</v>
      </c>
    </row>
    <row r="10" spans="1:4" ht="26.25" customHeight="1">
      <c r="A10" s="71" t="s">
        <v>571</v>
      </c>
      <c r="B10" s="15" t="s">
        <v>388</v>
      </c>
      <c r="C10" s="71" t="s">
        <v>386</v>
      </c>
      <c r="D10" s="68" t="s">
        <v>381</v>
      </c>
    </row>
    <row r="11" spans="1:4" ht="30">
      <c r="A11" s="71" t="s">
        <v>572</v>
      </c>
      <c r="B11" s="15" t="s">
        <v>390</v>
      </c>
      <c r="C11" s="71" t="s">
        <v>376</v>
      </c>
      <c r="D11" s="68" t="s">
        <v>391</v>
      </c>
    </row>
    <row r="12" spans="1:4" ht="30">
      <c r="A12" s="71" t="s">
        <v>573</v>
      </c>
      <c r="B12" s="11" t="s">
        <v>393</v>
      </c>
      <c r="C12" s="71" t="s">
        <v>394</v>
      </c>
      <c r="D12" s="68" t="s">
        <v>391</v>
      </c>
    </row>
    <row r="13" spans="1:4" ht="62.25" customHeight="1">
      <c r="A13" s="71" t="s">
        <v>574</v>
      </c>
      <c r="B13" s="67" t="s">
        <v>396</v>
      </c>
      <c r="C13" s="71" t="s">
        <v>535</v>
      </c>
      <c r="D13" s="68" t="s">
        <v>397</v>
      </c>
    </row>
    <row r="14" spans="1:4" ht="60">
      <c r="A14" s="72" t="s">
        <v>575</v>
      </c>
      <c r="B14" s="15" t="s">
        <v>399</v>
      </c>
      <c r="C14" s="71" t="s">
        <v>537</v>
      </c>
      <c r="D14" s="68" t="s">
        <v>400</v>
      </c>
    </row>
    <row r="15" spans="1:4" ht="46.5" customHeight="1">
      <c r="A15" s="73"/>
      <c r="B15" s="15" t="s">
        <v>401</v>
      </c>
      <c r="C15" s="71" t="s">
        <v>538</v>
      </c>
      <c r="D15" s="68" t="s">
        <v>402</v>
      </c>
    </row>
    <row r="16" spans="1:4" ht="30">
      <c r="A16" s="74"/>
      <c r="B16" s="30" t="s">
        <v>403</v>
      </c>
      <c r="C16" s="71" t="s">
        <v>539</v>
      </c>
      <c r="D16" s="68" t="s">
        <v>404</v>
      </c>
    </row>
    <row r="17" spans="1:4" ht="45">
      <c r="A17" s="71" t="s">
        <v>576</v>
      </c>
      <c r="B17" s="15" t="s">
        <v>406</v>
      </c>
      <c r="C17" s="71" t="s">
        <v>540</v>
      </c>
      <c r="D17" s="68" t="s">
        <v>432</v>
      </c>
    </row>
    <row r="18" spans="1:4" ht="42" customHeight="1">
      <c r="A18" s="71" t="s">
        <v>577</v>
      </c>
      <c r="B18" s="15" t="s">
        <v>434</v>
      </c>
      <c r="C18" s="71" t="s">
        <v>538</v>
      </c>
      <c r="D18" s="68" t="s">
        <v>432</v>
      </c>
    </row>
    <row r="19" spans="1:4" ht="70.5" customHeight="1">
      <c r="A19" s="663" t="s">
        <v>578</v>
      </c>
      <c r="B19" s="11" t="s">
        <v>492</v>
      </c>
      <c r="C19" s="71" t="s">
        <v>541</v>
      </c>
      <c r="D19" s="68" t="s">
        <v>432</v>
      </c>
    </row>
    <row r="20" spans="1:4" ht="45">
      <c r="A20" s="664"/>
      <c r="B20" s="11" t="s">
        <v>493</v>
      </c>
      <c r="C20" s="71" t="s">
        <v>542</v>
      </c>
      <c r="D20" s="68" t="s">
        <v>432</v>
      </c>
    </row>
    <row r="21" spans="1:4" ht="60">
      <c r="A21" s="74" t="s">
        <v>578</v>
      </c>
      <c r="B21" s="11" t="s">
        <v>494</v>
      </c>
      <c r="C21" s="71" t="s">
        <v>543</v>
      </c>
      <c r="D21" s="68" t="s">
        <v>432</v>
      </c>
    </row>
    <row r="22" spans="1:4" ht="150">
      <c r="A22" s="77" t="s">
        <v>988</v>
      </c>
      <c r="B22" s="75" t="s">
        <v>550</v>
      </c>
      <c r="C22" s="76" t="s">
        <v>518</v>
      </c>
      <c r="D22" s="75" t="s">
        <v>517</v>
      </c>
    </row>
    <row r="23" spans="1:4" ht="60">
      <c r="A23" s="74" t="s">
        <v>579</v>
      </c>
      <c r="B23" s="61" t="s">
        <v>497</v>
      </c>
      <c r="C23" s="74" t="s">
        <v>544</v>
      </c>
      <c r="D23" s="70" t="s">
        <v>498</v>
      </c>
    </row>
    <row r="24" spans="1:4" ht="60">
      <c r="A24" s="71" t="s">
        <v>580</v>
      </c>
      <c r="B24" s="15" t="s">
        <v>500</v>
      </c>
      <c r="C24" s="71" t="s">
        <v>545</v>
      </c>
      <c r="D24" s="68" t="s">
        <v>501</v>
      </c>
    </row>
    <row r="25" spans="1:4" ht="106.5" customHeight="1">
      <c r="A25" s="71" t="s">
        <v>581</v>
      </c>
      <c r="B25" s="79" t="s">
        <v>407</v>
      </c>
      <c r="C25" s="71" t="s">
        <v>546</v>
      </c>
      <c r="D25" s="68" t="s">
        <v>408</v>
      </c>
    </row>
    <row r="26" spans="1:4" ht="45">
      <c r="A26" s="71" t="s">
        <v>582</v>
      </c>
      <c r="B26" s="78" t="s">
        <v>410</v>
      </c>
      <c r="C26" s="71" t="s">
        <v>547</v>
      </c>
      <c r="D26" s="68" t="s">
        <v>411</v>
      </c>
    </row>
    <row r="27" spans="1:4" ht="30">
      <c r="A27" s="71" t="s">
        <v>583</v>
      </c>
      <c r="B27" s="70" t="s">
        <v>413</v>
      </c>
      <c r="C27" s="71" t="s">
        <v>545</v>
      </c>
      <c r="D27" s="68" t="s">
        <v>411</v>
      </c>
    </row>
    <row r="28" spans="1:4" ht="105">
      <c r="A28" s="71" t="s">
        <v>584</v>
      </c>
      <c r="B28" s="69" t="s">
        <v>415</v>
      </c>
      <c r="C28" s="71" t="s">
        <v>548</v>
      </c>
      <c r="D28" s="68" t="s">
        <v>416</v>
      </c>
    </row>
    <row r="29" spans="1:4" ht="75">
      <c r="A29" s="71" t="s">
        <v>585</v>
      </c>
      <c r="B29" s="68" t="s">
        <v>418</v>
      </c>
      <c r="C29" s="71" t="s">
        <v>549</v>
      </c>
      <c r="D29" s="68" t="s">
        <v>408</v>
      </c>
    </row>
    <row r="30" spans="1:4" ht="30">
      <c r="A30" s="71" t="s">
        <v>586</v>
      </c>
      <c r="B30" s="68" t="s">
        <v>420</v>
      </c>
      <c r="C30" s="71" t="s">
        <v>421</v>
      </c>
      <c r="D30" s="68" t="s">
        <v>408</v>
      </c>
    </row>
    <row r="32" spans="1:4" ht="48.75" customHeight="1">
      <c r="A32" s="665" t="s">
        <v>422</v>
      </c>
      <c r="B32" s="665"/>
      <c r="C32" s="665"/>
      <c r="D32" s="665"/>
    </row>
    <row r="33" spans="1:4" ht="64.5" customHeight="1">
      <c r="A33" s="665" t="s">
        <v>423</v>
      </c>
      <c r="B33" s="665"/>
      <c r="C33" s="665"/>
      <c r="D33" s="665"/>
    </row>
    <row r="34" spans="1:4" ht="59.25" customHeight="1">
      <c r="A34" s="665" t="s">
        <v>424</v>
      </c>
      <c r="B34" s="665"/>
      <c r="C34" s="665"/>
      <c r="D34" s="665"/>
    </row>
    <row r="36" spans="1:4">
      <c r="A36" s="666" t="s">
        <v>692</v>
      </c>
      <c r="B36" s="667"/>
      <c r="C36" s="667"/>
      <c r="D36" s="667"/>
    </row>
    <row r="37" spans="1:4">
      <c r="A37" s="667"/>
      <c r="B37" s="667"/>
      <c r="C37" s="667"/>
      <c r="D37" s="667"/>
    </row>
    <row r="38" spans="1:4">
      <c r="A38" s="667"/>
      <c r="B38" s="667"/>
      <c r="C38" s="667"/>
      <c r="D38" s="667"/>
    </row>
    <row r="39" spans="1:4">
      <c r="A39" s="667"/>
      <c r="B39" s="667"/>
      <c r="C39" s="667"/>
      <c r="D39" s="667"/>
    </row>
    <row r="40" spans="1:4">
      <c r="A40" s="667"/>
      <c r="B40" s="667"/>
      <c r="C40" s="667"/>
      <c r="D40" s="667"/>
    </row>
    <row r="41" spans="1:4">
      <c r="A41" s="667"/>
      <c r="B41" s="667"/>
      <c r="C41" s="667"/>
      <c r="D41" s="667"/>
    </row>
    <row r="42" spans="1:4">
      <c r="A42" s="667"/>
      <c r="B42" s="667"/>
      <c r="C42" s="667"/>
      <c r="D42" s="667"/>
    </row>
    <row r="43" spans="1:4" ht="114" customHeight="1">
      <c r="A43" s="667"/>
      <c r="B43" s="667"/>
      <c r="C43" s="667"/>
      <c r="D43" s="667"/>
    </row>
    <row r="51" ht="86.25" customHeight="1"/>
  </sheetData>
  <mergeCells count="5">
    <mergeCell ref="A19:A20"/>
    <mergeCell ref="A33:D33"/>
    <mergeCell ref="A36:D43"/>
    <mergeCell ref="A32:D32"/>
    <mergeCell ref="A34:D34"/>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zoomScale="75" workbookViewId="0"/>
  </sheetViews>
  <sheetFormatPr defaultRowHeight="15"/>
  <cols>
    <col min="2" max="2" width="46.5703125" customWidth="1"/>
    <col min="3" max="4" width="14.28515625" customWidth="1"/>
  </cols>
  <sheetData>
    <row r="1" spans="1:8">
      <c r="A1" s="80" t="s">
        <v>553</v>
      </c>
    </row>
    <row r="3" spans="1:8" ht="64.5" customHeight="1">
      <c r="A3" s="82" t="s">
        <v>990</v>
      </c>
      <c r="B3" s="81" t="s">
        <v>989</v>
      </c>
      <c r="C3" s="83" t="s">
        <v>991</v>
      </c>
      <c r="D3" s="83" t="s">
        <v>992</v>
      </c>
      <c r="E3" s="1"/>
      <c r="F3" s="1"/>
      <c r="G3" s="1"/>
      <c r="H3" s="1"/>
    </row>
    <row r="4" spans="1:8">
      <c r="A4" s="19" t="s">
        <v>993</v>
      </c>
      <c r="B4" s="13" t="s">
        <v>554</v>
      </c>
      <c r="C4" s="19" t="s">
        <v>360</v>
      </c>
      <c r="D4" s="19" t="s">
        <v>363</v>
      </c>
    </row>
    <row r="5" spans="1:8">
      <c r="A5" s="19" t="s">
        <v>994</v>
      </c>
      <c r="B5" s="13" t="s">
        <v>997</v>
      </c>
      <c r="C5" s="19" t="s">
        <v>360</v>
      </c>
      <c r="D5" s="19" t="s">
        <v>363</v>
      </c>
    </row>
    <row r="6" spans="1:8">
      <c r="A6" s="19" t="s">
        <v>995</v>
      </c>
      <c r="B6" s="13" t="s">
        <v>358</v>
      </c>
      <c r="C6" s="19" t="s">
        <v>361</v>
      </c>
      <c r="D6" s="19" t="s">
        <v>364</v>
      </c>
    </row>
    <row r="7" spans="1:8">
      <c r="A7" s="19" t="s">
        <v>996</v>
      </c>
      <c r="B7" s="13" t="s">
        <v>359</v>
      </c>
      <c r="C7" s="19" t="s">
        <v>362</v>
      </c>
      <c r="D7" s="19" t="s">
        <v>365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pageSetUpPr fitToPage="1"/>
  </sheetPr>
  <dimension ref="A1:AE22"/>
  <sheetViews>
    <sheetView zoomScale="75" workbookViewId="0">
      <selection activeCell="K12" sqref="K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6" t="str">
        <f ca="1">'Date initiale'!C3</f>
        <v>Universitatea de Arhitectură și Urbanism "Ion Mincu" București</v>
      </c>
      <c r="B1" s="256"/>
      <c r="C1" s="256"/>
      <c r="D1" s="2"/>
      <c r="E1" s="2"/>
      <c r="F1" s="3"/>
      <c r="G1" s="3"/>
      <c r="H1" s="3"/>
      <c r="I1" s="3"/>
    </row>
    <row r="2" spans="1:31" ht="15.75">
      <c r="A2" s="256" t="str">
        <f ca="1">'Date initiale'!B4&amp;" "&amp;'Date initiale'!C4</f>
        <v>Facultatea ARHITECTURA</v>
      </c>
      <c r="B2" s="256"/>
      <c r="C2" s="256"/>
      <c r="D2" s="2"/>
      <c r="E2" s="2"/>
      <c r="F2" s="3"/>
      <c r="G2" s="3"/>
      <c r="H2" s="3"/>
      <c r="I2" s="3"/>
    </row>
    <row r="3" spans="1:31" ht="15.75">
      <c r="A3" s="256" t="str">
        <f ca="1">'Date initiale'!B5&amp;" "&amp;'Date initiale'!C5</f>
        <v>Departamentul SINTEZA PROIECTĂRII DE ARHITECTURĂ</v>
      </c>
      <c r="B3" s="256"/>
      <c r="C3" s="256"/>
      <c r="D3" s="2"/>
      <c r="E3" s="2"/>
      <c r="F3" s="2"/>
      <c r="G3" s="2"/>
      <c r="H3" s="2"/>
      <c r="I3" s="2"/>
    </row>
    <row r="4" spans="1:31" ht="15.75">
      <c r="A4" s="669" t="str">
        <f ca="1">'Date initiale'!C6&amp;", "&amp;'Date initiale'!C7</f>
        <v>MIHĂILĂ MARINA - EUGENIA, C25</v>
      </c>
      <c r="B4" s="669"/>
      <c r="C4" s="669"/>
      <c r="D4" s="2"/>
      <c r="E4" s="2"/>
      <c r="F4" s="3"/>
      <c r="G4" s="3"/>
      <c r="H4" s="3"/>
      <c r="I4" s="3"/>
    </row>
    <row r="5" spans="1:31" ht="15.75">
      <c r="A5" s="257"/>
      <c r="B5" s="257"/>
      <c r="C5" s="257"/>
      <c r="D5" s="2"/>
      <c r="E5" s="2"/>
      <c r="F5" s="3"/>
      <c r="G5" s="3"/>
      <c r="H5" s="3"/>
      <c r="I5" s="3"/>
    </row>
    <row r="6" spans="1:31" ht="15.75">
      <c r="A6" s="668" t="s">
        <v>563</v>
      </c>
      <c r="B6" s="668"/>
      <c r="C6" s="668"/>
      <c r="D6" s="668"/>
      <c r="E6" s="668"/>
      <c r="F6" s="668"/>
      <c r="G6" s="668"/>
      <c r="H6" s="668"/>
      <c r="I6" s="668"/>
    </row>
    <row r="7" spans="1:31" ht="15.75">
      <c r="A7" s="668" t="str">
        <f ca="1">'Descriere indicatori'!A4&amp;". "&amp;'Descriere indicatori'!B4</f>
        <v xml:space="preserve">I1. Cărţi de autor/capitole publicate la edituri cu prestigiu internaţional* </v>
      </c>
      <c r="B7" s="668"/>
      <c r="C7" s="668"/>
      <c r="D7" s="668"/>
      <c r="E7" s="668"/>
      <c r="F7" s="668"/>
      <c r="G7" s="668"/>
      <c r="H7" s="668"/>
      <c r="I7" s="668"/>
    </row>
    <row r="8" spans="1:31" ht="16.5" thickBot="1">
      <c r="A8" s="33"/>
      <c r="B8" s="33"/>
      <c r="C8" s="33"/>
      <c r="D8" s="33"/>
      <c r="E8" s="33"/>
      <c r="F8" s="33"/>
      <c r="G8" s="33"/>
      <c r="H8" s="33"/>
      <c r="I8" s="33"/>
    </row>
    <row r="9" spans="1:31" s="6" customFormat="1" ht="60.75" thickBot="1">
      <c r="A9" s="151" t="s">
        <v>428</v>
      </c>
      <c r="B9" s="279" t="s">
        <v>519</v>
      </c>
      <c r="C9" s="152" t="s">
        <v>629</v>
      </c>
      <c r="D9" s="152" t="s">
        <v>521</v>
      </c>
      <c r="E9" s="152" t="s">
        <v>522</v>
      </c>
      <c r="F9" s="153" t="s">
        <v>523</v>
      </c>
      <c r="G9" s="152" t="s">
        <v>524</v>
      </c>
      <c r="H9" s="152" t="s">
        <v>525</v>
      </c>
      <c r="I9" s="154" t="s">
        <v>526</v>
      </c>
      <c r="J9" s="4"/>
      <c r="K9" s="262" t="s">
        <v>561</v>
      </c>
      <c r="L9" s="5"/>
      <c r="M9" s="5"/>
      <c r="N9" s="5"/>
      <c r="O9" s="5"/>
      <c r="P9" s="5"/>
      <c r="Q9" s="5"/>
      <c r="R9" s="5"/>
      <c r="S9" s="5"/>
      <c r="T9" s="5"/>
      <c r="U9" s="5"/>
      <c r="V9" s="5"/>
      <c r="W9" s="5"/>
      <c r="X9" s="5"/>
      <c r="Y9" s="5"/>
      <c r="Z9" s="5"/>
      <c r="AA9" s="5"/>
      <c r="AB9" s="5"/>
      <c r="AC9" s="5"/>
      <c r="AD9" s="5"/>
      <c r="AE9" s="5"/>
    </row>
    <row r="10" spans="1:31" s="6" customFormat="1" ht="75">
      <c r="A10" s="107">
        <v>1</v>
      </c>
      <c r="B10" s="368" t="s">
        <v>704</v>
      </c>
      <c r="C10" s="354" t="s">
        <v>705</v>
      </c>
      <c r="D10" s="368" t="s">
        <v>706</v>
      </c>
      <c r="E10" s="355" t="s">
        <v>707</v>
      </c>
      <c r="F10" s="356">
        <v>2018</v>
      </c>
      <c r="G10" s="356">
        <v>105</v>
      </c>
      <c r="H10" s="356" t="s">
        <v>708</v>
      </c>
      <c r="I10" s="310">
        <v>5</v>
      </c>
      <c r="J10" s="8"/>
      <c r="K10" s="263" t="s">
        <v>562</v>
      </c>
      <c r="L10" s="9"/>
      <c r="M10" s="9"/>
      <c r="N10" s="9"/>
      <c r="O10" s="9"/>
      <c r="P10" s="9"/>
      <c r="Q10" s="9"/>
      <c r="R10" s="9"/>
      <c r="S10" s="9"/>
      <c r="T10" s="9"/>
      <c r="U10" s="10"/>
      <c r="V10" s="10"/>
      <c r="W10" s="10"/>
      <c r="X10" s="10"/>
      <c r="Y10" s="10"/>
      <c r="Z10" s="10"/>
      <c r="AA10" s="10"/>
      <c r="AB10" s="10"/>
      <c r="AC10" s="10"/>
      <c r="AD10" s="10"/>
      <c r="AE10" s="10"/>
    </row>
    <row r="11" spans="1:31" s="6" customFormat="1" ht="75">
      <c r="A11" s="111">
        <f>A10+1</f>
        <v>2</v>
      </c>
      <c r="B11" s="357" t="s">
        <v>709</v>
      </c>
      <c r="C11" s="358" t="s">
        <v>710</v>
      </c>
      <c r="D11" s="357" t="s">
        <v>711</v>
      </c>
      <c r="E11" s="359" t="s">
        <v>712</v>
      </c>
      <c r="F11" s="360">
        <v>2018</v>
      </c>
      <c r="G11" s="360">
        <v>586</v>
      </c>
      <c r="H11" s="360" t="s">
        <v>713</v>
      </c>
      <c r="I11" s="303">
        <v>5</v>
      </c>
      <c r="J11" s="8"/>
      <c r="K11" s="261"/>
      <c r="L11" s="9"/>
      <c r="M11" s="9"/>
      <c r="N11" s="9"/>
      <c r="O11" s="9"/>
      <c r="P11" s="9"/>
      <c r="Q11" s="9"/>
      <c r="R11" s="9"/>
      <c r="S11" s="9"/>
      <c r="T11" s="9"/>
      <c r="U11" s="10"/>
      <c r="V11" s="10"/>
      <c r="W11" s="10"/>
      <c r="X11" s="10"/>
      <c r="Y11" s="10"/>
      <c r="Z11" s="10"/>
      <c r="AA11" s="10"/>
      <c r="AB11" s="10"/>
      <c r="AC11" s="10"/>
      <c r="AD11" s="10"/>
      <c r="AE11" s="10"/>
    </row>
    <row r="12" spans="1:31" s="6" customFormat="1" ht="195">
      <c r="A12" s="111">
        <f t="shared" ref="A12:A19" si="0">A11+1</f>
        <v>3</v>
      </c>
      <c r="B12" s="361" t="s">
        <v>714</v>
      </c>
      <c r="C12" s="362" t="s">
        <v>715</v>
      </c>
      <c r="D12" s="361" t="s">
        <v>716</v>
      </c>
      <c r="E12" s="361" t="s">
        <v>717</v>
      </c>
      <c r="F12" s="363">
        <v>2018</v>
      </c>
      <c r="G12" s="363"/>
      <c r="H12" s="363" t="s">
        <v>718</v>
      </c>
      <c r="I12" s="303">
        <v>1.66</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90">
      <c r="A13" s="111">
        <f t="shared" si="0"/>
        <v>4</v>
      </c>
      <c r="B13" s="361" t="s">
        <v>719</v>
      </c>
      <c r="C13" s="364" t="s">
        <v>0</v>
      </c>
      <c r="D13" s="364" t="s">
        <v>1</v>
      </c>
      <c r="E13" s="365" t="s">
        <v>2</v>
      </c>
      <c r="F13" s="363">
        <v>2016</v>
      </c>
      <c r="G13" s="356"/>
      <c r="H13" s="356" t="s">
        <v>3</v>
      </c>
      <c r="I13" s="303">
        <v>10</v>
      </c>
      <c r="J13" s="8"/>
      <c r="K13" s="9"/>
      <c r="L13" s="9"/>
      <c r="M13" s="9"/>
      <c r="N13" s="9"/>
      <c r="O13" s="9"/>
      <c r="P13" s="9"/>
      <c r="Q13" s="9"/>
      <c r="R13" s="9"/>
      <c r="S13" s="9"/>
      <c r="T13" s="9"/>
      <c r="U13" s="10"/>
      <c r="V13" s="10"/>
      <c r="W13" s="10"/>
      <c r="X13" s="10"/>
      <c r="Y13" s="10"/>
      <c r="Z13" s="10"/>
      <c r="AA13" s="10"/>
      <c r="AB13" s="10"/>
      <c r="AC13" s="10"/>
      <c r="AD13" s="10"/>
      <c r="AE13" s="10"/>
    </row>
    <row r="14" spans="1:31" s="6" customFormat="1" ht="105">
      <c r="A14" s="111">
        <f t="shared" si="0"/>
        <v>5</v>
      </c>
      <c r="B14" s="402" t="s">
        <v>709</v>
      </c>
      <c r="C14" s="364" t="s">
        <v>4</v>
      </c>
      <c r="D14" s="364" t="s">
        <v>5</v>
      </c>
      <c r="E14" s="365" t="s">
        <v>6</v>
      </c>
      <c r="F14" s="363">
        <v>2016</v>
      </c>
      <c r="G14" s="356">
        <v>564</v>
      </c>
      <c r="H14" s="356" t="s">
        <v>7</v>
      </c>
      <c r="I14" s="303">
        <v>5</v>
      </c>
      <c r="J14" s="8"/>
      <c r="K14" s="9"/>
      <c r="L14" s="9"/>
      <c r="M14" s="9"/>
      <c r="N14" s="9"/>
      <c r="O14" s="9"/>
      <c r="P14" s="9"/>
      <c r="Q14" s="9"/>
      <c r="R14" s="9"/>
      <c r="S14" s="9"/>
      <c r="T14" s="9"/>
      <c r="U14" s="10"/>
      <c r="V14" s="10"/>
      <c r="W14" s="10"/>
      <c r="X14" s="10"/>
      <c r="Y14" s="10"/>
      <c r="Z14" s="10"/>
      <c r="AA14" s="10"/>
      <c r="AB14" s="10"/>
      <c r="AC14" s="10"/>
      <c r="AD14" s="10"/>
      <c r="AE14" s="10"/>
    </row>
    <row r="15" spans="1:31" s="6" customFormat="1" ht="120">
      <c r="A15" s="111">
        <f t="shared" si="0"/>
        <v>6</v>
      </c>
      <c r="B15" s="355" t="s">
        <v>16</v>
      </c>
      <c r="C15" s="366" t="s">
        <v>8</v>
      </c>
      <c r="D15" s="354" t="s">
        <v>9</v>
      </c>
      <c r="E15" s="355" t="s">
        <v>10</v>
      </c>
      <c r="F15" s="356">
        <v>2015</v>
      </c>
      <c r="G15" s="356">
        <v>72</v>
      </c>
      <c r="H15" s="356" t="s">
        <v>11</v>
      </c>
      <c r="I15" s="303">
        <v>1</v>
      </c>
      <c r="J15" s="8"/>
      <c r="K15" s="9"/>
      <c r="L15" s="9"/>
      <c r="M15" s="9"/>
      <c r="N15" s="9"/>
      <c r="O15" s="9"/>
      <c r="P15" s="9"/>
      <c r="Q15" s="9"/>
      <c r="R15" s="9"/>
      <c r="S15" s="9"/>
      <c r="T15" s="9"/>
      <c r="U15" s="10"/>
      <c r="V15" s="10"/>
      <c r="W15" s="10"/>
      <c r="X15" s="10"/>
      <c r="Y15" s="10"/>
      <c r="Z15" s="10"/>
      <c r="AA15" s="10"/>
      <c r="AB15" s="10"/>
      <c r="AC15" s="10"/>
      <c r="AD15" s="10"/>
      <c r="AE15" s="10"/>
    </row>
    <row r="16" spans="1:31" s="6" customFormat="1" ht="120">
      <c r="A16" s="111">
        <f t="shared" si="0"/>
        <v>7</v>
      </c>
      <c r="B16" s="361" t="s">
        <v>719</v>
      </c>
      <c r="C16" s="367" t="s">
        <v>12</v>
      </c>
      <c r="D16" s="362" t="s">
        <v>13</v>
      </c>
      <c r="E16" s="365" t="s">
        <v>14</v>
      </c>
      <c r="F16" s="363">
        <v>2012</v>
      </c>
      <c r="G16" s="363">
        <v>612</v>
      </c>
      <c r="H16" s="363" t="s">
        <v>15</v>
      </c>
      <c r="I16" s="303">
        <v>10</v>
      </c>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1">
        <f t="shared" si="0"/>
        <v>8</v>
      </c>
      <c r="B17" s="113"/>
      <c r="C17" s="113"/>
      <c r="D17" s="113"/>
      <c r="E17" s="114"/>
      <c r="F17" s="115"/>
      <c r="G17" s="116"/>
      <c r="H17" s="116"/>
      <c r="I17" s="30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1">
        <f t="shared" si="0"/>
        <v>9</v>
      </c>
      <c r="B18" s="112"/>
      <c r="C18" s="113"/>
      <c r="D18" s="112"/>
      <c r="E18" s="114"/>
      <c r="F18" s="115"/>
      <c r="G18" s="116"/>
      <c r="H18" s="116"/>
      <c r="I18" s="30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2">
        <f t="shared" si="0"/>
        <v>10</v>
      </c>
      <c r="B19" s="117"/>
      <c r="C19" s="117"/>
      <c r="D19" s="117"/>
      <c r="E19" s="118"/>
      <c r="F19" s="119"/>
      <c r="G19" s="120"/>
      <c r="H19" s="120"/>
      <c r="I19" s="304"/>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31"/>
      <c r="B20" s="121"/>
      <c r="C20" s="121"/>
      <c r="D20" s="121"/>
      <c r="E20" s="121"/>
      <c r="F20" s="121"/>
      <c r="G20" s="121"/>
      <c r="H20" s="123" t="str">
        <f>"Total "&amp;LEFT(A7,2)</f>
        <v>Total I1</v>
      </c>
      <c r="I20" s="124">
        <f>SUM(I10:I19)</f>
        <v>37.659999999999997</v>
      </c>
    </row>
    <row r="22" spans="1:31"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row>
  </sheetData>
  <mergeCells count="4">
    <mergeCell ref="A6:I6"/>
    <mergeCell ref="A7:I7"/>
    <mergeCell ref="A4:C4"/>
    <mergeCell ref="A22:I22"/>
  </mergeCells>
  <phoneticPr fontId="0" type="noConversion"/>
  <printOptions horizontalCentered="1"/>
  <pageMargins left="0.54" right="0.4" top="0.39" bottom="0.59055118110236227" header="0.31496062992125984" footer="0.31496062992125984"/>
  <pageSetup paperSize="9" scale="72" orientation="portrait" r:id="rId1"/>
</worksheet>
</file>

<file path=xl/worksheets/sheet7.xml><?xml version="1.0" encoding="utf-8"?>
<worksheet xmlns="http://schemas.openxmlformats.org/spreadsheetml/2006/main" xmlns:r="http://schemas.openxmlformats.org/officeDocument/2006/relationships">
  <sheetPr>
    <tabColor theme="6"/>
    <pageSetUpPr fitToPage="1"/>
  </sheetPr>
  <dimension ref="A1:AE25"/>
  <sheetViews>
    <sheetView zoomScale="75" workbookViewId="0">
      <selection sqref="A1:I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56" t="str">
        <f ca="1">'Date initiale'!C3</f>
        <v>Universitatea de Arhitectură și Urbanism "Ion Mincu" București</v>
      </c>
      <c r="B1" s="256"/>
      <c r="C1" s="256"/>
      <c r="D1" s="2"/>
      <c r="E1" s="2"/>
      <c r="F1" s="3"/>
      <c r="G1" s="3"/>
      <c r="H1" s="3"/>
      <c r="I1" s="3"/>
    </row>
    <row r="2" spans="1:31" ht="15.75">
      <c r="A2" s="256" t="str">
        <f ca="1">'Date initiale'!B4&amp;" "&amp;'Date initiale'!C4</f>
        <v>Facultatea ARHITECTURA</v>
      </c>
      <c r="B2" s="256"/>
      <c r="C2" s="256"/>
      <c r="D2" s="2"/>
      <c r="E2" s="2"/>
      <c r="F2" s="3"/>
      <c r="G2" s="3"/>
      <c r="H2" s="3"/>
      <c r="I2" s="3"/>
    </row>
    <row r="3" spans="1:31" ht="15.75">
      <c r="A3" s="256" t="str">
        <f ca="1">'Date initiale'!B5&amp;" "&amp;'Date initiale'!C5</f>
        <v>Departamentul SINTEZA PROIECTĂRII DE ARHITECTURĂ</v>
      </c>
      <c r="B3" s="256"/>
      <c r="C3" s="256"/>
      <c r="D3" s="2"/>
      <c r="E3" s="2"/>
      <c r="F3" s="2"/>
      <c r="G3" s="2"/>
      <c r="H3" s="2"/>
      <c r="I3" s="2"/>
    </row>
    <row r="4" spans="1:31" ht="15.75">
      <c r="A4" s="669" t="str">
        <f ca="1">'Date initiale'!C6&amp;", "&amp;'Date initiale'!C7</f>
        <v>MIHĂILĂ MARINA - EUGENIA, C25</v>
      </c>
      <c r="B4" s="669"/>
      <c r="C4" s="669"/>
      <c r="D4" s="2"/>
      <c r="E4" s="2"/>
      <c r="F4" s="3"/>
      <c r="G4" s="3"/>
      <c r="H4" s="3"/>
      <c r="I4" s="3"/>
    </row>
    <row r="5" spans="1:31" ht="15.75">
      <c r="A5" s="257"/>
      <c r="B5" s="257"/>
      <c r="C5" s="257"/>
      <c r="D5" s="2"/>
      <c r="E5" s="2"/>
      <c r="F5" s="3"/>
      <c r="G5" s="3"/>
      <c r="H5" s="3"/>
      <c r="I5" s="3"/>
    </row>
    <row r="6" spans="1:31" ht="15.75">
      <c r="A6" s="668" t="s">
        <v>563</v>
      </c>
      <c r="B6" s="668"/>
      <c r="C6" s="668"/>
      <c r="D6" s="668"/>
      <c r="E6" s="668"/>
      <c r="F6" s="668"/>
      <c r="G6" s="668"/>
      <c r="H6" s="668"/>
      <c r="I6" s="668"/>
    </row>
    <row r="7" spans="1:31" ht="15.75">
      <c r="A7" s="668" t="str">
        <f ca="1">'Descriere indicatori'!A5&amp;". "&amp;'Descriere indicatori'!B5</f>
        <v xml:space="preserve">I2. Cărţi de autor publicate la edituri cu prestigiu naţional* </v>
      </c>
      <c r="B7" s="668"/>
      <c r="C7" s="668"/>
      <c r="D7" s="668"/>
      <c r="E7" s="668"/>
      <c r="F7" s="668"/>
      <c r="G7" s="668"/>
      <c r="H7" s="668"/>
      <c r="I7" s="668"/>
    </row>
    <row r="8" spans="1:31" ht="16.5" thickBot="1">
      <c r="A8" s="33"/>
      <c r="B8" s="33"/>
      <c r="C8" s="33"/>
      <c r="D8" s="33"/>
      <c r="E8" s="33"/>
      <c r="F8" s="33"/>
      <c r="G8" s="33"/>
      <c r="H8" s="33"/>
      <c r="I8" s="33"/>
    </row>
    <row r="9" spans="1:31" s="6" customFormat="1" ht="60.75" thickBot="1">
      <c r="A9" s="190" t="s">
        <v>428</v>
      </c>
      <c r="B9" s="191" t="s">
        <v>519</v>
      </c>
      <c r="C9" s="191" t="s">
        <v>520</v>
      </c>
      <c r="D9" s="191" t="s">
        <v>521</v>
      </c>
      <c r="E9" s="191" t="s">
        <v>522</v>
      </c>
      <c r="F9" s="192" t="s">
        <v>523</v>
      </c>
      <c r="G9" s="191" t="s">
        <v>524</v>
      </c>
      <c r="H9" s="191" t="s">
        <v>525</v>
      </c>
      <c r="I9" s="193" t="s">
        <v>526</v>
      </c>
      <c r="J9" s="4"/>
      <c r="K9" s="262" t="s">
        <v>561</v>
      </c>
      <c r="L9" s="5"/>
      <c r="M9" s="5"/>
      <c r="N9" s="5"/>
      <c r="O9" s="5"/>
      <c r="P9" s="5"/>
      <c r="Q9" s="5"/>
      <c r="R9" s="5"/>
      <c r="S9" s="5"/>
      <c r="T9" s="5"/>
      <c r="U9" s="5"/>
      <c r="V9" s="5"/>
      <c r="W9" s="5"/>
      <c r="X9" s="5"/>
      <c r="Y9" s="5"/>
      <c r="Z9" s="5"/>
      <c r="AA9" s="5"/>
      <c r="AB9" s="5"/>
      <c r="AC9" s="5"/>
      <c r="AD9" s="5"/>
      <c r="AE9" s="5"/>
    </row>
    <row r="10" spans="1:31" s="6" customFormat="1" ht="135">
      <c r="A10" s="125">
        <v>1</v>
      </c>
      <c r="B10" s="371" t="s">
        <v>183</v>
      </c>
      <c r="C10" s="369" t="s">
        <v>64</v>
      </c>
      <c r="D10" s="374" t="s">
        <v>21</v>
      </c>
      <c r="E10" s="371" t="s">
        <v>24</v>
      </c>
      <c r="F10" s="372">
        <v>2021</v>
      </c>
      <c r="G10" s="373">
        <v>263</v>
      </c>
      <c r="H10" s="372">
        <v>26</v>
      </c>
      <c r="I10" s="305">
        <v>0.46</v>
      </c>
      <c r="J10" s="7"/>
      <c r="K10" s="263">
        <v>15</v>
      </c>
      <c r="L10" s="7"/>
      <c r="M10" s="7"/>
      <c r="N10" s="7"/>
      <c r="O10" s="7"/>
      <c r="P10" s="7"/>
      <c r="Q10" s="7"/>
      <c r="R10" s="7"/>
      <c r="S10" s="7"/>
      <c r="T10" s="7"/>
      <c r="U10" s="7"/>
      <c r="V10" s="7"/>
      <c r="W10" s="7"/>
      <c r="X10" s="7"/>
      <c r="Y10" s="7"/>
      <c r="Z10" s="7"/>
      <c r="AA10" s="7"/>
      <c r="AB10" s="7"/>
      <c r="AC10" s="7"/>
      <c r="AD10" s="7"/>
      <c r="AE10" s="7"/>
    </row>
    <row r="11" spans="1:31" s="6" customFormat="1" ht="60">
      <c r="A11" s="127">
        <f>A10+1</f>
        <v>2</v>
      </c>
      <c r="B11" s="371" t="s">
        <v>17</v>
      </c>
      <c r="C11" s="369" t="s">
        <v>18</v>
      </c>
      <c r="D11" s="370" t="s">
        <v>19</v>
      </c>
      <c r="E11" s="371" t="s">
        <v>20</v>
      </c>
      <c r="F11" s="372">
        <v>2019</v>
      </c>
      <c r="G11" s="373">
        <v>90</v>
      </c>
      <c r="H11" s="372">
        <v>15</v>
      </c>
      <c r="I11" s="306">
        <v>2.5</v>
      </c>
      <c r="J11" s="7"/>
      <c r="K11" s="50"/>
      <c r="L11" s="7"/>
      <c r="M11" s="7"/>
      <c r="N11" s="7"/>
      <c r="O11" s="7"/>
      <c r="P11" s="7"/>
      <c r="Q11" s="7"/>
      <c r="R11" s="7"/>
      <c r="S11" s="7"/>
      <c r="T11" s="7"/>
      <c r="U11" s="7"/>
      <c r="V11" s="7"/>
      <c r="W11" s="7"/>
      <c r="X11" s="7"/>
      <c r="Y11" s="7"/>
      <c r="Z11" s="7"/>
      <c r="AA11" s="7"/>
      <c r="AB11" s="7"/>
      <c r="AC11" s="7"/>
      <c r="AD11" s="7"/>
      <c r="AE11" s="7"/>
    </row>
    <row r="12" spans="1:31" s="6" customFormat="1" ht="60">
      <c r="A12" s="127">
        <f t="shared" ref="A12:A19" si="0">A11+1</f>
        <v>3</v>
      </c>
      <c r="B12" s="371" t="s">
        <v>719</v>
      </c>
      <c r="C12" s="377" t="s">
        <v>25</v>
      </c>
      <c r="D12" s="371" t="s">
        <v>21</v>
      </c>
      <c r="E12" s="378" t="s">
        <v>22</v>
      </c>
      <c r="F12" s="379">
        <v>2012</v>
      </c>
      <c r="G12" s="371" t="s">
        <v>23</v>
      </c>
      <c r="H12" s="374" t="s">
        <v>23</v>
      </c>
      <c r="I12" s="306">
        <v>15</v>
      </c>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7">
        <f t="shared" si="0"/>
        <v>4</v>
      </c>
      <c r="B13" s="371"/>
      <c r="C13" s="377"/>
      <c r="D13" s="371"/>
      <c r="E13" s="378"/>
      <c r="F13" s="379"/>
      <c r="G13" s="371"/>
      <c r="H13" s="374"/>
      <c r="I13" s="306"/>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7">
        <f t="shared" si="0"/>
        <v>5</v>
      </c>
      <c r="B14" s="128"/>
      <c r="C14" s="129"/>
      <c r="D14" s="128"/>
      <c r="E14" s="129"/>
      <c r="F14" s="130"/>
      <c r="G14" s="128"/>
      <c r="H14" s="128"/>
      <c r="I14" s="306"/>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7">
        <f t="shared" si="0"/>
        <v>6</v>
      </c>
      <c r="B15" s="129"/>
      <c r="C15" s="129"/>
      <c r="D15" s="128"/>
      <c r="E15" s="129"/>
      <c r="F15" s="130"/>
      <c r="G15" s="131"/>
      <c r="H15" s="128"/>
      <c r="I15" s="306"/>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7">
        <f t="shared" si="0"/>
        <v>7</v>
      </c>
      <c r="B16" s="129"/>
      <c r="C16" s="129"/>
      <c r="D16" s="128"/>
      <c r="E16" s="129"/>
      <c r="F16" s="130"/>
      <c r="G16" s="131"/>
      <c r="H16" s="131"/>
      <c r="I16" s="306"/>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7">
        <f t="shared" si="0"/>
        <v>8</v>
      </c>
      <c r="B17" s="132"/>
      <c r="C17" s="129"/>
      <c r="D17" s="132"/>
      <c r="E17" s="133"/>
      <c r="F17" s="130"/>
      <c r="G17" s="131"/>
      <c r="H17" s="131"/>
      <c r="I17" s="306"/>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7">
        <f t="shared" si="0"/>
        <v>9</v>
      </c>
      <c r="B18" s="132"/>
      <c r="C18" s="129"/>
      <c r="D18" s="132"/>
      <c r="E18" s="133"/>
      <c r="F18" s="130"/>
      <c r="G18" s="131"/>
      <c r="H18" s="131"/>
      <c r="I18" s="306"/>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4">
        <f t="shared" si="0"/>
        <v>10</v>
      </c>
      <c r="B19" s="135"/>
      <c r="C19" s="136"/>
      <c r="D19" s="135"/>
      <c r="E19" s="136"/>
      <c r="F19" s="137"/>
      <c r="G19" s="137"/>
      <c r="H19" s="137"/>
      <c r="I19" s="307"/>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43"/>
      <c r="B20" s="138"/>
      <c r="C20" s="138"/>
      <c r="D20" s="138"/>
      <c r="E20" s="138"/>
      <c r="F20" s="138"/>
      <c r="G20" s="138"/>
      <c r="H20" s="123" t="str">
        <f>"Total "&amp;LEFT(A7,2)</f>
        <v>Total I2</v>
      </c>
      <c r="I20" s="141">
        <f>SUM(I10:I19)</f>
        <v>17.96</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670"/>
      <c r="C22" s="670"/>
      <c r="D22" s="670"/>
      <c r="E22" s="670"/>
      <c r="F22" s="670"/>
      <c r="G22" s="670"/>
      <c r="H22" s="670"/>
      <c r="I22" s="670"/>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38" top="0.32" bottom="0.59055118110236227" header="0.31496062992125984" footer="0.31496062992125984"/>
  <pageSetup paperSize="9" scale="70" orientation="portrait" r:id="rId1"/>
</worksheet>
</file>

<file path=xl/worksheets/sheet8.xml><?xml version="1.0" encoding="utf-8"?>
<worksheet xmlns="http://schemas.openxmlformats.org/spreadsheetml/2006/main" xmlns:r="http://schemas.openxmlformats.org/officeDocument/2006/relationships">
  <sheetPr>
    <tabColor theme="6"/>
    <pageSetUpPr fitToPage="1"/>
  </sheetPr>
  <dimension ref="A1:K27"/>
  <sheetViews>
    <sheetView tabSelected="1" zoomScale="75" workbookViewId="0">
      <selection sqref="A1:I2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c r="A1" s="256" t="str">
        <f ca="1">'Date initiale'!C3</f>
        <v>Universitatea de Arhitectură și Urbanism "Ion Mincu" București</v>
      </c>
      <c r="B1" s="256"/>
      <c r="C1" s="256"/>
    </row>
    <row r="2" spans="1:11">
      <c r="A2" s="256" t="str">
        <f ca="1">'Date initiale'!B4&amp;" "&amp;'Date initiale'!C4</f>
        <v>Facultatea ARHITECTURA</v>
      </c>
      <c r="B2" s="256"/>
      <c r="C2" s="256"/>
    </row>
    <row r="3" spans="1:11">
      <c r="A3" s="256" t="str">
        <f ca="1">'Date initiale'!B5&amp;" "&amp;'Date initiale'!C5</f>
        <v>Departamentul SINTEZA PROIECTĂRII DE ARHITECTURĂ</v>
      </c>
      <c r="B3" s="256"/>
      <c r="C3" s="256"/>
    </row>
    <row r="4" spans="1:11">
      <c r="A4" s="121" t="str">
        <f ca="1">'Date initiale'!C6&amp;", "&amp;'Date initiale'!C7</f>
        <v>MIHĂILĂ MARINA - EUGENIA, C25</v>
      </c>
      <c r="B4" s="121"/>
      <c r="C4" s="121"/>
    </row>
    <row r="5" spans="1:11">
      <c r="A5" s="121"/>
      <c r="B5" s="121"/>
      <c r="C5" s="121"/>
    </row>
    <row r="6" spans="1:11" ht="15.75">
      <c r="A6" s="668" t="s">
        <v>563</v>
      </c>
      <c r="B6" s="668"/>
      <c r="C6" s="668"/>
      <c r="D6" s="668"/>
      <c r="E6" s="668"/>
      <c r="F6" s="668"/>
      <c r="G6" s="668"/>
      <c r="H6" s="668"/>
      <c r="I6" s="668"/>
    </row>
    <row r="7" spans="1:11" ht="15.75">
      <c r="A7" s="668" t="str">
        <f ca="1">'Descriere indicatori'!A6&amp;". "&amp;'Descriere indicatori'!B6</f>
        <v xml:space="preserve">I3. Capitole de autor cuprinse în cărţi publicate la edituri cu prestigiu naţional* </v>
      </c>
      <c r="B7" s="668"/>
      <c r="C7" s="668"/>
      <c r="D7" s="668"/>
      <c r="E7" s="668"/>
      <c r="F7" s="668"/>
      <c r="G7" s="668"/>
      <c r="H7" s="668"/>
      <c r="I7" s="668"/>
    </row>
    <row r="8" spans="1:11" ht="16.5" thickBot="1">
      <c r="A8" s="33"/>
      <c r="B8" s="33"/>
      <c r="C8" s="33"/>
      <c r="D8" s="33"/>
      <c r="E8" s="33"/>
      <c r="F8" s="33"/>
      <c r="G8" s="33"/>
      <c r="H8" s="33"/>
      <c r="I8" s="33"/>
    </row>
    <row r="9" spans="1:11" ht="60.75" thickBot="1">
      <c r="A9" s="151" t="s">
        <v>428</v>
      </c>
      <c r="B9" s="279" t="s">
        <v>519</v>
      </c>
      <c r="C9" s="152" t="s">
        <v>629</v>
      </c>
      <c r="D9" s="152" t="s">
        <v>521</v>
      </c>
      <c r="E9" s="152" t="s">
        <v>522</v>
      </c>
      <c r="F9" s="153" t="s">
        <v>523</v>
      </c>
      <c r="G9" s="152" t="s">
        <v>524</v>
      </c>
      <c r="H9" s="152" t="s">
        <v>525</v>
      </c>
      <c r="I9" s="154" t="s">
        <v>526</v>
      </c>
      <c r="K9" s="262" t="s">
        <v>561</v>
      </c>
    </row>
    <row r="10" spans="1:11" ht="120">
      <c r="A10" s="401">
        <v>1</v>
      </c>
      <c r="B10" s="371" t="s">
        <v>65</v>
      </c>
      <c r="C10" s="369" t="s">
        <v>63</v>
      </c>
      <c r="D10" s="371" t="s">
        <v>21</v>
      </c>
      <c r="E10" s="371" t="s">
        <v>24</v>
      </c>
      <c r="F10" s="372">
        <v>2021</v>
      </c>
      <c r="G10" s="373">
        <v>15</v>
      </c>
      <c r="H10" s="399" t="s">
        <v>68</v>
      </c>
      <c r="I10" s="400">
        <v>3.33</v>
      </c>
      <c r="K10" s="263">
        <v>10</v>
      </c>
    </row>
    <row r="11" spans="1:11" ht="105">
      <c r="A11" s="111">
        <f>A10+1</f>
        <v>2</v>
      </c>
      <c r="B11" s="36" t="s">
        <v>71</v>
      </c>
      <c r="C11" s="369" t="s">
        <v>67</v>
      </c>
      <c r="D11" s="371" t="s">
        <v>21</v>
      </c>
      <c r="E11" s="371" t="s">
        <v>66</v>
      </c>
      <c r="F11" s="36">
        <v>2021</v>
      </c>
      <c r="G11" s="373">
        <v>11</v>
      </c>
      <c r="H11" s="36" t="s">
        <v>69</v>
      </c>
      <c r="I11" s="309">
        <v>1.66</v>
      </c>
      <c r="K11" s="50"/>
    </row>
    <row r="12" spans="1:11" ht="120">
      <c r="A12" s="144">
        <f t="shared" ref="A12:A24" si="0">A11+1</f>
        <v>3</v>
      </c>
      <c r="B12" s="380" t="s">
        <v>719</v>
      </c>
      <c r="C12" s="381" t="s">
        <v>26</v>
      </c>
      <c r="D12" s="382" t="s">
        <v>27</v>
      </c>
      <c r="E12" s="370" t="s">
        <v>28</v>
      </c>
      <c r="F12" s="383">
        <v>2017</v>
      </c>
      <c r="G12" s="373">
        <v>4</v>
      </c>
      <c r="H12" s="372" t="s">
        <v>29</v>
      </c>
      <c r="I12" s="310">
        <v>10</v>
      </c>
    </row>
    <row r="13" spans="1:11" ht="135">
      <c r="A13" s="144">
        <f t="shared" si="0"/>
        <v>4</v>
      </c>
      <c r="B13" s="384" t="s">
        <v>30</v>
      </c>
      <c r="C13" s="385" t="s">
        <v>31</v>
      </c>
      <c r="D13" s="386" t="s">
        <v>32</v>
      </c>
      <c r="E13" s="387" t="s">
        <v>33</v>
      </c>
      <c r="F13" s="388">
        <v>2017</v>
      </c>
      <c r="G13" s="389">
        <v>11</v>
      </c>
      <c r="H13" s="389" t="s">
        <v>34</v>
      </c>
      <c r="I13" s="303">
        <v>5</v>
      </c>
    </row>
    <row r="14" spans="1:11" ht="120">
      <c r="A14" s="144">
        <f t="shared" si="0"/>
        <v>5</v>
      </c>
      <c r="B14" s="390" t="s">
        <v>35</v>
      </c>
      <c r="C14" s="391" t="s">
        <v>36</v>
      </c>
      <c r="D14" s="384" t="s">
        <v>32</v>
      </c>
      <c r="E14" s="387" t="s">
        <v>33</v>
      </c>
      <c r="F14" s="392">
        <v>2017</v>
      </c>
      <c r="G14" s="393">
        <v>11</v>
      </c>
      <c r="H14" s="394" t="s">
        <v>37</v>
      </c>
      <c r="I14" s="311">
        <v>5</v>
      </c>
    </row>
    <row r="15" spans="1:11">
      <c r="A15" s="144">
        <f t="shared" si="0"/>
        <v>6</v>
      </c>
      <c r="B15" s="395" t="s">
        <v>38</v>
      </c>
      <c r="C15" s="396" t="s">
        <v>39</v>
      </c>
      <c r="D15" s="384" t="s">
        <v>32</v>
      </c>
      <c r="E15" s="376" t="s">
        <v>40</v>
      </c>
      <c r="F15" s="376">
        <v>2013</v>
      </c>
      <c r="G15" s="363">
        <v>8</v>
      </c>
      <c r="H15" s="397"/>
      <c r="I15" s="303">
        <v>5</v>
      </c>
    </row>
    <row r="16" spans="1:11" ht="30">
      <c r="A16" s="144">
        <f t="shared" si="0"/>
        <v>7</v>
      </c>
      <c r="B16" s="364" t="s">
        <v>70</v>
      </c>
      <c r="C16" s="396" t="s">
        <v>41</v>
      </c>
      <c r="D16" s="376" t="s">
        <v>42</v>
      </c>
      <c r="E16" s="376" t="s">
        <v>43</v>
      </c>
      <c r="F16" s="376">
        <v>2012</v>
      </c>
      <c r="G16" s="363">
        <v>3</v>
      </c>
      <c r="H16" s="397"/>
      <c r="I16" s="311">
        <v>3.33</v>
      </c>
    </row>
    <row r="17" spans="1:9">
      <c r="A17" s="144">
        <f t="shared" si="0"/>
        <v>8</v>
      </c>
      <c r="B17" s="395" t="s">
        <v>44</v>
      </c>
      <c r="C17" s="396" t="s">
        <v>45</v>
      </c>
      <c r="D17" s="384" t="s">
        <v>32</v>
      </c>
      <c r="E17" s="376" t="s">
        <v>46</v>
      </c>
      <c r="F17" s="376">
        <v>2012</v>
      </c>
      <c r="G17" s="363">
        <v>5</v>
      </c>
      <c r="H17" s="397"/>
      <c r="I17" s="303">
        <v>5</v>
      </c>
    </row>
    <row r="18" spans="1:9">
      <c r="A18" s="144">
        <f t="shared" si="0"/>
        <v>9</v>
      </c>
      <c r="B18" s="364" t="s">
        <v>47</v>
      </c>
      <c r="C18" s="396" t="s">
        <v>48</v>
      </c>
      <c r="D18" s="384" t="s">
        <v>32</v>
      </c>
      <c r="E18" s="376" t="s">
        <v>49</v>
      </c>
      <c r="F18" s="376">
        <v>2010</v>
      </c>
      <c r="G18" s="363">
        <v>8</v>
      </c>
      <c r="H18" s="376" t="s">
        <v>50</v>
      </c>
      <c r="I18" s="303">
        <v>10</v>
      </c>
    </row>
    <row r="19" spans="1:9">
      <c r="A19" s="144">
        <f t="shared" si="0"/>
        <v>10</v>
      </c>
      <c r="B19" s="364" t="s">
        <v>47</v>
      </c>
      <c r="C19" s="396" t="s">
        <v>51</v>
      </c>
      <c r="D19" s="384" t="s">
        <v>32</v>
      </c>
      <c r="E19" s="376" t="s">
        <v>52</v>
      </c>
      <c r="F19" s="376">
        <v>2010</v>
      </c>
      <c r="G19" s="363">
        <v>8</v>
      </c>
      <c r="H19" s="376" t="s">
        <v>53</v>
      </c>
      <c r="I19" s="407">
        <v>10</v>
      </c>
    </row>
    <row r="20" spans="1:9">
      <c r="A20" s="144">
        <f t="shared" si="0"/>
        <v>11</v>
      </c>
      <c r="B20" s="364" t="s">
        <v>47</v>
      </c>
      <c r="C20" s="396" t="s">
        <v>54</v>
      </c>
      <c r="D20" s="384" t="s">
        <v>32</v>
      </c>
      <c r="E20" s="376" t="s">
        <v>55</v>
      </c>
      <c r="F20" s="376">
        <v>2011</v>
      </c>
      <c r="G20" s="363">
        <v>21</v>
      </c>
      <c r="H20" s="376" t="s">
        <v>56</v>
      </c>
      <c r="I20" s="407">
        <v>10</v>
      </c>
    </row>
    <row r="21" spans="1:9">
      <c r="A21" s="144">
        <f t="shared" si="0"/>
        <v>12</v>
      </c>
      <c r="B21" s="354" t="s">
        <v>704</v>
      </c>
      <c r="C21" s="398" t="s">
        <v>57</v>
      </c>
      <c r="D21" s="376" t="s">
        <v>58</v>
      </c>
      <c r="E21" s="378" t="s">
        <v>59</v>
      </c>
      <c r="F21" s="378">
        <v>2008</v>
      </c>
      <c r="G21" s="356">
        <v>2</v>
      </c>
      <c r="H21" s="378" t="s">
        <v>60</v>
      </c>
      <c r="I21" s="407">
        <v>5</v>
      </c>
    </row>
    <row r="22" spans="1:9">
      <c r="A22" s="144">
        <f t="shared" si="0"/>
        <v>13</v>
      </c>
      <c r="B22" s="354" t="s">
        <v>704</v>
      </c>
      <c r="C22" s="398" t="s">
        <v>61</v>
      </c>
      <c r="D22" s="378" t="s">
        <v>58</v>
      </c>
      <c r="E22" s="378" t="s">
        <v>59</v>
      </c>
      <c r="F22" s="378">
        <v>2008</v>
      </c>
      <c r="G22" s="356">
        <v>2</v>
      </c>
      <c r="H22" s="378" t="s">
        <v>62</v>
      </c>
      <c r="I22" s="407">
        <v>5</v>
      </c>
    </row>
    <row r="23" spans="1:9">
      <c r="A23" s="144">
        <f t="shared" si="0"/>
        <v>14</v>
      </c>
      <c r="B23" s="403"/>
      <c r="C23" s="145"/>
      <c r="D23" s="404"/>
      <c r="E23" s="405"/>
      <c r="F23" s="406"/>
      <c r="G23" s="406"/>
      <c r="H23" s="406"/>
      <c r="I23" s="407"/>
    </row>
    <row r="24" spans="1:9" ht="15.75" thickBot="1">
      <c r="A24" s="144">
        <f t="shared" si="0"/>
        <v>15</v>
      </c>
      <c r="B24" s="147"/>
      <c r="C24" s="148"/>
      <c r="D24" s="148"/>
      <c r="E24" s="148"/>
      <c r="F24" s="119"/>
      <c r="G24" s="119"/>
      <c r="H24" s="119"/>
      <c r="I24" s="304"/>
    </row>
    <row r="25" spans="1:9" ht="15.75" thickBot="1">
      <c r="A25" s="331"/>
      <c r="B25" s="121"/>
      <c r="C25" s="121"/>
      <c r="D25" s="121"/>
      <c r="E25" s="121"/>
      <c r="F25" s="121"/>
      <c r="G25" s="121"/>
      <c r="H25" s="123" t="str">
        <f>"Total "&amp;LEFT(A7,2)</f>
        <v>Total I3</v>
      </c>
      <c r="I25" s="124">
        <f>SUM(I10:I24)</f>
        <v>78.319999999999993</v>
      </c>
    </row>
    <row r="27" spans="1:9" ht="33.75" customHeight="1">
      <c r="A27"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7" s="670"/>
      <c r="C27" s="670"/>
      <c r="D27" s="670"/>
      <c r="E27" s="670"/>
      <c r="F27" s="670"/>
      <c r="G27" s="670"/>
      <c r="H27" s="670"/>
      <c r="I27" s="670"/>
    </row>
  </sheetData>
  <mergeCells count="3">
    <mergeCell ref="A6:I6"/>
    <mergeCell ref="A7:I7"/>
    <mergeCell ref="A27:I27"/>
  </mergeCells>
  <phoneticPr fontId="0" type="noConversion"/>
  <printOptions horizontalCentered="1"/>
  <pageMargins left="0.74803149606299213" right="0.4" top="0.28999999999999998" bottom="0.59055118110236227" header="0.31496062992125984" footer="0.31496062992125984"/>
  <pageSetup paperSize="9" scale="70" orientation="portrait" r:id="rId1"/>
</worksheet>
</file>

<file path=xl/worksheets/sheet9.xml><?xml version="1.0" encoding="utf-8"?>
<worksheet xmlns="http://schemas.openxmlformats.org/spreadsheetml/2006/main" xmlns:r="http://schemas.openxmlformats.org/officeDocument/2006/relationships">
  <sheetPr>
    <tabColor theme="6"/>
  </sheetPr>
  <dimension ref="A1:K36"/>
  <sheetViews>
    <sheetView zoomScale="75" workbookViewId="0">
      <selection activeCell="L12" sqref="L12"/>
    </sheetView>
  </sheetViews>
  <sheetFormatPr defaultRowHeight="15"/>
  <cols>
    <col min="1" max="1" width="5.140625" customWidth="1"/>
    <col min="2" max="2" width="22.140625" style="66" customWidth="1"/>
    <col min="3" max="3" width="27.140625" customWidth="1"/>
    <col min="4" max="4" width="21.42578125" customWidth="1"/>
    <col min="5" max="5" width="16" customWidth="1"/>
    <col min="6" max="6" width="6.85546875" customWidth="1"/>
    <col min="7" max="7" width="10.5703125" customWidth="1"/>
    <col min="8" max="8" width="10" customWidth="1"/>
    <col min="9" max="9" width="10.5703125" customWidth="1"/>
  </cols>
  <sheetData>
    <row r="1" spans="1:11">
      <c r="A1" s="256" t="str">
        <f ca="1">'Date initiale'!C3</f>
        <v>Universitatea de Arhitectură și Urbanism "Ion Mincu" București</v>
      </c>
      <c r="B1" s="427"/>
      <c r="C1" s="256"/>
    </row>
    <row r="2" spans="1:11">
      <c r="A2" s="256" t="str">
        <f ca="1">'Date initiale'!B4&amp;" "&amp;'Date initiale'!C4</f>
        <v>Facultatea ARHITECTURA</v>
      </c>
      <c r="B2" s="427"/>
      <c r="C2" s="256"/>
    </row>
    <row r="3" spans="1:11">
      <c r="A3" s="256" t="str">
        <f ca="1">'Date initiale'!B5&amp;" "&amp;'Date initiale'!C5</f>
        <v>Departamentul SINTEZA PROIECTĂRII DE ARHITECTURĂ</v>
      </c>
      <c r="B3" s="427"/>
      <c r="C3" s="256"/>
    </row>
    <row r="4" spans="1:11">
      <c r="A4" s="121" t="str">
        <f ca="1">'Date initiale'!C6&amp;", "&amp;'Date initiale'!C7</f>
        <v>MIHĂILĂ MARINA - EUGENIA, C25</v>
      </c>
      <c r="B4" s="428"/>
      <c r="C4" s="121"/>
    </row>
    <row r="5" spans="1:11">
      <c r="A5" s="121"/>
      <c r="B5" s="428"/>
      <c r="C5" s="121"/>
    </row>
    <row r="6" spans="1:11" ht="15.75">
      <c r="A6" s="668" t="s">
        <v>563</v>
      </c>
      <c r="B6" s="668"/>
      <c r="C6" s="668"/>
      <c r="D6" s="668"/>
      <c r="E6" s="668"/>
      <c r="F6" s="668"/>
      <c r="G6" s="668"/>
      <c r="H6" s="668"/>
      <c r="I6" s="668"/>
    </row>
    <row r="7" spans="1:11" ht="15.75">
      <c r="A7" s="668" t="str">
        <f ca="1">'Descriere indicatori'!A7&amp;". "&amp;'Descriere indicatori'!B7</f>
        <v xml:space="preserve">I4. Articole in extenso în reviste ştiinţifice de specialitate* </v>
      </c>
      <c r="B7" s="668"/>
      <c r="C7" s="668"/>
      <c r="D7" s="668"/>
      <c r="E7" s="668"/>
      <c r="F7" s="668"/>
      <c r="G7" s="668"/>
      <c r="H7" s="668"/>
      <c r="I7" s="668"/>
    </row>
    <row r="8" spans="1:11" ht="15.75" thickBot="1">
      <c r="A8" s="149"/>
      <c r="B8" s="149"/>
      <c r="C8" s="149"/>
      <c r="D8" s="149"/>
      <c r="E8" s="149"/>
      <c r="F8" s="149"/>
      <c r="G8" s="149"/>
      <c r="H8" s="149"/>
      <c r="I8" s="149"/>
    </row>
    <row r="9" spans="1:11" ht="30.75" thickBot="1">
      <c r="A9" s="189" t="s">
        <v>428</v>
      </c>
      <c r="B9" s="152" t="s">
        <v>519</v>
      </c>
      <c r="C9" s="152" t="s">
        <v>429</v>
      </c>
      <c r="D9" s="152" t="s">
        <v>430</v>
      </c>
      <c r="E9" s="152" t="s">
        <v>514</v>
      </c>
      <c r="F9" s="153" t="s">
        <v>523</v>
      </c>
      <c r="G9" s="152" t="s">
        <v>431</v>
      </c>
      <c r="H9" s="152" t="s">
        <v>564</v>
      </c>
      <c r="I9" s="154" t="s">
        <v>526</v>
      </c>
      <c r="K9" s="262" t="s">
        <v>561</v>
      </c>
    </row>
    <row r="10" spans="1:11" ht="90">
      <c r="A10" s="107">
        <v>1</v>
      </c>
      <c r="B10" s="429" t="s">
        <v>72</v>
      </c>
      <c r="C10" s="410" t="s">
        <v>73</v>
      </c>
      <c r="D10" s="410" t="s">
        <v>74</v>
      </c>
      <c r="E10" s="410" t="s">
        <v>75</v>
      </c>
      <c r="F10" s="411">
        <v>2018</v>
      </c>
      <c r="G10" s="412">
        <v>19</v>
      </c>
      <c r="H10" s="412" t="s">
        <v>76</v>
      </c>
      <c r="I10" s="312">
        <v>1.66</v>
      </c>
      <c r="K10" s="263">
        <v>10</v>
      </c>
    </row>
    <row r="11" spans="1:11" ht="90">
      <c r="A11" s="111">
        <f>A10+1</f>
        <v>2</v>
      </c>
      <c r="B11" s="429" t="s">
        <v>44</v>
      </c>
      <c r="C11" s="410" t="s">
        <v>77</v>
      </c>
      <c r="D11" s="410" t="s">
        <v>74</v>
      </c>
      <c r="E11" s="410" t="s">
        <v>75</v>
      </c>
      <c r="F11" s="413">
        <v>2017</v>
      </c>
      <c r="G11" s="414">
        <v>13</v>
      </c>
      <c r="H11" s="414" t="s">
        <v>78</v>
      </c>
      <c r="I11" s="306">
        <v>5</v>
      </c>
      <c r="K11" s="50"/>
    </row>
    <row r="12" spans="1:11" ht="105">
      <c r="A12" s="111">
        <f t="shared" ref="A12:A33" si="0">A11+1</f>
        <v>3</v>
      </c>
      <c r="B12" s="429" t="s">
        <v>79</v>
      </c>
      <c r="C12" s="410" t="s">
        <v>80</v>
      </c>
      <c r="D12" s="410" t="s">
        <v>74</v>
      </c>
      <c r="E12" s="410" t="s">
        <v>81</v>
      </c>
      <c r="F12" s="413">
        <v>2017</v>
      </c>
      <c r="G12" s="414">
        <v>37</v>
      </c>
      <c r="H12" s="414" t="s">
        <v>82</v>
      </c>
      <c r="I12" s="306">
        <v>5</v>
      </c>
    </row>
    <row r="13" spans="1:11" ht="75">
      <c r="A13" s="111">
        <f t="shared" si="0"/>
        <v>4</v>
      </c>
      <c r="B13" s="430" t="s">
        <v>83</v>
      </c>
      <c r="C13" s="415" t="s">
        <v>84</v>
      </c>
      <c r="D13" s="415" t="s">
        <v>85</v>
      </c>
      <c r="E13" s="415" t="s">
        <v>86</v>
      </c>
      <c r="F13" s="416">
        <v>2017</v>
      </c>
      <c r="G13" s="416">
        <v>2</v>
      </c>
      <c r="H13" s="416" t="s">
        <v>87</v>
      </c>
      <c r="I13" s="306">
        <v>3.33</v>
      </c>
    </row>
    <row r="14" spans="1:11" ht="90">
      <c r="A14" s="111">
        <f t="shared" si="0"/>
        <v>5</v>
      </c>
      <c r="B14" s="429" t="s">
        <v>719</v>
      </c>
      <c r="C14" s="410" t="s">
        <v>88</v>
      </c>
      <c r="D14" s="410" t="s">
        <v>74</v>
      </c>
      <c r="E14" s="410" t="s">
        <v>89</v>
      </c>
      <c r="F14" s="411">
        <v>2016</v>
      </c>
      <c r="G14" s="411">
        <v>8</v>
      </c>
      <c r="H14" s="411" t="s">
        <v>90</v>
      </c>
      <c r="I14" s="306">
        <v>10</v>
      </c>
    </row>
    <row r="15" spans="1:11" ht="60">
      <c r="A15" s="111">
        <f t="shared" si="0"/>
        <v>6</v>
      </c>
      <c r="B15" s="429" t="s">
        <v>719</v>
      </c>
      <c r="C15" s="415" t="s">
        <v>91</v>
      </c>
      <c r="D15" s="417" t="s">
        <v>85</v>
      </c>
      <c r="E15" s="417" t="s">
        <v>92</v>
      </c>
      <c r="F15" s="418">
        <v>2016</v>
      </c>
      <c r="G15" s="418">
        <v>1</v>
      </c>
      <c r="H15" s="418" t="s">
        <v>93</v>
      </c>
      <c r="I15" s="306">
        <v>10</v>
      </c>
    </row>
    <row r="16" spans="1:11" ht="75">
      <c r="A16" s="111">
        <f t="shared" si="0"/>
        <v>7</v>
      </c>
      <c r="B16" s="429" t="s">
        <v>719</v>
      </c>
      <c r="C16" s="410" t="s">
        <v>94</v>
      </c>
      <c r="D16" s="419" t="s">
        <v>95</v>
      </c>
      <c r="E16" s="419" t="s">
        <v>96</v>
      </c>
      <c r="F16" s="420">
        <v>2016</v>
      </c>
      <c r="G16" s="420" t="s">
        <v>97</v>
      </c>
      <c r="H16" s="420" t="s">
        <v>98</v>
      </c>
      <c r="I16" s="306">
        <v>10</v>
      </c>
    </row>
    <row r="17" spans="1:9" ht="75">
      <c r="A17" s="111">
        <f t="shared" si="0"/>
        <v>8</v>
      </c>
      <c r="B17" s="429" t="s">
        <v>719</v>
      </c>
      <c r="C17" s="421" t="s">
        <v>99</v>
      </c>
      <c r="D17" s="421" t="s">
        <v>100</v>
      </c>
      <c r="E17" s="421" t="s">
        <v>101</v>
      </c>
      <c r="F17" s="411">
        <v>2015</v>
      </c>
      <c r="G17" s="412">
        <v>2</v>
      </c>
      <c r="H17" s="412" t="s">
        <v>102</v>
      </c>
      <c r="I17" s="306">
        <v>10</v>
      </c>
    </row>
    <row r="18" spans="1:9" ht="75">
      <c r="A18" s="111">
        <f>A17+1</f>
        <v>9</v>
      </c>
      <c r="B18" s="429" t="s">
        <v>719</v>
      </c>
      <c r="C18" s="410" t="s">
        <v>103</v>
      </c>
      <c r="D18" s="410" t="s">
        <v>104</v>
      </c>
      <c r="E18" s="410" t="s">
        <v>105</v>
      </c>
      <c r="F18" s="411">
        <v>2015</v>
      </c>
      <c r="G18" s="412" t="s">
        <v>106</v>
      </c>
      <c r="H18" s="412" t="s">
        <v>107</v>
      </c>
      <c r="I18" s="306">
        <v>10</v>
      </c>
    </row>
    <row r="19" spans="1:9" ht="90">
      <c r="A19" s="111">
        <f t="shared" si="0"/>
        <v>10</v>
      </c>
      <c r="B19" s="431" t="s">
        <v>704</v>
      </c>
      <c r="C19" s="410" t="s">
        <v>108</v>
      </c>
      <c r="D19" s="410" t="s">
        <v>74</v>
      </c>
      <c r="E19" s="410" t="s">
        <v>109</v>
      </c>
      <c r="F19" s="422">
        <v>2015</v>
      </c>
      <c r="G19" s="422">
        <v>7</v>
      </c>
      <c r="H19" s="411" t="s">
        <v>110</v>
      </c>
      <c r="I19" s="408">
        <v>5</v>
      </c>
    </row>
    <row r="20" spans="1:9" ht="90">
      <c r="A20" s="111">
        <f t="shared" si="0"/>
        <v>11</v>
      </c>
      <c r="B20" s="431" t="s">
        <v>704</v>
      </c>
      <c r="C20" s="410" t="s">
        <v>111</v>
      </c>
      <c r="D20" s="410" t="s">
        <v>74</v>
      </c>
      <c r="E20" s="410" t="s">
        <v>112</v>
      </c>
      <c r="F20" s="422">
        <v>2015</v>
      </c>
      <c r="G20" s="422">
        <v>7</v>
      </c>
      <c r="H20" s="411" t="s">
        <v>113</v>
      </c>
      <c r="I20" s="408">
        <v>5</v>
      </c>
    </row>
    <row r="21" spans="1:9" ht="90">
      <c r="A21" s="111">
        <f t="shared" si="0"/>
        <v>12</v>
      </c>
      <c r="B21" s="429" t="s">
        <v>114</v>
      </c>
      <c r="C21" s="410" t="s">
        <v>115</v>
      </c>
      <c r="D21" s="410" t="s">
        <v>74</v>
      </c>
      <c r="E21" s="410" t="s">
        <v>116</v>
      </c>
      <c r="F21" s="411">
        <v>2014</v>
      </c>
      <c r="G21" s="411">
        <v>6</v>
      </c>
      <c r="H21" s="411" t="s">
        <v>117</v>
      </c>
      <c r="I21" s="408">
        <v>3.33</v>
      </c>
    </row>
    <row r="22" spans="1:9" ht="45">
      <c r="A22" s="111">
        <f t="shared" si="0"/>
        <v>13</v>
      </c>
      <c r="B22" s="432" t="s">
        <v>719</v>
      </c>
      <c r="C22" s="409" t="s">
        <v>118</v>
      </c>
      <c r="D22" s="423" t="s">
        <v>100</v>
      </c>
      <c r="E22" s="423" t="s">
        <v>119</v>
      </c>
      <c r="F22" s="420">
        <v>2014</v>
      </c>
      <c r="G22" s="420">
        <v>1</v>
      </c>
      <c r="H22" s="424" t="s">
        <v>120</v>
      </c>
      <c r="I22" s="408">
        <v>10</v>
      </c>
    </row>
    <row r="23" spans="1:9" ht="45">
      <c r="A23" s="111">
        <f t="shared" si="0"/>
        <v>14</v>
      </c>
      <c r="B23" s="367" t="s">
        <v>719</v>
      </c>
      <c r="C23" s="449" t="s">
        <v>166</v>
      </c>
      <c r="D23" s="449" t="s">
        <v>158</v>
      </c>
      <c r="E23" s="431" t="s">
        <v>167</v>
      </c>
      <c r="F23" s="414">
        <v>2014</v>
      </c>
      <c r="G23" s="412" t="s">
        <v>168</v>
      </c>
      <c r="H23" s="412" t="s">
        <v>169</v>
      </c>
      <c r="I23" s="408">
        <v>10</v>
      </c>
    </row>
    <row r="24" spans="1:9" ht="30">
      <c r="A24" s="111">
        <f t="shared" si="0"/>
        <v>15</v>
      </c>
      <c r="B24" s="449" t="s">
        <v>704</v>
      </c>
      <c r="C24" s="449" t="s">
        <v>170</v>
      </c>
      <c r="D24" s="449" t="s">
        <v>158</v>
      </c>
      <c r="E24" s="431" t="s">
        <v>171</v>
      </c>
      <c r="F24" s="411">
        <v>2014</v>
      </c>
      <c r="G24" s="411" t="s">
        <v>172</v>
      </c>
      <c r="H24" s="411" t="s">
        <v>173</v>
      </c>
      <c r="I24" s="408">
        <v>5</v>
      </c>
    </row>
    <row r="25" spans="1:9" ht="45">
      <c r="A25" s="111">
        <f t="shared" si="0"/>
        <v>16</v>
      </c>
      <c r="B25" s="452" t="s">
        <v>709</v>
      </c>
      <c r="C25" s="449" t="s">
        <v>174</v>
      </c>
      <c r="D25" s="449" t="s">
        <v>158</v>
      </c>
      <c r="E25" s="431" t="s">
        <v>175</v>
      </c>
      <c r="F25" s="411">
        <v>2013</v>
      </c>
      <c r="G25" s="412" t="s">
        <v>176</v>
      </c>
      <c r="H25" s="412" t="s">
        <v>177</v>
      </c>
      <c r="I25" s="408">
        <v>5</v>
      </c>
    </row>
    <row r="26" spans="1:9" ht="30">
      <c r="A26" s="111">
        <f t="shared" si="0"/>
        <v>17</v>
      </c>
      <c r="B26" s="449" t="s">
        <v>704</v>
      </c>
      <c r="C26" s="449" t="s">
        <v>178</v>
      </c>
      <c r="D26" s="449" t="s">
        <v>158</v>
      </c>
      <c r="E26" s="431" t="s">
        <v>179</v>
      </c>
      <c r="F26" s="414">
        <v>2013</v>
      </c>
      <c r="G26" s="412" t="s">
        <v>180</v>
      </c>
      <c r="H26" s="412" t="s">
        <v>181</v>
      </c>
      <c r="I26" s="408">
        <v>5</v>
      </c>
    </row>
    <row r="27" spans="1:9" ht="45">
      <c r="A27" s="111">
        <f t="shared" si="0"/>
        <v>18</v>
      </c>
      <c r="B27" s="367" t="s">
        <v>182</v>
      </c>
      <c r="C27" s="449" t="s">
        <v>803</v>
      </c>
      <c r="D27" s="449" t="s">
        <v>158</v>
      </c>
      <c r="E27" s="431" t="s">
        <v>804</v>
      </c>
      <c r="F27" s="414">
        <v>2013</v>
      </c>
      <c r="G27" s="412" t="s">
        <v>805</v>
      </c>
      <c r="H27" s="412" t="s">
        <v>806</v>
      </c>
      <c r="I27" s="408">
        <v>3.33</v>
      </c>
    </row>
    <row r="28" spans="1:9" ht="90">
      <c r="A28" s="111">
        <f t="shared" si="0"/>
        <v>19</v>
      </c>
      <c r="B28" s="429" t="s">
        <v>719</v>
      </c>
      <c r="C28" s="410" t="s">
        <v>121</v>
      </c>
      <c r="D28" s="410" t="s">
        <v>74</v>
      </c>
      <c r="E28" s="410" t="s">
        <v>122</v>
      </c>
      <c r="F28" s="411">
        <v>2013</v>
      </c>
      <c r="G28" s="411">
        <v>5</v>
      </c>
      <c r="H28" s="411" t="s">
        <v>123</v>
      </c>
      <c r="I28" s="408">
        <v>10</v>
      </c>
    </row>
    <row r="29" spans="1:9" ht="45">
      <c r="A29" s="111">
        <f t="shared" si="0"/>
        <v>20</v>
      </c>
      <c r="B29" s="432" t="s">
        <v>124</v>
      </c>
      <c r="C29" s="425" t="s">
        <v>125</v>
      </c>
      <c r="D29" s="417" t="s">
        <v>126</v>
      </c>
      <c r="E29" s="417" t="s">
        <v>127</v>
      </c>
      <c r="F29" s="426">
        <v>2013</v>
      </c>
      <c r="G29" s="426">
        <v>8.9</v>
      </c>
      <c r="H29" s="426" t="s">
        <v>128</v>
      </c>
      <c r="I29" s="408">
        <v>5</v>
      </c>
    </row>
    <row r="30" spans="1:9" ht="90">
      <c r="A30" s="111">
        <f t="shared" si="0"/>
        <v>21</v>
      </c>
      <c r="B30" s="432" t="s">
        <v>719</v>
      </c>
      <c r="C30" s="410" t="s">
        <v>129</v>
      </c>
      <c r="D30" s="419" t="s">
        <v>74</v>
      </c>
      <c r="E30" s="419" t="s">
        <v>130</v>
      </c>
      <c r="F30" s="420">
        <v>2012</v>
      </c>
      <c r="G30" s="420">
        <v>4</v>
      </c>
      <c r="H30" s="420" t="s">
        <v>131</v>
      </c>
      <c r="I30" s="408">
        <v>10</v>
      </c>
    </row>
    <row r="31" spans="1:9" ht="30">
      <c r="A31" s="111">
        <f t="shared" si="0"/>
        <v>22</v>
      </c>
      <c r="B31" s="429" t="s">
        <v>719</v>
      </c>
      <c r="C31" s="415" t="s">
        <v>132</v>
      </c>
      <c r="D31" s="415" t="s">
        <v>133</v>
      </c>
      <c r="E31" s="415" t="s">
        <v>134</v>
      </c>
      <c r="F31" s="422">
        <v>2011</v>
      </c>
      <c r="G31" s="422">
        <v>4</v>
      </c>
      <c r="H31" s="422" t="s">
        <v>135</v>
      </c>
      <c r="I31" s="408">
        <v>10</v>
      </c>
    </row>
    <row r="32" spans="1:9" ht="90">
      <c r="A32" s="111">
        <f t="shared" si="0"/>
        <v>23</v>
      </c>
      <c r="B32" s="429" t="s">
        <v>719</v>
      </c>
      <c r="C32" s="410" t="s">
        <v>136</v>
      </c>
      <c r="D32" s="410" t="s">
        <v>74</v>
      </c>
      <c r="E32" s="410" t="s">
        <v>137</v>
      </c>
      <c r="F32" s="411">
        <v>2010</v>
      </c>
      <c r="G32" s="411">
        <v>2</v>
      </c>
      <c r="H32" s="411" t="s">
        <v>138</v>
      </c>
      <c r="I32" s="408">
        <v>10</v>
      </c>
    </row>
    <row r="33" spans="1:9" ht="90.75" thickBot="1">
      <c r="A33" s="111">
        <f t="shared" si="0"/>
        <v>24</v>
      </c>
      <c r="B33" s="436" t="s">
        <v>719</v>
      </c>
      <c r="C33" s="437" t="s">
        <v>139</v>
      </c>
      <c r="D33" s="437" t="s">
        <v>74</v>
      </c>
      <c r="E33" s="437" t="s">
        <v>140</v>
      </c>
      <c r="F33" s="438">
        <v>2009</v>
      </c>
      <c r="G33" s="438">
        <v>1</v>
      </c>
      <c r="H33" s="438" t="s">
        <v>141</v>
      </c>
      <c r="I33" s="307">
        <v>10</v>
      </c>
    </row>
    <row r="34" spans="1:9" ht="15.75" thickBot="1">
      <c r="A34" s="433"/>
      <c r="B34" s="428"/>
      <c r="C34" s="121"/>
      <c r="D34" s="121"/>
      <c r="E34" s="121"/>
      <c r="F34" s="121"/>
      <c r="G34" s="121"/>
      <c r="H34" s="434" t="str">
        <f>"Total "&amp;LEFT(A7,2)</f>
        <v>Total I4</v>
      </c>
      <c r="I34" s="435">
        <f>SUM(I10:I33)</f>
        <v>171.65</v>
      </c>
    </row>
    <row r="36" spans="1:9" ht="33.75" customHeight="1">
      <c r="A36" s="670" t="str">
        <f ca="1">'Descriere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6" s="670"/>
      <c r="C36" s="670"/>
      <c r="D36" s="670"/>
      <c r="E36" s="670"/>
      <c r="F36" s="670"/>
      <c r="G36" s="670"/>
      <c r="H36" s="670"/>
      <c r="I36" s="670"/>
    </row>
  </sheetData>
  <mergeCells count="3">
    <mergeCell ref="A7:I7"/>
    <mergeCell ref="A6:I6"/>
    <mergeCell ref="A36:I36"/>
  </mergeCells>
  <phoneticPr fontId="0" type="noConversion"/>
  <printOptions horizontalCentered="1"/>
  <pageMargins left="0.74803149606299213" right="0.55000000000000004" top="0.33" bottom="0.28999999999999998"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Marina</cp:lastModifiedBy>
  <cp:lastPrinted>2023-06-11T19:47:58Z</cp:lastPrinted>
  <dcterms:created xsi:type="dcterms:W3CDTF">2013-01-10T17:13:12Z</dcterms:created>
  <dcterms:modified xsi:type="dcterms:W3CDTF">2023-06-11T19:48:37Z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