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ustin\Downloads\CONCURS_CONF\CONC_CONF-2023\"/>
    </mc:Choice>
  </mc:AlternateContent>
  <bookViews>
    <workbookView xWindow="0" yWindow="0" windowWidth="26670" windowHeight="11835"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I11c!$A$1:$G$24</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'I18'!$A$1:$D$29</definedName>
    <definedName name="_xlnm.Print_Area" localSheetId="27">'I19'!$A$1:$E$20</definedName>
    <definedName name="_xlnm.Print_Area" localSheetId="6">'I2'!$A$1:$I$22</definedName>
    <definedName name="_xlnm.Print_Area" localSheetId="28">'I20'!$A$1:$E$31</definedName>
    <definedName name="_xlnm.Print_Area" localSheetId="29">'I21'!$A$1:$D$20</definedName>
    <definedName name="_xlnm.Print_Area" localSheetId="30">'I22'!$A$1:$D$20</definedName>
    <definedName name="_xlnm.Print_Area" localSheetId="31">'I23'!$A$1:$D$41</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D28" i="36"/>
  <c r="D13" i="36"/>
  <c r="E31" i="22"/>
  <c r="D34" i="36" s="1"/>
  <c r="F20" i="26"/>
  <c r="D38" i="36" s="1"/>
  <c r="A11" i="26"/>
  <c r="A12" i="26" s="1"/>
  <c r="A13" i="26" s="1"/>
  <c r="A14" i="26" s="1"/>
  <c r="A15" i="26" s="1"/>
  <c r="A16" i="26" s="1"/>
  <c r="A17" i="26" s="1"/>
  <c r="A18" i="26" s="1"/>
  <c r="A19" i="26" s="1"/>
  <c r="A7" i="26"/>
  <c r="E20" i="26" s="1"/>
  <c r="D41" i="25"/>
  <c r="D37" i="36" s="1"/>
  <c r="A11" i="25"/>
  <c r="A12" i="25" s="1"/>
  <c r="A13" i="25" s="1"/>
  <c r="A14" i="25" s="1"/>
  <c r="A15" i="25" s="1"/>
  <c r="A16" i="25" s="1"/>
  <c r="A17" i="25" s="1"/>
  <c r="A18" i="25" s="1"/>
  <c r="A7" i="25"/>
  <c r="C41"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7" i="22"/>
  <c r="D31" i="22" s="1"/>
  <c r="E20" i="21"/>
  <c r="D33" i="36" s="1"/>
  <c r="A11" i="21"/>
  <c r="A12" i="21" s="1"/>
  <c r="A13" i="21" s="1"/>
  <c r="A14" i="21" s="1"/>
  <c r="A15" i="21" s="1"/>
  <c r="A16" i="21" s="1"/>
  <c r="A17" i="21" s="1"/>
  <c r="A18" i="21" s="1"/>
  <c r="A19" i="21" s="1"/>
  <c r="A7" i="21"/>
  <c r="D20" i="21" s="1"/>
  <c r="A29" i="20"/>
  <c r="A11" i="20"/>
  <c r="A12" i="20" s="1"/>
  <c r="A13" i="20" s="1"/>
  <c r="A14" i="20" s="1"/>
  <c r="A15" i="20" s="1"/>
  <c r="A16" i="20" s="1"/>
  <c r="A17" i="20" s="1"/>
  <c r="A18" i="20" s="1"/>
  <c r="A7" i="20"/>
  <c r="C27"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20" i="28" s="1"/>
  <c r="A21" i="28" s="1"/>
  <c r="A22" i="28" s="1"/>
  <c r="A23" i="28" s="1"/>
  <c r="A7" i="28"/>
  <c r="F24" i="28" s="1"/>
  <c r="A11" i="29"/>
  <c r="A12" i="29"/>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4" i="28"/>
  <c r="D23" i="36" s="1"/>
  <c r="H20" i="16"/>
  <c r="D25" i="36" s="1"/>
  <c r="D20" i="24"/>
  <c r="D36" i="36" s="1"/>
  <c r="D27" i="20"/>
  <c r="D32" i="36" s="1"/>
  <c r="D20" i="18"/>
  <c r="D30" i="36" s="1"/>
  <c r="H20" i="30"/>
  <c r="D27" i="36" s="1"/>
  <c r="H20" i="15"/>
  <c r="D24" i="36" s="1"/>
  <c r="H20" i="29"/>
  <c r="D22" i="36" s="1"/>
  <c r="I20" i="14"/>
  <c r="D21" i="36" s="1"/>
  <c r="I20" i="5"/>
  <c r="D12" i="36" s="1"/>
  <c r="D20" i="19"/>
  <c r="I20" i="10"/>
  <c r="D17" i="36" s="1"/>
  <c r="I20" i="6"/>
  <c r="I20" i="4"/>
  <c r="D43" i="36" l="1"/>
  <c r="D31" i="36"/>
  <c r="D42" i="36" s="1"/>
  <c r="D11" i="36"/>
  <c r="D35" i="36"/>
  <c r="D41" i="36" l="1"/>
  <c r="D44" i="36" s="1"/>
</calcChain>
</file>

<file path=xl/sharedStrings.xml><?xml version="1.0" encoding="utf-8"?>
<sst xmlns="http://schemas.openxmlformats.org/spreadsheetml/2006/main" count="811" uniqueCount="452">
  <si>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</si>
  <si>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</si>
  <si>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</si>
  <si>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</si>
  <si>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</si>
  <si>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</si>
  <si>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</si>
  <si>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</si>
  <si>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</si>
  <si>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</si>
  <si>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</si>
  <si>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</si>
  <si>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</si>
  <si>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</si>
  <si>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</si>
  <si>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</si>
  <si>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</si>
  <si>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</si>
  <si>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</si>
  <si>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</si>
  <si>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</si>
  <si>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</si>
  <si>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</si>
  <si>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</si>
  <si>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</si>
  <si>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</si>
  <si>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</si>
  <si>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</si>
  <si>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</si>
  <si>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</si>
  <si>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</si>
  <si>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</si>
  <si>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</si>
  <si>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</si>
  <si>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</si>
  <si>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</si>
  <si>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</si>
  <si>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</si>
  <si>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</si>
  <si>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</si>
  <si>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</si>
  <si>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</si>
  <si>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</si>
  <si>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</si>
  <si>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</si>
  <si>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</si>
  <si>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</si>
  <si>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</si>
  <si>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</si>
  <si>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</si>
  <si>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</si>
  <si>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</si>
  <si>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</si>
  <si>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</si>
  <si>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</si>
  <si>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</si>
  <si>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</si>
  <si>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</si>
  <si>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</si>
  <si>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</si>
  <si>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</si>
  <si>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</si>
  <si>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</si>
  <si>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</si>
  <si>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</si>
  <si>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</si>
  <si>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</si>
  <si>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</si>
  <si>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</si>
  <si>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</si>
  <si>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</si>
  <si>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</si>
  <si>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</si>
  <si>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</si>
  <si>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</si>
  <si>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</si>
  <si>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</si>
  <si>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</si>
  <si>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</si>
  <si>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</si>
  <si>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</si>
  <si>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</si>
  <si>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</si>
  <si>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</si>
  <si>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</si>
  <si>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</si>
  <si>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</si>
  <si>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</si>
  <si>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</si>
  <si>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</si>
  <si>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</si>
  <si>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</si>
  <si>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</si>
  <si>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</si>
  <si>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</si>
  <si>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</si>
  <si>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</si>
  <si>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</si>
  <si>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</si>
  <si>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</si>
  <si>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</si>
  <si>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</si>
  <si>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</si>
  <si>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</si>
  <si>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</si>
  <si>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</si>
  <si>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</si>
  <si>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</si>
  <si>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</si>
  <si>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</si>
  <si>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</si>
  <si>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</si>
  <si>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</si>
  <si>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</si>
  <si>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</si>
  <si>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</si>
  <si>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</si>
  <si>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</si>
  <si>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</si>
  <si>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</si>
  <si>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</si>
  <si>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</si>
  <si>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</si>
  <si>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</si>
  <si>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</si>
  <si>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</si>
  <si>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</si>
  <si>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</si>
  <si>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</si>
  <si>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</si>
  <si>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</si>
  <si>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</si>
  <si>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</si>
  <si>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</si>
  <si>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</si>
  <si>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</si>
  <si>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</si>
  <si>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</si>
  <si>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</si>
  <si>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</si>
  <si>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</si>
  <si>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</si>
  <si>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</si>
  <si>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</si>
  <si>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</si>
  <si>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</si>
  <si>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</si>
  <si>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</si>
  <si>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</si>
  <si>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</si>
  <si>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</si>
  <si>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</si>
  <si>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</si>
  <si>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</si>
  <si>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</si>
  <si>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</si>
  <si>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</si>
  <si>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</si>
  <si>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</si>
  <si>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</si>
  <si>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</si>
  <si>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</si>
  <si>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</si>
  <si>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</si>
  <si>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</si>
  <si>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</si>
  <si>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</si>
  <si>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</si>
  <si>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</si>
  <si>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</si>
  <si>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</si>
  <si>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</si>
  <si>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</si>
  <si>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</si>
  <si>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</si>
  <si>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</si>
  <si>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</si>
  <si>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</si>
  <si>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</si>
  <si>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</si>
  <si>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</si>
  <si>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</si>
  <si>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</si>
  <si>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</si>
  <si>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</si>
  <si>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</si>
  <si>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</si>
  <si>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</si>
  <si>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</si>
  <si>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</si>
  <si>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</si>
  <si>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</si>
  <si>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</si>
  <si>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</si>
  <si>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</si>
  <si>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</si>
  <si>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</si>
  <si>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</si>
  <si>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</si>
  <si>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</si>
  <si>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</si>
  <si>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</si>
  <si>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</si>
  <si>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</si>
  <si>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</si>
  <si>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</si>
  <si>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</si>
  <si>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</si>
  <si>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</si>
  <si>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</si>
  <si>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</si>
  <si>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</si>
  <si>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</si>
  <si>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</si>
  <si>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</si>
  <si>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</si>
  <si>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</si>
  <si>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</si>
  <si>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</si>
  <si>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</si>
  <si>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</si>
  <si>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</si>
  <si>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</si>
  <si>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</si>
  <si>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</si>
  <si>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</si>
  <si>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</si>
  <si>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</si>
  <si>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</si>
  <si>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</si>
  <si>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</si>
  <si>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</si>
  <si>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</si>
  <si>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</si>
  <si>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</si>
  <si>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</si>
  <si>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</si>
  <si>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</si>
  <si>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</si>
  <si>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</si>
  <si>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</si>
  <si>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</si>
  <si>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</si>
  <si>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</si>
  <si>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</si>
  <si>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</si>
  <si>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</si>
  <si>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</si>
  <si>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</si>
  <si>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</si>
  <si>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</si>
  <si>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</si>
  <si>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</si>
  <si>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</si>
  <si>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</si>
  <si>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</si>
  <si>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</si>
  <si>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</si>
  <si>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</si>
  <si>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</si>
  <si>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</si>
  <si>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</si>
  <si>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</si>
  <si>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</si>
  <si>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</si>
  <si>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</si>
  <si>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</si>
  <si>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</si>
  <si>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</si>
  <si>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</si>
  <si>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</si>
  <si>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</si>
  <si>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BARONCEA ION JUSTIN</t>
  </si>
  <si>
    <t>IEPURI SI SATELITI</t>
  </si>
  <si>
    <t>ZEPPELIN</t>
  </si>
  <si>
    <t>978-973-0-20446-9</t>
  </si>
  <si>
    <t>156</t>
  </si>
  <si>
    <t>149</t>
  </si>
  <si>
    <t>“Bucarest: tres proyectos para la ciudad”</t>
  </si>
  <si>
    <t>EL FUTUR DE L'ARQUITECTE (Ment, Territori, Societat)</t>
  </si>
  <si>
    <t>IUNIE</t>
  </si>
  <si>
    <t>EL PROYECTO. Instrumento para conocer y poner de manifiesto el lugar</t>
  </si>
  <si>
    <t>III CONGRES INTERNACIONAL ARQUITECTURA 3000 L'ARQUITECTURA DE LA IN-DIFERENCIA</t>
  </si>
  <si>
    <t>84-608-0142-X</t>
  </si>
  <si>
    <t>Containers Memory</t>
  </si>
  <si>
    <t>ELSA VOL.2 III - IVFORMS OF PATRIMONY</t>
  </si>
  <si>
    <t>MARTIE</t>
  </si>
  <si>
    <t>978-2-8399-0774-3</t>
  </si>
  <si>
    <t>BARONCEA ION JUSTIN CARMEN POPESCU</t>
  </si>
  <si>
    <t>Bucarest: tres proyectos para la ciudad</t>
  </si>
  <si>
    <t>EL FUTUR DE L'ARQUITECTE</t>
  </si>
  <si>
    <t>7-11 iunie</t>
  </si>
  <si>
    <t>“The place from FORM to information”</t>
  </si>
  <si>
    <t>ISoCaRP, Honey, I Shrunk the Space</t>
  </si>
  <si>
    <t>13-20 sept.</t>
  </si>
  <si>
    <t>“El proyecto. Instrumento para conocer y poner de manifiesto el lugar”</t>
  </si>
  <si>
    <t>Arquitectura 3000, l’arquitectura de la in-diferencia</t>
  </si>
  <si>
    <t>30 iunie - 3 iulie</t>
  </si>
  <si>
    <t>Containers of Memory</t>
  </si>
  <si>
    <t>Forms of Patrimony</t>
  </si>
  <si>
    <t>martie</t>
  </si>
  <si>
    <t>ROMANIA: PATRIMONI HISTORIC DEL PASSAT I EL PRESENT</t>
  </si>
  <si>
    <t>ELS DIMARTS DEL MAR NEGRE</t>
  </si>
  <si>
    <t>25 aprilie</t>
  </si>
  <si>
    <t>Bucarest: espai public-societat civil. Propostes clares per una ciutat confusa</t>
  </si>
  <si>
    <t>ROMANIA 2007  "Balcanización-balconización"</t>
  </si>
  <si>
    <t>8 martie</t>
  </si>
  <si>
    <t>ELS DILLUNS DELS BALCANS</t>
  </si>
  <si>
    <t>12 martie</t>
  </si>
  <si>
    <t>16 martie</t>
  </si>
  <si>
    <t>Scurt discurs stiintific si anecdotic despre paraziti inteligenti in arhitectura</t>
  </si>
  <si>
    <t>CONFERINTELE ZEPPELIN</t>
  </si>
  <si>
    <t>Magic Blocks</t>
  </si>
  <si>
    <t>SERILE ZEPPELIN - NICI O CONSTRUCTIE</t>
  </si>
  <si>
    <t>16 noiembrie</t>
  </si>
  <si>
    <t>4_CB</t>
  </si>
  <si>
    <t>Anuala de Arhitectura, Bucuresti, Arhitecti romani, concursurile internationale de arh.</t>
  </si>
  <si>
    <t>11 iulie</t>
  </si>
  <si>
    <t>POINT4</t>
  </si>
  <si>
    <t>Conferintele Zeppelin, Bucuresti, Zeppelin 36</t>
  </si>
  <si>
    <t>26 ianuarie</t>
  </si>
  <si>
    <t>Cultiva_te</t>
  </si>
  <si>
    <t>Anuala de Arhitectura, Bucuresti, Conferintele Eco_Arhitectura</t>
  </si>
  <si>
    <t>6 iunie</t>
  </si>
  <si>
    <t>Bastionul Postavarilor</t>
  </si>
  <si>
    <t>Bienala de Arhitectura, Bucuresti</t>
  </si>
  <si>
    <t>octombrie</t>
  </si>
  <si>
    <t>Festivalul de Arhitectura DOFA, Wroklaw</t>
  </si>
  <si>
    <t>8 octombrie</t>
  </si>
  <si>
    <t xml:space="preserve">proiectul LLUM_VERD / Conucursul “Young architects 2003” Barcelona / Mentiune / </t>
  </si>
  <si>
    <t xml:space="preserve">proiectul HIGH_Parc / Conucursul “Young architects 2004” Barcelona / Selectionare / </t>
  </si>
  <si>
    <t>proiectul MAGIC BLOCKS / European Prize for Public Space Barcelona / Selectionare</t>
  </si>
  <si>
    <t>proiectul COPCI / Concursul “RTR” Bucuresti / PREMIUL 3</t>
  </si>
  <si>
    <t>proiectul LAS O BALTA / Concursul “PARC EST” Cluj / MENTIUNE SPECIALA</t>
  </si>
  <si>
    <t>Proiect nr. 116 – AA0314 / Concursul "2022 Science Campus, Cluj-Napoca" / PREMIUL 3</t>
  </si>
  <si>
    <t>proiectul POD / Anuala de Architectura Bucuresti  / PREMIUL 1</t>
  </si>
  <si>
    <t>proiectul B_RDX / Anuala de Architectura Bucuresti / NOMINALIZARE</t>
  </si>
  <si>
    <t>proiectul PV_BV / Anuala de Architectura Bucuresti / MENTIUNE SPECIALA</t>
  </si>
  <si>
    <t>proiectul MAGIC BLOCKS /  Anuala de Architectura Bucuresti / MENTIUNE SPECIALA</t>
  </si>
  <si>
    <t>proiectul C_RDX / Anuala de Architectura Bucuresti / NOMINALIZARE</t>
  </si>
  <si>
    <t>proiectul Bastionul Postavarilor / Bienala de Architectura Bucuresti  / NOMINALIZARE</t>
  </si>
  <si>
    <t>proiectul GB_SIS / Anuala de Architectura Bucuresti / NOMINALIZARE</t>
  </si>
  <si>
    <t>proiectul (RE)ST / Anuala de Architectura Bucuresti  / PREMIUL 1</t>
  </si>
  <si>
    <t>proiectul C_LAD / Anuala de Architectura Bucuresti / NOMINALIZARE</t>
  </si>
  <si>
    <t>proiectul Muzeul Anton Pann / Anuala de Architectura Bucuresti  / PREMIUL 1</t>
  </si>
  <si>
    <t>proiectul GEST-GS_1 / Anuala de Architectura Bucuresti / NOMINALIZARE</t>
  </si>
  <si>
    <t>proiectul RDW_Combinat / Anuala de Architectura Bucuresti  / PREMIUL 1</t>
  </si>
  <si>
    <t>proiectul 2ML_Woofer / Anuala de Architectura Bucuresti  / PREMIUL 1</t>
  </si>
  <si>
    <t>proiectul Muzeul Colectivizarii / Anuala de Architectura Bucuresti / NOMINALIZARE</t>
  </si>
  <si>
    <t>proiectul Dusmance ale poporului / Anuala de Architectura Bucuresti  / PREMIUL 1</t>
  </si>
  <si>
    <t>UPC ETSAB BARCELONA</t>
  </si>
  <si>
    <t>DOCTORAT /TITLUL DE DOCTOR</t>
  </si>
  <si>
    <t>2000 - 2004</t>
  </si>
  <si>
    <t>SCHOOL OF ARCHITECTURE UIC BARCELONA</t>
  </si>
  <si>
    <t>TALLER DE PROJECTES / PROJECTES 0 / cadru didactic asociat</t>
  </si>
  <si>
    <t>25 FEB - 1 MAI 2019</t>
  </si>
  <si>
    <t>25 FEB - 1 MAI 2020</t>
  </si>
  <si>
    <t>25 FEB - 1 MAI 2022</t>
  </si>
  <si>
    <t xml:space="preserve">Upsidedown, Casa Ion Mincu, Bucuresti, eveniment in cadrul Street Delivery </t>
  </si>
  <si>
    <t>AUTOR</t>
  </si>
  <si>
    <t xml:space="preserve">TII, Galeria Anaid, Bucuresti </t>
  </si>
  <si>
    <t>TII+, Ivan Gallery, Bucuresti</t>
  </si>
  <si>
    <t>TII+, CIV, Bucuresti, eveniment in cadrul anualei de Arhitectura Bucuresti 2011</t>
  </si>
  <si>
    <t xml:space="preserve">  +IV, Galeria Anaid, Bucuresti</t>
  </si>
  <si>
    <t>ATOM, C15Palatul Stirbei, Bucuresti, eveniment in cadrul anualei de Arhitectura Bucuresti 2012</t>
  </si>
  <si>
    <t>ATOM 2, Galeria Aiurart, Bucuresti, NAG 2012</t>
  </si>
  <si>
    <t>? Elefantul - Balanseaza_te, WASP Center, Explore Dance Festival 2012, Bucuresti</t>
  </si>
  <si>
    <t>COAUTOR</t>
  </si>
  <si>
    <t>DEGU_ST, in cadrul “Camp FEST”, Cluj</t>
  </si>
  <si>
    <t>REUSE, The Ark, Bucuresti</t>
  </si>
  <si>
    <t>VI_IT, Galeria Make a Point, Bucuresti</t>
  </si>
  <si>
    <t>PA_CT, sala de expozitii U.A.U.I.M., Bucuresti</t>
  </si>
  <si>
    <t>PA_CT, in cadrul RDW 2019, sala de expozitii BCR - Piata Universitatii, Bucuresti</t>
  </si>
  <si>
    <t>CO_MIX, sala de expozitii U.A.U.I.M., Bucuresti</t>
  </si>
  <si>
    <t>Remix!, Festivalul Culturscapes, Basel</t>
  </si>
  <si>
    <t xml:space="preserve">Magic Blocks, Galeria Aedes, Berlin </t>
  </si>
  <si>
    <t>Lightcode, sala de expozitii U.A.U.I.M. Bucuresti, COAC Barcelona</t>
  </si>
  <si>
    <t>Interioare de buzunar, sala de expozitii a U.A.U.I.M. Bucuresti</t>
  </si>
  <si>
    <t>Izolare intr-o serie de stari liminale, galeria  “/SAC@Malmaison”, Bucuresti</t>
  </si>
  <si>
    <t>Moving Frames, Galeria Aiurart, Bucuresti</t>
  </si>
  <si>
    <t>Remix! Pavilionul Romaniei la Bienala de Arhitectura de la Venetia, parte din echipa Zeppelin</t>
  </si>
  <si>
    <t>Remix!, Sala Dalles, Bucuresti, eveniment in cadrul Bienalei de Arhitectura Bucuresti 2006</t>
  </si>
  <si>
    <t xml:space="preserve">Jukebox City, Galeria Met Room, Barcelona, parte din echipa Zeppelin </t>
  </si>
  <si>
    <t>CARB_FORM, sala de expozitii U.A.U.I.M., Bucuresti</t>
  </si>
  <si>
    <t>(RE)ST, sala de expozitii O.A.R. Bucuresti</t>
  </si>
  <si>
    <t>PUCK, sala Dalles, Bucuresti, parte din echipa Zeppelin</t>
  </si>
  <si>
    <t>Foto_KALEH, Castelul de apa, Drobeta Turnu Severin, parte din echipa Zeppelin</t>
  </si>
  <si>
    <t>Orasul si apa, Castelul de apa, Drobeta Turnu Severin, parte din echipa Zeppelin</t>
  </si>
  <si>
    <t>20 Comic, Institutul Cervantes, sala de expozitii a U.A.U.I.M. Bucuresti</t>
  </si>
  <si>
    <t>Dusmance ale poporului, Jean-Louis Calderon nr. 66, Bucuresti, parte din echipa Zeppelin</t>
  </si>
  <si>
    <t>TALLER VERTICAL, ESARQ, U.I.C. BARCELONA</t>
  </si>
  <si>
    <t>7-15 septembrie 2011</t>
  </si>
  <si>
    <t>CARB_FORM, in cadrul programului I’M UAU, UAUIM, BUCURESTI</t>
  </si>
  <si>
    <t>4 aprilie - 6 mai 2016</t>
  </si>
  <si>
    <t xml:space="preserve">CERAM_FORM, in cadrul programului I’M UAU, in parteneriat cu Delta Studio, UAUIM BUCURESTI </t>
  </si>
  <si>
    <t>mai 2016</t>
  </si>
  <si>
    <t>TRANS_FORM, in cadrul programului I’M UAU, in parteneriat cu REMESH, Ateliere Fara Frontiere, BUCURESTI</t>
  </si>
  <si>
    <t>7 septembrie 2016</t>
  </si>
  <si>
    <t>REC_MAN, in cadrul programului I’M UAU, in parteneriat cu REMESH, Ateliere Fara Frontiere, BUCURESTI</t>
  </si>
  <si>
    <t>26 octombrie 2016</t>
  </si>
  <si>
    <t>HOME, in cadrul programului I’M UAU, in parteneriat cu REMESH, Ateliere Fara Frontiere, BUCURESTI</t>
  </si>
  <si>
    <t>7 decembrie 2016</t>
  </si>
  <si>
    <t>(RE)ST PORTOCALIU,in cadrul programului I’M UAU, impreuna cu Almalux Lighting</t>
  </si>
  <si>
    <t>4 noiembrie 2016</t>
  </si>
  <si>
    <t>10PCN,  in cadrul programului I’M UAU, UAUIM, BUCURESTI</t>
  </si>
  <si>
    <t>18 noiembrie 2016</t>
  </si>
  <si>
    <t>(RE)ST GRI, in cadrul programului I’M UAU, in parteneriat cu Almalux Lighting</t>
  </si>
  <si>
    <t>9 decembrie 2016</t>
  </si>
  <si>
    <t>diFF_USE, in cadrul programului I’M UAU, in parteneriat cu REMESH, Ateliere Fara Frontiere, BUCURESTI</t>
  </si>
  <si>
    <t>17 februarie 2017</t>
  </si>
  <si>
    <t>(RE)ST ALBASTRU, in cadrul programului I’M UAU, in parteneriat cu Almalux Lighting</t>
  </si>
  <si>
    <t>24 februarie 2017</t>
  </si>
  <si>
    <t>Concurs studentesc MHM, UAUIM Bucuresti in parteneriat cu Workspace Studio</t>
  </si>
  <si>
    <t>martie - aprilie 2017</t>
  </si>
  <si>
    <t>concurs studentesc STAI, UAUIM Bucuresti in parteneriat cu Workspace Studio</t>
  </si>
  <si>
    <t>JURASSIC FAX, in cadrul programului I’M UAU, in parteneriat cu REMESH, Ateliere Fara Frontiere, BUCURESTI</t>
  </si>
  <si>
    <t>21 martie 2017</t>
  </si>
  <si>
    <t>CERAM_FORM 2.0, in cadrul programului I’M UAU, UAUIM, BUCURESTI</t>
  </si>
  <si>
    <t>28 aprilie 2017</t>
  </si>
  <si>
    <t>FF_ARM, in cadrul programului I’M UAU, in parteneriat cu REMESH, Ateliere Fara Frontiere, BUCURESTI</t>
  </si>
  <si>
    <t>26 aprilie 2017</t>
  </si>
  <si>
    <t>FLADERING - PRINTRE LINII, in cadrul programului I’M UAU, in parteneriat cu HOLVER</t>
  </si>
  <si>
    <t>2-9 iunie 2017</t>
  </si>
  <si>
    <t>TRANS_FORM, in cadrul programului I’M UAU, in parteneriat cu REMESH, Street Delivery, BUCURESTI</t>
  </si>
  <si>
    <t>10 - 11 iunie 2017</t>
  </si>
  <si>
    <t>CERAM_FORM 3.0, in cadrul programului I’M UAU, UAUIM, Street Delivery, BUCURESTI</t>
  </si>
  <si>
    <t>9-11 iunie 2017</t>
  </si>
  <si>
    <t>PUCK, in parteneriat cu Zeppelin, BUCURESTI</t>
  </si>
  <si>
    <t>23-24 septembrie 2017</t>
  </si>
  <si>
    <t>b_LOC, in cadrul programului I’M UAU, in parteneriat cu Wienerberger, UAUIM, BUCURESTI</t>
  </si>
  <si>
    <t>6 decembrie 2017</t>
  </si>
  <si>
    <t>d_MERS, in parteneriat cu centrul Green Mogo</t>
  </si>
  <si>
    <t>14-15 octombrie 2017</t>
  </si>
  <si>
    <t>b_LOC SD_1.8, in cadrul programului I’M UAU, in parteneriat cu Wienerberger, Street Delivery, BUCURESTI</t>
  </si>
  <si>
    <t>15-17 iunie 2018</t>
  </si>
  <si>
    <t>SD QUINET, in cadrul Street Delivery</t>
  </si>
  <si>
    <t>Seria de conferinte Chei de lectura, in cadrul programului I’M UAU, in parteneriat cu MODUL Carturesti</t>
  </si>
  <si>
    <t>ianuarie - mai 2019</t>
  </si>
  <si>
    <t>(RE)ST ALB, in cadrul programului I’M UAU, in parteneriat cu Almalux Lighting</t>
  </si>
  <si>
    <t>26 februarie 2019</t>
  </si>
  <si>
    <t>25M, in cadrul programului I’M UAU, in parteneriat cu Nanochem si Almalux Lighting , UAUIM Bucuresti</t>
  </si>
  <si>
    <t>inaurie - februarie 20119</t>
  </si>
  <si>
    <t>Atelierele QUINET, in cadrul Street Delivery</t>
  </si>
  <si>
    <t>iunie 2020</t>
  </si>
  <si>
    <t>Workshop “Creative Danube” 2021 - Novi Sad 2021</t>
  </si>
  <si>
    <t>noiembrie 2021</t>
  </si>
  <si>
    <t>Workshop DANUrB+ ”Spiritul insulei” – Călărași 2022</t>
  </si>
  <si>
    <t>iulie 2022</t>
  </si>
  <si>
    <t>proiectul VL_12-14 / Anuala de Architectura Bucuresti / NOMINALIZARE</t>
  </si>
  <si>
    <t>SINTEZA PROIECTARII DE ARHITECTURA</t>
  </si>
  <si>
    <t>19.05.2023</t>
  </si>
  <si>
    <t>2003-2023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</si>
</sst>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0" fillId="0" borderId="2" xfId="0" applyFont="1" applyBorder="1" applyAlignment="1">
      <alignment horizontal="center" wrapText="1"/>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2" fontId="3" fillId="0" borderId="48" xfId="0" applyNumberFormat="1" applyFont="1" applyBorder="1" applyAlignment="1">
      <alignment horizontal="center" vertical="center" wrapText="1"/>
    </xf>
    <xf numFmtId="16" fontId="3" fillId="0" borderId="2" xfId="0" applyNumberFormat="1" applyFont="1" applyBorder="1" applyAlignment="1">
      <alignment horizontal="center" wrapText="1"/>
    </xf>
    <xf numFmtId="0" fontId="14" fillId="0" borderId="47" xfId="0" applyFont="1" applyBorder="1" applyAlignment="1">
      <alignment horizontal="center"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0" fontId="1" fillId="0" borderId="18" xfId="0" applyFont="1" applyBorder="1" applyAlignment="1"/>
    <xf numFmtId="0" fontId="20" fillId="0" borderId="47" xfId="0" applyFont="1" applyBorder="1" applyAlignment="1">
      <alignment horizontal="center"/>
    </xf>
    <xf numFmtId="0" fontId="14" fillId="0" borderId="3" xfId="0" applyFont="1" applyFill="1" applyBorder="1" applyAlignment="1">
      <alignment horizontal="left" vertical="center" wrapText="1"/>
    </xf>
    <xf numFmtId="0" fontId="14" fillId="0" borderId="3"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1" fillId="0" borderId="18" xfId="0" applyFont="1" applyBorder="1" applyAlignment="1">
      <alignment horizontal="center"/>
    </xf>
    <xf numFmtId="0" fontId="20" fillId="0" borderId="18" xfId="0" applyFont="1" applyBorder="1" applyAlignment="1">
      <alignment horizontal="center"/>
    </xf>
    <xf numFmtId="0" fontId="0" fillId="0" borderId="27" xfId="0" applyFont="1" applyBorder="1" applyAlignment="1">
      <alignment horizontal="center"/>
    </xf>
    <xf numFmtId="0" fontId="20" fillId="0" borderId="27" xfId="0" applyFont="1" applyBorder="1" applyAlignment="1">
      <alignment horizontal="center"/>
    </xf>
    <xf numFmtId="4" fontId="3" fillId="0" borderId="48" xfId="0" applyNumberFormat="1"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406"/>
  </cols>
  <sheetData>
    <row r="1" spans="2:12" ht="15.75">
      <c r="B1" s="404" t="s">
        <v>180</v>
      </c>
      <c r="C1" s="405"/>
      <c r="D1" s="405"/>
      <c r="E1" s="405"/>
      <c r="F1" s="405"/>
      <c r="G1" s="405"/>
      <c r="H1" s="405"/>
      <c r="I1" s="405"/>
      <c r="J1" s="405"/>
      <c r="K1" s="405"/>
    </row>
    <row r="2" spans="2:12" ht="15.75">
      <c r="B2" s="405"/>
      <c r="C2" s="405"/>
      <c r="D2" s="405"/>
      <c r="E2" s="405"/>
      <c r="F2" s="405"/>
      <c r="G2" s="405"/>
      <c r="H2" s="405"/>
      <c r="I2" s="405"/>
      <c r="J2" s="405"/>
      <c r="K2" s="405"/>
    </row>
    <row r="3" spans="2:12" ht="90" customHeight="1">
      <c r="B3" s="413" t="s">
        <v>184</v>
      </c>
      <c r="C3" s="413"/>
      <c r="D3" s="413"/>
      <c r="E3" s="413"/>
      <c r="F3" s="413"/>
      <c r="G3" s="413"/>
      <c r="H3" s="413"/>
      <c r="I3" s="413"/>
      <c r="J3" s="413"/>
      <c r="K3" s="413"/>
      <c r="L3" s="413"/>
    </row>
    <row r="4" spans="2:12" ht="135" customHeight="1">
      <c r="B4" s="414" t="s">
        <v>269</v>
      </c>
      <c r="C4" s="414"/>
      <c r="D4" s="414"/>
      <c r="E4" s="414"/>
      <c r="F4" s="414"/>
      <c r="G4" s="414"/>
      <c r="H4" s="414"/>
      <c r="I4" s="414"/>
      <c r="J4" s="414"/>
      <c r="K4" s="414"/>
      <c r="L4" s="414"/>
    </row>
    <row r="5" spans="2:12" ht="60" customHeight="1">
      <c r="B5" s="415" t="s">
        <v>270</v>
      </c>
      <c r="C5" s="415"/>
      <c r="D5" s="415"/>
      <c r="E5" s="415"/>
      <c r="F5" s="415"/>
      <c r="G5" s="415"/>
      <c r="H5" s="415"/>
      <c r="I5" s="415"/>
      <c r="J5" s="415"/>
      <c r="K5" s="415"/>
      <c r="L5" s="415"/>
    </row>
    <row r="6" spans="2:12" ht="60" customHeight="1">
      <c r="B6" s="415" t="s">
        <v>181</v>
      </c>
      <c r="C6" s="415"/>
      <c r="D6" s="415"/>
      <c r="E6" s="415"/>
      <c r="F6" s="415"/>
      <c r="G6" s="415"/>
      <c r="H6" s="415"/>
      <c r="I6" s="415"/>
      <c r="J6" s="415"/>
      <c r="K6" s="415"/>
      <c r="L6" s="415"/>
    </row>
    <row r="7" spans="2:12" ht="60" customHeight="1">
      <c r="B7" s="412" t="s">
        <v>185</v>
      </c>
      <c r="C7" s="412"/>
      <c r="D7" s="412"/>
      <c r="E7" s="412"/>
      <c r="F7" s="412"/>
      <c r="G7" s="412"/>
      <c r="H7" s="412"/>
      <c r="I7" s="412"/>
      <c r="J7" s="412"/>
      <c r="K7" s="412"/>
      <c r="L7" s="412"/>
    </row>
    <row r="8" spans="2:12" ht="15.75">
      <c r="B8" s="405"/>
      <c r="C8" s="405"/>
      <c r="D8" s="405"/>
      <c r="E8" s="405"/>
      <c r="F8" s="405"/>
      <c r="G8" s="405"/>
      <c r="H8" s="405"/>
      <c r="I8" s="405"/>
      <c r="J8" s="405"/>
      <c r="K8" s="405"/>
    </row>
    <row r="9" spans="2:12" ht="15.75">
      <c r="B9" s="405"/>
      <c r="C9" s="405"/>
      <c r="D9" s="405"/>
      <c r="E9" s="405"/>
      <c r="F9" s="405"/>
      <c r="G9" s="405"/>
      <c r="H9" s="405"/>
      <c r="I9" s="405"/>
      <c r="J9" s="405"/>
      <c r="K9" s="405"/>
    </row>
    <row r="10" spans="2:12" ht="15.75">
      <c r="B10" s="405"/>
      <c r="C10" s="405"/>
      <c r="D10" s="405"/>
      <c r="E10" s="405"/>
      <c r="F10" s="405"/>
      <c r="G10" s="405"/>
      <c r="H10" s="405"/>
      <c r="I10" s="405"/>
      <c r="J10" s="405"/>
      <c r="K10" s="405"/>
    </row>
    <row r="11" spans="2:12" ht="15.75">
      <c r="B11" s="405"/>
      <c r="C11" s="405"/>
      <c r="D11" s="405"/>
      <c r="E11" s="405"/>
      <c r="F11" s="405"/>
      <c r="G11" s="405"/>
      <c r="H11" s="405"/>
      <c r="I11" s="405"/>
      <c r="J11" s="405"/>
      <c r="K11" s="405"/>
    </row>
    <row r="12" spans="2:12" ht="15.75">
      <c r="B12" s="405"/>
      <c r="C12" s="405"/>
      <c r="D12" s="405"/>
      <c r="E12" s="405"/>
      <c r="F12" s="405"/>
      <c r="G12" s="405"/>
      <c r="H12" s="405"/>
      <c r="I12" s="405"/>
      <c r="J12" s="405"/>
      <c r="K12" s="405"/>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35.25" customHeight="1">
      <c r="A7" s="432"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2"/>
      <c r="C7" s="432"/>
      <c r="D7" s="432"/>
      <c r="E7" s="432"/>
      <c r="F7" s="432"/>
      <c r="G7" s="432"/>
      <c r="H7" s="432"/>
      <c r="I7" s="432"/>
    </row>
    <row r="8" spans="1:12" ht="15.75" thickBot="1">
      <c r="A8" s="74"/>
      <c r="B8" s="74"/>
      <c r="C8" s="74"/>
      <c r="D8" s="74"/>
      <c r="E8" s="74"/>
      <c r="F8" s="74"/>
      <c r="G8" s="74"/>
      <c r="H8" s="74"/>
      <c r="I8" s="74"/>
    </row>
    <row r="9" spans="1:12" ht="30.75" thickBot="1">
      <c r="A9" s="165" t="s">
        <v>55</v>
      </c>
      <c r="B9" s="166" t="s">
        <v>83</v>
      </c>
      <c r="C9" s="166" t="s">
        <v>52</v>
      </c>
      <c r="D9" s="166" t="s">
        <v>57</v>
      </c>
      <c r="E9" s="166" t="s">
        <v>80</v>
      </c>
      <c r="F9" s="167" t="s">
        <v>87</v>
      </c>
      <c r="G9" s="166" t="s">
        <v>58</v>
      </c>
      <c r="H9" s="166" t="s">
        <v>111</v>
      </c>
      <c r="I9" s="168" t="s">
        <v>90</v>
      </c>
      <c r="K9" s="289" t="s">
        <v>108</v>
      </c>
    </row>
    <row r="10" spans="1:12">
      <c r="A10" s="171">
        <v>1</v>
      </c>
      <c r="B10" s="172"/>
      <c r="C10" s="172"/>
      <c r="D10" s="172"/>
      <c r="E10" s="172"/>
      <c r="F10" s="156"/>
      <c r="G10" s="172"/>
      <c r="H10" s="172"/>
      <c r="I10" s="181"/>
      <c r="K10" s="290">
        <v>10</v>
      </c>
      <c r="L10" s="407" t="s">
        <v>248</v>
      </c>
    </row>
    <row r="11" spans="1:12">
      <c r="A11" s="173">
        <f>A10+1</f>
        <v>2</v>
      </c>
      <c r="B11" s="118"/>
      <c r="C11" s="42"/>
      <c r="D11" s="119"/>
      <c r="E11" s="42"/>
      <c r="F11" s="120"/>
      <c r="G11" s="120"/>
      <c r="H11" s="120"/>
      <c r="I11" s="344"/>
      <c r="K11" s="58"/>
    </row>
    <row r="12" spans="1:12">
      <c r="A12" s="174">
        <f t="shared" ref="A12:A19" si="0">A11+1</f>
        <v>3</v>
      </c>
      <c r="B12" s="175"/>
      <c r="C12" s="176"/>
      <c r="D12" s="119"/>
      <c r="E12" s="176"/>
      <c r="F12" s="164"/>
      <c r="G12" s="176"/>
      <c r="H12" s="164"/>
      <c r="I12" s="344"/>
    </row>
    <row r="13" spans="1:12">
      <c r="A13" s="177">
        <f t="shared" si="0"/>
        <v>4</v>
      </c>
      <c r="B13" s="118"/>
      <c r="C13" s="119"/>
      <c r="D13" s="119"/>
      <c r="E13" s="119"/>
      <c r="F13" s="120"/>
      <c r="G13" s="120"/>
      <c r="H13" s="120"/>
      <c r="I13" s="344"/>
    </row>
    <row r="14" spans="1:12">
      <c r="A14" s="173">
        <f t="shared" si="0"/>
        <v>5</v>
      </c>
      <c r="B14" s="118"/>
      <c r="C14" s="42"/>
      <c r="D14" s="119"/>
      <c r="E14" s="42"/>
      <c r="F14" s="120"/>
      <c r="G14" s="120"/>
      <c r="H14" s="120"/>
      <c r="I14" s="344"/>
    </row>
    <row r="15" spans="1:12">
      <c r="A15" s="177">
        <f t="shared" si="0"/>
        <v>6</v>
      </c>
      <c r="B15" s="118"/>
      <c r="C15" s="119"/>
      <c r="D15" s="119"/>
      <c r="E15" s="119"/>
      <c r="F15" s="120"/>
      <c r="G15" s="120"/>
      <c r="H15" s="120"/>
      <c r="I15" s="344"/>
    </row>
    <row r="16" spans="1:12">
      <c r="A16" s="173">
        <f t="shared" si="0"/>
        <v>7</v>
      </c>
      <c r="B16" s="118"/>
      <c r="C16" s="42"/>
      <c r="D16" s="119"/>
      <c r="E16" s="42"/>
      <c r="F16" s="120"/>
      <c r="G16" s="120"/>
      <c r="H16" s="120"/>
      <c r="I16" s="344"/>
    </row>
    <row r="17" spans="1:9">
      <c r="A17" s="174">
        <f t="shared" si="0"/>
        <v>8</v>
      </c>
      <c r="B17" s="175"/>
      <c r="C17" s="176"/>
      <c r="D17" s="119"/>
      <c r="E17" s="176"/>
      <c r="F17" s="164"/>
      <c r="G17" s="176"/>
      <c r="H17" s="164"/>
      <c r="I17" s="344"/>
    </row>
    <row r="18" spans="1:9">
      <c r="A18" s="177">
        <f t="shared" si="0"/>
        <v>9</v>
      </c>
      <c r="B18" s="118"/>
      <c r="C18" s="119"/>
      <c r="D18" s="119"/>
      <c r="E18" s="119"/>
      <c r="F18" s="120"/>
      <c r="G18" s="120"/>
      <c r="H18" s="120"/>
      <c r="I18" s="344"/>
    </row>
    <row r="19" spans="1:9" ht="15.75" thickBot="1">
      <c r="A19" s="178">
        <f t="shared" si="0"/>
        <v>10</v>
      </c>
      <c r="B19" s="123"/>
      <c r="C19" s="124"/>
      <c r="D19" s="162"/>
      <c r="E19" s="179"/>
      <c r="F19" s="179"/>
      <c r="G19" s="180"/>
      <c r="H19" s="180"/>
      <c r="I19" s="354"/>
    </row>
    <row r="20" spans="1:9" ht="16.5" thickBot="1">
      <c r="A20" s="392"/>
      <c r="H20" s="130" t="str">
        <f>"Total "&amp;LEFT(A7,2)</f>
        <v>Total I5</v>
      </c>
      <c r="I20" s="170">
        <f>SUM(I10:I19)</f>
        <v>0</v>
      </c>
    </row>
    <row r="21" spans="1:9" ht="15.75">
      <c r="A21" s="54"/>
    </row>
    <row r="22" spans="1:9"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15.75">
      <c r="A7" s="432" t="str">
        <f>'Descriere indicatori'!B9&amp;". "&amp;'Descriere indicatori'!C9</f>
        <v xml:space="preserve">I6. Articole in extenso în reviste ştiinţifice indexate ERIH şi clasificate în categoria NAT </v>
      </c>
      <c r="B7" s="432"/>
      <c r="C7" s="432"/>
      <c r="D7" s="432"/>
      <c r="E7" s="432"/>
      <c r="F7" s="432"/>
      <c r="G7" s="432"/>
      <c r="H7" s="432"/>
      <c r="I7" s="432"/>
    </row>
    <row r="8" spans="1:12" ht="15.75" thickBot="1">
      <c r="A8" s="182"/>
      <c r="B8" s="182"/>
      <c r="C8" s="182"/>
      <c r="D8" s="182"/>
      <c r="E8" s="182"/>
      <c r="F8" s="182"/>
      <c r="G8" s="182"/>
      <c r="H8" s="182"/>
      <c r="I8" s="182"/>
    </row>
    <row r="9" spans="1:12" ht="30.75" thickBot="1">
      <c r="A9" s="165" t="s">
        <v>55</v>
      </c>
      <c r="B9" s="166" t="s">
        <v>83</v>
      </c>
      <c r="C9" s="166" t="s">
        <v>52</v>
      </c>
      <c r="D9" s="166" t="s">
        <v>57</v>
      </c>
      <c r="E9" s="166" t="s">
        <v>80</v>
      </c>
      <c r="F9" s="167" t="s">
        <v>87</v>
      </c>
      <c r="G9" s="166" t="s">
        <v>58</v>
      </c>
      <c r="H9" s="166" t="s">
        <v>111</v>
      </c>
      <c r="I9" s="168" t="s">
        <v>90</v>
      </c>
      <c r="K9" s="289" t="s">
        <v>108</v>
      </c>
    </row>
    <row r="10" spans="1:12">
      <c r="A10" s="184">
        <v>1</v>
      </c>
      <c r="B10" s="113"/>
      <c r="C10" s="113"/>
      <c r="D10" s="113"/>
      <c r="E10" s="114"/>
      <c r="F10" s="115"/>
      <c r="G10" s="115"/>
      <c r="H10" s="115"/>
      <c r="I10" s="349"/>
      <c r="K10" s="290">
        <v>5</v>
      </c>
      <c r="L10" s="407" t="s">
        <v>248</v>
      </c>
    </row>
    <row r="11" spans="1:12">
      <c r="A11" s="185">
        <f>A10+1</f>
        <v>2</v>
      </c>
      <c r="B11" s="117"/>
      <c r="C11" s="118"/>
      <c r="D11" s="117"/>
      <c r="E11" s="119"/>
      <c r="F11" s="120"/>
      <c r="G11" s="121"/>
      <c r="H11" s="121"/>
      <c r="I11" s="344"/>
      <c r="K11" s="58"/>
    </row>
    <row r="12" spans="1:12">
      <c r="A12" s="185">
        <f t="shared" ref="A12:A19" si="0">A11+1</f>
        <v>3</v>
      </c>
      <c r="B12" s="118"/>
      <c r="C12" s="118"/>
      <c r="D12" s="118"/>
      <c r="E12" s="119"/>
      <c r="F12" s="120"/>
      <c r="G12" s="121"/>
      <c r="H12" s="121"/>
      <c r="I12" s="344"/>
    </row>
    <row r="13" spans="1:12">
      <c r="A13" s="185">
        <f t="shared" si="0"/>
        <v>4</v>
      </c>
      <c r="B13" s="118"/>
      <c r="C13" s="118"/>
      <c r="D13" s="118"/>
      <c r="E13" s="119"/>
      <c r="F13" s="120"/>
      <c r="G13" s="120"/>
      <c r="H13" s="120"/>
      <c r="I13" s="344"/>
    </row>
    <row r="14" spans="1:12">
      <c r="A14" s="185">
        <f t="shared" si="0"/>
        <v>5</v>
      </c>
      <c r="B14" s="118"/>
      <c r="C14" s="118"/>
      <c r="D14" s="118"/>
      <c r="E14" s="119"/>
      <c r="F14" s="120"/>
      <c r="G14" s="120"/>
      <c r="H14" s="120"/>
      <c r="I14" s="344"/>
    </row>
    <row r="15" spans="1:12">
      <c r="A15" s="185">
        <f t="shared" si="0"/>
        <v>6</v>
      </c>
      <c r="B15" s="118"/>
      <c r="C15" s="118"/>
      <c r="D15" s="118"/>
      <c r="E15" s="119"/>
      <c r="F15" s="120"/>
      <c r="G15" s="120"/>
      <c r="H15" s="120"/>
      <c r="I15" s="344"/>
    </row>
    <row r="16" spans="1:12">
      <c r="A16" s="185">
        <f t="shared" si="0"/>
        <v>7</v>
      </c>
      <c r="B16" s="118"/>
      <c r="C16" s="118"/>
      <c r="D16" s="118"/>
      <c r="E16" s="119"/>
      <c r="F16" s="120"/>
      <c r="G16" s="120"/>
      <c r="H16" s="120"/>
      <c r="I16" s="344"/>
    </row>
    <row r="17" spans="1:9">
      <c r="A17" s="185">
        <f t="shared" si="0"/>
        <v>8</v>
      </c>
      <c r="B17" s="118"/>
      <c r="C17" s="118"/>
      <c r="D17" s="118"/>
      <c r="E17" s="119"/>
      <c r="F17" s="120"/>
      <c r="G17" s="120"/>
      <c r="H17" s="120"/>
      <c r="I17" s="344"/>
    </row>
    <row r="18" spans="1:9">
      <c r="A18" s="185">
        <f t="shared" si="0"/>
        <v>9</v>
      </c>
      <c r="B18" s="118"/>
      <c r="C18" s="118"/>
      <c r="D18" s="118"/>
      <c r="E18" s="119"/>
      <c r="F18" s="120"/>
      <c r="G18" s="120"/>
      <c r="H18" s="120"/>
      <c r="I18" s="344"/>
    </row>
    <row r="19" spans="1:9" ht="15.75" thickBot="1">
      <c r="A19" s="186">
        <f t="shared" si="0"/>
        <v>10</v>
      </c>
      <c r="B19" s="123"/>
      <c r="C19" s="123"/>
      <c r="D19" s="123"/>
      <c r="E19" s="124"/>
      <c r="F19" s="125"/>
      <c r="G19" s="125"/>
      <c r="H19" s="125"/>
      <c r="I19" s="345"/>
    </row>
    <row r="20" spans="1:9" ht="15.75" thickBot="1">
      <c r="A20" s="391"/>
      <c r="B20" s="127"/>
      <c r="C20" s="127"/>
      <c r="D20" s="127"/>
      <c r="E20" s="127"/>
      <c r="F20" s="127"/>
      <c r="G20" s="127"/>
      <c r="H20" s="130" t="str">
        <f>"Total "&amp;LEFT(A7,2)</f>
        <v>Total I6</v>
      </c>
      <c r="I20" s="13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83" t="str">
        <f>'Date initiale'!C3</f>
        <v>Universitatea de Arhitectură și Urbanism "Ion Mincu" București</v>
      </c>
      <c r="B1" s="283"/>
      <c r="C1" s="283"/>
      <c r="D1" s="6"/>
      <c r="E1" s="6"/>
      <c r="F1" s="6"/>
      <c r="G1" s="6"/>
      <c r="H1" s="6"/>
      <c r="I1" s="6"/>
      <c r="J1" s="6"/>
    </row>
    <row r="2" spans="1:12" ht="15.75">
      <c r="A2" s="283" t="str">
        <f>'Date initiale'!B4&amp;" "&amp;'Date initiale'!C4</f>
        <v>Facultatea ARHITECTURA</v>
      </c>
      <c r="B2" s="283"/>
      <c r="C2" s="283"/>
      <c r="D2" s="6"/>
      <c r="E2" s="6"/>
      <c r="F2" s="6"/>
      <c r="G2" s="6"/>
      <c r="H2" s="6"/>
      <c r="I2" s="6"/>
      <c r="J2" s="6"/>
    </row>
    <row r="3" spans="1:12" ht="15.75">
      <c r="A3" s="283" t="str">
        <f>'Date initiale'!B5&amp;" "&amp;'Date initiale'!C5</f>
        <v>Departamentul SINTEZA PROIECTARII DE ARHITECTURA</v>
      </c>
      <c r="B3" s="283"/>
      <c r="C3" s="283"/>
      <c r="D3" s="6"/>
      <c r="E3" s="6"/>
      <c r="F3" s="6"/>
      <c r="G3" s="6"/>
      <c r="H3" s="6"/>
      <c r="I3" s="6"/>
      <c r="J3" s="6"/>
    </row>
    <row r="4" spans="1:12" ht="15.75">
      <c r="A4" s="287" t="str">
        <f>'Date initiale'!C6&amp;", "&amp;'Date initiale'!C7</f>
        <v>BARONCEA ION JUSTIN, 25</v>
      </c>
      <c r="B4" s="287"/>
      <c r="C4" s="287"/>
      <c r="D4" s="6"/>
      <c r="E4" s="6"/>
      <c r="F4" s="6"/>
      <c r="G4" s="6"/>
      <c r="H4" s="6"/>
      <c r="I4" s="6"/>
      <c r="J4" s="6"/>
    </row>
    <row r="5" spans="1:12" s="197" customFormat="1" ht="15.75">
      <c r="A5" s="287"/>
      <c r="B5" s="287"/>
      <c r="C5" s="287"/>
      <c r="D5" s="6"/>
      <c r="E5" s="6"/>
      <c r="F5" s="6"/>
      <c r="G5" s="6"/>
      <c r="H5" s="6"/>
      <c r="I5" s="6"/>
      <c r="J5" s="6"/>
    </row>
    <row r="6" spans="1:12" ht="15.75">
      <c r="A6" s="433" t="s">
        <v>110</v>
      </c>
      <c r="B6" s="433"/>
      <c r="C6" s="433"/>
      <c r="D6" s="433"/>
      <c r="E6" s="433"/>
      <c r="F6" s="433"/>
      <c r="G6" s="433"/>
      <c r="H6" s="433"/>
      <c r="I6" s="433"/>
      <c r="J6" s="6"/>
    </row>
    <row r="7" spans="1:12" ht="15.75">
      <c r="A7" s="432" t="str">
        <f>'Descriere indicatori'!B10&amp;". "&amp;'Descriere indicatori'!C10</f>
        <v xml:space="preserve">I7. Articole in extenso în reviste ştiinţifice recunoscute în domenii conexe* </v>
      </c>
      <c r="B7" s="432"/>
      <c r="C7" s="432"/>
      <c r="D7" s="432"/>
      <c r="E7" s="432"/>
      <c r="F7" s="432"/>
      <c r="G7" s="432"/>
      <c r="H7" s="432"/>
      <c r="I7" s="432"/>
      <c r="J7" s="6"/>
    </row>
    <row r="8" spans="1:12" ht="16.5" thickBot="1">
      <c r="A8" s="183"/>
      <c r="B8" s="183"/>
      <c r="C8" s="183"/>
      <c r="D8" s="183"/>
      <c r="E8" s="183"/>
      <c r="F8" s="183"/>
      <c r="G8" s="183"/>
      <c r="H8" s="183"/>
      <c r="I8" s="183"/>
      <c r="J8" s="6"/>
    </row>
    <row r="9" spans="1:12" ht="30.75" thickBot="1">
      <c r="A9" s="165" t="s">
        <v>55</v>
      </c>
      <c r="B9" s="166" t="s">
        <v>83</v>
      </c>
      <c r="C9" s="166" t="s">
        <v>52</v>
      </c>
      <c r="D9" s="166" t="s">
        <v>57</v>
      </c>
      <c r="E9" s="166" t="s">
        <v>80</v>
      </c>
      <c r="F9" s="167" t="s">
        <v>87</v>
      </c>
      <c r="G9" s="166" t="s">
        <v>58</v>
      </c>
      <c r="H9" s="166" t="s">
        <v>111</v>
      </c>
      <c r="I9" s="168" t="s">
        <v>90</v>
      </c>
      <c r="J9" s="6"/>
      <c r="K9" s="289" t="s">
        <v>108</v>
      </c>
    </row>
    <row r="10" spans="1:12" ht="15.75">
      <c r="A10" s="188">
        <v>1</v>
      </c>
      <c r="B10" s="189"/>
      <c r="C10" s="155"/>
      <c r="D10" s="155"/>
      <c r="E10" s="155"/>
      <c r="F10" s="156"/>
      <c r="G10" s="155"/>
      <c r="H10" s="190"/>
      <c r="I10" s="349"/>
      <c r="J10" s="6"/>
      <c r="K10" s="290">
        <v>5</v>
      </c>
      <c r="L10" s="407" t="s">
        <v>248</v>
      </c>
    </row>
    <row r="11" spans="1:12" ht="15.75">
      <c r="A11" s="158">
        <f>A10+1</f>
        <v>2</v>
      </c>
      <c r="B11" s="150"/>
      <c r="C11" s="150"/>
      <c r="D11" s="150"/>
      <c r="E11" s="42"/>
      <c r="F11" s="121"/>
      <c r="G11" s="121"/>
      <c r="H11" s="121"/>
      <c r="I11" s="344"/>
      <c r="J11" s="51"/>
      <c r="K11" s="58"/>
    </row>
    <row r="12" spans="1:12" ht="15.75">
      <c r="A12" s="158">
        <f t="shared" ref="A12:A19" si="0">A11+1</f>
        <v>3</v>
      </c>
      <c r="B12" s="150"/>
      <c r="C12" s="119"/>
      <c r="D12" s="150"/>
      <c r="E12" s="191"/>
      <c r="F12" s="120"/>
      <c r="G12" s="121"/>
      <c r="H12" s="121"/>
      <c r="I12" s="344"/>
      <c r="J12" s="51"/>
    </row>
    <row r="13" spans="1:12" ht="15.75">
      <c r="A13" s="158">
        <f t="shared" si="0"/>
        <v>4</v>
      </c>
      <c r="B13" s="119"/>
      <c r="C13" s="119"/>
      <c r="D13" s="119"/>
      <c r="E13" s="191"/>
      <c r="F13" s="120"/>
      <c r="G13" s="121"/>
      <c r="H13" s="121"/>
      <c r="I13" s="344"/>
      <c r="J13" s="6"/>
    </row>
    <row r="14" spans="1:12" ht="15.75">
      <c r="A14" s="158">
        <f t="shared" si="0"/>
        <v>5</v>
      </c>
      <c r="B14" s="119"/>
      <c r="C14" s="119"/>
      <c r="D14" s="119"/>
      <c r="E14" s="191"/>
      <c r="F14" s="120"/>
      <c r="G14" s="120"/>
      <c r="H14" s="120"/>
      <c r="I14" s="344"/>
      <c r="J14" s="6"/>
    </row>
    <row r="15" spans="1:12" ht="15.75">
      <c r="A15" s="158">
        <f t="shared" si="0"/>
        <v>6</v>
      </c>
      <c r="B15" s="119"/>
      <c r="C15" s="119"/>
      <c r="D15" s="119"/>
      <c r="E15" s="191"/>
      <c r="F15" s="120"/>
      <c r="G15" s="120"/>
      <c r="H15" s="120"/>
      <c r="I15" s="344"/>
      <c r="J15" s="6"/>
    </row>
    <row r="16" spans="1:12" ht="15.75">
      <c r="A16" s="158">
        <f t="shared" si="0"/>
        <v>7</v>
      </c>
      <c r="B16" s="119"/>
      <c r="C16" s="119"/>
      <c r="D16" s="119"/>
      <c r="E16" s="42"/>
      <c r="F16" s="120"/>
      <c r="G16" s="120"/>
      <c r="H16" s="120"/>
      <c r="I16" s="344"/>
      <c r="J16" s="6"/>
    </row>
    <row r="17" spans="1:10" ht="15.75">
      <c r="A17" s="158">
        <f t="shared" si="0"/>
        <v>8</v>
      </c>
      <c r="B17" s="119"/>
      <c r="C17" s="119"/>
      <c r="D17" s="119"/>
      <c r="E17" s="191"/>
      <c r="F17" s="120"/>
      <c r="G17" s="120"/>
      <c r="H17" s="120"/>
      <c r="I17" s="344"/>
      <c r="J17" s="6"/>
    </row>
    <row r="18" spans="1:10" ht="15.75">
      <c r="A18" s="158">
        <f t="shared" si="0"/>
        <v>9</v>
      </c>
      <c r="B18" s="192"/>
      <c r="C18" s="193"/>
      <c r="D18" s="119"/>
      <c r="E18" s="191"/>
      <c r="F18" s="191"/>
      <c r="G18" s="191"/>
      <c r="H18" s="191"/>
      <c r="I18" s="355"/>
      <c r="J18" s="6"/>
    </row>
    <row r="19" spans="1:10" ht="16.5" thickBot="1">
      <c r="A19" s="187">
        <f t="shared" si="0"/>
        <v>10</v>
      </c>
      <c r="B19" s="124"/>
      <c r="C19" s="124"/>
      <c r="D19" s="124"/>
      <c r="E19" s="194"/>
      <c r="F19" s="125"/>
      <c r="G19" s="125"/>
      <c r="H19" s="125"/>
      <c r="I19" s="345"/>
      <c r="J19" s="6"/>
    </row>
    <row r="20" spans="1:10" ht="16.5" thickBot="1">
      <c r="A20" s="390"/>
      <c r="B20" s="127"/>
      <c r="C20" s="127"/>
      <c r="D20" s="127"/>
      <c r="E20" s="127"/>
      <c r="F20" s="127"/>
      <c r="G20" s="127"/>
      <c r="H20" s="130" t="str">
        <f>"Total "&amp;LEFT(A7,2)</f>
        <v>Total I7</v>
      </c>
      <c r="I20" s="131">
        <f>SUM(I10:I19)</f>
        <v>0</v>
      </c>
      <c r="J20" s="6"/>
    </row>
    <row r="21" spans="1:10">
      <c r="A21" s="44"/>
      <c r="B21" s="44"/>
      <c r="C21" s="44"/>
      <c r="D21" s="44"/>
      <c r="E21" s="44"/>
      <c r="F21" s="44"/>
      <c r="G21" s="44"/>
      <c r="H21" s="44"/>
      <c r="I21" s="45"/>
    </row>
    <row r="22" spans="1:10"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15.75">
      <c r="A7" s="432" t="str">
        <f>'Descriere indicatori'!B11&amp;". "&amp;'Descriere indicatori'!C11</f>
        <v xml:space="preserve">I8. Studii in extenso apărute în volume colective publicate la edituri de prestigiu internaţional* </v>
      </c>
      <c r="B7" s="432"/>
      <c r="C7" s="432"/>
      <c r="D7" s="432"/>
      <c r="E7" s="432"/>
      <c r="F7" s="432"/>
      <c r="G7" s="432"/>
      <c r="H7" s="432"/>
      <c r="I7" s="432"/>
    </row>
    <row r="8" spans="1:12" ht="15.75" thickBot="1">
      <c r="A8" s="182"/>
      <c r="B8" s="182"/>
      <c r="C8" s="182"/>
      <c r="D8" s="182"/>
      <c r="E8" s="182"/>
      <c r="F8" s="182"/>
      <c r="G8" s="182"/>
      <c r="H8" s="182"/>
      <c r="I8" s="182"/>
    </row>
    <row r="9" spans="1:12" ht="30.75" thickBot="1">
      <c r="A9" s="165" t="s">
        <v>55</v>
      </c>
      <c r="B9" s="166" t="s">
        <v>83</v>
      </c>
      <c r="C9" s="166" t="s">
        <v>52</v>
      </c>
      <c r="D9" s="166" t="s">
        <v>57</v>
      </c>
      <c r="E9" s="166" t="s">
        <v>80</v>
      </c>
      <c r="F9" s="167" t="s">
        <v>87</v>
      </c>
      <c r="G9" s="166" t="s">
        <v>58</v>
      </c>
      <c r="H9" s="166" t="s">
        <v>111</v>
      </c>
      <c r="I9" s="168" t="s">
        <v>90</v>
      </c>
      <c r="K9" s="289" t="s">
        <v>108</v>
      </c>
    </row>
    <row r="10" spans="1:12">
      <c r="A10" s="112">
        <v>1</v>
      </c>
      <c r="B10" s="113"/>
      <c r="C10" s="113"/>
      <c r="D10" s="113"/>
      <c r="E10" s="114"/>
      <c r="F10" s="115"/>
      <c r="G10" s="115"/>
      <c r="H10" s="115"/>
      <c r="I10" s="349"/>
      <c r="K10" s="290">
        <v>10</v>
      </c>
      <c r="L10" s="407" t="s">
        <v>249</v>
      </c>
    </row>
    <row r="11" spans="1:12">
      <c r="A11" s="177">
        <f>A10+1</f>
        <v>2</v>
      </c>
      <c r="B11" s="175"/>
      <c r="C11" s="118"/>
      <c r="D11" s="175"/>
      <c r="E11" s="119"/>
      <c r="F11" s="120"/>
      <c r="G11" s="120"/>
      <c r="H11" s="120"/>
      <c r="I11" s="344"/>
      <c r="K11" s="58"/>
    </row>
    <row r="12" spans="1:12">
      <c r="A12" s="177">
        <f t="shared" ref="A12:A18" si="0">A11+1</f>
        <v>3</v>
      </c>
      <c r="B12" s="118"/>
      <c r="C12" s="118"/>
      <c r="D12" s="118"/>
      <c r="E12" s="119"/>
      <c r="F12" s="120"/>
      <c r="G12" s="120"/>
      <c r="H12" s="120"/>
      <c r="I12" s="344"/>
    </row>
    <row r="13" spans="1:12">
      <c r="A13" s="177">
        <f t="shared" si="0"/>
        <v>4</v>
      </c>
      <c r="B13" s="118"/>
      <c r="C13" s="118"/>
      <c r="D13" s="118"/>
      <c r="E13" s="119"/>
      <c r="F13" s="120"/>
      <c r="G13" s="120"/>
      <c r="H13" s="120"/>
      <c r="I13" s="344"/>
    </row>
    <row r="14" spans="1:12">
      <c r="A14" s="177">
        <f t="shared" si="0"/>
        <v>5</v>
      </c>
      <c r="B14" s="118"/>
      <c r="C14" s="118"/>
      <c r="D14" s="118"/>
      <c r="E14" s="119"/>
      <c r="F14" s="120"/>
      <c r="G14" s="120"/>
      <c r="H14" s="120"/>
      <c r="I14" s="344"/>
    </row>
    <row r="15" spans="1:12">
      <c r="A15" s="177">
        <f t="shared" si="0"/>
        <v>6</v>
      </c>
      <c r="B15" s="118"/>
      <c r="C15" s="118"/>
      <c r="D15" s="118"/>
      <c r="E15" s="119"/>
      <c r="F15" s="120"/>
      <c r="G15" s="120"/>
      <c r="H15" s="120"/>
      <c r="I15" s="344"/>
    </row>
    <row r="16" spans="1:12">
      <c r="A16" s="177">
        <f t="shared" si="0"/>
        <v>7</v>
      </c>
      <c r="B16" s="118"/>
      <c r="C16" s="118"/>
      <c r="D16" s="118"/>
      <c r="E16" s="119"/>
      <c r="F16" s="120"/>
      <c r="G16" s="120"/>
      <c r="H16" s="120"/>
      <c r="I16" s="344"/>
    </row>
    <row r="17" spans="1:10">
      <c r="A17" s="177">
        <f t="shared" si="0"/>
        <v>8</v>
      </c>
      <c r="B17" s="118"/>
      <c r="C17" s="118"/>
      <c r="D17" s="118"/>
      <c r="E17" s="119"/>
      <c r="F17" s="120"/>
      <c r="G17" s="120"/>
      <c r="H17" s="120"/>
      <c r="I17" s="344"/>
    </row>
    <row r="18" spans="1:10">
      <c r="A18" s="177">
        <f t="shared" si="0"/>
        <v>9</v>
      </c>
      <c r="B18" s="118"/>
      <c r="C18" s="118"/>
      <c r="D18" s="118"/>
      <c r="E18" s="119"/>
      <c r="F18" s="120"/>
      <c r="G18" s="120"/>
      <c r="H18" s="120"/>
      <c r="I18" s="344"/>
    </row>
    <row r="19" spans="1:10" ht="15.75" thickBot="1">
      <c r="A19" s="129">
        <f>A18+1</f>
        <v>10</v>
      </c>
      <c r="B19" s="123"/>
      <c r="C19" s="123"/>
      <c r="D19" s="123"/>
      <c r="E19" s="124"/>
      <c r="F19" s="125"/>
      <c r="G19" s="125"/>
      <c r="H19" s="125"/>
      <c r="I19" s="345"/>
    </row>
    <row r="20" spans="1:10" ht="16.5" thickBot="1">
      <c r="A20" s="390"/>
      <c r="B20" s="127"/>
      <c r="C20" s="127"/>
      <c r="D20" s="127"/>
      <c r="E20" s="127"/>
      <c r="F20" s="127"/>
      <c r="G20" s="127"/>
      <c r="H20" s="130" t="str">
        <f>"Total "&amp;LEFT(A7,2)</f>
        <v>Total I8</v>
      </c>
      <c r="I20" s="131">
        <f>SUM(I10:I19)</f>
        <v>0</v>
      </c>
      <c r="J20" s="6"/>
    </row>
    <row r="22" spans="1:10"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7" customWidth="1"/>
    <col min="8" max="8" width="10" customWidth="1"/>
    <col min="9" max="10"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15.75" customHeight="1">
      <c r="A7" s="432" t="str">
        <f>'Descriere indicatori'!B12&amp;". "&amp;'Descriere indicatori'!C12</f>
        <v xml:space="preserve">I9. Studii in extenso apărute în volume colective publicate la edituri de prestigiu naţional* </v>
      </c>
      <c r="B7" s="432"/>
      <c r="C7" s="432"/>
      <c r="D7" s="432"/>
      <c r="E7" s="432"/>
      <c r="F7" s="432"/>
      <c r="G7" s="432"/>
      <c r="H7" s="432"/>
      <c r="I7" s="432"/>
      <c r="J7" s="198"/>
    </row>
    <row r="8" spans="1:12" ht="16.5" thickBot="1">
      <c r="A8" s="196"/>
      <c r="B8" s="196"/>
      <c r="C8" s="196"/>
      <c r="D8" s="196"/>
      <c r="E8" s="196"/>
      <c r="F8" s="196"/>
      <c r="G8" s="182"/>
      <c r="H8" s="196"/>
      <c r="I8" s="196"/>
      <c r="J8" s="196"/>
    </row>
    <row r="9" spans="1:12" ht="30.75" thickBot="1">
      <c r="A9" s="165" t="s">
        <v>55</v>
      </c>
      <c r="B9" s="166" t="s">
        <v>83</v>
      </c>
      <c r="C9" s="166" t="s">
        <v>56</v>
      </c>
      <c r="D9" s="166" t="s">
        <v>57</v>
      </c>
      <c r="E9" s="166" t="s">
        <v>80</v>
      </c>
      <c r="F9" s="167" t="s">
        <v>87</v>
      </c>
      <c r="G9" s="166" t="s">
        <v>58</v>
      </c>
      <c r="H9" s="166" t="s">
        <v>111</v>
      </c>
      <c r="I9" s="168" t="s">
        <v>90</v>
      </c>
      <c r="K9" s="289" t="s">
        <v>108</v>
      </c>
    </row>
    <row r="10" spans="1:12">
      <c r="A10" s="199">
        <v>1</v>
      </c>
      <c r="B10" s="189"/>
      <c r="C10" s="189"/>
      <c r="D10" s="189"/>
      <c r="E10" s="155"/>
      <c r="F10" s="156"/>
      <c r="G10" s="115"/>
      <c r="H10" s="156"/>
      <c r="I10" s="349"/>
      <c r="K10" s="290">
        <v>7</v>
      </c>
      <c r="L10" s="407" t="s">
        <v>249</v>
      </c>
    </row>
    <row r="11" spans="1:12">
      <c r="A11" s="200">
        <f>A10+1</f>
        <v>2</v>
      </c>
      <c r="B11" s="175"/>
      <c r="C11" s="175"/>
      <c r="D11" s="175"/>
      <c r="E11" s="191"/>
      <c r="F11" s="120"/>
      <c r="G11" s="120"/>
      <c r="H11" s="120"/>
      <c r="I11" s="344"/>
      <c r="K11" s="58"/>
    </row>
    <row r="12" spans="1:12">
      <c r="A12" s="200">
        <f t="shared" ref="A12:A19" si="0">A11+1</f>
        <v>3</v>
      </c>
      <c r="B12" s="175"/>
      <c r="C12" s="118"/>
      <c r="D12" s="175"/>
      <c r="E12" s="191"/>
      <c r="F12" s="120"/>
      <c r="G12" s="120"/>
      <c r="H12" s="120"/>
      <c r="I12" s="344"/>
    </row>
    <row r="13" spans="1:12">
      <c r="A13" s="200">
        <f t="shared" si="0"/>
        <v>4</v>
      </c>
      <c r="B13" s="175"/>
      <c r="C13" s="118"/>
      <c r="D13" s="175"/>
      <c r="E13" s="191"/>
      <c r="F13" s="120"/>
      <c r="G13" s="120"/>
      <c r="H13" s="120"/>
      <c r="I13" s="344"/>
    </row>
    <row r="14" spans="1:12">
      <c r="A14" s="200">
        <f t="shared" si="0"/>
        <v>5</v>
      </c>
      <c r="B14" s="201"/>
      <c r="C14" s="201"/>
      <c r="D14" s="201"/>
      <c r="E14" s="201"/>
      <c r="F14" s="201"/>
      <c r="G14" s="120"/>
      <c r="H14" s="201"/>
      <c r="I14" s="356"/>
    </row>
    <row r="15" spans="1:12">
      <c r="A15" s="200">
        <f t="shared" si="0"/>
        <v>6</v>
      </c>
      <c r="B15" s="201"/>
      <c r="C15" s="201"/>
      <c r="D15" s="201"/>
      <c r="E15" s="201"/>
      <c r="F15" s="201"/>
      <c r="G15" s="120"/>
      <c r="H15" s="201"/>
      <c r="I15" s="356"/>
    </row>
    <row r="16" spans="1:12">
      <c r="A16" s="200">
        <f t="shared" si="0"/>
        <v>7</v>
      </c>
      <c r="B16" s="201"/>
      <c r="C16" s="201"/>
      <c r="D16" s="201"/>
      <c r="E16" s="201"/>
      <c r="F16" s="201"/>
      <c r="G16" s="120"/>
      <c r="H16" s="201"/>
      <c r="I16" s="356"/>
    </row>
    <row r="17" spans="1:10">
      <c r="A17" s="200">
        <f t="shared" si="0"/>
        <v>8</v>
      </c>
      <c r="B17" s="201"/>
      <c r="C17" s="201"/>
      <c r="D17" s="201"/>
      <c r="E17" s="201"/>
      <c r="F17" s="201"/>
      <c r="G17" s="120"/>
      <c r="H17" s="201"/>
      <c r="I17" s="356"/>
    </row>
    <row r="18" spans="1:10">
      <c r="A18" s="200">
        <f t="shared" si="0"/>
        <v>9</v>
      </c>
      <c r="B18" s="201"/>
      <c r="C18" s="201"/>
      <c r="D18" s="201"/>
      <c r="E18" s="201"/>
      <c r="F18" s="201"/>
      <c r="G18" s="120"/>
      <c r="H18" s="201"/>
      <c r="I18" s="356"/>
    </row>
    <row r="19" spans="1:10" ht="15.75" thickBot="1">
      <c r="A19" s="160">
        <f t="shared" si="0"/>
        <v>10</v>
      </c>
      <c r="B19" s="202"/>
      <c r="C19" s="202"/>
      <c r="D19" s="202"/>
      <c r="E19" s="202"/>
      <c r="F19" s="202"/>
      <c r="G19" s="125"/>
      <c r="H19" s="202"/>
      <c r="I19" s="357"/>
    </row>
    <row r="20" spans="1:10" s="197" customFormat="1" ht="16.5" thickBot="1">
      <c r="A20" s="390"/>
      <c r="B20" s="127"/>
      <c r="C20" s="127"/>
      <c r="D20" s="127"/>
      <c r="E20" s="127"/>
      <c r="F20" s="127"/>
      <c r="G20" s="127"/>
      <c r="H20" s="130" t="str">
        <f>"Total "&amp;LEFT(A7,2)</f>
        <v>Total I9</v>
      </c>
      <c r="I20" s="131">
        <f>SUM(I10:I19)</f>
        <v>0</v>
      </c>
      <c r="J20" s="6"/>
    </row>
    <row r="22" spans="1:10"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39" customHeight="1">
      <c r="A7" s="432" t="str">
        <f>'Descriere indicatori'!B13&amp;". "&amp;'Descriere indicatori'!C13</f>
        <v xml:space="preserve">I10. Studii in extenso apărute în volume colective publicate la edituri recunoscute în domeniu*, precum şi studiile aferente proiectelor* </v>
      </c>
      <c r="B7" s="432"/>
      <c r="C7" s="432"/>
      <c r="D7" s="432"/>
      <c r="E7" s="432"/>
      <c r="F7" s="432"/>
      <c r="G7" s="432"/>
      <c r="H7" s="432"/>
      <c r="I7" s="432"/>
    </row>
    <row r="8" spans="1:12" s="197" customFormat="1" ht="17.25" customHeight="1" thickBot="1">
      <c r="A8" s="39"/>
      <c r="B8" s="196"/>
      <c r="C8" s="196"/>
      <c r="D8" s="196"/>
      <c r="E8" s="196"/>
      <c r="F8" s="196"/>
      <c r="G8" s="196"/>
      <c r="H8" s="196"/>
      <c r="I8" s="196"/>
    </row>
    <row r="9" spans="1:12" ht="30.75" thickBot="1">
      <c r="A9" s="165" t="s">
        <v>55</v>
      </c>
      <c r="B9" s="166" t="s">
        <v>83</v>
      </c>
      <c r="C9" s="166" t="s">
        <v>56</v>
      </c>
      <c r="D9" s="166" t="s">
        <v>57</v>
      </c>
      <c r="E9" s="166" t="s">
        <v>80</v>
      </c>
      <c r="F9" s="167" t="s">
        <v>87</v>
      </c>
      <c r="G9" s="166" t="s">
        <v>58</v>
      </c>
      <c r="H9" s="166" t="s">
        <v>111</v>
      </c>
      <c r="I9" s="168" t="s">
        <v>90</v>
      </c>
      <c r="K9" s="289" t="s">
        <v>108</v>
      </c>
    </row>
    <row r="10" spans="1:12" ht="15.75">
      <c r="A10" s="199">
        <v>1</v>
      </c>
      <c r="B10" s="114"/>
      <c r="C10" s="155"/>
      <c r="D10" s="258"/>
      <c r="E10" s="259"/>
      <c r="F10" s="155"/>
      <c r="G10" s="155"/>
      <c r="H10" s="155"/>
      <c r="I10" s="358"/>
      <c r="J10" s="211"/>
      <c r="K10" s="290" t="s">
        <v>160</v>
      </c>
      <c r="L10" s="407" t="s">
        <v>250</v>
      </c>
    </row>
    <row r="11" spans="1:12" ht="15.75">
      <c r="A11" s="260">
        <f>A10+1</f>
        <v>2</v>
      </c>
      <c r="B11" s="152"/>
      <c r="C11" s="176"/>
      <c r="D11" s="119"/>
      <c r="E11" s="191"/>
      <c r="F11" s="176"/>
      <c r="G11" s="176"/>
      <c r="H11" s="176"/>
      <c r="I11" s="350"/>
      <c r="J11" s="211"/>
      <c r="K11" s="58"/>
      <c r="L11" s="407" t="s">
        <v>251</v>
      </c>
    </row>
    <row r="12" spans="1:12">
      <c r="A12" s="260">
        <f t="shared" ref="A12:A19" si="0">A11+1</f>
        <v>3</v>
      </c>
      <c r="B12" s="152"/>
      <c r="C12" s="152"/>
      <c r="D12" s="152"/>
      <c r="E12" s="42"/>
      <c r="F12" s="120"/>
      <c r="G12" s="120"/>
      <c r="H12" s="120"/>
      <c r="I12" s="344"/>
    </row>
    <row r="13" spans="1:12">
      <c r="A13" s="260">
        <f t="shared" si="0"/>
        <v>4</v>
      </c>
      <c r="B13" s="119"/>
      <c r="C13" s="119"/>
      <c r="D13" s="152"/>
      <c r="E13" s="42"/>
      <c r="F13" s="120"/>
      <c r="G13" s="120"/>
      <c r="H13" s="120"/>
      <c r="I13" s="344"/>
    </row>
    <row r="14" spans="1:12">
      <c r="A14" s="260">
        <f t="shared" si="0"/>
        <v>5</v>
      </c>
      <c r="B14" s="152"/>
      <c r="C14" s="119"/>
      <c r="D14" s="119"/>
      <c r="E14" s="191"/>
      <c r="F14" s="120"/>
      <c r="G14" s="120"/>
      <c r="H14" s="120"/>
      <c r="I14" s="344"/>
    </row>
    <row r="15" spans="1:12">
      <c r="A15" s="260">
        <f t="shared" si="0"/>
        <v>6</v>
      </c>
      <c r="B15" s="175"/>
      <c r="C15" s="175"/>
      <c r="D15" s="175"/>
      <c r="E15" s="191"/>
      <c r="F15" s="120"/>
      <c r="G15" s="120"/>
      <c r="H15" s="120"/>
      <c r="I15" s="344"/>
    </row>
    <row r="16" spans="1:12">
      <c r="A16" s="260">
        <f t="shared" si="0"/>
        <v>7</v>
      </c>
      <c r="B16" s="175"/>
      <c r="C16" s="118"/>
      <c r="D16" s="175"/>
      <c r="E16" s="191"/>
      <c r="F16" s="120"/>
      <c r="G16" s="120"/>
      <c r="H16" s="120"/>
      <c r="I16" s="344"/>
    </row>
    <row r="17" spans="1:9">
      <c r="A17" s="260">
        <f t="shared" si="0"/>
        <v>8</v>
      </c>
      <c r="B17" s="175"/>
      <c r="C17" s="118"/>
      <c r="D17" s="175"/>
      <c r="E17" s="191"/>
      <c r="F17" s="120"/>
      <c r="G17" s="120"/>
      <c r="H17" s="120"/>
      <c r="I17" s="344"/>
    </row>
    <row r="18" spans="1:9">
      <c r="A18" s="260">
        <f t="shared" si="0"/>
        <v>9</v>
      </c>
      <c r="B18" s="191"/>
      <c r="C18" s="42"/>
      <c r="D18" s="42"/>
      <c r="E18" s="42"/>
      <c r="F18" s="120"/>
      <c r="G18" s="120"/>
      <c r="H18" s="120"/>
      <c r="I18" s="344"/>
    </row>
    <row r="19" spans="1:9" ht="15.75" thickBot="1">
      <c r="A19" s="261">
        <f t="shared" si="0"/>
        <v>10</v>
      </c>
      <c r="B19" s="161"/>
      <c r="C19" s="124"/>
      <c r="D19" s="124"/>
      <c r="E19" s="194"/>
      <c r="F19" s="125"/>
      <c r="G19" s="125"/>
      <c r="H19" s="125"/>
      <c r="I19" s="345"/>
    </row>
    <row r="20" spans="1:9" ht="15.75" thickBot="1">
      <c r="A20" s="390"/>
      <c r="B20" s="262"/>
      <c r="C20" s="159"/>
      <c r="D20" s="195"/>
      <c r="E20" s="195"/>
      <c r="F20" s="195"/>
      <c r="G20" s="195"/>
      <c r="H20" s="130" t="str">
        <f>"Total "&amp;LEFT(A7,3)</f>
        <v>Total I10</v>
      </c>
      <c r="I20" s="263">
        <f>SUM(I10:I19)</f>
        <v>0</v>
      </c>
    </row>
    <row r="21" spans="1:9">
      <c r="A21" s="22"/>
      <c r="B21" s="16"/>
      <c r="C21" s="18"/>
      <c r="D21" s="22"/>
    </row>
    <row r="22" spans="1:9"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row r="23" spans="1:9" ht="48" customHeight="1">
      <c r="A23" s="43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1"/>
      <c r="C23" s="431"/>
      <c r="D23" s="431"/>
      <c r="E23" s="431"/>
      <c r="F23" s="431"/>
      <c r="G23" s="431"/>
      <c r="H23" s="431"/>
      <c r="I23" s="431"/>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workbookViewId="0">
      <selection activeCell="G22" sqref="G22"/>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c r="J6" s="40"/>
    </row>
    <row r="7" spans="1:12" ht="39" customHeight="1">
      <c r="A7" s="43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2"/>
      <c r="C7" s="432"/>
      <c r="D7" s="432"/>
      <c r="E7" s="432"/>
      <c r="F7" s="432"/>
      <c r="G7" s="432"/>
      <c r="H7" s="432"/>
      <c r="I7" s="432"/>
      <c r="J7" s="39"/>
    </row>
    <row r="8" spans="1:12" ht="19.5" customHeight="1" thickBot="1">
      <c r="A8" s="64"/>
      <c r="B8" s="64"/>
      <c r="C8" s="64"/>
      <c r="D8" s="64"/>
      <c r="E8" s="64"/>
      <c r="F8" s="64"/>
      <c r="G8" s="64"/>
      <c r="H8" s="64"/>
      <c r="I8" s="64"/>
      <c r="J8" s="39"/>
    </row>
    <row r="9" spans="1:12" ht="63" customHeight="1" thickBot="1">
      <c r="A9" s="249" t="s">
        <v>55</v>
      </c>
      <c r="B9" s="250" t="s">
        <v>83</v>
      </c>
      <c r="C9" s="251" t="s">
        <v>52</v>
      </c>
      <c r="D9" s="251" t="s">
        <v>134</v>
      </c>
      <c r="E9" s="250" t="s">
        <v>87</v>
      </c>
      <c r="F9" s="251" t="s">
        <v>53</v>
      </c>
      <c r="G9" s="251" t="s">
        <v>79</v>
      </c>
      <c r="H9" s="250" t="s">
        <v>54</v>
      </c>
      <c r="I9" s="257" t="s">
        <v>147</v>
      </c>
      <c r="J9" s="2"/>
      <c r="K9" s="289" t="s">
        <v>108</v>
      </c>
    </row>
    <row r="10" spans="1:12" ht="63">
      <c r="A10" s="67">
        <v>1</v>
      </c>
      <c r="B10" s="31" t="s">
        <v>272</v>
      </c>
      <c r="C10" s="53" t="s">
        <v>278</v>
      </c>
      <c r="D10" s="53" t="s">
        <v>279</v>
      </c>
      <c r="E10" s="65">
        <v>2001</v>
      </c>
      <c r="F10" s="66" t="s">
        <v>280</v>
      </c>
      <c r="G10" s="31">
        <v>978848301551</v>
      </c>
      <c r="H10" s="31">
        <v>4</v>
      </c>
      <c r="I10" s="359">
        <v>10</v>
      </c>
      <c r="K10" s="290" t="s">
        <v>161</v>
      </c>
      <c r="L10" s="407" t="s">
        <v>252</v>
      </c>
    </row>
    <row r="11" spans="1:12" ht="78.75">
      <c r="A11" s="68">
        <f>A10+1</f>
        <v>2</v>
      </c>
      <c r="B11" s="21" t="s">
        <v>272</v>
      </c>
      <c r="C11" s="21" t="s">
        <v>281</v>
      </c>
      <c r="D11" s="21" t="s">
        <v>282</v>
      </c>
      <c r="E11" s="20">
        <v>2004</v>
      </c>
      <c r="F11" s="29" t="s">
        <v>280</v>
      </c>
      <c r="G11" s="21" t="s">
        <v>283</v>
      </c>
      <c r="H11" s="20">
        <v>4</v>
      </c>
      <c r="I11" s="360">
        <v>10</v>
      </c>
      <c r="K11" s="58"/>
    </row>
    <row r="12" spans="1:12" ht="47.25">
      <c r="A12" s="68">
        <f t="shared" ref="A12:A19" si="0">A11+1</f>
        <v>3</v>
      </c>
      <c r="B12" s="21" t="s">
        <v>272</v>
      </c>
      <c r="C12" s="21" t="s">
        <v>284</v>
      </c>
      <c r="D12" s="21" t="s">
        <v>285</v>
      </c>
      <c r="E12" s="20">
        <v>2004</v>
      </c>
      <c r="F12" s="24" t="s">
        <v>286</v>
      </c>
      <c r="G12" s="21" t="s">
        <v>287</v>
      </c>
      <c r="H12" s="20">
        <v>10</v>
      </c>
      <c r="I12" s="360">
        <v>10</v>
      </c>
    </row>
    <row r="13" spans="1:12" ht="15.75">
      <c r="A13" s="68">
        <f t="shared" si="0"/>
        <v>4</v>
      </c>
      <c r="B13" s="21"/>
      <c r="C13" s="21"/>
      <c r="D13" s="21"/>
      <c r="E13" s="21"/>
      <c r="F13" s="24"/>
      <c r="G13" s="21"/>
      <c r="H13" s="21"/>
      <c r="I13" s="360"/>
    </row>
    <row r="14" spans="1:12" ht="15.75">
      <c r="A14" s="68">
        <f t="shared" si="0"/>
        <v>5</v>
      </c>
      <c r="B14" s="21"/>
      <c r="C14" s="21"/>
      <c r="D14" s="21"/>
      <c r="E14" s="21"/>
      <c r="F14" s="21"/>
      <c r="G14" s="21"/>
      <c r="H14" s="21"/>
      <c r="I14" s="360"/>
    </row>
    <row r="15" spans="1:12" ht="15.75">
      <c r="A15" s="68">
        <f t="shared" si="0"/>
        <v>6</v>
      </c>
      <c r="B15" s="20"/>
      <c r="C15" s="21"/>
      <c r="D15" s="21"/>
      <c r="E15" s="20"/>
      <c r="F15" s="20"/>
      <c r="G15" s="20"/>
      <c r="H15" s="20"/>
      <c r="I15" s="360"/>
    </row>
    <row r="16" spans="1:12" ht="15.75">
      <c r="A16" s="68">
        <f t="shared" si="0"/>
        <v>7</v>
      </c>
      <c r="B16" s="20"/>
      <c r="C16" s="20"/>
      <c r="D16" s="21"/>
      <c r="E16" s="20"/>
      <c r="F16" s="20"/>
      <c r="G16" s="21"/>
      <c r="H16" s="20"/>
      <c r="I16" s="360"/>
    </row>
    <row r="17" spans="1:10" ht="15.75">
      <c r="A17" s="68">
        <f t="shared" si="0"/>
        <v>8</v>
      </c>
      <c r="B17" s="21"/>
      <c r="C17" s="21"/>
      <c r="D17" s="21"/>
      <c r="E17" s="20"/>
      <c r="F17" s="20"/>
      <c r="G17" s="21"/>
      <c r="H17" s="20"/>
      <c r="I17" s="360"/>
    </row>
    <row r="18" spans="1:10" ht="15.75">
      <c r="A18" s="68">
        <f t="shared" si="0"/>
        <v>9</v>
      </c>
      <c r="B18" s="21"/>
      <c r="C18" s="21"/>
      <c r="D18" s="21"/>
      <c r="E18" s="21"/>
      <c r="F18" s="29"/>
      <c r="G18" s="23"/>
      <c r="H18" s="21"/>
      <c r="I18" s="361"/>
      <c r="J18" s="25"/>
    </row>
    <row r="19" spans="1:10" ht="16.5" thickBot="1">
      <c r="A19" s="69">
        <f t="shared" si="0"/>
        <v>10</v>
      </c>
      <c r="B19" s="52"/>
      <c r="C19" s="70"/>
      <c r="D19" s="52"/>
      <c r="E19" s="52"/>
      <c r="F19" s="70"/>
      <c r="G19" s="70"/>
      <c r="H19" s="70"/>
      <c r="I19" s="362"/>
    </row>
    <row r="20" spans="1:10" ht="16.5" thickBot="1">
      <c r="A20" s="389"/>
      <c r="C20" s="22"/>
      <c r="D20" s="27"/>
      <c r="E20" s="18"/>
      <c r="H20" s="130" t="str">
        <f>"Total "&amp;LEFT(A7,4)</f>
        <v>Total I11a</v>
      </c>
      <c r="I20" s="411">
        <f>SUM(I10:I19)</f>
        <v>30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7" customWidth="1"/>
    <col min="8" max="8" width="9.7109375" customWidth="1"/>
  </cols>
  <sheetData>
    <row r="1" spans="1:11" ht="15.75">
      <c r="A1" s="283" t="str">
        <f>'Date initiale'!C3</f>
        <v>Universitatea de Arhitectură și Urbanism "Ion Mincu" București</v>
      </c>
      <c r="B1" s="283"/>
      <c r="C1" s="283"/>
      <c r="D1" s="17"/>
    </row>
    <row r="2" spans="1:11" ht="15.75">
      <c r="A2" s="283" t="str">
        <f>'Date initiale'!B4&amp;" "&amp;'Date initiale'!C4</f>
        <v>Facultatea ARHITECTURA</v>
      </c>
      <c r="B2" s="283"/>
      <c r="C2" s="283"/>
      <c r="D2" s="17"/>
    </row>
    <row r="3" spans="1:11" ht="15.75">
      <c r="A3" s="283" t="str">
        <f>'Date initiale'!B5&amp;" "&amp;'Date initiale'!C5</f>
        <v>Departamentul SINTEZA PROIECTARII DE ARHITECTURA</v>
      </c>
      <c r="B3" s="283"/>
      <c r="C3" s="283"/>
      <c r="D3" s="17"/>
    </row>
    <row r="4" spans="1:11">
      <c r="A4" s="127" t="str">
        <f>'Date initiale'!C6&amp;", "&amp;'Date initiale'!C7</f>
        <v>BARONCEA ION JUSTIN, 25</v>
      </c>
      <c r="B4" s="127"/>
      <c r="C4" s="127"/>
    </row>
    <row r="5" spans="1:11" s="197" customFormat="1">
      <c r="A5" s="127"/>
      <c r="B5" s="127"/>
      <c r="C5" s="127"/>
    </row>
    <row r="6" spans="1:11" ht="15.75">
      <c r="A6" s="429" t="s">
        <v>110</v>
      </c>
      <c r="B6" s="429"/>
      <c r="C6" s="429"/>
      <c r="D6" s="429"/>
      <c r="E6" s="429"/>
      <c r="F6" s="429"/>
      <c r="G6" s="429"/>
      <c r="H6" s="429"/>
      <c r="I6" s="40"/>
      <c r="J6" s="40"/>
    </row>
    <row r="7" spans="1:11" ht="48" customHeight="1">
      <c r="A7" s="432"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2"/>
      <c r="C7" s="432"/>
      <c r="D7" s="432"/>
      <c r="E7" s="432"/>
      <c r="F7" s="432"/>
      <c r="G7" s="432"/>
      <c r="H7" s="432"/>
      <c r="I7" s="198"/>
      <c r="J7" s="198"/>
    </row>
    <row r="8" spans="1:11" ht="21.75" customHeight="1" thickBot="1">
      <c r="A8" s="62"/>
      <c r="B8" s="62"/>
      <c r="C8" s="62"/>
      <c r="D8" s="62"/>
      <c r="E8" s="62"/>
      <c r="F8" s="62"/>
      <c r="G8" s="62"/>
      <c r="H8" s="62"/>
    </row>
    <row r="9" spans="1:11" ht="30.75" thickBot="1">
      <c r="A9" s="165" t="s">
        <v>55</v>
      </c>
      <c r="B9" s="232" t="s">
        <v>83</v>
      </c>
      <c r="C9" s="232" t="s">
        <v>136</v>
      </c>
      <c r="D9" s="232" t="s">
        <v>137</v>
      </c>
      <c r="E9" s="232" t="s">
        <v>75</v>
      </c>
      <c r="F9" s="232" t="s">
        <v>76</v>
      </c>
      <c r="G9" s="252" t="s">
        <v>135</v>
      </c>
      <c r="H9" s="257" t="s">
        <v>147</v>
      </c>
      <c r="J9" s="289" t="s">
        <v>108</v>
      </c>
    </row>
    <row r="10" spans="1:11">
      <c r="A10" s="212">
        <v>1</v>
      </c>
      <c r="B10" s="134"/>
      <c r="C10" s="213"/>
      <c r="D10" s="214"/>
      <c r="E10" s="215"/>
      <c r="F10" s="216"/>
      <c r="G10" s="217"/>
      <c r="H10" s="363"/>
      <c r="J10" s="290" t="s">
        <v>253</v>
      </c>
      <c r="K10" s="407" t="s">
        <v>256</v>
      </c>
    </row>
    <row r="11" spans="1:11">
      <c r="A11" s="218">
        <f>A10+1</f>
        <v>2</v>
      </c>
      <c r="B11" s="139"/>
      <c r="C11" s="139"/>
      <c r="D11" s="139"/>
      <c r="E11" s="139"/>
      <c r="F11" s="219"/>
      <c r="G11" s="220"/>
      <c r="H11" s="350"/>
      <c r="J11" s="290" t="s">
        <v>254</v>
      </c>
    </row>
    <row r="12" spans="1:11" ht="15.75">
      <c r="A12" s="218">
        <f t="shared" ref="A12:A19" si="0">A11+1</f>
        <v>3</v>
      </c>
      <c r="B12" s="222"/>
      <c r="C12" s="222"/>
      <c r="D12" s="222"/>
      <c r="E12" s="222"/>
      <c r="F12" s="223"/>
      <c r="G12" s="224"/>
      <c r="H12" s="364"/>
      <c r="I12" s="26"/>
      <c r="J12" s="290" t="s">
        <v>255</v>
      </c>
    </row>
    <row r="13" spans="1:11" ht="15.75">
      <c r="A13" s="218">
        <f t="shared" si="0"/>
        <v>4</v>
      </c>
      <c r="B13" s="139"/>
      <c r="C13" s="139"/>
      <c r="D13" s="139"/>
      <c r="E13" s="139"/>
      <c r="F13" s="219"/>
      <c r="G13" s="220"/>
      <c r="H13" s="350"/>
      <c r="I13" s="26"/>
    </row>
    <row r="14" spans="1:11" s="197" customFormat="1">
      <c r="A14" s="218">
        <f t="shared" si="0"/>
        <v>5</v>
      </c>
      <c r="B14" s="139"/>
      <c r="C14" s="139"/>
      <c r="D14" s="139"/>
      <c r="E14" s="139"/>
      <c r="F14" s="219"/>
      <c r="G14" s="220"/>
      <c r="H14" s="350"/>
    </row>
    <row r="15" spans="1:11" s="197" customFormat="1" ht="15.75">
      <c r="A15" s="218">
        <f t="shared" si="0"/>
        <v>6</v>
      </c>
      <c r="B15" s="139"/>
      <c r="C15" s="139"/>
      <c r="D15" s="139"/>
      <c r="E15" s="139"/>
      <c r="F15" s="219"/>
      <c r="G15" s="220"/>
      <c r="H15" s="350"/>
      <c r="I15" s="26"/>
    </row>
    <row r="16" spans="1:11" s="197" customFormat="1">
      <c r="A16" s="218">
        <f t="shared" si="0"/>
        <v>7</v>
      </c>
      <c r="B16" s="139"/>
      <c r="C16" s="139"/>
      <c r="D16" s="139"/>
      <c r="E16" s="139"/>
      <c r="F16" s="219"/>
      <c r="G16" s="220"/>
      <c r="H16" s="350"/>
    </row>
    <row r="17" spans="1:9" s="197" customFormat="1" ht="15.75">
      <c r="A17" s="218">
        <f t="shared" si="0"/>
        <v>8</v>
      </c>
      <c r="B17" s="222"/>
      <c r="C17" s="222"/>
      <c r="D17" s="222"/>
      <c r="E17" s="222"/>
      <c r="F17" s="223"/>
      <c r="G17" s="224"/>
      <c r="H17" s="364"/>
      <c r="I17" s="26"/>
    </row>
    <row r="18" spans="1:9" s="197" customFormat="1" ht="15.75">
      <c r="A18" s="218">
        <f t="shared" si="0"/>
        <v>9</v>
      </c>
      <c r="B18" s="139"/>
      <c r="C18" s="139"/>
      <c r="D18" s="139"/>
      <c r="E18" s="139"/>
      <c r="F18" s="219"/>
      <c r="G18" s="220"/>
      <c r="H18" s="350"/>
      <c r="I18" s="26"/>
    </row>
    <row r="19" spans="1:9" ht="15.75" thickBot="1">
      <c r="A19" s="225">
        <f t="shared" si="0"/>
        <v>10</v>
      </c>
      <c r="B19" s="146"/>
      <c r="C19" s="146"/>
      <c r="D19" s="146"/>
      <c r="E19" s="146"/>
      <c r="F19" s="226"/>
      <c r="G19" s="227"/>
      <c r="H19" s="365"/>
    </row>
    <row r="20" spans="1:9" ht="15.75" thickBot="1">
      <c r="A20" s="388"/>
      <c r="B20" s="229"/>
      <c r="C20" s="229"/>
      <c r="D20" s="229"/>
      <c r="E20" s="229"/>
      <c r="F20" s="230"/>
      <c r="G20" s="169" t="str">
        <f>"Total "&amp;LEFT(A7,4)</f>
        <v>Total I11b</v>
      </c>
      <c r="H20" s="298">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0"/>
  <sheetViews>
    <sheetView topLeftCell="A7" workbookViewId="0">
      <selection activeCell="D26" sqref="D25:D26"/>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83" t="str">
        <f>'Date initiale'!C3</f>
        <v>Universitatea de Arhitectură și Urbanism "Ion Mincu" București</v>
      </c>
      <c r="B1" s="283"/>
      <c r="C1" s="283"/>
    </row>
    <row r="2" spans="1:10">
      <c r="A2" s="283" t="str">
        <f>'Date initiale'!B4&amp;" "&amp;'Date initiale'!C4</f>
        <v>Facultatea ARHITECTURA</v>
      </c>
      <c r="B2" s="283"/>
      <c r="C2" s="283"/>
    </row>
    <row r="3" spans="1:10">
      <c r="A3" s="283" t="str">
        <f>'Date initiale'!B5&amp;" "&amp;'Date initiale'!C5</f>
        <v>Departamentul SINTEZA PROIECTARII DE ARHITECTURA</v>
      </c>
      <c r="B3" s="283"/>
      <c r="C3" s="283"/>
    </row>
    <row r="4" spans="1:10">
      <c r="A4" s="127" t="str">
        <f>'Date initiale'!C6&amp;", "&amp;'Date initiale'!C7</f>
        <v>BARONCEA ION JUSTIN, 25</v>
      </c>
      <c r="B4" s="127"/>
      <c r="C4" s="127"/>
    </row>
    <row r="5" spans="1:10" s="197" customFormat="1">
      <c r="A5" s="127"/>
      <c r="B5" s="127"/>
      <c r="C5" s="127"/>
    </row>
    <row r="6" spans="1:10" ht="15.75">
      <c r="A6" s="434" t="s">
        <v>110</v>
      </c>
      <c r="B6" s="434"/>
      <c r="C6" s="434"/>
      <c r="D6" s="434"/>
      <c r="E6" s="434"/>
      <c r="F6" s="434"/>
      <c r="G6" s="434"/>
    </row>
    <row r="7" spans="1:10" ht="15.75">
      <c r="A7" s="432" t="str">
        <f>'Descriere indicatori'!B14&amp;"c. "&amp;'Descriere indicatori'!C16</f>
        <v>I11c. Susţinere comunicare publică în cadrul conferinţelor, colocviilor, seminariilor internaţionale/naţionale</v>
      </c>
      <c r="B7" s="432"/>
      <c r="C7" s="432"/>
      <c r="D7" s="432"/>
      <c r="E7" s="432"/>
      <c r="F7" s="432"/>
      <c r="G7" s="432"/>
      <c r="H7" s="198"/>
    </row>
    <row r="8" spans="1:10" s="197" customFormat="1" ht="16.5" thickBot="1">
      <c r="A8" s="196"/>
      <c r="B8" s="196"/>
      <c r="C8" s="196"/>
      <c r="D8" s="196"/>
      <c r="E8" s="196"/>
      <c r="F8" s="196"/>
      <c r="G8" s="196"/>
      <c r="H8" s="196"/>
    </row>
    <row r="9" spans="1:10" ht="30.75" thickBot="1">
      <c r="A9" s="165" t="s">
        <v>55</v>
      </c>
      <c r="B9" s="232" t="s">
        <v>83</v>
      </c>
      <c r="C9" s="232" t="s">
        <v>73</v>
      </c>
      <c r="D9" s="232" t="s">
        <v>74</v>
      </c>
      <c r="E9" s="232" t="s">
        <v>75</v>
      </c>
      <c r="F9" s="232" t="s">
        <v>76</v>
      </c>
      <c r="G9" s="257" t="s">
        <v>147</v>
      </c>
      <c r="I9" s="289" t="s">
        <v>108</v>
      </c>
    </row>
    <row r="10" spans="1:10">
      <c r="A10" s="234">
        <v>1</v>
      </c>
      <c r="B10" s="213" t="s">
        <v>272</v>
      </c>
      <c r="C10" s="235" t="s">
        <v>289</v>
      </c>
      <c r="D10" s="236" t="s">
        <v>290</v>
      </c>
      <c r="E10" s="215">
        <v>2000</v>
      </c>
      <c r="F10" s="215" t="s">
        <v>291</v>
      </c>
      <c r="G10" s="363">
        <v>5</v>
      </c>
      <c r="I10" s="290" t="s">
        <v>163</v>
      </c>
      <c r="J10" s="407" t="s">
        <v>257</v>
      </c>
    </row>
    <row r="11" spans="1:10">
      <c r="A11" s="237">
        <f>A10+1</f>
        <v>2</v>
      </c>
      <c r="B11" s="143" t="s">
        <v>272</v>
      </c>
      <c r="C11" s="238" t="s">
        <v>292</v>
      </c>
      <c r="D11" s="239" t="s">
        <v>293</v>
      </c>
      <c r="E11" s="240">
        <v>2001</v>
      </c>
      <c r="F11" s="241" t="s">
        <v>294</v>
      </c>
      <c r="G11" s="366">
        <v>5</v>
      </c>
    </row>
    <row r="12" spans="1:10" ht="45">
      <c r="A12" s="237">
        <f t="shared" ref="A12:A22" si="0">A11+1</f>
        <v>3</v>
      </c>
      <c r="B12" s="143" t="s">
        <v>272</v>
      </c>
      <c r="C12" s="242" t="s">
        <v>295</v>
      </c>
      <c r="D12" s="239" t="s">
        <v>296</v>
      </c>
      <c r="E12" s="240">
        <v>2004</v>
      </c>
      <c r="F12" s="445" t="s">
        <v>297</v>
      </c>
      <c r="G12" s="366">
        <v>5</v>
      </c>
    </row>
    <row r="13" spans="1:10">
      <c r="A13" s="237">
        <f t="shared" si="0"/>
        <v>4</v>
      </c>
      <c r="B13" s="139" t="s">
        <v>272</v>
      </c>
      <c r="C13" s="139" t="s">
        <v>298</v>
      </c>
      <c r="D13" s="139" t="s">
        <v>299</v>
      </c>
      <c r="E13" s="139">
        <v>2004</v>
      </c>
      <c r="F13" s="219" t="s">
        <v>300</v>
      </c>
      <c r="G13" s="350">
        <v>5</v>
      </c>
    </row>
    <row r="14" spans="1:10" s="197" customFormat="1" ht="30">
      <c r="A14" s="237">
        <v>5</v>
      </c>
      <c r="B14" s="139" t="s">
        <v>288</v>
      </c>
      <c r="C14" s="139" t="s">
        <v>301</v>
      </c>
      <c r="D14" s="139" t="s">
        <v>302</v>
      </c>
      <c r="E14" s="139">
        <v>2005</v>
      </c>
      <c r="F14" s="219" t="s">
        <v>306</v>
      </c>
      <c r="G14" s="350">
        <v>5</v>
      </c>
    </row>
    <row r="15" spans="1:10" s="197" customFormat="1" ht="30">
      <c r="A15" s="237">
        <v>6</v>
      </c>
      <c r="B15" s="139" t="s">
        <v>288</v>
      </c>
      <c r="C15" s="139" t="s">
        <v>305</v>
      </c>
      <c r="D15" s="139" t="s">
        <v>302</v>
      </c>
      <c r="E15" s="139">
        <v>2006</v>
      </c>
      <c r="F15" s="219" t="s">
        <v>303</v>
      </c>
      <c r="G15" s="350">
        <v>5</v>
      </c>
    </row>
    <row r="16" spans="1:10" s="197" customFormat="1" ht="45">
      <c r="A16" s="237">
        <v>7</v>
      </c>
      <c r="B16" s="139" t="s">
        <v>272</v>
      </c>
      <c r="C16" s="139" t="s">
        <v>304</v>
      </c>
      <c r="D16" s="139" t="s">
        <v>307</v>
      </c>
      <c r="E16" s="139">
        <v>2009</v>
      </c>
      <c r="F16" s="219" t="s">
        <v>309</v>
      </c>
      <c r="G16" s="350">
        <v>5</v>
      </c>
    </row>
    <row r="17" spans="1:7" s="197" customFormat="1" ht="45">
      <c r="A17" s="237">
        <v>8</v>
      </c>
      <c r="B17" s="139" t="s">
        <v>272</v>
      </c>
      <c r="C17" s="139" t="s">
        <v>310</v>
      </c>
      <c r="D17" s="139" t="s">
        <v>311</v>
      </c>
      <c r="E17" s="139">
        <v>2009</v>
      </c>
      <c r="F17" s="219" t="s">
        <v>308</v>
      </c>
      <c r="G17" s="350">
        <v>3</v>
      </c>
    </row>
    <row r="18" spans="1:7" ht="30">
      <c r="A18" s="237">
        <v>9</v>
      </c>
      <c r="B18" s="139" t="s">
        <v>272</v>
      </c>
      <c r="C18" s="139" t="s">
        <v>312</v>
      </c>
      <c r="D18" s="139" t="s">
        <v>313</v>
      </c>
      <c r="E18" s="139">
        <v>2009</v>
      </c>
      <c r="F18" s="219" t="s">
        <v>314</v>
      </c>
      <c r="G18" s="350">
        <v>3</v>
      </c>
    </row>
    <row r="19" spans="1:7" ht="45">
      <c r="A19" s="237">
        <v>10</v>
      </c>
      <c r="B19" s="139" t="s">
        <v>272</v>
      </c>
      <c r="C19" s="139" t="s">
        <v>315</v>
      </c>
      <c r="D19" s="139" t="s">
        <v>316</v>
      </c>
      <c r="E19" s="139">
        <v>2011</v>
      </c>
      <c r="F19" s="243" t="s">
        <v>317</v>
      </c>
      <c r="G19" s="350">
        <v>3</v>
      </c>
    </row>
    <row r="20" spans="1:7" ht="30">
      <c r="A20" s="237">
        <f t="shared" si="0"/>
        <v>11</v>
      </c>
      <c r="B20" s="139" t="s">
        <v>272</v>
      </c>
      <c r="C20" s="139" t="s">
        <v>318</v>
      </c>
      <c r="D20" s="139" t="s">
        <v>319</v>
      </c>
      <c r="E20" s="139">
        <v>2012</v>
      </c>
      <c r="F20" s="219" t="s">
        <v>320</v>
      </c>
      <c r="G20" s="350">
        <v>3</v>
      </c>
    </row>
    <row r="21" spans="1:7" ht="30">
      <c r="A21" s="237">
        <f t="shared" si="0"/>
        <v>12</v>
      </c>
      <c r="B21" s="139" t="s">
        <v>272</v>
      </c>
      <c r="C21" s="139" t="s">
        <v>321</v>
      </c>
      <c r="D21" s="139" t="s">
        <v>322</v>
      </c>
      <c r="E21" s="139">
        <v>2012</v>
      </c>
      <c r="F21" s="219" t="s">
        <v>323</v>
      </c>
      <c r="G21" s="350">
        <v>3</v>
      </c>
    </row>
    <row r="22" spans="1:7">
      <c r="A22" s="237">
        <f t="shared" si="0"/>
        <v>13</v>
      </c>
      <c r="B22" s="139" t="s">
        <v>272</v>
      </c>
      <c r="C22" s="139" t="s">
        <v>324</v>
      </c>
      <c r="D22" s="139" t="s">
        <v>325</v>
      </c>
      <c r="E22" s="139">
        <v>2012</v>
      </c>
      <c r="F22" s="219" t="s">
        <v>326</v>
      </c>
      <c r="G22" s="350">
        <v>3</v>
      </c>
    </row>
    <row r="23" spans="1:7" ht="30.75" thickBot="1">
      <c r="A23" s="244">
        <f>A22+1</f>
        <v>14</v>
      </c>
      <c r="B23" s="146" t="s">
        <v>272</v>
      </c>
      <c r="C23" s="245" t="s">
        <v>273</v>
      </c>
      <c r="D23" s="246" t="s">
        <v>327</v>
      </c>
      <c r="E23" s="146">
        <v>2016</v>
      </c>
      <c r="F23" s="247" t="s">
        <v>328</v>
      </c>
      <c r="G23" s="365">
        <v>5</v>
      </c>
    </row>
    <row r="24" spans="1:7" ht="15.75" thickBot="1">
      <c r="A24" s="383"/>
      <c r="B24" s="230"/>
      <c r="C24" s="230"/>
      <c r="D24" s="248"/>
      <c r="E24" s="230"/>
      <c r="F24" s="169" t="str">
        <f>"Total "&amp;LEFT(A7,4)</f>
        <v>Total I11c</v>
      </c>
      <c r="G24" s="170">
        <f>SUM(G10:G23)</f>
        <v>58</v>
      </c>
    </row>
    <row r="25" spans="1:7">
      <c r="D25" s="35"/>
    </row>
    <row r="26" spans="1:7">
      <c r="D26" s="35"/>
    </row>
    <row r="27" spans="1:7">
      <c r="B27" s="35"/>
      <c r="D27" s="35"/>
    </row>
    <row r="28" spans="1:7">
      <c r="B28" s="35"/>
      <c r="D28" s="35"/>
    </row>
    <row r="29" spans="1:7">
      <c r="B29" s="18"/>
      <c r="D29" s="18"/>
    </row>
    <row r="30" spans="1:7">
      <c r="B30"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83" t="str">
        <f>'Date initiale'!C3</f>
        <v>Universitatea de Arhitectură și Urbanism "Ion Mincu" București</v>
      </c>
      <c r="B1" s="283"/>
      <c r="C1" s="283"/>
      <c r="D1" s="17"/>
      <c r="E1" s="17"/>
      <c r="F1" s="17"/>
    </row>
    <row r="2" spans="1:11" ht="15.75">
      <c r="A2" s="283" t="str">
        <f>'Date initiale'!B4&amp;" "&amp;'Date initiale'!C4</f>
        <v>Facultatea ARHITECTURA</v>
      </c>
      <c r="B2" s="283"/>
      <c r="C2" s="283"/>
      <c r="D2" s="17"/>
      <c r="E2" s="17"/>
      <c r="F2" s="17"/>
    </row>
    <row r="3" spans="1:11" ht="15.75">
      <c r="A3" s="283" t="str">
        <f>'Date initiale'!B5&amp;" "&amp;'Date initiale'!C5</f>
        <v>Departamentul SINTEZA PROIECTARII DE ARHITECTURA</v>
      </c>
      <c r="B3" s="283"/>
      <c r="C3" s="283"/>
      <c r="D3" s="17"/>
      <c r="E3" s="17"/>
      <c r="F3" s="17"/>
    </row>
    <row r="4" spans="1:11" ht="15.75">
      <c r="A4" s="284" t="str">
        <f>'Date initiale'!C6&amp;", "&amp;'Date initiale'!C7</f>
        <v>BARONCEA ION JUSTIN, 25</v>
      </c>
      <c r="B4" s="284"/>
      <c r="C4" s="284"/>
      <c r="D4" s="17"/>
      <c r="E4" s="17"/>
      <c r="F4" s="17"/>
    </row>
    <row r="5" spans="1:11" s="197" customFormat="1" ht="15.75">
      <c r="A5" s="284"/>
      <c r="B5" s="284"/>
      <c r="C5" s="284"/>
      <c r="D5" s="17"/>
      <c r="E5" s="17"/>
      <c r="F5" s="17"/>
    </row>
    <row r="6" spans="1:11" ht="15.75">
      <c r="A6" s="429" t="s">
        <v>110</v>
      </c>
      <c r="B6" s="429"/>
      <c r="C6" s="429"/>
      <c r="D6" s="429"/>
      <c r="E6" s="429"/>
      <c r="F6" s="429"/>
      <c r="G6" s="429"/>
      <c r="H6" s="429"/>
    </row>
    <row r="7" spans="1:11" ht="50.25" customHeight="1">
      <c r="A7" s="432"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2"/>
      <c r="C7" s="432"/>
      <c r="D7" s="432"/>
      <c r="E7" s="432"/>
      <c r="F7" s="432"/>
      <c r="G7" s="432"/>
      <c r="H7" s="432"/>
      <c r="I7" s="33"/>
      <c r="K7" s="33"/>
    </row>
    <row r="8" spans="1:11" ht="16.5" thickBot="1">
      <c r="A8" s="55"/>
      <c r="B8" s="55"/>
      <c r="C8" s="55"/>
      <c r="D8" s="55"/>
      <c r="E8" s="55"/>
      <c r="F8" s="55"/>
      <c r="G8" s="55"/>
      <c r="H8" s="55"/>
    </row>
    <row r="9" spans="1:11" ht="46.5" customHeight="1" thickBot="1">
      <c r="A9" s="203" t="s">
        <v>55</v>
      </c>
      <c r="B9" s="232" t="s">
        <v>72</v>
      </c>
      <c r="C9" s="256" t="s">
        <v>70</v>
      </c>
      <c r="D9" s="256" t="s">
        <v>71</v>
      </c>
      <c r="E9" s="232" t="s">
        <v>139</v>
      </c>
      <c r="F9" s="232" t="s">
        <v>138</v>
      </c>
      <c r="G9" s="256" t="s">
        <v>87</v>
      </c>
      <c r="H9" s="257" t="s">
        <v>147</v>
      </c>
      <c r="J9" s="289" t="s">
        <v>108</v>
      </c>
    </row>
    <row r="10" spans="1:11">
      <c r="A10" s="212">
        <v>1</v>
      </c>
      <c r="B10" s="134"/>
      <c r="C10" s="134"/>
      <c r="D10" s="134"/>
      <c r="E10" s="134"/>
      <c r="F10" s="134"/>
      <c r="G10" s="134"/>
      <c r="H10" s="367"/>
      <c r="J10" s="290" t="s">
        <v>164</v>
      </c>
      <c r="K10" s="407" t="s">
        <v>258</v>
      </c>
    </row>
    <row r="11" spans="1:11">
      <c r="A11" s="254">
        <f>A10+1</f>
        <v>2</v>
      </c>
      <c r="B11" s="139"/>
      <c r="C11" s="139"/>
      <c r="D11" s="139"/>
      <c r="E11" s="139"/>
      <c r="F11" s="139"/>
      <c r="G11" s="139"/>
      <c r="H11" s="350"/>
      <c r="J11" s="58"/>
    </row>
    <row r="12" spans="1:11">
      <c r="A12" s="254">
        <f t="shared" ref="A12:A19" si="0">A11+1</f>
        <v>3</v>
      </c>
      <c r="B12" s="139"/>
      <c r="C12" s="139"/>
      <c r="D12" s="139"/>
      <c r="E12" s="139"/>
      <c r="F12" s="139"/>
      <c r="G12" s="139"/>
      <c r="H12" s="350"/>
    </row>
    <row r="13" spans="1:11">
      <c r="A13" s="254">
        <f t="shared" si="0"/>
        <v>4</v>
      </c>
      <c r="B13" s="219"/>
      <c r="C13" s="139"/>
      <c r="D13" s="139"/>
      <c r="E13" s="139"/>
      <c r="F13" s="139"/>
      <c r="G13" s="139"/>
      <c r="H13" s="350"/>
    </row>
    <row r="14" spans="1:11">
      <c r="A14" s="254">
        <f t="shared" si="0"/>
        <v>5</v>
      </c>
      <c r="B14" s="219"/>
      <c r="C14" s="139"/>
      <c r="D14" s="139"/>
      <c r="E14" s="139"/>
      <c r="F14" s="139"/>
      <c r="G14" s="139"/>
      <c r="H14" s="350"/>
    </row>
    <row r="15" spans="1:11">
      <c r="A15" s="254">
        <f t="shared" si="0"/>
        <v>6</v>
      </c>
      <c r="B15" s="139"/>
      <c r="C15" s="139"/>
      <c r="D15" s="139"/>
      <c r="E15" s="139"/>
      <c r="F15" s="139"/>
      <c r="G15" s="139"/>
      <c r="H15" s="350"/>
    </row>
    <row r="16" spans="1:11" s="197" customFormat="1">
      <c r="A16" s="254">
        <f t="shared" si="0"/>
        <v>7</v>
      </c>
      <c r="B16" s="219"/>
      <c r="C16" s="139"/>
      <c r="D16" s="139"/>
      <c r="E16" s="139"/>
      <c r="F16" s="139"/>
      <c r="G16" s="139"/>
      <c r="H16" s="350"/>
    </row>
    <row r="17" spans="1:8" s="197" customFormat="1">
      <c r="A17" s="254">
        <f t="shared" si="0"/>
        <v>8</v>
      </c>
      <c r="B17" s="139"/>
      <c r="C17" s="139"/>
      <c r="D17" s="139"/>
      <c r="E17" s="139"/>
      <c r="F17" s="139"/>
      <c r="G17" s="139"/>
      <c r="H17" s="350"/>
    </row>
    <row r="18" spans="1:8">
      <c r="A18" s="255">
        <f t="shared" si="0"/>
        <v>9</v>
      </c>
      <c r="B18" s="219"/>
      <c r="C18" s="139"/>
      <c r="D18" s="139"/>
      <c r="E18" s="139"/>
      <c r="F18" s="139"/>
      <c r="G18" s="139"/>
      <c r="H18" s="355"/>
    </row>
    <row r="19" spans="1:8" ht="15.75" thickBot="1">
      <c r="A19" s="244">
        <f t="shared" si="0"/>
        <v>10</v>
      </c>
      <c r="B19" s="247"/>
      <c r="C19" s="245"/>
      <c r="D19" s="146"/>
      <c r="E19" s="146"/>
      <c r="F19" s="146"/>
      <c r="G19" s="146"/>
      <c r="H19" s="365"/>
    </row>
    <row r="20" spans="1:8" ht="15.75" thickBot="1">
      <c r="A20" s="383"/>
      <c r="B20" s="230"/>
      <c r="C20" s="230"/>
      <c r="D20" s="230"/>
      <c r="E20" s="230"/>
      <c r="F20" s="230"/>
      <c r="G20" s="169" t="str">
        <f>"Total "&amp;LEFT(A7,3)</f>
        <v>Total I12</v>
      </c>
      <c r="H20" s="170">
        <f>SUM(H10:H19)</f>
        <v>0</v>
      </c>
    </row>
    <row r="22" spans="1:8" ht="53.25" customHeight="1">
      <c r="A22" s="43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1"/>
      <c r="C22" s="431"/>
      <c r="D22" s="431"/>
      <c r="E22" s="431"/>
      <c r="F22" s="431"/>
      <c r="G22" s="431"/>
      <c r="H22" s="43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16" sqref="C16"/>
    </sheetView>
  </sheetViews>
  <sheetFormatPr defaultRowHeight="15"/>
  <cols>
    <col min="1" max="1" width="9.140625" style="197"/>
    <col min="2" max="2" width="28.5703125" customWidth="1"/>
    <col min="3" max="3" width="39" customWidth="1"/>
  </cols>
  <sheetData>
    <row r="1" spans="2:3">
      <c r="B1" s="92" t="s">
        <v>101</v>
      </c>
    </row>
    <row r="3" spans="2:3" ht="31.5">
      <c r="B3" s="394" t="s">
        <v>91</v>
      </c>
      <c r="C3" s="75" t="s">
        <v>102</v>
      </c>
    </row>
    <row r="4" spans="2:3" ht="15.75">
      <c r="B4" s="394" t="s">
        <v>92</v>
      </c>
      <c r="C4" s="398" t="s">
        <v>51</v>
      </c>
    </row>
    <row r="5" spans="2:3" ht="15.75">
      <c r="B5" s="394" t="s">
        <v>93</v>
      </c>
      <c r="C5" s="398" t="s">
        <v>449</v>
      </c>
    </row>
    <row r="6" spans="2:3" ht="15.75">
      <c r="B6" s="395" t="s">
        <v>96</v>
      </c>
      <c r="C6" s="398" t="s">
        <v>272</v>
      </c>
    </row>
    <row r="7" spans="2:3" ht="15.75">
      <c r="B7" s="394" t="s">
        <v>176</v>
      </c>
      <c r="C7" s="398">
        <v>25</v>
      </c>
    </row>
    <row r="8" spans="2:3" ht="15.75">
      <c r="B8" s="394" t="s">
        <v>105</v>
      </c>
      <c r="C8" s="398" t="s">
        <v>143</v>
      </c>
    </row>
    <row r="9" spans="2:3" ht="15.75">
      <c r="B9" s="396" t="s">
        <v>95</v>
      </c>
      <c r="C9" s="399" t="s">
        <v>450</v>
      </c>
    </row>
    <row r="10" spans="2:3" ht="15" customHeight="1">
      <c r="B10" s="396" t="s">
        <v>94</v>
      </c>
      <c r="C10" s="400" t="s">
        <v>451</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K11" sqref="K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83" t="str">
        <f>'Date initiale'!C3</f>
        <v>Universitatea de Arhitectură și Urbanism "Ion Mincu" București</v>
      </c>
      <c r="B1" s="283"/>
      <c r="C1" s="283"/>
      <c r="D1" s="17"/>
    </row>
    <row r="2" spans="1:11" ht="15.75">
      <c r="A2" s="283" t="str">
        <f>'Date initiale'!B4&amp;" "&amp;'Date initiale'!C4</f>
        <v>Facultatea ARHITECTURA</v>
      </c>
      <c r="B2" s="283"/>
      <c r="C2" s="283"/>
      <c r="D2" s="17"/>
    </row>
    <row r="3" spans="1:11" ht="15.75">
      <c r="A3" s="283" t="str">
        <f>'Date initiale'!B5&amp;" "&amp;'Date initiale'!C5</f>
        <v>Departamentul SINTEZA PROIECTARII DE ARHITECTURA</v>
      </c>
      <c r="B3" s="283"/>
      <c r="C3" s="283"/>
      <c r="D3" s="17"/>
    </row>
    <row r="4" spans="1:11">
      <c r="A4" s="127" t="str">
        <f>'Date initiale'!C6&amp;", "&amp;'Date initiale'!C7</f>
        <v>BARONCEA ION JUSTIN, 25</v>
      </c>
      <c r="B4" s="127"/>
      <c r="C4" s="127"/>
    </row>
    <row r="5" spans="1:11" s="197" customFormat="1">
      <c r="A5" s="127"/>
      <c r="B5" s="127"/>
      <c r="C5" s="127"/>
    </row>
    <row r="6" spans="1:11" ht="15.75">
      <c r="A6" s="435" t="s">
        <v>110</v>
      </c>
      <c r="B6" s="435"/>
      <c r="C6" s="435"/>
      <c r="D6" s="435"/>
      <c r="E6" s="435"/>
      <c r="F6" s="435"/>
      <c r="G6" s="435"/>
      <c r="H6" s="435"/>
    </row>
    <row r="7" spans="1:11" ht="36" customHeight="1">
      <c r="A7" s="432"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2"/>
      <c r="C7" s="432"/>
      <c r="D7" s="432"/>
      <c r="E7" s="432"/>
      <c r="F7" s="432"/>
      <c r="G7" s="432"/>
      <c r="H7" s="432"/>
    </row>
    <row r="8" spans="1:11" ht="16.5" thickBot="1">
      <c r="A8" s="55"/>
      <c r="B8" s="55"/>
      <c r="C8" s="55"/>
      <c r="D8" s="55"/>
      <c r="E8" s="55"/>
      <c r="F8" s="55"/>
      <c r="G8" s="55"/>
      <c r="H8" s="55"/>
    </row>
    <row r="9" spans="1:11" ht="54" customHeight="1" thickBot="1">
      <c r="A9" s="203" t="s">
        <v>55</v>
      </c>
      <c r="B9" s="232" t="s">
        <v>72</v>
      </c>
      <c r="C9" s="256" t="s">
        <v>70</v>
      </c>
      <c r="D9" s="256" t="s">
        <v>71</v>
      </c>
      <c r="E9" s="232" t="s">
        <v>139</v>
      </c>
      <c r="F9" s="232" t="s">
        <v>138</v>
      </c>
      <c r="G9" s="256" t="s">
        <v>87</v>
      </c>
      <c r="H9" s="257" t="s">
        <v>147</v>
      </c>
      <c r="J9" s="289" t="s">
        <v>108</v>
      </c>
    </row>
    <row r="10" spans="1:11">
      <c r="A10" s="269">
        <v>1</v>
      </c>
      <c r="B10" s="270"/>
      <c r="C10" s="270"/>
      <c r="D10" s="270"/>
      <c r="E10" s="270"/>
      <c r="F10" s="270"/>
      <c r="G10" s="270"/>
      <c r="H10" s="368"/>
      <c r="J10" s="290" t="s">
        <v>162</v>
      </c>
      <c r="K10" t="s">
        <v>258</v>
      </c>
    </row>
    <row r="11" spans="1:11">
      <c r="A11" s="255">
        <f>A10+1</f>
        <v>2</v>
      </c>
      <c r="B11" s="139"/>
      <c r="C11" s="139"/>
      <c r="D11" s="139"/>
      <c r="E11" s="139"/>
      <c r="F11" s="139"/>
      <c r="G11" s="139"/>
      <c r="H11" s="355"/>
    </row>
    <row r="12" spans="1:11">
      <c r="A12" s="255">
        <f t="shared" ref="A12:A19" si="0">A11+1</f>
        <v>3</v>
      </c>
      <c r="B12" s="139"/>
      <c r="C12" s="139"/>
      <c r="D12" s="139"/>
      <c r="E12" s="139"/>
      <c r="F12" s="139"/>
      <c r="G12" s="139"/>
      <c r="H12" s="355"/>
    </row>
    <row r="13" spans="1:11">
      <c r="A13" s="255">
        <f t="shared" si="0"/>
        <v>4</v>
      </c>
      <c r="B13" s="219"/>
      <c r="C13" s="139"/>
      <c r="D13" s="139"/>
      <c r="E13" s="139"/>
      <c r="F13" s="139"/>
      <c r="G13" s="139"/>
      <c r="H13" s="355"/>
    </row>
    <row r="14" spans="1:11">
      <c r="A14" s="255">
        <f t="shared" si="0"/>
        <v>5</v>
      </c>
      <c r="B14" s="223"/>
      <c r="C14" s="222"/>
      <c r="D14" s="139"/>
      <c r="E14" s="139"/>
      <c r="F14" s="139"/>
      <c r="G14" s="139"/>
      <c r="H14" s="355"/>
    </row>
    <row r="15" spans="1:11">
      <c r="A15" s="255">
        <f t="shared" si="0"/>
        <v>6</v>
      </c>
      <c r="B15" s="219"/>
      <c r="C15" s="139"/>
      <c r="D15" s="139"/>
      <c r="E15" s="139"/>
      <c r="F15" s="139"/>
      <c r="G15" s="139"/>
      <c r="H15" s="355"/>
    </row>
    <row r="16" spans="1:11">
      <c r="A16" s="255">
        <f t="shared" si="0"/>
        <v>7</v>
      </c>
      <c r="B16" s="219"/>
      <c r="C16" s="139"/>
      <c r="D16" s="139"/>
      <c r="E16" s="139"/>
      <c r="F16" s="139"/>
      <c r="G16" s="139"/>
      <c r="H16" s="355"/>
    </row>
    <row r="17" spans="1:8">
      <c r="A17" s="255">
        <f t="shared" si="0"/>
        <v>8</v>
      </c>
      <c r="B17" s="223"/>
      <c r="C17" s="222"/>
      <c r="D17" s="222"/>
      <c r="E17" s="222"/>
      <c r="F17" s="222"/>
      <c r="G17" s="222"/>
      <c r="H17" s="355"/>
    </row>
    <row r="18" spans="1:8">
      <c r="A18" s="255">
        <f t="shared" si="0"/>
        <v>9</v>
      </c>
      <c r="B18" s="222"/>
      <c r="C18" s="222"/>
      <c r="D18" s="222"/>
      <c r="E18" s="222"/>
      <c r="F18" s="222"/>
      <c r="G18" s="222"/>
      <c r="H18" s="364"/>
    </row>
    <row r="19" spans="1:8" s="63" customFormat="1" ht="15.75" thickBot="1">
      <c r="A19" s="268">
        <f t="shared" si="0"/>
        <v>10</v>
      </c>
      <c r="B19" s="72"/>
      <c r="C19" s="265"/>
      <c r="D19" s="266"/>
      <c r="E19" s="266"/>
      <c r="F19" s="266"/>
      <c r="G19" s="266"/>
      <c r="H19" s="369"/>
    </row>
    <row r="20" spans="1:8" ht="15.75" thickBot="1">
      <c r="A20" s="386"/>
      <c r="B20" s="267"/>
      <c r="C20" s="230"/>
      <c r="D20" s="230"/>
      <c r="E20" s="230"/>
      <c r="F20" s="230"/>
      <c r="G20" s="169" t="str">
        <f>"Total "&amp;LEFT(A7,3)</f>
        <v>Total I13</v>
      </c>
      <c r="H20" s="170">
        <f>SUM(H10:H19)</f>
        <v>0</v>
      </c>
    </row>
    <row r="22" spans="1:8" ht="53.25" customHeight="1">
      <c r="A22" s="43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1"/>
      <c r="C22" s="431"/>
      <c r="D22" s="431"/>
      <c r="E22" s="431"/>
      <c r="F22" s="431"/>
      <c r="G22" s="431"/>
      <c r="H22" s="43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 min="10" max="10" width="10.42578125" customWidth="1"/>
  </cols>
  <sheetData>
    <row r="1" spans="1:11" ht="15.75">
      <c r="A1" s="283" t="str">
        <f>'Date initiale'!C3</f>
        <v>Universitatea de Arhitectură și Urbanism "Ion Mincu" București</v>
      </c>
      <c r="B1" s="283"/>
      <c r="C1" s="283"/>
      <c r="D1" s="17"/>
      <c r="E1" s="17"/>
      <c r="F1" s="17"/>
    </row>
    <row r="2" spans="1:11" ht="15.75">
      <c r="A2" s="283" t="str">
        <f>'Date initiale'!B4&amp;" "&amp;'Date initiale'!C4</f>
        <v>Facultatea ARHITECTURA</v>
      </c>
      <c r="B2" s="283"/>
      <c r="C2" s="283"/>
      <c r="D2" s="17"/>
      <c r="E2" s="17"/>
      <c r="F2" s="17"/>
    </row>
    <row r="3" spans="1:11" ht="15.75">
      <c r="A3" s="283" t="str">
        <f>'Date initiale'!B5&amp;" "&amp;'Date initiale'!C5</f>
        <v>Departamentul SINTEZA PROIECTARII DE ARHITECTURA</v>
      </c>
      <c r="B3" s="283"/>
      <c r="C3" s="283"/>
      <c r="D3" s="17"/>
      <c r="E3" s="17"/>
      <c r="F3" s="17"/>
    </row>
    <row r="4" spans="1:11" ht="15.75">
      <c r="A4" s="284" t="str">
        <f>'Date initiale'!C6&amp;", "&amp;'Date initiale'!C7</f>
        <v>BARONCEA ION JUSTIN, 25</v>
      </c>
      <c r="B4" s="284"/>
      <c r="C4" s="284"/>
      <c r="D4" s="17"/>
      <c r="E4" s="17"/>
      <c r="F4" s="17"/>
    </row>
    <row r="5" spans="1:11" s="197" customFormat="1" ht="15.75">
      <c r="A5" s="284"/>
      <c r="B5" s="284"/>
      <c r="C5" s="284"/>
      <c r="D5" s="17"/>
      <c r="E5" s="17"/>
      <c r="F5" s="17"/>
    </row>
    <row r="6" spans="1:11" ht="15.75">
      <c r="A6" s="429" t="s">
        <v>110</v>
      </c>
      <c r="B6" s="429"/>
      <c r="C6" s="429"/>
      <c r="D6" s="429"/>
      <c r="E6" s="429"/>
      <c r="F6" s="429"/>
      <c r="G6" s="429"/>
      <c r="H6" s="429"/>
    </row>
    <row r="7" spans="1:11" ht="54" customHeight="1">
      <c r="A7" s="432"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2"/>
      <c r="C7" s="432"/>
      <c r="D7" s="432"/>
      <c r="E7" s="432"/>
      <c r="F7" s="432"/>
      <c r="G7" s="432"/>
      <c r="H7" s="432"/>
    </row>
    <row r="8" spans="1:11" s="197" customFormat="1" ht="16.5" thickBot="1">
      <c r="A8" s="60"/>
      <c r="B8" s="60"/>
      <c r="C8" s="60"/>
      <c r="D8" s="60"/>
      <c r="E8" s="60"/>
      <c r="F8" s="76"/>
      <c r="G8" s="76"/>
      <c r="H8" s="76"/>
    </row>
    <row r="9" spans="1:11" ht="60.75" thickBot="1">
      <c r="A9" s="203" t="s">
        <v>55</v>
      </c>
      <c r="B9" s="232" t="s">
        <v>72</v>
      </c>
      <c r="C9" s="256" t="s">
        <v>70</v>
      </c>
      <c r="D9" s="256" t="s">
        <v>71</v>
      </c>
      <c r="E9" s="232" t="s">
        <v>140</v>
      </c>
      <c r="F9" s="232" t="s">
        <v>138</v>
      </c>
      <c r="G9" s="256" t="s">
        <v>87</v>
      </c>
      <c r="H9" s="257" t="s">
        <v>147</v>
      </c>
      <c r="J9" s="289" t="s">
        <v>108</v>
      </c>
    </row>
    <row r="10" spans="1:11">
      <c r="A10" s="273">
        <v>1</v>
      </c>
      <c r="B10" s="274"/>
      <c r="C10" s="274"/>
      <c r="D10" s="274"/>
      <c r="E10" s="274"/>
      <c r="F10" s="274"/>
      <c r="G10" s="274"/>
      <c r="H10" s="275"/>
      <c r="J10" s="290" t="s">
        <v>165</v>
      </c>
      <c r="K10" s="407" t="s">
        <v>258</v>
      </c>
    </row>
    <row r="11" spans="1:11">
      <c r="A11" s="254">
        <f>A10+1</f>
        <v>2</v>
      </c>
      <c r="B11" s="271"/>
      <c r="C11" s="240"/>
      <c r="D11" s="240"/>
      <c r="E11" s="272"/>
      <c r="F11" s="272"/>
      <c r="G11" s="240"/>
      <c r="H11" s="221"/>
      <c r="J11" s="58"/>
    </row>
    <row r="12" spans="1:11">
      <c r="A12" s="254">
        <f t="shared" ref="A12:A19" si="0">A11+1</f>
        <v>3</v>
      </c>
      <c r="B12" s="219"/>
      <c r="C12" s="139"/>
      <c r="D12" s="139"/>
      <c r="E12" s="139"/>
      <c r="F12" s="139"/>
      <c r="G12" s="139"/>
      <c r="H12" s="221"/>
    </row>
    <row r="13" spans="1:11">
      <c r="A13" s="254">
        <f t="shared" si="0"/>
        <v>4</v>
      </c>
      <c r="B13" s="139"/>
      <c r="C13" s="139"/>
      <c r="D13" s="139"/>
      <c r="E13" s="139"/>
      <c r="F13" s="139"/>
      <c r="G13" s="139"/>
      <c r="H13" s="221"/>
    </row>
    <row r="14" spans="1:11" s="197" customFormat="1">
      <c r="A14" s="254">
        <f t="shared" si="0"/>
        <v>5</v>
      </c>
      <c r="B14" s="219"/>
      <c r="C14" s="139"/>
      <c r="D14" s="139"/>
      <c r="E14" s="139"/>
      <c r="F14" s="139"/>
      <c r="G14" s="139"/>
      <c r="H14" s="221"/>
    </row>
    <row r="15" spans="1:11" s="197" customFormat="1">
      <c r="A15" s="254">
        <f t="shared" si="0"/>
        <v>6</v>
      </c>
      <c r="B15" s="139"/>
      <c r="C15" s="139"/>
      <c r="D15" s="139"/>
      <c r="E15" s="139"/>
      <c r="F15" s="139"/>
      <c r="G15" s="139"/>
      <c r="H15" s="221"/>
    </row>
    <row r="16" spans="1:11" s="197" customFormat="1">
      <c r="A16" s="254">
        <f t="shared" si="0"/>
        <v>7</v>
      </c>
      <c r="B16" s="219"/>
      <c r="C16" s="139"/>
      <c r="D16" s="139"/>
      <c r="E16" s="139"/>
      <c r="F16" s="139"/>
      <c r="G16" s="139"/>
      <c r="H16" s="221"/>
    </row>
    <row r="17" spans="1:8" s="197" customFormat="1">
      <c r="A17" s="254">
        <f t="shared" si="0"/>
        <v>8</v>
      </c>
      <c r="B17" s="139"/>
      <c r="C17" s="139"/>
      <c r="D17" s="139"/>
      <c r="E17" s="139"/>
      <c r="F17" s="139"/>
      <c r="G17" s="139"/>
      <c r="H17" s="221"/>
    </row>
    <row r="18" spans="1:8" s="197" customFormat="1">
      <c r="A18" s="254">
        <f t="shared" si="0"/>
        <v>9</v>
      </c>
      <c r="B18" s="219"/>
      <c r="C18" s="139"/>
      <c r="D18" s="139"/>
      <c r="E18" s="139"/>
      <c r="F18" s="139"/>
      <c r="G18" s="139"/>
      <c r="H18" s="221"/>
    </row>
    <row r="19" spans="1:8" s="197" customFormat="1" ht="15.75" thickBot="1">
      <c r="A19" s="276">
        <f t="shared" si="0"/>
        <v>10</v>
      </c>
      <c r="B19" s="146"/>
      <c r="C19" s="146"/>
      <c r="D19" s="146"/>
      <c r="E19" s="146"/>
      <c r="F19" s="146"/>
      <c r="G19" s="146"/>
      <c r="H19" s="228"/>
    </row>
    <row r="20" spans="1:8" s="197" customFormat="1" ht="15.75" thickBot="1">
      <c r="A20" s="386"/>
      <c r="B20" s="267"/>
      <c r="C20" s="230"/>
      <c r="D20" s="230"/>
      <c r="E20" s="230"/>
      <c r="F20" s="230"/>
      <c r="G20" s="169" t="str">
        <f>"Total "&amp;LEFT(A7,4)</f>
        <v>Total I14a</v>
      </c>
      <c r="H20" s="170">
        <f>SUM(H10:H19)</f>
        <v>0</v>
      </c>
    </row>
    <row r="21" spans="1:8" s="197" customFormat="1"/>
    <row r="22" spans="1:8" s="197" customFormat="1" ht="53.25" customHeight="1">
      <c r="A22" s="43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1"/>
      <c r="C22" s="431"/>
      <c r="D22" s="431"/>
      <c r="E22" s="431"/>
      <c r="F22" s="431"/>
      <c r="G22" s="431"/>
      <c r="H22" s="431"/>
    </row>
    <row r="40" spans="1:9" ht="15.75" thickBot="1"/>
    <row r="41" spans="1:9" s="197" customFormat="1" ht="54" customHeight="1" thickBot="1">
      <c r="A41" s="231" t="s">
        <v>69</v>
      </c>
      <c r="B41" s="232" t="s">
        <v>72</v>
      </c>
      <c r="C41" s="256" t="s">
        <v>70</v>
      </c>
      <c r="D41" s="256" t="s">
        <v>71</v>
      </c>
      <c r="E41" s="232" t="s">
        <v>139</v>
      </c>
      <c r="F41" s="232" t="s">
        <v>139</v>
      </c>
      <c r="G41" s="232" t="s">
        <v>138</v>
      </c>
      <c r="H41" s="256" t="s">
        <v>87</v>
      </c>
      <c r="I41" s="25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86" t="str">
        <f>'Date initiale'!C3</f>
        <v>Universitatea de Arhitectură și Urbanism "Ion Mincu" București</v>
      </c>
      <c r="B1" s="286"/>
      <c r="C1" s="286"/>
      <c r="D1" s="47"/>
      <c r="E1" s="47"/>
      <c r="F1" s="47"/>
      <c r="G1" s="47"/>
      <c r="H1" s="47"/>
    </row>
    <row r="2" spans="1:11" ht="15.75">
      <c r="A2" s="286" t="str">
        <f>'Date initiale'!B4&amp;" "&amp;'Date initiale'!C4</f>
        <v>Facultatea ARHITECTURA</v>
      </c>
      <c r="B2" s="286"/>
      <c r="C2" s="286"/>
      <c r="D2" s="47"/>
      <c r="E2" s="47"/>
      <c r="F2" s="47"/>
      <c r="G2" s="47"/>
      <c r="H2" s="47"/>
    </row>
    <row r="3" spans="1:11" ht="15.75">
      <c r="A3" s="286" t="str">
        <f>'Date initiale'!B5&amp;" "&amp;'Date initiale'!C5</f>
        <v>Departamentul SINTEZA PROIECTARII DE ARHITECTURA</v>
      </c>
      <c r="B3" s="286"/>
      <c r="C3" s="286"/>
      <c r="D3" s="47"/>
      <c r="E3" s="47"/>
      <c r="F3" s="47"/>
      <c r="G3" s="47"/>
      <c r="H3" s="47"/>
    </row>
    <row r="4" spans="1:11" ht="15.75">
      <c r="A4" s="287" t="str">
        <f>'Date initiale'!C6&amp;", "&amp;'Date initiale'!C7</f>
        <v>BARONCEA ION JUSTIN, 25</v>
      </c>
      <c r="B4" s="287"/>
      <c r="C4" s="287"/>
      <c r="D4" s="47"/>
      <c r="E4" s="47"/>
      <c r="F4" s="47"/>
      <c r="G4" s="47"/>
      <c r="H4" s="47"/>
    </row>
    <row r="5" spans="1:11" s="197" customFormat="1" ht="15.75">
      <c r="A5" s="287"/>
      <c r="B5" s="287"/>
      <c r="C5" s="287"/>
      <c r="D5" s="47"/>
      <c r="E5" s="47"/>
      <c r="F5" s="47"/>
      <c r="G5" s="47"/>
      <c r="H5" s="47"/>
    </row>
    <row r="6" spans="1:11" ht="15.75">
      <c r="A6" s="436" t="s">
        <v>110</v>
      </c>
      <c r="B6" s="436"/>
      <c r="C6" s="436"/>
      <c r="D6" s="436"/>
      <c r="E6" s="436"/>
      <c r="F6" s="436"/>
      <c r="G6" s="436"/>
      <c r="H6" s="436"/>
    </row>
    <row r="7" spans="1:11" ht="36.75" customHeight="1">
      <c r="A7" s="432" t="str">
        <f>'Descriere indicatori'!B19&amp;"b. "&amp;'Descriere indicatori'!C20</f>
        <v xml:space="preserve">I14b. Proiect urbanistic şi peisagistic la nivelul Planurilor Generale / Zonale ale Localităţilor (inclusiv studii de fundamentare, de inserţie, de oportunitate) avizate** </v>
      </c>
      <c r="B7" s="432"/>
      <c r="C7" s="432"/>
      <c r="D7" s="432"/>
      <c r="E7" s="432"/>
      <c r="F7" s="432"/>
      <c r="G7" s="432"/>
      <c r="H7" s="432"/>
    </row>
    <row r="8" spans="1:11" ht="19.5" customHeight="1" thickBot="1">
      <c r="A8" s="61"/>
      <c r="B8" s="61"/>
      <c r="C8" s="61"/>
      <c r="D8" s="61"/>
      <c r="E8" s="61"/>
      <c r="F8" s="61"/>
      <c r="G8" s="61"/>
      <c r="H8" s="61"/>
    </row>
    <row r="9" spans="1:11" ht="60.75" thickBot="1">
      <c r="A9" s="165" t="s">
        <v>55</v>
      </c>
      <c r="B9" s="232" t="s">
        <v>72</v>
      </c>
      <c r="C9" s="256" t="s">
        <v>70</v>
      </c>
      <c r="D9" s="256" t="s">
        <v>71</v>
      </c>
      <c r="E9" s="232" t="s">
        <v>140</v>
      </c>
      <c r="F9" s="232" t="s">
        <v>138</v>
      </c>
      <c r="G9" s="256" t="s">
        <v>87</v>
      </c>
      <c r="H9" s="257" t="s">
        <v>147</v>
      </c>
      <c r="J9" s="289" t="s">
        <v>108</v>
      </c>
    </row>
    <row r="10" spans="1:11">
      <c r="A10" s="277">
        <v>1</v>
      </c>
      <c r="B10" s="278"/>
      <c r="C10" s="279"/>
      <c r="D10" s="215"/>
      <c r="E10" s="135"/>
      <c r="F10" s="135"/>
      <c r="G10" s="215"/>
      <c r="H10" s="367"/>
      <c r="J10" s="290" t="s">
        <v>166</v>
      </c>
      <c r="K10" s="407" t="s">
        <v>258</v>
      </c>
    </row>
    <row r="11" spans="1:11" s="197" customFormat="1">
      <c r="A11" s="218">
        <f>A10+1</f>
        <v>2</v>
      </c>
      <c r="B11" s="219"/>
      <c r="C11" s="264"/>
      <c r="D11" s="139"/>
      <c r="E11" s="139"/>
      <c r="F11" s="139"/>
      <c r="G11" s="229"/>
      <c r="H11" s="350"/>
    </row>
    <row r="12" spans="1:11" s="197" customFormat="1">
      <c r="A12" s="218">
        <f t="shared" ref="A12:A19" si="0">A11+1</f>
        <v>3</v>
      </c>
      <c r="B12" s="219"/>
      <c r="C12" s="280"/>
      <c r="D12" s="139"/>
      <c r="E12" s="281"/>
      <c r="F12" s="281"/>
      <c r="G12" s="281"/>
      <c r="H12" s="350"/>
    </row>
    <row r="13" spans="1:11" s="197" customFormat="1">
      <c r="A13" s="218">
        <f t="shared" si="0"/>
        <v>4</v>
      </c>
      <c r="B13" s="219"/>
      <c r="C13" s="264"/>
      <c r="D13" s="139"/>
      <c r="E13" s="139"/>
      <c r="F13" s="139"/>
      <c r="G13" s="229"/>
      <c r="H13" s="350"/>
    </row>
    <row r="14" spans="1:11" s="197" customFormat="1">
      <c r="A14" s="218">
        <f t="shared" si="0"/>
        <v>5</v>
      </c>
      <c r="B14" s="219"/>
      <c r="C14" s="280"/>
      <c r="D14" s="139"/>
      <c r="E14" s="281"/>
      <c r="F14" s="281"/>
      <c r="G14" s="281"/>
      <c r="H14" s="350"/>
    </row>
    <row r="15" spans="1:11" s="197" customFormat="1">
      <c r="A15" s="218">
        <f t="shared" si="0"/>
        <v>6</v>
      </c>
      <c r="B15" s="219"/>
      <c r="C15" s="280"/>
      <c r="D15" s="139"/>
      <c r="E15" s="281"/>
      <c r="F15" s="281"/>
      <c r="G15" s="281"/>
      <c r="H15" s="350"/>
    </row>
    <row r="16" spans="1:11">
      <c r="A16" s="218">
        <f t="shared" si="0"/>
        <v>7</v>
      </c>
      <c r="B16" s="219"/>
      <c r="C16" s="264"/>
      <c r="D16" s="139"/>
      <c r="E16" s="139"/>
      <c r="F16" s="139"/>
      <c r="G16" s="229"/>
      <c r="H16" s="350"/>
    </row>
    <row r="17" spans="1:8">
      <c r="A17" s="218">
        <f t="shared" si="0"/>
        <v>8</v>
      </c>
      <c r="B17" s="219"/>
      <c r="C17" s="280"/>
      <c r="D17" s="139"/>
      <c r="E17" s="281"/>
      <c r="F17" s="281"/>
      <c r="G17" s="281"/>
      <c r="H17" s="350"/>
    </row>
    <row r="18" spans="1:8">
      <c r="A18" s="218">
        <f t="shared" si="0"/>
        <v>9</v>
      </c>
      <c r="B18" s="219"/>
      <c r="C18" s="280"/>
      <c r="D18" s="139"/>
      <c r="E18" s="281"/>
      <c r="F18" s="281"/>
      <c r="G18" s="281"/>
      <c r="H18" s="350"/>
    </row>
    <row r="19" spans="1:8" ht="15.75" thickBot="1">
      <c r="A19" s="225">
        <f t="shared" si="0"/>
        <v>10</v>
      </c>
      <c r="B19" s="146"/>
      <c r="C19" s="282"/>
      <c r="D19" s="146"/>
      <c r="E19" s="146"/>
      <c r="F19" s="146"/>
      <c r="G19" s="146"/>
      <c r="H19" s="365"/>
    </row>
    <row r="20" spans="1:8" ht="16.5" thickBot="1">
      <c r="A20" s="387"/>
      <c r="G20" s="169" t="str">
        <f>"Total "&amp;LEFT(A7,4)</f>
        <v>Total I14b</v>
      </c>
      <c r="H20" s="301">
        <f>SUM(H10:H19)</f>
        <v>0</v>
      </c>
    </row>
    <row r="22" spans="1:8" ht="53.25" customHeight="1">
      <c r="A22" s="43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1"/>
      <c r="C22" s="431"/>
      <c r="D22" s="431"/>
      <c r="E22" s="431"/>
      <c r="F22" s="431"/>
      <c r="G22" s="431"/>
      <c r="H22" s="43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O16" sqref="O16"/>
    </sheetView>
  </sheetViews>
  <sheetFormatPr defaultColWidth="9.140625" defaultRowHeight="15"/>
  <cols>
    <col min="1" max="1" width="5.140625" style="197" customWidth="1"/>
    <col min="2" max="2" width="10.5703125" style="197" customWidth="1"/>
    <col min="3" max="3" width="43.140625" style="197" customWidth="1"/>
    <col min="4" max="4" width="24" style="197" customWidth="1"/>
    <col min="5" max="5" width="14.28515625" style="197" customWidth="1"/>
    <col min="6" max="6" width="11.85546875" style="197" customWidth="1"/>
    <col min="7" max="7" width="10" style="197" customWidth="1"/>
    <col min="8" max="8" width="9.7109375" style="197" customWidth="1"/>
    <col min="9" max="9" width="9.140625" style="197"/>
    <col min="10" max="10" width="10.28515625" style="197" customWidth="1"/>
    <col min="11" max="16384" width="9.140625" style="197"/>
  </cols>
  <sheetData>
    <row r="1" spans="1:11" ht="15.75">
      <c r="A1" s="283" t="str">
        <f>'Date initiale'!C3</f>
        <v>Universitatea de Arhitectură și Urbanism "Ion Mincu" București</v>
      </c>
      <c r="B1" s="283"/>
      <c r="C1" s="283"/>
      <c r="D1" s="17"/>
      <c r="E1" s="17"/>
      <c r="F1" s="17"/>
    </row>
    <row r="2" spans="1:11" ht="15.75">
      <c r="A2" s="283" t="str">
        <f>'Date initiale'!B4&amp;" "&amp;'Date initiale'!C4</f>
        <v>Facultatea ARHITECTURA</v>
      </c>
      <c r="B2" s="283"/>
      <c r="C2" s="283"/>
      <c r="D2" s="17"/>
      <c r="E2" s="17"/>
      <c r="F2" s="17"/>
    </row>
    <row r="3" spans="1:11" ht="15.75">
      <c r="A3" s="283" t="str">
        <f>'Date initiale'!B5&amp;" "&amp;'Date initiale'!C5</f>
        <v>Departamentul SINTEZA PROIECTARII DE ARHITECTURA</v>
      </c>
      <c r="B3" s="283"/>
      <c r="C3" s="283"/>
      <c r="D3" s="17"/>
      <c r="E3" s="17"/>
      <c r="F3" s="17"/>
    </row>
    <row r="4" spans="1:11" ht="15.75">
      <c r="A4" s="284" t="str">
        <f>'Date initiale'!C6&amp;", "&amp;'Date initiale'!C7</f>
        <v>BARONCEA ION JUSTIN, 25</v>
      </c>
      <c r="B4" s="284"/>
      <c r="C4" s="284"/>
      <c r="D4" s="17"/>
      <c r="E4" s="17"/>
      <c r="F4" s="17"/>
    </row>
    <row r="5" spans="1:11" ht="15.75">
      <c r="A5" s="284"/>
      <c r="B5" s="284"/>
      <c r="C5" s="284"/>
      <c r="D5" s="17"/>
      <c r="E5" s="17"/>
      <c r="F5" s="17"/>
    </row>
    <row r="6" spans="1:11" ht="15.75">
      <c r="A6" s="429" t="s">
        <v>110</v>
      </c>
      <c r="B6" s="429"/>
      <c r="C6" s="429"/>
      <c r="D6" s="429"/>
      <c r="E6" s="429"/>
      <c r="F6" s="429"/>
      <c r="G6" s="429"/>
      <c r="H6" s="429"/>
    </row>
    <row r="7" spans="1:11" ht="52.5" customHeight="1">
      <c r="A7" s="432"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2"/>
      <c r="C7" s="432"/>
      <c r="D7" s="432"/>
      <c r="E7" s="432"/>
      <c r="F7" s="432"/>
      <c r="G7" s="432"/>
      <c r="H7" s="432"/>
    </row>
    <row r="8" spans="1:11" ht="16.5" thickBot="1">
      <c r="A8" s="60"/>
      <c r="B8" s="60"/>
      <c r="C8" s="60"/>
      <c r="D8" s="60"/>
      <c r="E8" s="60"/>
      <c r="F8" s="76"/>
      <c r="G8" s="76"/>
      <c r="H8" s="76"/>
    </row>
    <row r="9" spans="1:11" ht="60.75" thickBot="1">
      <c r="A9" s="203" t="s">
        <v>55</v>
      </c>
      <c r="B9" s="232" t="s">
        <v>72</v>
      </c>
      <c r="C9" s="256" t="s">
        <v>141</v>
      </c>
      <c r="D9" s="256" t="s">
        <v>71</v>
      </c>
      <c r="E9" s="232" t="s">
        <v>140</v>
      </c>
      <c r="F9" s="232" t="s">
        <v>138</v>
      </c>
      <c r="G9" s="256" t="s">
        <v>87</v>
      </c>
      <c r="H9" s="257" t="s">
        <v>147</v>
      </c>
      <c r="J9" s="289" t="s">
        <v>108</v>
      </c>
    </row>
    <row r="10" spans="1:11">
      <c r="A10" s="273">
        <v>1</v>
      </c>
      <c r="B10" s="274"/>
      <c r="C10" s="274"/>
      <c r="D10" s="274"/>
      <c r="E10" s="274"/>
      <c r="F10" s="274"/>
      <c r="G10" s="274"/>
      <c r="H10" s="275"/>
      <c r="J10" s="290" t="s">
        <v>167</v>
      </c>
      <c r="K10" s="407" t="s">
        <v>258</v>
      </c>
    </row>
    <row r="11" spans="1:11">
      <c r="A11" s="254">
        <f>A10+1</f>
        <v>2</v>
      </c>
      <c r="B11" s="271"/>
      <c r="C11" s="240"/>
      <c r="D11" s="240"/>
      <c r="E11" s="272"/>
      <c r="F11" s="272"/>
      <c r="G11" s="240"/>
      <c r="H11" s="350"/>
    </row>
    <row r="12" spans="1:11">
      <c r="A12" s="254">
        <f t="shared" ref="A12:A19" si="0">A11+1</f>
        <v>3</v>
      </c>
      <c r="B12" s="219"/>
      <c r="C12" s="139"/>
      <c r="D12" s="139"/>
      <c r="E12" s="139"/>
      <c r="F12" s="139"/>
      <c r="G12" s="139"/>
      <c r="H12" s="350"/>
    </row>
    <row r="13" spans="1:11">
      <c r="A13" s="254">
        <f t="shared" si="0"/>
        <v>4</v>
      </c>
      <c r="B13" s="139"/>
      <c r="C13" s="139"/>
      <c r="D13" s="139"/>
      <c r="E13" s="139"/>
      <c r="F13" s="139"/>
      <c r="G13" s="139"/>
      <c r="H13" s="350"/>
    </row>
    <row r="14" spans="1:11">
      <c r="A14" s="254">
        <f t="shared" si="0"/>
        <v>5</v>
      </c>
      <c r="B14" s="219"/>
      <c r="C14" s="139"/>
      <c r="D14" s="139"/>
      <c r="E14" s="139"/>
      <c r="F14" s="139"/>
      <c r="G14" s="139"/>
      <c r="H14" s="350"/>
    </row>
    <row r="15" spans="1:11">
      <c r="A15" s="254">
        <f t="shared" si="0"/>
        <v>6</v>
      </c>
      <c r="B15" s="139"/>
      <c r="C15" s="139"/>
      <c r="D15" s="139"/>
      <c r="E15" s="139"/>
      <c r="F15" s="139"/>
      <c r="G15" s="139"/>
      <c r="H15" s="350"/>
    </row>
    <row r="16" spans="1:11">
      <c r="A16" s="254">
        <f t="shared" si="0"/>
        <v>7</v>
      </c>
      <c r="B16" s="219"/>
      <c r="C16" s="139"/>
      <c r="D16" s="139"/>
      <c r="E16" s="139"/>
      <c r="F16" s="139"/>
      <c r="G16" s="139"/>
      <c r="H16" s="350"/>
    </row>
    <row r="17" spans="1:8">
      <c r="A17" s="254">
        <f t="shared" si="0"/>
        <v>8</v>
      </c>
      <c r="B17" s="139"/>
      <c r="C17" s="139"/>
      <c r="D17" s="139"/>
      <c r="E17" s="139"/>
      <c r="F17" s="139"/>
      <c r="G17" s="139"/>
      <c r="H17" s="350"/>
    </row>
    <row r="18" spans="1:8">
      <c r="A18" s="254">
        <f t="shared" si="0"/>
        <v>9</v>
      </c>
      <c r="B18" s="219"/>
      <c r="C18" s="139"/>
      <c r="D18" s="139"/>
      <c r="E18" s="139"/>
      <c r="F18" s="139"/>
      <c r="G18" s="139"/>
      <c r="H18" s="350"/>
    </row>
    <row r="19" spans="1:8" ht="15.75" thickBot="1">
      <c r="A19" s="276">
        <f t="shared" si="0"/>
        <v>10</v>
      </c>
      <c r="B19" s="146"/>
      <c r="C19" s="146"/>
      <c r="D19" s="146"/>
      <c r="E19" s="146"/>
      <c r="F19" s="146"/>
      <c r="G19" s="146"/>
      <c r="H19" s="365"/>
    </row>
    <row r="20" spans="1:8" ht="15.75" thickBot="1">
      <c r="A20" s="386"/>
      <c r="B20" s="267"/>
      <c r="C20" s="230"/>
      <c r="D20" s="230"/>
      <c r="E20" s="230"/>
      <c r="F20" s="230"/>
      <c r="G20" s="169" t="str">
        <f>"Total "&amp;LEFT(A7,4)</f>
        <v>Total I14c</v>
      </c>
      <c r="H20" s="170">
        <f>SUM(H10:H19)</f>
        <v>0</v>
      </c>
    </row>
    <row r="22" spans="1:8" ht="53.25" customHeight="1">
      <c r="A22" s="43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1"/>
      <c r="C22" s="431"/>
      <c r="D22" s="431"/>
      <c r="E22" s="431"/>
      <c r="F22" s="431"/>
      <c r="G22" s="431"/>
      <c r="H22" s="431"/>
    </row>
    <row r="40" spans="1:9" ht="15.75" thickBot="1"/>
    <row r="41" spans="1:9" ht="54" customHeight="1" thickBot="1">
      <c r="A41" s="231" t="s">
        <v>69</v>
      </c>
      <c r="B41" s="232" t="s">
        <v>72</v>
      </c>
      <c r="C41" s="256" t="s">
        <v>70</v>
      </c>
      <c r="D41" s="256" t="s">
        <v>71</v>
      </c>
      <c r="E41" s="232" t="s">
        <v>139</v>
      </c>
      <c r="F41" s="232" t="s">
        <v>139</v>
      </c>
      <c r="G41" s="232" t="s">
        <v>138</v>
      </c>
      <c r="H41" s="256" t="s">
        <v>87</v>
      </c>
      <c r="I41" s="25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97" customWidth="1"/>
    <col min="2" max="2" width="10.5703125" style="197" customWidth="1"/>
    <col min="3" max="3" width="43.140625" style="197" customWidth="1"/>
    <col min="4" max="4" width="24" style="197" customWidth="1"/>
    <col min="5" max="5" width="14.28515625" style="197" customWidth="1"/>
    <col min="6" max="6" width="11.85546875" style="197" customWidth="1"/>
    <col min="7" max="7" width="10" style="197" customWidth="1"/>
    <col min="8" max="8" width="9.7109375" style="197" customWidth="1"/>
    <col min="9" max="9" width="9.140625" style="197"/>
    <col min="10" max="10" width="10.28515625" style="197" customWidth="1"/>
    <col min="11" max="16384" width="9.140625" style="197"/>
  </cols>
  <sheetData>
    <row r="1" spans="1:11" ht="15.75">
      <c r="A1" s="283" t="str">
        <f>'Date initiale'!C3</f>
        <v>Universitatea de Arhitectură și Urbanism "Ion Mincu" București</v>
      </c>
      <c r="B1" s="283"/>
      <c r="C1" s="283"/>
      <c r="D1" s="403"/>
      <c r="E1" s="403"/>
      <c r="F1" s="403"/>
    </row>
    <row r="2" spans="1:11" ht="15.75">
      <c r="A2" s="283" t="str">
        <f>'Date initiale'!B4&amp;" "&amp;'Date initiale'!C4</f>
        <v>Facultatea ARHITECTURA</v>
      </c>
      <c r="B2" s="283"/>
      <c r="C2" s="283"/>
      <c r="D2" s="403"/>
      <c r="E2" s="403"/>
      <c r="F2" s="403"/>
    </row>
    <row r="3" spans="1:11" ht="15.75">
      <c r="A3" s="283" t="str">
        <f>'Date initiale'!B5&amp;" "&amp;'Date initiale'!C5</f>
        <v>Departamentul SINTEZA PROIECTARII DE ARHITECTURA</v>
      </c>
      <c r="B3" s="283"/>
      <c r="C3" s="283"/>
      <c r="D3" s="403"/>
      <c r="E3" s="403"/>
      <c r="F3" s="403"/>
    </row>
    <row r="4" spans="1:11" ht="15.75">
      <c r="A4" s="402" t="str">
        <f>'Date initiale'!C6&amp;", "&amp;'Date initiale'!C7</f>
        <v>BARONCEA ION JUSTIN, 25</v>
      </c>
      <c r="B4" s="402"/>
      <c r="C4" s="402"/>
      <c r="D4" s="403"/>
      <c r="E4" s="403"/>
      <c r="F4" s="403"/>
    </row>
    <row r="5" spans="1:11" ht="15.75">
      <c r="A5" s="402"/>
      <c r="B5" s="402"/>
      <c r="C5" s="402"/>
      <c r="D5" s="403"/>
      <c r="E5" s="403"/>
      <c r="F5" s="403"/>
    </row>
    <row r="6" spans="1:11" ht="15.75">
      <c r="A6" s="429" t="s">
        <v>110</v>
      </c>
      <c r="B6" s="429"/>
      <c r="C6" s="429"/>
      <c r="D6" s="429"/>
      <c r="E6" s="429"/>
      <c r="F6" s="429"/>
      <c r="G6" s="429"/>
      <c r="H6" s="429"/>
    </row>
    <row r="7" spans="1:11" ht="52.5" customHeight="1">
      <c r="A7" s="43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2"/>
      <c r="C7" s="432"/>
      <c r="D7" s="432"/>
      <c r="E7" s="432"/>
      <c r="F7" s="432"/>
      <c r="G7" s="432"/>
      <c r="H7" s="432"/>
    </row>
    <row r="8" spans="1:11" ht="16.5" thickBot="1">
      <c r="A8" s="60"/>
      <c r="B8" s="60"/>
      <c r="C8" s="60"/>
      <c r="D8" s="60"/>
      <c r="E8" s="60"/>
      <c r="F8" s="76"/>
      <c r="G8" s="76"/>
      <c r="H8" s="76"/>
    </row>
    <row r="9" spans="1:11" ht="60.75" thickBot="1">
      <c r="A9" s="203" t="s">
        <v>55</v>
      </c>
      <c r="B9" s="232" t="s">
        <v>72</v>
      </c>
      <c r="C9" s="256" t="s">
        <v>141</v>
      </c>
      <c r="D9" s="256" t="s">
        <v>71</v>
      </c>
      <c r="E9" s="232" t="s">
        <v>140</v>
      </c>
      <c r="F9" s="232" t="s">
        <v>138</v>
      </c>
      <c r="G9" s="256" t="s">
        <v>87</v>
      </c>
      <c r="H9" s="257" t="s">
        <v>147</v>
      </c>
      <c r="J9" s="289" t="s">
        <v>108</v>
      </c>
    </row>
    <row r="10" spans="1:11">
      <c r="A10" s="273">
        <v>1</v>
      </c>
      <c r="B10" s="274"/>
      <c r="C10" s="274"/>
      <c r="D10" s="274"/>
      <c r="E10" s="274"/>
      <c r="F10" s="274"/>
      <c r="G10" s="274"/>
      <c r="H10" s="275"/>
      <c r="J10" s="290">
        <v>20</v>
      </c>
      <c r="K10" s="407" t="s">
        <v>258</v>
      </c>
    </row>
    <row r="11" spans="1:11">
      <c r="A11" s="254">
        <f>A10+1</f>
        <v>2</v>
      </c>
      <c r="B11" s="271"/>
      <c r="C11" s="240"/>
      <c r="D11" s="240"/>
      <c r="E11" s="272"/>
      <c r="F11" s="272"/>
      <c r="G11" s="240"/>
      <c r="H11" s="350"/>
    </row>
    <row r="12" spans="1:11">
      <c r="A12" s="254">
        <f t="shared" ref="A12:A19" si="0">A11+1</f>
        <v>3</v>
      </c>
      <c r="B12" s="219"/>
      <c r="C12" s="139"/>
      <c r="D12" s="139"/>
      <c r="E12" s="139"/>
      <c r="F12" s="139"/>
      <c r="G12" s="139"/>
      <c r="H12" s="350"/>
    </row>
    <row r="13" spans="1:11">
      <c r="A13" s="254">
        <f t="shared" si="0"/>
        <v>4</v>
      </c>
      <c r="B13" s="139"/>
      <c r="C13" s="139"/>
      <c r="D13" s="139"/>
      <c r="E13" s="139"/>
      <c r="F13" s="139"/>
      <c r="G13" s="139"/>
      <c r="H13" s="350"/>
    </row>
    <row r="14" spans="1:11">
      <c r="A14" s="254">
        <f t="shared" si="0"/>
        <v>5</v>
      </c>
      <c r="B14" s="219"/>
      <c r="C14" s="139"/>
      <c r="D14" s="139"/>
      <c r="E14" s="139"/>
      <c r="F14" s="139"/>
      <c r="G14" s="139"/>
      <c r="H14" s="350"/>
    </row>
    <row r="15" spans="1:11">
      <c r="A15" s="254">
        <f t="shared" si="0"/>
        <v>6</v>
      </c>
      <c r="B15" s="139"/>
      <c r="C15" s="139"/>
      <c r="D15" s="139"/>
      <c r="E15" s="139"/>
      <c r="F15" s="139"/>
      <c r="G15" s="139"/>
      <c r="H15" s="350"/>
    </row>
    <row r="16" spans="1:11">
      <c r="A16" s="254">
        <f t="shared" si="0"/>
        <v>7</v>
      </c>
      <c r="B16" s="219"/>
      <c r="C16" s="139"/>
      <c r="D16" s="139"/>
      <c r="E16" s="139"/>
      <c r="F16" s="139"/>
      <c r="G16" s="139"/>
      <c r="H16" s="350"/>
    </row>
    <row r="17" spans="1:8">
      <c r="A17" s="254">
        <f t="shared" si="0"/>
        <v>8</v>
      </c>
      <c r="B17" s="139"/>
      <c r="C17" s="139"/>
      <c r="D17" s="139"/>
      <c r="E17" s="139"/>
      <c r="F17" s="139"/>
      <c r="G17" s="139"/>
      <c r="H17" s="350"/>
    </row>
    <row r="18" spans="1:8">
      <c r="A18" s="254">
        <f t="shared" si="0"/>
        <v>9</v>
      </c>
      <c r="B18" s="219"/>
      <c r="C18" s="139"/>
      <c r="D18" s="139"/>
      <c r="E18" s="139"/>
      <c r="F18" s="139"/>
      <c r="G18" s="139"/>
      <c r="H18" s="350"/>
    </row>
    <row r="19" spans="1:8" ht="15.75" thickBot="1">
      <c r="A19" s="276">
        <f t="shared" si="0"/>
        <v>10</v>
      </c>
      <c r="B19" s="146"/>
      <c r="C19" s="146"/>
      <c r="D19" s="146"/>
      <c r="E19" s="146"/>
      <c r="F19" s="146"/>
      <c r="G19" s="146"/>
      <c r="H19" s="365"/>
    </row>
    <row r="20" spans="1:8" ht="15.75" thickBot="1">
      <c r="A20" s="386"/>
      <c r="B20" s="267"/>
      <c r="C20" s="230"/>
      <c r="D20" s="230"/>
      <c r="E20" s="230"/>
      <c r="F20" s="230"/>
      <c r="G20" s="169" t="str">
        <f>"Total "&amp;LEFT(A7,4)</f>
        <v>Total I15.</v>
      </c>
      <c r="H20" s="170">
        <f>SUM(H10:H19)</f>
        <v>0</v>
      </c>
    </row>
    <row r="22" spans="1:8" ht="53.25" customHeight="1">
      <c r="A22" s="43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1"/>
      <c r="C22" s="431"/>
      <c r="D22" s="431"/>
      <c r="E22" s="431"/>
      <c r="F22" s="431"/>
      <c r="G22" s="431"/>
      <c r="H22" s="431"/>
    </row>
    <row r="40" spans="1:9" ht="15.75" thickBot="1"/>
    <row r="41" spans="1:9" ht="54" customHeight="1" thickBot="1">
      <c r="A41" s="231" t="s">
        <v>69</v>
      </c>
      <c r="B41" s="232" t="s">
        <v>72</v>
      </c>
      <c r="C41" s="256" t="s">
        <v>70</v>
      </c>
      <c r="D41" s="256" t="s">
        <v>71</v>
      </c>
      <c r="E41" s="232" t="s">
        <v>139</v>
      </c>
      <c r="F41" s="232" t="s">
        <v>139</v>
      </c>
      <c r="G41" s="232" t="s">
        <v>138</v>
      </c>
      <c r="H41" s="256" t="s">
        <v>87</v>
      </c>
      <c r="I41" s="25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B1" workbookViewId="0">
      <selection activeCell="E19" sqref="E19"/>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83" t="str">
        <f>'Date initiale'!C3</f>
        <v>Universitatea de Arhitectură și Urbanism "Ion Mincu" București</v>
      </c>
      <c r="B1" s="283"/>
      <c r="C1" s="283"/>
      <c r="D1" s="17"/>
      <c r="E1" s="43"/>
    </row>
    <row r="2" spans="1:8" ht="15.75">
      <c r="A2" s="283" t="str">
        <f>'Date initiale'!B4&amp;" "&amp;'Date initiale'!C4</f>
        <v>Facultatea ARHITECTURA</v>
      </c>
      <c r="B2" s="283"/>
      <c r="C2" s="283"/>
      <c r="D2" s="2"/>
      <c r="E2" s="43"/>
    </row>
    <row r="3" spans="1:8" ht="15.75">
      <c r="A3" s="283" t="str">
        <f>'Date initiale'!B5&amp;" "&amp;'Date initiale'!C5</f>
        <v>Departamentul SINTEZA PROIECTARII DE ARHITECTURA</v>
      </c>
      <c r="B3" s="283"/>
      <c r="C3" s="283"/>
      <c r="D3" s="17"/>
      <c r="E3" s="43"/>
    </row>
    <row r="4" spans="1:8">
      <c r="A4" s="127" t="str">
        <f>'Date initiale'!C6&amp;", "&amp;'Date initiale'!C7</f>
        <v>BARONCEA ION JUSTIN, 25</v>
      </c>
      <c r="B4" s="127"/>
      <c r="C4" s="127"/>
    </row>
    <row r="5" spans="1:8" s="197" customFormat="1">
      <c r="A5" s="127"/>
      <c r="B5" s="127"/>
      <c r="C5" s="127"/>
    </row>
    <row r="6" spans="1:8" ht="15.75">
      <c r="A6" s="437" t="s">
        <v>110</v>
      </c>
      <c r="B6" s="437"/>
      <c r="C6" s="437"/>
      <c r="D6" s="437"/>
    </row>
    <row r="7" spans="1:8" s="197" customFormat="1" ht="90.75" customHeight="1">
      <c r="A7" s="432"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2"/>
      <c r="C7" s="432"/>
      <c r="D7" s="432"/>
      <c r="E7" s="198"/>
      <c r="F7" s="198"/>
      <c r="G7" s="198"/>
      <c r="H7" s="198"/>
    </row>
    <row r="8" spans="1:8" ht="18.75" customHeight="1" thickBot="1">
      <c r="A8" s="74"/>
      <c r="B8" s="74"/>
      <c r="C8" s="74"/>
      <c r="D8" s="74"/>
    </row>
    <row r="9" spans="1:8" ht="45.75" customHeight="1" thickBot="1">
      <c r="A9" s="203" t="s">
        <v>55</v>
      </c>
      <c r="B9" s="232" t="s">
        <v>77</v>
      </c>
      <c r="C9" s="232" t="s">
        <v>87</v>
      </c>
      <c r="D9" s="233" t="s">
        <v>147</v>
      </c>
      <c r="E9" s="34"/>
      <c r="F9" s="289" t="s">
        <v>108</v>
      </c>
    </row>
    <row r="10" spans="1:8">
      <c r="A10" s="273">
        <v>1</v>
      </c>
      <c r="B10" s="295" t="s">
        <v>329</v>
      </c>
      <c r="C10" s="296">
        <v>2003</v>
      </c>
      <c r="D10" s="370">
        <v>30</v>
      </c>
      <c r="F10" s="290" t="s">
        <v>168</v>
      </c>
      <c r="G10" s="407" t="s">
        <v>259</v>
      </c>
    </row>
    <row r="11" spans="1:8">
      <c r="A11" s="254">
        <f>A10+1</f>
        <v>2</v>
      </c>
      <c r="B11" s="293" t="s">
        <v>330</v>
      </c>
      <c r="C11" s="240">
        <v>2004</v>
      </c>
      <c r="D11" s="366">
        <v>10</v>
      </c>
    </row>
    <row r="12" spans="1:8" s="197" customFormat="1">
      <c r="A12" s="254">
        <f t="shared" ref="A12:A19" si="0">A11+1</f>
        <v>3</v>
      </c>
      <c r="B12" s="264" t="s">
        <v>331</v>
      </c>
      <c r="C12" s="139">
        <v>2012</v>
      </c>
      <c r="D12" s="350">
        <v>10</v>
      </c>
    </row>
    <row r="13" spans="1:8" s="197" customFormat="1">
      <c r="A13" s="254">
        <f t="shared" si="0"/>
        <v>4</v>
      </c>
      <c r="B13" s="294"/>
      <c r="C13" s="139"/>
      <c r="D13" s="350"/>
    </row>
    <row r="14" spans="1:8" s="197" customFormat="1">
      <c r="A14" s="254">
        <f t="shared" si="0"/>
        <v>5</v>
      </c>
      <c r="B14" s="294"/>
      <c r="C14" s="139"/>
      <c r="D14" s="350"/>
    </row>
    <row r="15" spans="1:8">
      <c r="A15" s="254">
        <f t="shared" si="0"/>
        <v>6</v>
      </c>
      <c r="B15" s="264"/>
      <c r="C15" s="139"/>
      <c r="D15" s="350"/>
    </row>
    <row r="16" spans="1:8">
      <c r="A16" s="254">
        <f t="shared" si="0"/>
        <v>7</v>
      </c>
      <c r="B16" s="294"/>
      <c r="C16" s="139"/>
      <c r="D16" s="350"/>
    </row>
    <row r="17" spans="1:4">
      <c r="A17" s="254">
        <f t="shared" si="0"/>
        <v>8</v>
      </c>
      <c r="B17" s="294"/>
      <c r="C17" s="139"/>
      <c r="D17" s="350"/>
    </row>
    <row r="18" spans="1:4">
      <c r="A18" s="254">
        <f t="shared" si="0"/>
        <v>9</v>
      </c>
      <c r="B18" s="294"/>
      <c r="C18" s="139"/>
      <c r="D18" s="350"/>
    </row>
    <row r="19" spans="1:4" ht="15.75" thickBot="1">
      <c r="A19" s="276">
        <f t="shared" si="0"/>
        <v>10</v>
      </c>
      <c r="B19" s="297"/>
      <c r="C19" s="146"/>
      <c r="D19" s="365"/>
    </row>
    <row r="20" spans="1:4" ht="15.75" thickBot="1">
      <c r="A20" s="385"/>
      <c r="B20" s="229"/>
      <c r="C20" s="169" t="str">
        <f>"Total "&amp;LEFT(A7,3)</f>
        <v>Total I16</v>
      </c>
      <c r="D20" s="298">
        <f>SUM(D10:D19)</f>
        <v>50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F14" sqref="F14"/>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83" t="str">
        <f>'Date initiale'!C3</f>
        <v>Universitatea de Arhitectură și Urbanism "Ion Mincu" București</v>
      </c>
      <c r="B1" s="283"/>
      <c r="C1" s="283"/>
      <c r="D1" s="17"/>
    </row>
    <row r="2" spans="1:11" ht="15.75">
      <c r="A2" s="283" t="str">
        <f>'Date initiale'!B4&amp;" "&amp;'Date initiale'!C4</f>
        <v>Facultatea ARHITECTURA</v>
      </c>
      <c r="B2" s="283"/>
      <c r="C2" s="283"/>
      <c r="D2" s="2"/>
    </row>
    <row r="3" spans="1:11" ht="15.75">
      <c r="A3" s="283" t="str">
        <f>'Date initiale'!B5&amp;" "&amp;'Date initiale'!C5</f>
        <v>Departamentul SINTEZA PROIECTARII DE ARHITECTURA</v>
      </c>
      <c r="B3" s="283"/>
      <c r="C3" s="283"/>
      <c r="D3" s="17"/>
    </row>
    <row r="4" spans="1:11">
      <c r="A4" s="127" t="str">
        <f>'Date initiale'!C6&amp;", "&amp;'Date initiale'!C7</f>
        <v>BARONCEA ION JUSTIN, 25</v>
      </c>
      <c r="B4" s="127"/>
      <c r="C4" s="127"/>
    </row>
    <row r="5" spans="1:11" s="197" customFormat="1">
      <c r="A5" s="127"/>
      <c r="B5" s="127"/>
      <c r="C5" s="127"/>
    </row>
    <row r="6" spans="1:11">
      <c r="A6" s="438" t="s">
        <v>110</v>
      </c>
      <c r="B6" s="438"/>
      <c r="C6" s="438"/>
      <c r="D6" s="438"/>
    </row>
    <row r="7" spans="1:11" s="197" customFormat="1" ht="40.5" customHeight="1">
      <c r="A7" s="43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39"/>
      <c r="C7" s="439"/>
      <c r="D7" s="439"/>
    </row>
    <row r="8" spans="1:11" ht="15.75" thickBot="1"/>
    <row r="9" spans="1:11" ht="48.75" customHeight="1" thickBot="1">
      <c r="A9" s="203" t="s">
        <v>55</v>
      </c>
      <c r="B9" s="166" t="s">
        <v>77</v>
      </c>
      <c r="C9" s="166" t="s">
        <v>87</v>
      </c>
      <c r="D9" s="312" t="s">
        <v>147</v>
      </c>
      <c r="F9" s="289" t="s">
        <v>108</v>
      </c>
    </row>
    <row r="10" spans="1:11">
      <c r="A10" s="337">
        <v>1</v>
      </c>
      <c r="B10" s="330" t="s">
        <v>332</v>
      </c>
      <c r="C10" s="172">
        <v>2020</v>
      </c>
      <c r="D10" s="371">
        <v>30</v>
      </c>
      <c r="F10" s="290" t="s">
        <v>169</v>
      </c>
      <c r="G10" s="407" t="s">
        <v>260</v>
      </c>
      <c r="K10" s="22"/>
    </row>
    <row r="11" spans="1:11" s="197" customFormat="1">
      <c r="A11" s="338">
        <f>A10+1</f>
        <v>2</v>
      </c>
      <c r="B11" s="319" t="s">
        <v>333</v>
      </c>
      <c r="C11" s="42">
        <v>2021</v>
      </c>
      <c r="D11" s="364">
        <v>20</v>
      </c>
      <c r="K11" s="22"/>
    </row>
    <row r="12" spans="1:11" s="197" customFormat="1">
      <c r="A12" s="338">
        <f t="shared" ref="A12:A19" si="0">A11+1</f>
        <v>3</v>
      </c>
      <c r="B12" s="319" t="s">
        <v>334</v>
      </c>
      <c r="C12" s="42">
        <v>2022</v>
      </c>
      <c r="D12" s="364">
        <v>30</v>
      </c>
      <c r="K12" s="22"/>
    </row>
    <row r="13" spans="1:11" s="197" customFormat="1">
      <c r="A13" s="338">
        <f t="shared" si="0"/>
        <v>4</v>
      </c>
      <c r="B13" s="319"/>
      <c r="C13" s="42"/>
      <c r="D13" s="364"/>
      <c r="K13" s="22"/>
    </row>
    <row r="14" spans="1:11" s="197" customFormat="1">
      <c r="A14" s="338">
        <f t="shared" si="0"/>
        <v>5</v>
      </c>
      <c r="B14" s="319"/>
      <c r="C14" s="42"/>
      <c r="D14" s="364"/>
      <c r="K14" s="22"/>
    </row>
    <row r="15" spans="1:11" s="197" customFormat="1">
      <c r="A15" s="338">
        <f t="shared" si="0"/>
        <v>6</v>
      </c>
      <c r="B15" s="319"/>
      <c r="C15" s="42"/>
      <c r="D15" s="364"/>
      <c r="K15" s="22"/>
    </row>
    <row r="16" spans="1:11" s="197" customFormat="1">
      <c r="A16" s="338">
        <f t="shared" si="0"/>
        <v>7</v>
      </c>
      <c r="B16" s="319"/>
      <c r="C16" s="42"/>
      <c r="D16" s="364"/>
      <c r="K16" s="22"/>
    </row>
    <row r="17" spans="1:11" s="197" customFormat="1">
      <c r="A17" s="338">
        <f t="shared" si="0"/>
        <v>8</v>
      </c>
      <c r="B17" s="319"/>
      <c r="C17" s="42"/>
      <c r="D17" s="364"/>
      <c r="K17" s="22"/>
    </row>
    <row r="18" spans="1:11" s="197" customFormat="1">
      <c r="A18" s="338">
        <f t="shared" si="0"/>
        <v>9</v>
      </c>
      <c r="B18" s="319"/>
      <c r="C18" s="42"/>
      <c r="D18" s="364"/>
      <c r="K18" s="22"/>
    </row>
    <row r="19" spans="1:11" ht="15.75" thickBot="1">
      <c r="A19" s="339">
        <f t="shared" si="0"/>
        <v>10</v>
      </c>
      <c r="B19" s="333"/>
      <c r="C19" s="162"/>
      <c r="D19" s="369"/>
      <c r="K19" s="22"/>
    </row>
    <row r="20" spans="1:11" ht="15.75" thickBot="1">
      <c r="A20" s="381"/>
      <c r="B20" s="127"/>
      <c r="C20" s="130" t="str">
        <f>"Total "&amp;LEFT(A7,3)</f>
        <v>Total I17</v>
      </c>
      <c r="D20" s="131">
        <f>SUM(D10:D19)</f>
        <v>80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8"/>
  <sheetViews>
    <sheetView workbookViewId="0">
      <selection activeCell="F13" sqref="F13"/>
    </sheetView>
  </sheetViews>
  <sheetFormatPr defaultRowHeight="15"/>
  <cols>
    <col min="1" max="1" width="5.140625" customWidth="1"/>
    <col min="2" max="2" width="103.140625" customWidth="1"/>
    <col min="3" max="3" width="10.5703125" customWidth="1"/>
    <col min="4" max="4" width="9.7109375" customWidth="1"/>
  </cols>
  <sheetData>
    <row r="1" spans="1:11" ht="15.75">
      <c r="A1" s="283" t="str">
        <f>'Date initiale'!C3</f>
        <v>Universitatea de Arhitectură și Urbanism "Ion Mincu" București</v>
      </c>
      <c r="B1" s="283"/>
      <c r="C1" s="283"/>
      <c r="D1" s="17"/>
      <c r="E1" s="43"/>
    </row>
    <row r="2" spans="1:11" ht="15.75">
      <c r="A2" s="283" t="str">
        <f>'Date initiale'!B4&amp;" "&amp;'Date initiale'!C4</f>
        <v>Facultatea ARHITECTURA</v>
      </c>
      <c r="B2" s="283"/>
      <c r="C2" s="283"/>
      <c r="D2" s="43"/>
      <c r="E2" s="43"/>
    </row>
    <row r="3" spans="1:11" ht="15.75">
      <c r="A3" s="283" t="str">
        <f>'Date initiale'!B5&amp;" "&amp;'Date initiale'!C5</f>
        <v>Departamentul SINTEZA PROIECTARII DE ARHITECTURA</v>
      </c>
      <c r="B3" s="283"/>
      <c r="C3" s="283"/>
      <c r="D3" s="17"/>
      <c r="E3" s="43"/>
    </row>
    <row r="4" spans="1:11">
      <c r="A4" s="127" t="str">
        <f>'Date initiale'!C6&amp;", "&amp;'Date initiale'!C7</f>
        <v>BARONCEA ION JUSTIN, 25</v>
      </c>
      <c r="B4" s="127"/>
      <c r="C4" s="127"/>
    </row>
    <row r="5" spans="1:11" s="197" customFormat="1">
      <c r="A5" s="127"/>
      <c r="B5" s="127"/>
      <c r="C5" s="127"/>
    </row>
    <row r="6" spans="1:11" ht="34.5" customHeight="1">
      <c r="A6" s="437" t="s">
        <v>110</v>
      </c>
      <c r="B6" s="437"/>
      <c r="C6" s="437"/>
      <c r="D6" s="437"/>
    </row>
    <row r="7" spans="1:11" s="197" customFormat="1" ht="34.5" customHeight="1">
      <c r="A7" s="43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39"/>
      <c r="C7" s="439"/>
      <c r="D7" s="439"/>
    </row>
    <row r="8" spans="1:11" ht="16.5" customHeight="1" thickBot="1">
      <c r="A8" s="61"/>
      <c r="B8" s="61"/>
      <c r="C8" s="61"/>
      <c r="D8" s="61"/>
    </row>
    <row r="9" spans="1:11" ht="42.75" customHeight="1" thickBot="1">
      <c r="A9" s="203" t="s">
        <v>55</v>
      </c>
      <c r="B9" s="166" t="s">
        <v>77</v>
      </c>
      <c r="C9" s="166" t="s">
        <v>87</v>
      </c>
      <c r="D9" s="312" t="s">
        <v>78</v>
      </c>
      <c r="E9" s="34"/>
      <c r="F9" s="289" t="s">
        <v>108</v>
      </c>
    </row>
    <row r="10" spans="1:11">
      <c r="A10" s="171">
        <v>1</v>
      </c>
      <c r="B10" s="340" t="s">
        <v>448</v>
      </c>
      <c r="C10" s="172">
        <v>2007</v>
      </c>
      <c r="D10" s="358">
        <v>5</v>
      </c>
      <c r="E10" s="34"/>
      <c r="F10" s="290" t="s">
        <v>170</v>
      </c>
      <c r="G10" s="407" t="s">
        <v>261</v>
      </c>
      <c r="K10" s="22"/>
    </row>
    <row r="11" spans="1:11">
      <c r="A11" s="173">
        <f>A10+1</f>
        <v>2</v>
      </c>
      <c r="B11" s="319" t="s">
        <v>335</v>
      </c>
      <c r="C11" s="42">
        <v>2008</v>
      </c>
      <c r="D11" s="350">
        <v>10</v>
      </c>
      <c r="K11" s="22"/>
    </row>
    <row r="12" spans="1:11">
      <c r="A12" s="173">
        <f t="shared" ref="A12:A18" si="0">A11+1</f>
        <v>3</v>
      </c>
      <c r="B12" s="319" t="s">
        <v>336</v>
      </c>
      <c r="C12" s="42">
        <v>2009</v>
      </c>
      <c r="D12" s="350">
        <v>5</v>
      </c>
      <c r="K12" s="58"/>
    </row>
    <row r="13" spans="1:11">
      <c r="A13" s="173">
        <f t="shared" si="0"/>
        <v>4</v>
      </c>
      <c r="B13" s="319" t="s">
        <v>337</v>
      </c>
      <c r="C13" s="42">
        <v>2011</v>
      </c>
      <c r="D13" s="350">
        <v>10</v>
      </c>
    </row>
    <row r="14" spans="1:11">
      <c r="A14" s="173">
        <f t="shared" si="0"/>
        <v>5</v>
      </c>
      <c r="B14" s="319" t="s">
        <v>338</v>
      </c>
      <c r="C14" s="42">
        <v>2011</v>
      </c>
      <c r="D14" s="350">
        <v>10</v>
      </c>
    </row>
    <row r="15" spans="1:11">
      <c r="A15" s="173">
        <f t="shared" si="0"/>
        <v>6</v>
      </c>
      <c r="B15" s="319" t="s">
        <v>339</v>
      </c>
      <c r="C15" s="42">
        <v>2012</v>
      </c>
      <c r="D15" s="350">
        <v>5</v>
      </c>
    </row>
    <row r="16" spans="1:11">
      <c r="A16" s="173">
        <f t="shared" si="0"/>
        <v>7</v>
      </c>
      <c r="B16" s="319" t="s">
        <v>340</v>
      </c>
      <c r="C16" s="42">
        <v>2012</v>
      </c>
      <c r="D16" s="350">
        <v>5</v>
      </c>
    </row>
    <row r="17" spans="1:8" s="38" customFormat="1">
      <c r="A17" s="173">
        <f t="shared" si="0"/>
        <v>8</v>
      </c>
      <c r="B17" s="319" t="s">
        <v>341</v>
      </c>
      <c r="C17" s="42">
        <v>2017</v>
      </c>
      <c r="D17" s="350">
        <v>5</v>
      </c>
    </row>
    <row r="18" spans="1:8">
      <c r="A18" s="173">
        <f t="shared" si="0"/>
        <v>9</v>
      </c>
      <c r="B18" s="319" t="s">
        <v>342</v>
      </c>
      <c r="C18" s="42">
        <v>2018</v>
      </c>
      <c r="D18" s="350">
        <v>10</v>
      </c>
    </row>
    <row r="19" spans="1:8" s="197" customFormat="1">
      <c r="A19" s="446">
        <v>10</v>
      </c>
      <c r="B19" s="447" t="s">
        <v>343</v>
      </c>
      <c r="C19" s="448">
        <v>2019</v>
      </c>
      <c r="D19" s="444">
        <v>10</v>
      </c>
    </row>
    <row r="20" spans="1:8" s="197" customFormat="1">
      <c r="A20" s="446">
        <v>11</v>
      </c>
      <c r="B20" s="447" t="s">
        <v>344</v>
      </c>
      <c r="C20" s="448">
        <v>2019</v>
      </c>
      <c r="D20" s="444">
        <v>10</v>
      </c>
    </row>
    <row r="21" spans="1:8" s="197" customFormat="1">
      <c r="A21" s="446">
        <v>12</v>
      </c>
      <c r="B21" s="447" t="s">
        <v>345</v>
      </c>
      <c r="C21" s="448">
        <v>2020</v>
      </c>
      <c r="D21" s="444">
        <v>5</v>
      </c>
    </row>
    <row r="22" spans="1:8" s="197" customFormat="1">
      <c r="A22" s="446">
        <v>13</v>
      </c>
      <c r="B22" s="447" t="s">
        <v>346</v>
      </c>
      <c r="C22" s="448">
        <v>2020</v>
      </c>
      <c r="D22" s="444">
        <v>10</v>
      </c>
    </row>
    <row r="23" spans="1:8" s="197" customFormat="1">
      <c r="A23" s="446">
        <v>14</v>
      </c>
      <c r="B23" s="447" t="s">
        <v>347</v>
      </c>
      <c r="C23" s="448">
        <v>2020</v>
      </c>
      <c r="D23" s="444">
        <v>10</v>
      </c>
    </row>
    <row r="24" spans="1:8" s="197" customFormat="1">
      <c r="A24" s="446">
        <v>15</v>
      </c>
      <c r="B24" s="447" t="s">
        <v>348</v>
      </c>
      <c r="C24" s="448">
        <v>2021</v>
      </c>
      <c r="D24" s="444">
        <v>5</v>
      </c>
    </row>
    <row r="25" spans="1:8" s="197" customFormat="1">
      <c r="A25" s="446">
        <v>16</v>
      </c>
      <c r="B25" s="447" t="s">
        <v>349</v>
      </c>
      <c r="C25" s="448">
        <v>2021</v>
      </c>
      <c r="D25" s="444">
        <v>10</v>
      </c>
    </row>
    <row r="26" spans="1:8" ht="15.75" thickBot="1">
      <c r="A26" s="332">
        <v>17</v>
      </c>
      <c r="B26" s="333"/>
      <c r="C26" s="162"/>
      <c r="D26" s="365"/>
    </row>
    <row r="27" spans="1:8" s="22" customFormat="1" ht="15.75" thickBot="1">
      <c r="A27" s="384"/>
      <c r="B27" s="341"/>
      <c r="C27" s="130" t="str">
        <f>"Total "&amp;LEFT(A7,3)</f>
        <v>Total I18</v>
      </c>
      <c r="D27" s="342">
        <f>SUM(D10:D26)</f>
        <v>125</v>
      </c>
    </row>
    <row r="28" spans="1:8">
      <c r="B28" s="18"/>
    </row>
    <row r="29" spans="1:8" ht="53.25" customHeight="1">
      <c r="A29" s="43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9" s="431"/>
      <c r="C29" s="431"/>
      <c r="D29" s="431"/>
      <c r="E29" s="292"/>
      <c r="F29" s="292"/>
      <c r="G29" s="292"/>
      <c r="H29" s="292"/>
    </row>
    <row r="30" spans="1:8">
      <c r="B30" s="18"/>
    </row>
    <row r="31" spans="1:8">
      <c r="B31" s="18"/>
    </row>
    <row r="32" spans="1:8">
      <c r="B32" s="18"/>
    </row>
    <row r="33" spans="2:2">
      <c r="B33" s="18"/>
    </row>
    <row r="34" spans="2:2">
      <c r="B34" s="18"/>
    </row>
    <row r="35" spans="2:2">
      <c r="B35" s="18"/>
    </row>
    <row r="36" spans="2:2">
      <c r="B36" s="18"/>
    </row>
    <row r="37" spans="2:2">
      <c r="B37" s="18"/>
    </row>
    <row r="38" spans="2:2">
      <c r="B38" s="18"/>
    </row>
  </sheetData>
  <mergeCells count="3">
    <mergeCell ref="A6:D6"/>
    <mergeCell ref="A7:D7"/>
    <mergeCell ref="A29:D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E22" sqref="E22"/>
    </sheetView>
  </sheetViews>
  <sheetFormatPr defaultRowHeight="15"/>
  <cols>
    <col min="1" max="1" width="5.140625" customWidth="1"/>
    <col min="2" max="2" width="27.140625" customWidth="1"/>
    <col min="3" max="3" width="75.7109375" customWidth="1"/>
    <col min="4" max="4" width="10.5703125" style="197" customWidth="1"/>
    <col min="5" max="5" width="9.7109375" customWidth="1"/>
    <col min="7" max="7" width="14.140625" customWidth="1"/>
  </cols>
  <sheetData>
    <row r="1" spans="1:11">
      <c r="A1" s="285" t="str">
        <f>'Date initiale'!C3</f>
        <v>Universitatea de Arhitectură și Urbanism "Ion Mincu" București</v>
      </c>
      <c r="B1" s="285"/>
      <c r="D1" s="285"/>
    </row>
    <row r="2" spans="1:11" ht="15.75">
      <c r="A2" s="283" t="str">
        <f>'Date initiale'!B4&amp;" "&amp;'Date initiale'!C4</f>
        <v>Facultatea ARHITECTURA</v>
      </c>
      <c r="B2" s="283"/>
      <c r="C2" s="17"/>
      <c r="D2" s="283"/>
      <c r="E2" s="17"/>
    </row>
    <row r="3" spans="1:11" ht="15.75">
      <c r="A3" s="283" t="str">
        <f>'Date initiale'!B5&amp;" "&amp;'Date initiale'!C5</f>
        <v>Departamentul SINTEZA PROIECTARII DE ARHITECTURA</v>
      </c>
      <c r="B3" s="283"/>
      <c r="C3" s="17"/>
      <c r="D3" s="283"/>
      <c r="E3" s="17"/>
    </row>
    <row r="4" spans="1:11" ht="15.75">
      <c r="A4" s="430" t="str">
        <f>'Date initiale'!C6&amp;", "&amp;'Date initiale'!C7</f>
        <v>BARONCEA ION JUSTIN, 25</v>
      </c>
      <c r="B4" s="430"/>
      <c r="C4" s="440"/>
      <c r="D4" s="440"/>
      <c r="E4" s="440"/>
    </row>
    <row r="5" spans="1:11" s="197" customFormat="1" ht="15.75">
      <c r="A5" s="284"/>
      <c r="B5" s="284"/>
      <c r="C5" s="17"/>
      <c r="D5" s="284"/>
      <c r="E5" s="17"/>
    </row>
    <row r="6" spans="1:11" ht="15.75">
      <c r="A6" s="435" t="s">
        <v>110</v>
      </c>
      <c r="B6" s="435"/>
      <c r="C6" s="435"/>
      <c r="D6" s="435"/>
      <c r="E6" s="435"/>
    </row>
    <row r="7" spans="1:11" ht="67.5" customHeight="1">
      <c r="A7" s="43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39"/>
      <c r="C7" s="439"/>
      <c r="D7" s="439"/>
      <c r="E7" s="439"/>
      <c r="F7" s="41"/>
      <c r="G7" s="41"/>
      <c r="H7" s="41"/>
      <c r="I7" s="41"/>
    </row>
    <row r="8" spans="1:11" s="22" customFormat="1" ht="20.25" customHeight="1" thickBot="1">
      <c r="A8" s="61"/>
      <c r="B8" s="61"/>
      <c r="C8" s="61"/>
      <c r="D8" s="61"/>
      <c r="E8" s="61"/>
      <c r="F8" s="71"/>
      <c r="G8" s="71"/>
      <c r="H8" s="71"/>
      <c r="I8" s="71"/>
    </row>
    <row r="9" spans="1:11" ht="30.75" thickBot="1">
      <c r="A9" s="165" t="s">
        <v>55</v>
      </c>
      <c r="B9" s="232" t="s">
        <v>150</v>
      </c>
      <c r="C9" s="232" t="s">
        <v>82</v>
      </c>
      <c r="D9" s="232" t="s">
        <v>81</v>
      </c>
      <c r="E9" s="257" t="s">
        <v>147</v>
      </c>
      <c r="G9" s="289" t="s">
        <v>108</v>
      </c>
      <c r="K9" s="22"/>
    </row>
    <row r="10" spans="1:11" s="197" customFormat="1">
      <c r="A10" s="306">
        <v>1</v>
      </c>
      <c r="B10" s="307" t="s">
        <v>350</v>
      </c>
      <c r="C10" s="308" t="s">
        <v>351</v>
      </c>
      <c r="D10" s="270" t="s">
        <v>352</v>
      </c>
      <c r="E10" s="358">
        <v>20</v>
      </c>
      <c r="G10" s="290" t="s">
        <v>171</v>
      </c>
      <c r="H10" s="407" t="s">
        <v>262</v>
      </c>
      <c r="K10" s="22"/>
    </row>
    <row r="11" spans="1:11" s="197" customFormat="1" ht="30">
      <c r="A11" s="218">
        <f>A10+1</f>
        <v>2</v>
      </c>
      <c r="B11" s="264" t="s">
        <v>353</v>
      </c>
      <c r="C11" s="304" t="s">
        <v>354</v>
      </c>
      <c r="D11" s="139" t="s">
        <v>355</v>
      </c>
      <c r="E11" s="350">
        <v>5</v>
      </c>
      <c r="K11" s="22"/>
    </row>
    <row r="12" spans="1:11" s="197" customFormat="1" ht="30">
      <c r="A12" s="218">
        <f t="shared" ref="A12:A19" si="0">A11+1</f>
        <v>3</v>
      </c>
      <c r="B12" s="264" t="s">
        <v>353</v>
      </c>
      <c r="C12" s="304" t="s">
        <v>354</v>
      </c>
      <c r="D12" s="139" t="s">
        <v>356</v>
      </c>
      <c r="E12" s="350">
        <v>5</v>
      </c>
      <c r="K12" s="22"/>
    </row>
    <row r="13" spans="1:11" s="197" customFormat="1" ht="30">
      <c r="A13" s="218">
        <f t="shared" si="0"/>
        <v>4</v>
      </c>
      <c r="B13" s="264" t="s">
        <v>353</v>
      </c>
      <c r="C13" s="304" t="s">
        <v>354</v>
      </c>
      <c r="D13" s="139" t="s">
        <v>357</v>
      </c>
      <c r="E13" s="350">
        <v>5</v>
      </c>
      <c r="K13" s="22"/>
    </row>
    <row r="14" spans="1:11">
      <c r="A14" s="218">
        <f t="shared" si="0"/>
        <v>5</v>
      </c>
      <c r="B14" s="264"/>
      <c r="C14" s="304"/>
      <c r="D14" s="139"/>
      <c r="E14" s="350"/>
      <c r="K14" s="22"/>
    </row>
    <row r="15" spans="1:11" s="197" customFormat="1">
      <c r="A15" s="218">
        <f t="shared" si="0"/>
        <v>6</v>
      </c>
      <c r="B15" s="264"/>
      <c r="C15" s="304"/>
      <c r="D15" s="139"/>
      <c r="E15" s="350"/>
      <c r="K15" s="22"/>
    </row>
    <row r="16" spans="1:11" s="197" customFormat="1">
      <c r="A16" s="218">
        <f t="shared" si="0"/>
        <v>7</v>
      </c>
      <c r="B16" s="264"/>
      <c r="C16" s="304"/>
      <c r="D16" s="139"/>
      <c r="E16" s="350"/>
      <c r="K16" s="22"/>
    </row>
    <row r="17" spans="1:11" s="197" customFormat="1">
      <c r="A17" s="218">
        <f t="shared" si="0"/>
        <v>8</v>
      </c>
      <c r="B17" s="264"/>
      <c r="C17" s="304"/>
      <c r="D17" s="139"/>
      <c r="E17" s="350"/>
      <c r="K17" s="22"/>
    </row>
    <row r="18" spans="1:11" s="197" customFormat="1">
      <c r="A18" s="218">
        <f t="shared" si="0"/>
        <v>9</v>
      </c>
      <c r="B18" s="264"/>
      <c r="C18" s="304"/>
      <c r="D18" s="139"/>
      <c r="E18" s="350"/>
      <c r="K18" s="22"/>
    </row>
    <row r="19" spans="1:11" s="197" customFormat="1" ht="15.75" thickBot="1">
      <c r="A19" s="225">
        <f t="shared" si="0"/>
        <v>10</v>
      </c>
      <c r="B19" s="309"/>
      <c r="C19" s="310"/>
      <c r="D19" s="146"/>
      <c r="E19" s="365"/>
      <c r="K19" s="22"/>
    </row>
    <row r="20" spans="1:11" ht="15.75" thickBot="1">
      <c r="A20" s="383"/>
      <c r="B20" s="230"/>
      <c r="C20" s="305"/>
      <c r="D20" s="169" t="str">
        <f>"Total "&amp;LEFT(A7,3)</f>
        <v>Total I19</v>
      </c>
      <c r="E20" s="170">
        <f>SUM(E10:E19)</f>
        <v>35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6"/>
  <sheetViews>
    <sheetView workbookViewId="0">
      <selection activeCell="B32" sqref="B32"/>
    </sheetView>
  </sheetViews>
  <sheetFormatPr defaultRowHeight="15"/>
  <cols>
    <col min="1" max="1" width="5.140625" customWidth="1"/>
    <col min="2" max="2" width="86.28515625" customWidth="1"/>
    <col min="3" max="3" width="17.140625" style="197" customWidth="1"/>
    <col min="4" max="4" width="10.5703125" customWidth="1"/>
    <col min="5" max="5" width="9.7109375" customWidth="1"/>
    <col min="7" max="7" width="13.42578125" customWidth="1"/>
  </cols>
  <sheetData>
    <row r="1" spans="1:8" ht="15.75">
      <c r="A1" s="283" t="str">
        <f>'Date initiale'!C3</f>
        <v>Universitatea de Arhitectură și Urbanism "Ion Mincu" București</v>
      </c>
      <c r="B1" s="283"/>
      <c r="C1" s="283"/>
      <c r="D1" s="283"/>
      <c r="E1" s="17"/>
    </row>
    <row r="2" spans="1:8" ht="15.75">
      <c r="A2" s="283" t="str">
        <f>'Date initiale'!B4&amp;" "&amp;'Date initiale'!C4</f>
        <v>Facultatea ARHITECTURA</v>
      </c>
      <c r="B2" s="283"/>
      <c r="C2" s="283"/>
      <c r="D2" s="283"/>
      <c r="E2" s="17"/>
    </row>
    <row r="3" spans="1:8" ht="15.75">
      <c r="A3" s="283" t="str">
        <f>'Date initiale'!B5&amp;" "&amp;'Date initiale'!C5</f>
        <v>Departamentul SINTEZA PROIECTARII DE ARHITECTURA</v>
      </c>
      <c r="B3" s="283"/>
      <c r="C3" s="283"/>
      <c r="D3" s="283"/>
      <c r="E3" s="17"/>
    </row>
    <row r="4" spans="1:8">
      <c r="A4" s="127" t="str">
        <f>'Date initiale'!C6&amp;", "&amp;'Date initiale'!C7</f>
        <v>BARONCEA ION JUSTIN, 25</v>
      </c>
      <c r="B4" s="127"/>
      <c r="C4" s="127"/>
      <c r="D4" s="127"/>
    </row>
    <row r="5" spans="1:8" s="197" customFormat="1">
      <c r="A5" s="127"/>
      <c r="B5" s="127"/>
      <c r="C5" s="127"/>
      <c r="D5" s="127"/>
    </row>
    <row r="6" spans="1:8" ht="15.75">
      <c r="A6" s="441" t="s">
        <v>110</v>
      </c>
      <c r="B6" s="442"/>
      <c r="C6" s="442"/>
      <c r="D6" s="442"/>
      <c r="E6" s="443"/>
    </row>
    <row r="7" spans="1:8" s="197" customFormat="1" ht="15.75">
      <c r="A7" s="439" t="str">
        <f>'Descriere indicatori'!B27&amp;". "&amp;'Descriere indicatori'!C27</f>
        <v xml:space="preserve">I20. Expoziţii profesionale în domeniu organizate la nivel internaţional / naţional sau local în calitate de autor, coautor, curator </v>
      </c>
      <c r="B7" s="439"/>
      <c r="C7" s="439"/>
      <c r="D7" s="439"/>
      <c r="E7" s="439"/>
      <c r="F7" s="303"/>
    </row>
    <row r="8" spans="1:8" s="197" customFormat="1" ht="32.25" customHeight="1" thickBot="1">
      <c r="A8" s="60"/>
      <c r="B8" s="60"/>
      <c r="C8" s="60"/>
      <c r="D8" s="60"/>
      <c r="E8" s="60"/>
    </row>
    <row r="9" spans="1:8" ht="30.75" thickBot="1">
      <c r="A9" s="165" t="s">
        <v>55</v>
      </c>
      <c r="B9" s="311" t="s">
        <v>152</v>
      </c>
      <c r="C9" s="166" t="s">
        <v>151</v>
      </c>
      <c r="D9" s="166" t="s">
        <v>87</v>
      </c>
      <c r="E9" s="312" t="s">
        <v>147</v>
      </c>
      <c r="G9" s="289" t="s">
        <v>108</v>
      </c>
    </row>
    <row r="10" spans="1:8">
      <c r="A10" s="316">
        <v>1</v>
      </c>
      <c r="B10" s="449" t="s">
        <v>358</v>
      </c>
      <c r="C10" s="454" t="s">
        <v>359</v>
      </c>
      <c r="D10" s="455">
        <v>2009</v>
      </c>
      <c r="E10" s="456">
        <v>5</v>
      </c>
      <c r="G10" s="290" t="s">
        <v>170</v>
      </c>
      <c r="H10" s="407" t="s">
        <v>263</v>
      </c>
    </row>
    <row r="11" spans="1:8">
      <c r="A11" s="317">
        <f>A10+1</f>
        <v>2</v>
      </c>
      <c r="B11" s="313" t="s">
        <v>360</v>
      </c>
      <c r="C11" s="42" t="s">
        <v>359</v>
      </c>
      <c r="D11" s="42">
        <v>2010</v>
      </c>
      <c r="E11" s="372">
        <v>5</v>
      </c>
      <c r="G11" s="290" t="s">
        <v>172</v>
      </c>
    </row>
    <row r="12" spans="1:8">
      <c r="A12" s="317">
        <f t="shared" ref="A12:A19" si="0">A11+1</f>
        <v>3</v>
      </c>
      <c r="B12" s="313" t="s">
        <v>361</v>
      </c>
      <c r="C12" s="42" t="s">
        <v>359</v>
      </c>
      <c r="D12" s="42">
        <v>2011</v>
      </c>
      <c r="E12" s="372">
        <v>5</v>
      </c>
      <c r="G12" s="290" t="s">
        <v>173</v>
      </c>
    </row>
    <row r="13" spans="1:8">
      <c r="A13" s="317">
        <f t="shared" si="0"/>
        <v>4</v>
      </c>
      <c r="B13" s="313" t="s">
        <v>362</v>
      </c>
      <c r="C13" s="42" t="s">
        <v>359</v>
      </c>
      <c r="D13" s="42">
        <v>2011</v>
      </c>
      <c r="E13" s="372">
        <v>5</v>
      </c>
    </row>
    <row r="14" spans="1:8">
      <c r="A14" s="317">
        <f t="shared" si="0"/>
        <v>5</v>
      </c>
      <c r="B14" s="319" t="s">
        <v>363</v>
      </c>
      <c r="C14" s="42" t="s">
        <v>359</v>
      </c>
      <c r="D14" s="42">
        <v>2011</v>
      </c>
      <c r="E14" s="373">
        <v>5</v>
      </c>
    </row>
    <row r="15" spans="1:8" ht="30">
      <c r="A15" s="317">
        <f t="shared" si="0"/>
        <v>6</v>
      </c>
      <c r="B15" s="319" t="s">
        <v>364</v>
      </c>
      <c r="C15" s="42" t="s">
        <v>359</v>
      </c>
      <c r="D15" s="42">
        <v>2012</v>
      </c>
      <c r="E15" s="373">
        <v>5</v>
      </c>
    </row>
    <row r="16" spans="1:8">
      <c r="A16" s="317">
        <f t="shared" si="0"/>
        <v>7</v>
      </c>
      <c r="B16" s="319" t="s">
        <v>365</v>
      </c>
      <c r="C16" s="42" t="s">
        <v>359</v>
      </c>
      <c r="D16" s="42">
        <v>2012</v>
      </c>
      <c r="E16" s="373">
        <v>5</v>
      </c>
    </row>
    <row r="17" spans="1:5" s="197" customFormat="1">
      <c r="A17" s="317">
        <v>8</v>
      </c>
      <c r="B17" s="319" t="s">
        <v>379</v>
      </c>
      <c r="C17" s="42" t="s">
        <v>359</v>
      </c>
      <c r="D17" s="42">
        <v>2012</v>
      </c>
      <c r="E17" s="373">
        <v>5</v>
      </c>
    </row>
    <row r="18" spans="1:5">
      <c r="A18" s="317">
        <v>9</v>
      </c>
      <c r="B18" s="319" t="s">
        <v>366</v>
      </c>
      <c r="C18" s="42" t="s">
        <v>367</v>
      </c>
      <c r="D18" s="42">
        <v>2012</v>
      </c>
      <c r="E18" s="350">
        <v>3</v>
      </c>
    </row>
    <row r="19" spans="1:5" s="58" customFormat="1">
      <c r="A19" s="317">
        <v>10</v>
      </c>
      <c r="B19" s="321" t="s">
        <v>368</v>
      </c>
      <c r="C19" s="192" t="s">
        <v>367</v>
      </c>
      <c r="D19" s="192">
        <v>2012</v>
      </c>
      <c r="E19" s="374">
        <v>3</v>
      </c>
    </row>
    <row r="20" spans="1:5" s="58" customFormat="1">
      <c r="A20" s="450">
        <v>11</v>
      </c>
      <c r="B20" s="451" t="s">
        <v>369</v>
      </c>
      <c r="C20" s="452" t="s">
        <v>359</v>
      </c>
      <c r="D20" s="452">
        <v>2014</v>
      </c>
      <c r="E20" s="453">
        <v>5</v>
      </c>
    </row>
    <row r="21" spans="1:5" s="58" customFormat="1">
      <c r="A21" s="450">
        <v>12</v>
      </c>
      <c r="B21" s="451" t="s">
        <v>370</v>
      </c>
      <c r="C21" s="452" t="s">
        <v>359</v>
      </c>
      <c r="D21" s="452">
        <v>2015</v>
      </c>
      <c r="E21" s="453">
        <v>5</v>
      </c>
    </row>
    <row r="22" spans="1:5" s="58" customFormat="1">
      <c r="A22" s="450">
        <v>13</v>
      </c>
      <c r="B22" s="451" t="s">
        <v>371</v>
      </c>
      <c r="C22" s="452" t="s">
        <v>367</v>
      </c>
      <c r="D22" s="452">
        <v>2019</v>
      </c>
      <c r="E22" s="453">
        <v>3</v>
      </c>
    </row>
    <row r="23" spans="1:5" s="58" customFormat="1">
      <c r="A23" s="450">
        <v>14</v>
      </c>
      <c r="B23" s="451" t="s">
        <v>372</v>
      </c>
      <c r="C23" s="452" t="s">
        <v>367</v>
      </c>
      <c r="D23" s="452">
        <v>2019</v>
      </c>
      <c r="E23" s="453">
        <v>3</v>
      </c>
    </row>
    <row r="24" spans="1:5" s="58" customFormat="1">
      <c r="A24" s="450">
        <v>15</v>
      </c>
      <c r="B24" s="451" t="s">
        <v>373</v>
      </c>
      <c r="C24" s="452" t="s">
        <v>367</v>
      </c>
      <c r="D24" s="452">
        <v>2019</v>
      </c>
      <c r="E24" s="453">
        <v>3</v>
      </c>
    </row>
    <row r="25" spans="1:5" s="58" customFormat="1">
      <c r="A25" s="450">
        <v>16</v>
      </c>
      <c r="B25" s="451" t="s">
        <v>374</v>
      </c>
      <c r="C25" s="452" t="s">
        <v>367</v>
      </c>
      <c r="D25" s="452">
        <v>2007</v>
      </c>
      <c r="E25" s="453">
        <v>3</v>
      </c>
    </row>
    <row r="26" spans="1:5" s="58" customFormat="1">
      <c r="A26" s="450">
        <v>17</v>
      </c>
      <c r="B26" s="451" t="s">
        <v>375</v>
      </c>
      <c r="C26" s="452" t="s">
        <v>367</v>
      </c>
      <c r="D26" s="452">
        <v>2009</v>
      </c>
      <c r="E26" s="453">
        <v>3</v>
      </c>
    </row>
    <row r="27" spans="1:5" s="58" customFormat="1">
      <c r="A27" s="450">
        <v>18</v>
      </c>
      <c r="B27" s="451" t="s">
        <v>376</v>
      </c>
      <c r="C27" s="452" t="s">
        <v>367</v>
      </c>
      <c r="D27" s="452">
        <v>2018</v>
      </c>
      <c r="E27" s="453">
        <v>3</v>
      </c>
    </row>
    <row r="28" spans="1:5" s="58" customFormat="1">
      <c r="A28" s="450">
        <v>19</v>
      </c>
      <c r="B28" s="451" t="s">
        <v>377</v>
      </c>
      <c r="C28" s="452" t="s">
        <v>367</v>
      </c>
      <c r="D28" s="452">
        <v>2020</v>
      </c>
      <c r="E28" s="453">
        <v>3</v>
      </c>
    </row>
    <row r="29" spans="1:5" s="58" customFormat="1">
      <c r="A29" s="450">
        <v>20</v>
      </c>
      <c r="B29" s="451" t="s">
        <v>378</v>
      </c>
      <c r="C29" s="452" t="s">
        <v>367</v>
      </c>
      <c r="D29" s="452">
        <v>2022</v>
      </c>
      <c r="E29" s="453">
        <v>3</v>
      </c>
    </row>
    <row r="30" spans="1:5" s="58" customFormat="1" ht="15.75" thickBot="1">
      <c r="A30" s="323"/>
      <c r="B30" s="324"/>
      <c r="C30" s="325"/>
      <c r="D30" s="325"/>
      <c r="E30" s="375"/>
    </row>
    <row r="31" spans="1:5" ht="15.75" thickBot="1">
      <c r="A31" s="382"/>
      <c r="B31" s="314"/>
      <c r="C31" s="315"/>
      <c r="D31" s="169" t="str">
        <f>"Total "&amp;LEFT(A7,3)</f>
        <v>Total I20</v>
      </c>
      <c r="E31" s="131">
        <f>SUM(E10:E30)</f>
        <v>80</v>
      </c>
    </row>
    <row r="32" spans="1:5">
      <c r="B32" s="18"/>
    </row>
    <row r="33" spans="2:2">
      <c r="B33" s="22"/>
    </row>
    <row r="34" spans="2:2">
      <c r="B34" s="22"/>
    </row>
    <row r="35" spans="2:2">
      <c r="B35" s="22"/>
    </row>
    <row r="36" spans="2:2">
      <c r="B36"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topLeftCell="A16" zoomScale="130" zoomScaleNormal="130" workbookViewId="0">
      <selection activeCell="B3" sqref="B3:D3"/>
    </sheetView>
  </sheetViews>
  <sheetFormatPr defaultRowHeight="15"/>
  <cols>
    <col min="1" max="1" width="4.28515625" style="197" customWidth="1"/>
    <col min="2" max="2" width="8.7109375" customWidth="1"/>
    <col min="3" max="3" width="72" customWidth="1"/>
    <col min="4" max="4" width="7.7109375" customWidth="1"/>
  </cols>
  <sheetData>
    <row r="1" spans="2:4">
      <c r="B1" s="416" t="s">
        <v>102</v>
      </c>
      <c r="C1" s="416"/>
      <c r="D1" s="416"/>
    </row>
    <row r="2" spans="2:4" s="197" customFormat="1">
      <c r="B2" s="397" t="str">
        <f>"Facultatea de "&amp;'Date initiale'!C4</f>
        <v>Facultatea de ARHITECTURA</v>
      </c>
      <c r="C2" s="397"/>
      <c r="D2" s="397"/>
    </row>
    <row r="3" spans="2:4">
      <c r="B3" s="416" t="str">
        <f>"Departamentul "&amp;'Date initiale'!C5</f>
        <v>Departamentul SINTEZA PROIECTARII DE ARHITECTURA</v>
      </c>
      <c r="C3" s="416"/>
      <c r="D3" s="416"/>
    </row>
    <row r="4" spans="2:4">
      <c r="B4" s="397" t="str">
        <f>"Nume și prenume: "&amp;'Date initiale'!C6</f>
        <v>Nume și prenume: BARONCEA ION JUSTIN</v>
      </c>
      <c r="C4" s="397"/>
      <c r="D4" s="397"/>
    </row>
    <row r="5" spans="2:4" s="197" customFormat="1">
      <c r="B5" s="397" t="str">
        <f>"Post: "&amp;'Date initiale'!C7</f>
        <v>Post: 25</v>
      </c>
      <c r="C5" s="397"/>
      <c r="D5" s="397"/>
    </row>
    <row r="6" spans="2:4">
      <c r="B6" s="397" t="str">
        <f>"Standard de referință: "&amp;'Date initiale'!C8</f>
        <v>Standard de referință: conferențiar universitar</v>
      </c>
      <c r="C6" s="397"/>
      <c r="D6" s="397"/>
    </row>
    <row r="7" spans="2:4">
      <c r="B7" s="197"/>
      <c r="C7" s="197"/>
      <c r="D7" s="197"/>
    </row>
    <row r="8" spans="2:4" s="197" customFormat="1" ht="15.75">
      <c r="B8" s="419" t="s">
        <v>178</v>
      </c>
      <c r="C8" s="419"/>
      <c r="D8" s="419"/>
    </row>
    <row r="9" spans="2:4" ht="34.5" customHeight="1">
      <c r="B9" s="417" t="s">
        <v>186</v>
      </c>
      <c r="C9" s="418"/>
      <c r="D9" s="418"/>
    </row>
    <row r="10" spans="2:4" ht="30">
      <c r="B10" s="96" t="s">
        <v>63</v>
      </c>
      <c r="C10" s="96" t="s">
        <v>177</v>
      </c>
      <c r="D10" s="96" t="s">
        <v>147</v>
      </c>
    </row>
    <row r="11" spans="2:4">
      <c r="B11" s="97" t="s">
        <v>19</v>
      </c>
      <c r="C11" s="11" t="s">
        <v>20</v>
      </c>
      <c r="D11" s="106">
        <f>'I1'!I20</f>
        <v>0</v>
      </c>
    </row>
    <row r="12" spans="2:4" ht="15" customHeight="1">
      <c r="B12" s="98" t="s">
        <v>21</v>
      </c>
      <c r="C12" s="11" t="s">
        <v>22</v>
      </c>
      <c r="D12" s="107">
        <f>'I2'!I20</f>
        <v>15</v>
      </c>
    </row>
    <row r="13" spans="2:4">
      <c r="B13" s="98" t="s">
        <v>23</v>
      </c>
      <c r="C13" s="32" t="s">
        <v>24</v>
      </c>
      <c r="D13" s="107">
        <f>'I3'!I20</f>
        <v>0</v>
      </c>
    </row>
    <row r="14" spans="2:4">
      <c r="B14" s="98" t="s">
        <v>26</v>
      </c>
      <c r="C14" s="11" t="s">
        <v>199</v>
      </c>
      <c r="D14" s="107">
        <f>'I4'!I20</f>
        <v>0</v>
      </c>
    </row>
    <row r="15" spans="2:4" ht="45">
      <c r="B15" s="98" t="s">
        <v>28</v>
      </c>
      <c r="C15" s="80" t="s">
        <v>200</v>
      </c>
      <c r="D15" s="107">
        <f>'I5'!I20</f>
        <v>0</v>
      </c>
    </row>
    <row r="16" spans="2:4" ht="15" customHeight="1">
      <c r="B16" s="98" t="s">
        <v>29</v>
      </c>
      <c r="C16" s="15" t="s">
        <v>201</v>
      </c>
      <c r="D16" s="107">
        <f>'I6'!I20</f>
        <v>0</v>
      </c>
    </row>
    <row r="17" spans="2:4" ht="15" customHeight="1">
      <c r="B17" s="98" t="s">
        <v>30</v>
      </c>
      <c r="C17" s="15" t="s">
        <v>203</v>
      </c>
      <c r="D17" s="107">
        <f>'I7'!I20</f>
        <v>0</v>
      </c>
    </row>
    <row r="18" spans="2:4" ht="30">
      <c r="B18" s="98" t="s">
        <v>31</v>
      </c>
      <c r="C18" s="15" t="s">
        <v>204</v>
      </c>
      <c r="D18" s="107">
        <f>'I8'!I20</f>
        <v>0</v>
      </c>
    </row>
    <row r="19" spans="2:4" ht="30">
      <c r="B19" s="98" t="s">
        <v>33</v>
      </c>
      <c r="C19" s="11" t="s">
        <v>205</v>
      </c>
      <c r="D19" s="107">
        <f>'I9'!I20</f>
        <v>0</v>
      </c>
    </row>
    <row r="20" spans="2:4" ht="30">
      <c r="B20" s="98" t="s">
        <v>34</v>
      </c>
      <c r="C20" s="79" t="s">
        <v>207</v>
      </c>
      <c r="D20" s="107">
        <f>'I10'!I20</f>
        <v>0</v>
      </c>
    </row>
    <row r="21" spans="2:4" ht="45">
      <c r="B21" s="99" t="s">
        <v>36</v>
      </c>
      <c r="C21" s="15" t="s">
        <v>209</v>
      </c>
      <c r="D21" s="107">
        <f>I11a!I20</f>
        <v>30</v>
      </c>
    </row>
    <row r="22" spans="2:4" ht="60" customHeight="1">
      <c r="B22" s="100"/>
      <c r="C22" s="15" t="s">
        <v>211</v>
      </c>
      <c r="D22" s="107">
        <f>I11b!H20</f>
        <v>0</v>
      </c>
    </row>
    <row r="23" spans="2:4" ht="30">
      <c r="B23" s="97"/>
      <c r="C23" s="36" t="s">
        <v>213</v>
      </c>
      <c r="D23" s="107">
        <f>I11c!G24</f>
        <v>58</v>
      </c>
    </row>
    <row r="24" spans="2:4" ht="75">
      <c r="B24" s="98" t="s">
        <v>40</v>
      </c>
      <c r="C24" s="15" t="s">
        <v>215</v>
      </c>
      <c r="D24" s="107">
        <f>'I12'!H20</f>
        <v>0</v>
      </c>
    </row>
    <row r="25" spans="2:4" ht="48" customHeight="1">
      <c r="B25" s="98" t="s">
        <v>60</v>
      </c>
      <c r="C25" s="15" t="s">
        <v>217</v>
      </c>
      <c r="D25" s="107">
        <f>'I13'!H20</f>
        <v>0</v>
      </c>
    </row>
    <row r="26" spans="2:4" ht="60">
      <c r="B26" s="99" t="s">
        <v>61</v>
      </c>
      <c r="C26" s="11" t="s">
        <v>219</v>
      </c>
      <c r="D26" s="107">
        <f>I14a!H20</f>
        <v>0</v>
      </c>
    </row>
    <row r="27" spans="2:4" ht="30" customHeight="1">
      <c r="B27" s="97"/>
      <c r="C27" s="11" t="s">
        <v>221</v>
      </c>
      <c r="D27" s="107">
        <f>I14b!H20</f>
        <v>0</v>
      </c>
    </row>
    <row r="28" spans="2:4" ht="45">
      <c r="B28" s="98" t="s">
        <v>61</v>
      </c>
      <c r="C28" s="11" t="s">
        <v>62</v>
      </c>
      <c r="D28" s="107">
        <f>I14c!H20</f>
        <v>0</v>
      </c>
    </row>
    <row r="29" spans="2:4" s="197" customFormat="1" ht="60">
      <c r="B29" s="401" t="s">
        <v>0</v>
      </c>
      <c r="C29" s="11" t="s">
        <v>224</v>
      </c>
      <c r="D29" s="108">
        <f>'I15'!H20</f>
        <v>0</v>
      </c>
    </row>
    <row r="30" spans="2:4" ht="105">
      <c r="B30" s="101" t="s">
        <v>64</v>
      </c>
      <c r="C30" s="87" t="s">
        <v>226</v>
      </c>
      <c r="D30" s="108">
        <f>'I16'!D20</f>
        <v>50</v>
      </c>
    </row>
    <row r="31" spans="2:4" ht="45">
      <c r="B31" s="101" t="s">
        <v>66</v>
      </c>
      <c r="C31" s="73" t="s">
        <v>229</v>
      </c>
      <c r="D31" s="107">
        <f>'I17'!D20</f>
        <v>80</v>
      </c>
    </row>
    <row r="32" spans="2:4" ht="45" customHeight="1">
      <c r="B32" s="97" t="s">
        <v>68</v>
      </c>
      <c r="C32" s="15" t="s">
        <v>231</v>
      </c>
      <c r="D32" s="106">
        <f>'I18'!D27</f>
        <v>125</v>
      </c>
    </row>
    <row r="33" spans="2:4" ht="75" customHeight="1">
      <c r="B33" s="98" t="s">
        <v>42</v>
      </c>
      <c r="C33" s="91" t="s">
        <v>233</v>
      </c>
      <c r="D33" s="107">
        <f>'I19'!E20</f>
        <v>35</v>
      </c>
    </row>
    <row r="34" spans="2:4" ht="30">
      <c r="B34" s="102" t="s">
        <v>44</v>
      </c>
      <c r="C34" s="90" t="s">
        <v>234</v>
      </c>
      <c r="D34" s="107">
        <f>'I20'!E31</f>
        <v>80</v>
      </c>
    </row>
    <row r="35" spans="2:4">
      <c r="B35" s="98" t="s">
        <v>45</v>
      </c>
      <c r="C35" s="82" t="s">
        <v>236</v>
      </c>
      <c r="D35" s="107">
        <f>'I21'!D20</f>
        <v>60</v>
      </c>
    </row>
    <row r="36" spans="2:4" ht="90">
      <c r="B36" s="98" t="s">
        <v>47</v>
      </c>
      <c r="C36" s="81" t="s">
        <v>271</v>
      </c>
      <c r="D36" s="107">
        <f>'I22'!D20</f>
        <v>0</v>
      </c>
    </row>
    <row r="37" spans="2:4" ht="45">
      <c r="B37" s="98" t="s">
        <v>48</v>
      </c>
      <c r="C37" s="80" t="s">
        <v>237</v>
      </c>
      <c r="D37" s="107">
        <f>'I23'!D41</f>
        <v>40</v>
      </c>
    </row>
    <row r="38" spans="2:4">
      <c r="B38" s="98" t="s">
        <v>239</v>
      </c>
      <c r="C38" s="80" t="s">
        <v>49</v>
      </c>
      <c r="D38" s="107">
        <f>'I24'!F20</f>
        <v>0</v>
      </c>
    </row>
    <row r="39" spans="2:4">
      <c r="B39" s="197"/>
      <c r="C39" s="197"/>
      <c r="D39" s="197"/>
    </row>
    <row r="40" spans="2:4">
      <c r="B40" s="299" t="s">
        <v>2</v>
      </c>
      <c r="C40" s="1" t="s">
        <v>104</v>
      </c>
      <c r="D40" s="197"/>
    </row>
    <row r="41" spans="2:4">
      <c r="B41" s="19" t="s">
        <v>5</v>
      </c>
      <c r="C41" s="13" t="s">
        <v>242</v>
      </c>
      <c r="D41" s="109">
        <f>SUM(D11:D20)+SUM(D33:D38)</f>
        <v>230</v>
      </c>
    </row>
    <row r="42" spans="2:4">
      <c r="B42" s="19" t="s">
        <v>6</v>
      </c>
      <c r="C42" s="13" t="s">
        <v>243</v>
      </c>
      <c r="D42" s="109">
        <f>SUM(D24:D33)</f>
        <v>290</v>
      </c>
    </row>
    <row r="43" spans="2:4" ht="15.75" thickBot="1">
      <c r="B43" s="103" t="s">
        <v>7</v>
      </c>
      <c r="C43" s="14" t="s">
        <v>9</v>
      </c>
      <c r="D43" s="110">
        <f>SUM(D21:D23)</f>
        <v>88</v>
      </c>
    </row>
    <row r="44" spans="2:4" ht="16.5" thickTop="1" thickBot="1">
      <c r="B44" s="104" t="s">
        <v>8</v>
      </c>
      <c r="C44" s="105" t="s">
        <v>244</v>
      </c>
      <c r="D44" s="111">
        <f>D41+D42+D43</f>
        <v>608</v>
      </c>
    </row>
    <row r="45" spans="2:4" ht="15.75" thickTop="1">
      <c r="B45" s="197"/>
      <c r="C45" s="197"/>
      <c r="D45" s="197"/>
    </row>
    <row r="46" spans="2:4">
      <c r="B46" s="300" t="s">
        <v>148</v>
      </c>
      <c r="C46" s="197" t="s">
        <v>149</v>
      </c>
      <c r="D46" s="197"/>
    </row>
    <row r="47" spans="2:4">
      <c r="B47" s="335" t="str">
        <f>'Date initiale'!C9</f>
        <v>19.05.2023</v>
      </c>
      <c r="C47" s="197"/>
      <c r="D47" s="19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E20" sqref="E20"/>
    </sheetView>
  </sheetViews>
  <sheetFormatPr defaultRowHeight="15"/>
  <cols>
    <col min="1" max="1" width="5.140625" customWidth="1"/>
    <col min="2" max="2" width="104.28515625" customWidth="1"/>
    <col min="3" max="3" width="10.5703125" customWidth="1"/>
    <col min="4" max="4" width="9.7109375" customWidth="1"/>
  </cols>
  <sheetData>
    <row r="1" spans="1:10">
      <c r="A1" s="285" t="str">
        <f>'Date initiale'!C3</f>
        <v>Universitatea de Arhitectură și Urbanism "Ion Mincu" București</v>
      </c>
      <c r="B1" s="285"/>
    </row>
    <row r="2" spans="1:10">
      <c r="A2" s="285" t="str">
        <f>'Date initiale'!B4&amp;" "&amp;'Date initiale'!C4</f>
        <v>Facultatea ARHITECTURA</v>
      </c>
      <c r="B2" s="285"/>
    </row>
    <row r="3" spans="1:10">
      <c r="A3" s="285" t="str">
        <f>'Date initiale'!B5&amp;" "&amp;'Date initiale'!C5</f>
        <v>Departamentul SINTEZA PROIECTARII DE ARHITECTURA</v>
      </c>
      <c r="B3" s="285"/>
    </row>
    <row r="4" spans="1:10">
      <c r="A4" s="127" t="str">
        <f>'Date initiale'!C6&amp;", "&amp;'Date initiale'!C7</f>
        <v>BARONCEA ION JUSTIN, 25</v>
      </c>
      <c r="B4" s="127"/>
    </row>
    <row r="5" spans="1:10" s="197" customFormat="1">
      <c r="A5" s="127"/>
      <c r="B5" s="127"/>
    </row>
    <row r="6" spans="1:10" ht="15.75">
      <c r="A6" s="435" t="s">
        <v>110</v>
      </c>
      <c r="B6" s="435"/>
      <c r="C6" s="435"/>
      <c r="D6" s="435"/>
    </row>
    <row r="7" spans="1:10" ht="24" customHeight="1">
      <c r="A7" s="439" t="str">
        <f>'Descriere indicatori'!B28&amp;". "&amp;'Descriere indicatori'!C28</f>
        <v xml:space="preserve">I21. Organizator / curator expoziţii la nivel internaţional/naţional </v>
      </c>
      <c r="B7" s="439"/>
      <c r="C7" s="439"/>
      <c r="D7" s="439"/>
    </row>
    <row r="8" spans="1:10" ht="15.75" thickBot="1"/>
    <row r="9" spans="1:10" ht="30.75" thickBot="1">
      <c r="A9" s="165" t="s">
        <v>55</v>
      </c>
      <c r="B9" s="311" t="s">
        <v>152</v>
      </c>
      <c r="C9" s="166" t="s">
        <v>87</v>
      </c>
      <c r="D9" s="312" t="s">
        <v>147</v>
      </c>
      <c r="F9" s="289" t="s">
        <v>108</v>
      </c>
      <c r="J9" s="14"/>
    </row>
    <row r="10" spans="1:10">
      <c r="A10" s="316">
        <v>1</v>
      </c>
      <c r="B10" s="449" t="s">
        <v>380</v>
      </c>
      <c r="C10" s="455">
        <v>2006</v>
      </c>
      <c r="D10" s="457">
        <v>10</v>
      </c>
      <c r="F10" s="290" t="s">
        <v>170</v>
      </c>
      <c r="G10" s="407" t="s">
        <v>263</v>
      </c>
      <c r="J10" s="291"/>
    </row>
    <row r="11" spans="1:10">
      <c r="A11" s="317">
        <f>A10+1</f>
        <v>2</v>
      </c>
      <c r="B11" s="313" t="s">
        <v>381</v>
      </c>
      <c r="C11" s="42">
        <v>2006</v>
      </c>
      <c r="D11" s="318">
        <v>5</v>
      </c>
      <c r="J11" s="58"/>
    </row>
    <row r="12" spans="1:10">
      <c r="A12" s="317">
        <f t="shared" ref="A12:A19" si="0">A11+1</f>
        <v>3</v>
      </c>
      <c r="B12" s="313" t="s">
        <v>382</v>
      </c>
      <c r="C12" s="42">
        <v>2007</v>
      </c>
      <c r="D12" s="372">
        <v>10</v>
      </c>
    </row>
    <row r="13" spans="1:10">
      <c r="A13" s="317">
        <f t="shared" si="0"/>
        <v>4</v>
      </c>
      <c r="B13" s="313" t="s">
        <v>383</v>
      </c>
      <c r="C13" s="42">
        <v>2016</v>
      </c>
      <c r="D13" s="318">
        <v>5</v>
      </c>
    </row>
    <row r="14" spans="1:10">
      <c r="A14" s="317">
        <f t="shared" si="0"/>
        <v>5</v>
      </c>
      <c r="B14" s="319" t="s">
        <v>384</v>
      </c>
      <c r="C14" s="42">
        <v>2017</v>
      </c>
      <c r="D14" s="320">
        <v>5</v>
      </c>
    </row>
    <row r="15" spans="1:10">
      <c r="A15" s="317">
        <f t="shared" si="0"/>
        <v>6</v>
      </c>
      <c r="B15" s="319" t="s">
        <v>385</v>
      </c>
      <c r="C15" s="42">
        <v>2017</v>
      </c>
      <c r="D15" s="320">
        <v>5</v>
      </c>
    </row>
    <row r="16" spans="1:10">
      <c r="A16" s="317">
        <f t="shared" si="0"/>
        <v>7</v>
      </c>
      <c r="B16" s="319" t="s">
        <v>386</v>
      </c>
      <c r="C16" s="42">
        <v>2019</v>
      </c>
      <c r="D16" s="320">
        <v>5</v>
      </c>
    </row>
    <row r="17" spans="1:4">
      <c r="A17" s="317">
        <f t="shared" si="0"/>
        <v>8</v>
      </c>
      <c r="B17" s="319" t="s">
        <v>387</v>
      </c>
      <c r="C17" s="42">
        <v>2020</v>
      </c>
      <c r="D17" s="350">
        <v>5</v>
      </c>
    </row>
    <row r="18" spans="1:4">
      <c r="A18" s="317">
        <f t="shared" si="0"/>
        <v>9</v>
      </c>
      <c r="B18" s="321" t="s">
        <v>388</v>
      </c>
      <c r="C18" s="192">
        <v>2020</v>
      </c>
      <c r="D18" s="322">
        <v>5</v>
      </c>
    </row>
    <row r="19" spans="1:4" ht="15.75" thickBot="1">
      <c r="A19" s="323">
        <f t="shared" si="0"/>
        <v>10</v>
      </c>
      <c r="B19" s="324" t="s">
        <v>389</v>
      </c>
      <c r="C19" s="325">
        <v>2021</v>
      </c>
      <c r="D19" s="326">
        <v>5</v>
      </c>
    </row>
    <row r="20" spans="1:4" ht="15.75" thickBot="1">
      <c r="A20" s="382"/>
      <c r="B20" s="314"/>
      <c r="C20" s="169" t="str">
        <f>"Total "&amp;LEFT(A7,3)</f>
        <v>Total I21</v>
      </c>
      <c r="D20" s="131">
        <f>SUM(D10:D19)</f>
        <v>60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D20" sqref="D20"/>
    </sheetView>
  </sheetViews>
  <sheetFormatPr defaultRowHeight="15"/>
  <cols>
    <col min="1" max="1" width="5.140625" customWidth="1"/>
    <col min="2" max="2" width="98.28515625" customWidth="1"/>
    <col min="3" max="3" width="15.7109375" customWidth="1"/>
    <col min="4" max="4" width="9.7109375" customWidth="1"/>
  </cols>
  <sheetData>
    <row r="1" spans="1:7" ht="15.75">
      <c r="A1" s="283" t="str">
        <f>'Date initiale'!C3</f>
        <v>Universitatea de Arhitectură și Urbanism "Ion Mincu" București</v>
      </c>
      <c r="B1" s="283"/>
      <c r="C1" s="283"/>
      <c r="D1" s="17"/>
    </row>
    <row r="2" spans="1:7" ht="15.75">
      <c r="A2" s="283" t="str">
        <f>'Date initiale'!B4&amp;" "&amp;'Date initiale'!C4</f>
        <v>Facultatea ARHITECTURA</v>
      </c>
      <c r="B2" s="283"/>
      <c r="C2" s="283"/>
      <c r="D2" s="17"/>
    </row>
    <row r="3" spans="1:7" ht="15.75">
      <c r="A3" s="283" t="str">
        <f>'Date initiale'!B5&amp;" "&amp;'Date initiale'!C5</f>
        <v>Departamentul SINTEZA PROIECTARII DE ARHITECTURA</v>
      </c>
      <c r="B3" s="283"/>
      <c r="C3" s="283"/>
      <c r="D3" s="17"/>
    </row>
    <row r="4" spans="1:7">
      <c r="A4" s="127" t="str">
        <f>'Date initiale'!C6&amp;", "&amp;'Date initiale'!C7</f>
        <v>BARONCEA ION JUSTIN, 25</v>
      </c>
      <c r="B4" s="127"/>
      <c r="C4" s="127"/>
    </row>
    <row r="5" spans="1:7" s="197" customFormat="1">
      <c r="A5" s="127"/>
      <c r="B5" s="127"/>
      <c r="C5" s="127"/>
    </row>
    <row r="6" spans="1:7" ht="15.75">
      <c r="A6" s="437" t="s">
        <v>110</v>
      </c>
      <c r="B6" s="437"/>
      <c r="C6" s="437"/>
      <c r="D6" s="437"/>
    </row>
    <row r="7" spans="1:7" s="197" customFormat="1" ht="66.75" customHeight="1">
      <c r="A7" s="43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39"/>
      <c r="C7" s="439"/>
      <c r="D7" s="439"/>
    </row>
    <row r="8" spans="1:7" ht="16.5" thickBot="1">
      <c r="A8" s="61"/>
      <c r="B8" s="61"/>
      <c r="C8" s="61"/>
      <c r="D8" s="61"/>
    </row>
    <row r="9" spans="1:7" ht="30.75" thickBot="1">
      <c r="A9" s="165" t="s">
        <v>55</v>
      </c>
      <c r="B9" s="328" t="s">
        <v>158</v>
      </c>
      <c r="C9" s="328" t="s">
        <v>81</v>
      </c>
      <c r="D9" s="329" t="s">
        <v>147</v>
      </c>
      <c r="F9" s="289" t="s">
        <v>108</v>
      </c>
    </row>
    <row r="10" spans="1:7" ht="15.75">
      <c r="A10" s="171">
        <v>1</v>
      </c>
      <c r="B10" s="330"/>
      <c r="C10" s="331"/>
      <c r="D10" s="358"/>
      <c r="E10" s="47"/>
      <c r="F10" s="290" t="s">
        <v>174</v>
      </c>
      <c r="G10" s="407" t="s">
        <v>265</v>
      </c>
    </row>
    <row r="11" spans="1:7" ht="15.75">
      <c r="A11" s="173">
        <f>A10+1</f>
        <v>2</v>
      </c>
      <c r="B11" s="314"/>
      <c r="C11" s="42"/>
      <c r="D11" s="350"/>
      <c r="E11" s="47"/>
      <c r="F11" s="290" t="s">
        <v>170</v>
      </c>
    </row>
    <row r="12" spans="1:7" ht="15.75">
      <c r="A12" s="173">
        <f t="shared" ref="A12:A19" si="0">A11+1</f>
        <v>3</v>
      </c>
      <c r="B12" s="319"/>
      <c r="C12" s="327"/>
      <c r="D12" s="376"/>
      <c r="E12" s="47"/>
      <c r="F12" s="290" t="s">
        <v>170</v>
      </c>
    </row>
    <row r="13" spans="1:7" ht="15.75">
      <c r="A13" s="173">
        <f t="shared" si="0"/>
        <v>4</v>
      </c>
      <c r="B13" s="319"/>
      <c r="C13" s="42"/>
      <c r="D13" s="376"/>
      <c r="E13" s="47"/>
      <c r="F13" s="290">
        <v>20</v>
      </c>
    </row>
    <row r="14" spans="1:7" ht="15.75">
      <c r="A14" s="173">
        <f t="shared" si="0"/>
        <v>5</v>
      </c>
      <c r="B14" s="319"/>
      <c r="C14" s="42"/>
      <c r="D14" s="376"/>
      <c r="E14" s="47"/>
    </row>
    <row r="15" spans="1:7" ht="15.75">
      <c r="A15" s="173">
        <f t="shared" si="0"/>
        <v>6</v>
      </c>
      <c r="B15" s="319"/>
      <c r="C15" s="42"/>
      <c r="D15" s="376"/>
      <c r="E15" s="47"/>
    </row>
    <row r="16" spans="1:7" ht="15.75">
      <c r="A16" s="173">
        <f t="shared" si="0"/>
        <v>7</v>
      </c>
      <c r="B16" s="319"/>
      <c r="C16" s="42"/>
      <c r="D16" s="376"/>
      <c r="E16" s="47"/>
    </row>
    <row r="17" spans="1:5" ht="15.75">
      <c r="A17" s="173">
        <f t="shared" si="0"/>
        <v>8</v>
      </c>
      <c r="B17" s="319"/>
      <c r="C17" s="42"/>
      <c r="D17" s="376"/>
      <c r="E17" s="47"/>
    </row>
    <row r="18" spans="1:5" ht="15.75">
      <c r="A18" s="173">
        <f t="shared" si="0"/>
        <v>9</v>
      </c>
      <c r="B18" s="319"/>
      <c r="C18" s="42"/>
      <c r="D18" s="376"/>
      <c r="E18" s="47"/>
    </row>
    <row r="19" spans="1:5" ht="16.5" thickBot="1">
      <c r="A19" s="332">
        <f t="shared" si="0"/>
        <v>10</v>
      </c>
      <c r="B19" s="333"/>
      <c r="C19" s="162"/>
      <c r="D19" s="377"/>
      <c r="E19" s="47"/>
    </row>
    <row r="20" spans="1:5" ht="16.5" thickBot="1">
      <c r="A20" s="382"/>
      <c r="B20" s="314"/>
      <c r="C20" s="130" t="str">
        <f>"Total "&amp;LEFT(A7,3)</f>
        <v>Total I22</v>
      </c>
      <c r="D20" s="131">
        <f>SUM(D10:D19)</f>
        <v>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41"/>
  <sheetViews>
    <sheetView workbookViewId="0">
      <selection activeCell="G40" sqref="G40"/>
    </sheetView>
  </sheetViews>
  <sheetFormatPr defaultRowHeight="15"/>
  <cols>
    <col min="1" max="1" width="5.140625" customWidth="1"/>
    <col min="2" max="2" width="98.28515625" customWidth="1"/>
    <col min="3" max="3" width="15.7109375" customWidth="1"/>
    <col min="4" max="4" width="9.7109375" customWidth="1"/>
  </cols>
  <sheetData>
    <row r="1" spans="1:7" ht="15.75">
      <c r="A1" s="283" t="str">
        <f>'Date initiale'!C3</f>
        <v>Universitatea de Arhitectură și Urbanism "Ion Mincu" București</v>
      </c>
      <c r="B1" s="283"/>
      <c r="C1" s="283"/>
      <c r="D1" s="43"/>
    </row>
    <row r="2" spans="1:7" ht="15.75">
      <c r="A2" s="283" t="str">
        <f>'Date initiale'!B4&amp;" "&amp;'Date initiale'!C4</f>
        <v>Facultatea ARHITECTURA</v>
      </c>
      <c r="B2" s="283"/>
      <c r="C2" s="283"/>
      <c r="D2" s="17"/>
    </row>
    <row r="3" spans="1:7" ht="15.75">
      <c r="A3" s="283" t="str">
        <f>'Date initiale'!B5&amp;" "&amp;'Date initiale'!C5</f>
        <v>Departamentul SINTEZA PROIECTARII DE ARHITECTURA</v>
      </c>
      <c r="B3" s="283"/>
      <c r="C3" s="283"/>
      <c r="D3" s="17"/>
    </row>
    <row r="4" spans="1:7">
      <c r="A4" s="127" t="str">
        <f>'Date initiale'!C6&amp;", "&amp;'Date initiale'!C7</f>
        <v>BARONCEA ION JUSTIN, 25</v>
      </c>
      <c r="B4" s="127"/>
      <c r="C4" s="127"/>
    </row>
    <row r="5" spans="1:7" s="197" customFormat="1">
      <c r="A5" s="127"/>
      <c r="B5" s="127"/>
      <c r="C5" s="127"/>
    </row>
    <row r="6" spans="1:7" ht="15.75">
      <c r="A6" s="435" t="s">
        <v>110</v>
      </c>
      <c r="B6" s="435"/>
      <c r="C6" s="435"/>
      <c r="D6" s="435"/>
    </row>
    <row r="7" spans="1:7" ht="39.75" customHeight="1">
      <c r="A7" s="43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39"/>
      <c r="C7" s="439"/>
      <c r="D7" s="439"/>
    </row>
    <row r="8" spans="1:7" ht="15.75" customHeight="1" thickBot="1">
      <c r="A8" s="61"/>
      <c r="B8" s="61"/>
      <c r="C8" s="61"/>
      <c r="D8" s="61"/>
    </row>
    <row r="9" spans="1:7" ht="30.75" thickBot="1">
      <c r="A9" s="165" t="s">
        <v>55</v>
      </c>
      <c r="B9" s="166" t="s">
        <v>159</v>
      </c>
      <c r="C9" s="166" t="s">
        <v>81</v>
      </c>
      <c r="D9" s="312" t="s">
        <v>147</v>
      </c>
      <c r="F9" s="289" t="s">
        <v>108</v>
      </c>
    </row>
    <row r="10" spans="1:7" s="197" customFormat="1" ht="30">
      <c r="A10" s="171">
        <v>1</v>
      </c>
      <c r="B10" s="330" t="s">
        <v>390</v>
      </c>
      <c r="C10" s="172" t="s">
        <v>391</v>
      </c>
      <c r="D10" s="378">
        <v>3</v>
      </c>
      <c r="F10" s="290" t="s">
        <v>170</v>
      </c>
      <c r="G10" s="407" t="s">
        <v>262</v>
      </c>
    </row>
    <row r="11" spans="1:7" s="197" customFormat="1" ht="30">
      <c r="A11" s="173">
        <f>A10+1</f>
        <v>2</v>
      </c>
      <c r="B11" s="319" t="s">
        <v>392</v>
      </c>
      <c r="C11" s="42" t="s">
        <v>393</v>
      </c>
      <c r="D11" s="379">
        <v>1</v>
      </c>
      <c r="F11" s="290" t="s">
        <v>172</v>
      </c>
    </row>
    <row r="12" spans="1:7">
      <c r="A12" s="173">
        <f t="shared" ref="A12:A18" si="0">A11+1</f>
        <v>3</v>
      </c>
      <c r="B12" s="319" t="s">
        <v>394</v>
      </c>
      <c r="C12" s="42" t="s">
        <v>395</v>
      </c>
      <c r="D12" s="379">
        <v>1</v>
      </c>
      <c r="F12" s="290" t="s">
        <v>173</v>
      </c>
    </row>
    <row r="13" spans="1:7" s="197" customFormat="1" ht="30">
      <c r="A13" s="173">
        <f t="shared" si="0"/>
        <v>4</v>
      </c>
      <c r="B13" s="319" t="s">
        <v>396</v>
      </c>
      <c r="C13" s="42" t="s">
        <v>397</v>
      </c>
      <c r="D13" s="379">
        <v>1</v>
      </c>
    </row>
    <row r="14" spans="1:7" s="197" customFormat="1" ht="30">
      <c r="A14" s="173">
        <f t="shared" si="0"/>
        <v>5</v>
      </c>
      <c r="B14" s="319" t="s">
        <v>398</v>
      </c>
      <c r="C14" s="42" t="s">
        <v>399</v>
      </c>
      <c r="D14" s="379">
        <v>1</v>
      </c>
    </row>
    <row r="15" spans="1:7" s="197" customFormat="1" ht="30">
      <c r="A15" s="173">
        <f t="shared" si="0"/>
        <v>6</v>
      </c>
      <c r="B15" s="319" t="s">
        <v>400</v>
      </c>
      <c r="C15" s="42" t="s">
        <v>401</v>
      </c>
      <c r="D15" s="379">
        <v>1</v>
      </c>
    </row>
    <row r="16" spans="1:7" s="197" customFormat="1" ht="30">
      <c r="A16" s="173">
        <f t="shared" si="0"/>
        <v>7</v>
      </c>
      <c r="B16" s="319" t="s">
        <v>402</v>
      </c>
      <c r="C16" s="42" t="s">
        <v>403</v>
      </c>
      <c r="D16" s="379">
        <v>1</v>
      </c>
    </row>
    <row r="17" spans="1:4" s="197" customFormat="1" ht="30">
      <c r="A17" s="173">
        <f t="shared" si="0"/>
        <v>8</v>
      </c>
      <c r="B17" s="319" t="s">
        <v>404</v>
      </c>
      <c r="C17" s="42" t="s">
        <v>405</v>
      </c>
      <c r="D17" s="379">
        <v>1</v>
      </c>
    </row>
    <row r="18" spans="1:4" s="197" customFormat="1" ht="30">
      <c r="A18" s="173">
        <f t="shared" si="0"/>
        <v>9</v>
      </c>
      <c r="B18" s="319" t="s">
        <v>406</v>
      </c>
      <c r="C18" s="42" t="s">
        <v>407</v>
      </c>
      <c r="D18" s="379">
        <v>1</v>
      </c>
    </row>
    <row r="19" spans="1:4" s="197" customFormat="1" ht="30">
      <c r="A19" s="446">
        <v>10</v>
      </c>
      <c r="B19" s="447" t="s">
        <v>408</v>
      </c>
      <c r="C19" s="448" t="s">
        <v>409</v>
      </c>
      <c r="D19" s="458">
        <v>1</v>
      </c>
    </row>
    <row r="20" spans="1:4" s="197" customFormat="1" ht="30">
      <c r="A20" s="446">
        <v>11</v>
      </c>
      <c r="B20" s="447" t="s">
        <v>410</v>
      </c>
      <c r="C20" s="448" t="s">
        <v>411</v>
      </c>
      <c r="D20" s="458">
        <v>1</v>
      </c>
    </row>
    <row r="21" spans="1:4" s="197" customFormat="1" ht="30">
      <c r="A21" s="446">
        <v>12</v>
      </c>
      <c r="B21" s="447" t="s">
        <v>412</v>
      </c>
      <c r="C21" s="448" t="s">
        <v>413</v>
      </c>
      <c r="D21" s="458">
        <v>3</v>
      </c>
    </row>
    <row r="22" spans="1:4" s="197" customFormat="1" ht="30">
      <c r="A22" s="446">
        <v>13</v>
      </c>
      <c r="B22" s="447" t="s">
        <v>414</v>
      </c>
      <c r="C22" s="448" t="s">
        <v>413</v>
      </c>
      <c r="D22" s="458">
        <v>3</v>
      </c>
    </row>
    <row r="23" spans="1:4" s="197" customFormat="1">
      <c r="A23" s="446">
        <v>14</v>
      </c>
      <c r="B23" s="447" t="s">
        <v>415</v>
      </c>
      <c r="C23" s="448" t="s">
        <v>416</v>
      </c>
      <c r="D23" s="458">
        <v>1</v>
      </c>
    </row>
    <row r="24" spans="1:4" s="197" customFormat="1">
      <c r="A24" s="446">
        <v>15</v>
      </c>
      <c r="B24" s="447" t="s">
        <v>417</v>
      </c>
      <c r="C24" s="448" t="s">
        <v>418</v>
      </c>
      <c r="D24" s="458">
        <v>1</v>
      </c>
    </row>
    <row r="25" spans="1:4" s="197" customFormat="1">
      <c r="A25" s="446">
        <v>16</v>
      </c>
      <c r="B25" s="447" t="s">
        <v>419</v>
      </c>
      <c r="C25" s="448" t="s">
        <v>420</v>
      </c>
      <c r="D25" s="458">
        <v>1</v>
      </c>
    </row>
    <row r="26" spans="1:4" s="197" customFormat="1">
      <c r="A26" s="446">
        <v>17</v>
      </c>
      <c r="B26" s="447" t="s">
        <v>421</v>
      </c>
      <c r="C26" s="448" t="s">
        <v>422</v>
      </c>
      <c r="D26" s="458">
        <v>1</v>
      </c>
    </row>
    <row r="27" spans="1:4" s="197" customFormat="1" ht="30">
      <c r="A27" s="446">
        <v>18</v>
      </c>
      <c r="B27" s="447" t="s">
        <v>423</v>
      </c>
      <c r="C27" s="448" t="s">
        <v>424</v>
      </c>
      <c r="D27" s="458">
        <v>1</v>
      </c>
    </row>
    <row r="28" spans="1:4" s="197" customFormat="1">
      <c r="A28" s="446">
        <v>19</v>
      </c>
      <c r="B28" s="447" t="s">
        <v>425</v>
      </c>
      <c r="C28" s="448" t="s">
        <v>426</v>
      </c>
      <c r="D28" s="458">
        <v>1</v>
      </c>
    </row>
    <row r="29" spans="1:4" s="197" customFormat="1" ht="45">
      <c r="A29" s="446">
        <v>20</v>
      </c>
      <c r="B29" s="447" t="s">
        <v>427</v>
      </c>
      <c r="C29" s="448" t="s">
        <v>428</v>
      </c>
      <c r="D29" s="458">
        <v>1</v>
      </c>
    </row>
    <row r="30" spans="1:4" s="197" customFormat="1" ht="30">
      <c r="A30" s="446">
        <v>21</v>
      </c>
      <c r="B30" s="447" t="s">
        <v>429</v>
      </c>
      <c r="C30" s="448" t="s">
        <v>430</v>
      </c>
      <c r="D30" s="458">
        <v>1</v>
      </c>
    </row>
    <row r="31" spans="1:4" s="197" customFormat="1" ht="30">
      <c r="A31" s="446">
        <v>22</v>
      </c>
      <c r="B31" s="447" t="s">
        <v>431</v>
      </c>
      <c r="C31" s="448" t="s">
        <v>432</v>
      </c>
      <c r="D31" s="458">
        <v>1</v>
      </c>
    </row>
    <row r="32" spans="1:4" s="197" customFormat="1">
      <c r="A32" s="446">
        <v>23</v>
      </c>
      <c r="B32" s="447" t="s">
        <v>433</v>
      </c>
      <c r="C32" s="448" t="s">
        <v>434</v>
      </c>
      <c r="D32" s="458">
        <v>1</v>
      </c>
    </row>
    <row r="33" spans="1:4" s="197" customFormat="1">
      <c r="A33" s="446">
        <v>24</v>
      </c>
      <c r="B33" s="447" t="s">
        <v>435</v>
      </c>
      <c r="C33" s="448" t="s">
        <v>434</v>
      </c>
      <c r="D33" s="458">
        <v>1</v>
      </c>
    </row>
    <row r="34" spans="1:4" s="197" customFormat="1" ht="30">
      <c r="A34" s="446">
        <v>25</v>
      </c>
      <c r="B34" s="447" t="s">
        <v>436</v>
      </c>
      <c r="C34" s="448" t="s">
        <v>437</v>
      </c>
      <c r="D34" s="458">
        <v>3</v>
      </c>
    </row>
    <row r="35" spans="1:4" s="197" customFormat="1" ht="30">
      <c r="A35" s="446">
        <v>26</v>
      </c>
      <c r="B35" s="447" t="s">
        <v>438</v>
      </c>
      <c r="C35" s="448" t="s">
        <v>439</v>
      </c>
      <c r="D35" s="458">
        <v>1</v>
      </c>
    </row>
    <row r="36" spans="1:4" s="197" customFormat="1" ht="30">
      <c r="A36" s="446">
        <v>27</v>
      </c>
      <c r="B36" s="447" t="s">
        <v>440</v>
      </c>
      <c r="C36" s="448" t="s">
        <v>441</v>
      </c>
      <c r="D36" s="458">
        <v>1</v>
      </c>
    </row>
    <row r="37" spans="1:4" s="197" customFormat="1">
      <c r="A37" s="446">
        <v>28</v>
      </c>
      <c r="B37" s="447" t="s">
        <v>442</v>
      </c>
      <c r="C37" s="448" t="s">
        <v>443</v>
      </c>
      <c r="D37" s="458">
        <v>1</v>
      </c>
    </row>
    <row r="38" spans="1:4" s="197" customFormat="1">
      <c r="A38" s="446">
        <v>29</v>
      </c>
      <c r="B38" s="447" t="s">
        <v>444</v>
      </c>
      <c r="C38" s="448" t="s">
        <v>445</v>
      </c>
      <c r="D38" s="458">
        <v>3</v>
      </c>
    </row>
    <row r="39" spans="1:4" s="197" customFormat="1">
      <c r="A39" s="446">
        <v>30</v>
      </c>
      <c r="B39" s="447" t="s">
        <v>446</v>
      </c>
      <c r="C39" s="448" t="s">
        <v>447</v>
      </c>
      <c r="D39" s="458">
        <v>1</v>
      </c>
    </row>
    <row r="40" spans="1:4" ht="15.75" thickBot="1">
      <c r="A40" s="332"/>
      <c r="B40" s="333"/>
      <c r="C40" s="162"/>
      <c r="D40" s="380"/>
    </row>
    <row r="41" spans="1:4" ht="15.75" thickBot="1">
      <c r="A41" s="381"/>
      <c r="B41" s="127"/>
      <c r="C41" s="130" t="str">
        <f>"Total "&amp;LEFT(A7,3)</f>
        <v>Total I23</v>
      </c>
      <c r="D41" s="334">
        <f>SUM(D10:D40)</f>
        <v>40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7" customWidth="1"/>
    <col min="4" max="4" width="30" style="197" customWidth="1"/>
    <col min="5" max="5" width="10.5703125" customWidth="1"/>
    <col min="6" max="6" width="9.7109375" customWidth="1"/>
  </cols>
  <sheetData>
    <row r="1" spans="1:9">
      <c r="A1" s="285" t="str">
        <f>'Date initiale'!C3</f>
        <v>Universitatea de Arhitectură și Urbanism "Ion Mincu" București</v>
      </c>
      <c r="B1" s="285"/>
      <c r="C1" s="285"/>
      <c r="D1" s="285"/>
      <c r="E1" s="285"/>
    </row>
    <row r="2" spans="1:9">
      <c r="A2" s="285" t="str">
        <f>'Date initiale'!B4&amp;" "&amp;'Date initiale'!C4</f>
        <v>Facultatea ARHITECTURA</v>
      </c>
      <c r="B2" s="285"/>
      <c r="C2" s="285"/>
      <c r="D2" s="285"/>
      <c r="E2" s="285"/>
    </row>
    <row r="3" spans="1:9">
      <c r="A3" s="285" t="str">
        <f>'Date initiale'!B5&amp;" "&amp;'Date initiale'!C5</f>
        <v>Departamentul SINTEZA PROIECTARII DE ARHITECTURA</v>
      </c>
      <c r="B3" s="285"/>
      <c r="C3" s="285"/>
      <c r="D3" s="285"/>
      <c r="E3" s="285"/>
    </row>
    <row r="4" spans="1:9">
      <c r="A4" s="127" t="str">
        <f>'Date initiale'!C6&amp;", "&amp;'Date initiale'!C7</f>
        <v>BARONCEA ION JUSTIN, 25</v>
      </c>
      <c r="B4" s="127"/>
      <c r="C4" s="127"/>
      <c r="D4" s="127"/>
      <c r="E4" s="127"/>
    </row>
    <row r="5" spans="1:9" s="197" customFormat="1">
      <c r="A5" s="127"/>
      <c r="B5" s="127"/>
      <c r="C5" s="127"/>
      <c r="D5" s="127"/>
      <c r="E5" s="127"/>
    </row>
    <row r="6" spans="1:9" ht="15.75">
      <c r="A6" s="302" t="s">
        <v>110</v>
      </c>
    </row>
    <row r="7" spans="1:9" ht="15.75">
      <c r="A7" s="439" t="str">
        <f>'Descriere indicatori'!B31&amp;". "&amp;'Descriere indicatori'!C31</f>
        <v xml:space="preserve">I24. Îndrumare de doctorat sau în co-tutelă la nivel internaţional/naţional </v>
      </c>
      <c r="B7" s="439"/>
      <c r="C7" s="439"/>
      <c r="D7" s="439"/>
      <c r="E7" s="439"/>
      <c r="F7" s="439"/>
    </row>
    <row r="8" spans="1:9" ht="15.75" thickBot="1"/>
    <row r="9" spans="1:9" ht="30.75" thickBot="1">
      <c r="A9" s="165" t="s">
        <v>55</v>
      </c>
      <c r="B9" s="166" t="s">
        <v>153</v>
      </c>
      <c r="C9" s="166" t="s">
        <v>155</v>
      </c>
      <c r="D9" s="166" t="s">
        <v>154</v>
      </c>
      <c r="E9" s="166" t="s">
        <v>81</v>
      </c>
      <c r="F9" s="312" t="s">
        <v>147</v>
      </c>
      <c r="H9" s="289" t="s">
        <v>108</v>
      </c>
    </row>
    <row r="10" spans="1:9">
      <c r="A10" s="171">
        <v>1</v>
      </c>
      <c r="B10" s="330"/>
      <c r="C10" s="330"/>
      <c r="D10" s="330"/>
      <c r="E10" s="172"/>
      <c r="F10" s="378"/>
      <c r="H10" s="290" t="s">
        <v>266</v>
      </c>
      <c r="I10" s="407" t="s">
        <v>267</v>
      </c>
    </row>
    <row r="11" spans="1:9">
      <c r="A11" s="173">
        <f>A10+1</f>
        <v>2</v>
      </c>
      <c r="B11" s="319"/>
      <c r="C11" s="319"/>
      <c r="D11" s="319"/>
      <c r="E11" s="42"/>
      <c r="F11" s="379"/>
      <c r="H11" s="197"/>
      <c r="I11" s="407" t="s">
        <v>268</v>
      </c>
    </row>
    <row r="12" spans="1:9">
      <c r="A12" s="173">
        <f t="shared" ref="A12:A19" si="0">A11+1</f>
        <v>3</v>
      </c>
      <c r="B12" s="319"/>
      <c r="C12" s="319"/>
      <c r="D12" s="319"/>
      <c r="E12" s="42"/>
      <c r="F12" s="379"/>
    </row>
    <row r="13" spans="1:9">
      <c r="A13" s="173">
        <f t="shared" si="0"/>
        <v>4</v>
      </c>
      <c r="B13" s="319"/>
      <c r="C13" s="319"/>
      <c r="D13" s="319"/>
      <c r="E13" s="42"/>
      <c r="F13" s="379"/>
    </row>
    <row r="14" spans="1:9">
      <c r="A14" s="173">
        <f t="shared" si="0"/>
        <v>5</v>
      </c>
      <c r="B14" s="319"/>
      <c r="C14" s="319"/>
      <c r="D14" s="319"/>
      <c r="E14" s="42"/>
      <c r="F14" s="379"/>
    </row>
    <row r="15" spans="1:9">
      <c r="A15" s="173">
        <f t="shared" si="0"/>
        <v>6</v>
      </c>
      <c r="B15" s="319"/>
      <c r="C15" s="319"/>
      <c r="D15" s="319"/>
      <c r="E15" s="42"/>
      <c r="F15" s="379"/>
    </row>
    <row r="16" spans="1:9">
      <c r="A16" s="173">
        <f t="shared" si="0"/>
        <v>7</v>
      </c>
      <c r="B16" s="319"/>
      <c r="C16" s="319"/>
      <c r="D16" s="319"/>
      <c r="E16" s="42"/>
      <c r="F16" s="379"/>
    </row>
    <row r="17" spans="1:6">
      <c r="A17" s="173">
        <f t="shared" si="0"/>
        <v>8</v>
      </c>
      <c r="B17" s="319"/>
      <c r="C17" s="319"/>
      <c r="D17" s="319"/>
      <c r="E17" s="42"/>
      <c r="F17" s="379"/>
    </row>
    <row r="18" spans="1:6">
      <c r="A18" s="173">
        <f t="shared" si="0"/>
        <v>9</v>
      </c>
      <c r="B18" s="319"/>
      <c r="C18" s="319"/>
      <c r="D18" s="319"/>
      <c r="E18" s="42"/>
      <c r="F18" s="379"/>
    </row>
    <row r="19" spans="1:6" ht="15.75" thickBot="1">
      <c r="A19" s="332">
        <f t="shared" si="0"/>
        <v>10</v>
      </c>
      <c r="B19" s="333"/>
      <c r="C19" s="333"/>
      <c r="D19" s="333"/>
      <c r="E19" s="162"/>
      <c r="F19" s="380"/>
    </row>
    <row r="20" spans="1:6" ht="15.75" thickBot="1">
      <c r="A20" s="381"/>
      <c r="B20" s="127"/>
      <c r="C20" s="127"/>
      <c r="D20" s="127"/>
      <c r="E20" s="130" t="str">
        <f>"Total "&amp;LEFT(A7,3)</f>
        <v>Total I24</v>
      </c>
      <c r="F20" s="33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3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zoomScale="115" zoomScaleNormal="115" workbookViewId="0">
      <selection activeCell="C6" sqref="C6"/>
    </sheetView>
  </sheetViews>
  <sheetFormatPr defaultRowHeight="15"/>
  <cols>
    <col min="1" max="1" width="3.85546875" style="197" customWidth="1"/>
    <col min="2" max="2" width="9.140625" customWidth="1"/>
    <col min="3" max="3" width="55" customWidth="1"/>
    <col min="4" max="4" width="9.42578125" style="78" customWidth="1"/>
    <col min="5" max="5" width="14.28515625" customWidth="1"/>
  </cols>
  <sheetData>
    <row r="1" spans="2:5">
      <c r="B1" s="92" t="s">
        <v>187</v>
      </c>
      <c r="D1"/>
    </row>
    <row r="2" spans="2:5">
      <c r="B2" s="92"/>
      <c r="D2"/>
    </row>
    <row r="3" spans="2:5" ht="45">
      <c r="B3" s="77" t="s">
        <v>63</v>
      </c>
      <c r="C3" s="12" t="s">
        <v>17</v>
      </c>
      <c r="D3" s="77" t="s">
        <v>18</v>
      </c>
      <c r="E3" s="12" t="s">
        <v>97</v>
      </c>
    </row>
    <row r="4" spans="2:5" ht="30">
      <c r="B4" s="83" t="s">
        <v>112</v>
      </c>
      <c r="C4" s="11" t="s">
        <v>20</v>
      </c>
      <c r="D4" s="83" t="s">
        <v>196</v>
      </c>
      <c r="E4" s="80" t="s">
        <v>98</v>
      </c>
    </row>
    <row r="5" spans="2:5">
      <c r="B5" s="83" t="s">
        <v>113</v>
      </c>
      <c r="C5" s="11" t="s">
        <v>22</v>
      </c>
      <c r="D5" s="83" t="s">
        <v>197</v>
      </c>
      <c r="E5" s="80" t="s">
        <v>16</v>
      </c>
    </row>
    <row r="6" spans="2:5" ht="30">
      <c r="B6" s="83" t="s">
        <v>114</v>
      </c>
      <c r="C6" s="32" t="s">
        <v>24</v>
      </c>
      <c r="D6" s="83" t="s">
        <v>198</v>
      </c>
      <c r="E6" s="80" t="s">
        <v>25</v>
      </c>
    </row>
    <row r="7" spans="2:5">
      <c r="B7" s="83" t="s">
        <v>115</v>
      </c>
      <c r="C7" s="11" t="s">
        <v>199</v>
      </c>
      <c r="D7" s="83" t="s">
        <v>198</v>
      </c>
      <c r="E7" s="80" t="s">
        <v>27</v>
      </c>
    </row>
    <row r="8" spans="2:5" s="57" customFormat="1" ht="60">
      <c r="B8" s="83" t="s">
        <v>116</v>
      </c>
      <c r="C8" s="80" t="s">
        <v>200</v>
      </c>
      <c r="D8" s="83" t="s">
        <v>198</v>
      </c>
      <c r="E8" s="80" t="s">
        <v>27</v>
      </c>
    </row>
    <row r="9" spans="2:5" ht="30" customHeight="1">
      <c r="B9" s="83" t="s">
        <v>117</v>
      </c>
      <c r="C9" s="15" t="s">
        <v>201</v>
      </c>
      <c r="D9" s="83" t="s">
        <v>202</v>
      </c>
      <c r="E9" s="80" t="s">
        <v>27</v>
      </c>
    </row>
    <row r="10" spans="2:5" ht="30" customHeight="1">
      <c r="B10" s="83" t="s">
        <v>118</v>
      </c>
      <c r="C10" s="15" t="s">
        <v>203</v>
      </c>
      <c r="D10" s="83" t="s">
        <v>202</v>
      </c>
      <c r="E10" s="80" t="s">
        <v>27</v>
      </c>
    </row>
    <row r="11" spans="2:5" ht="30">
      <c r="B11" s="83" t="s">
        <v>119</v>
      </c>
      <c r="C11" s="15" t="s">
        <v>204</v>
      </c>
      <c r="D11" s="83" t="s">
        <v>198</v>
      </c>
      <c r="E11" s="80" t="s">
        <v>32</v>
      </c>
    </row>
    <row r="12" spans="2:5" ht="30">
      <c r="B12" s="83" t="s">
        <v>120</v>
      </c>
      <c r="C12" s="11" t="s">
        <v>205</v>
      </c>
      <c r="D12" s="83" t="s">
        <v>206</v>
      </c>
      <c r="E12" s="80" t="s">
        <v>32</v>
      </c>
    </row>
    <row r="13" spans="2:5" ht="62.25" customHeight="1">
      <c r="B13" s="83" t="s">
        <v>121</v>
      </c>
      <c r="C13" s="79" t="s">
        <v>207</v>
      </c>
      <c r="D13" s="83" t="s">
        <v>208</v>
      </c>
      <c r="E13" s="80" t="s">
        <v>35</v>
      </c>
    </row>
    <row r="14" spans="2:5" ht="60">
      <c r="B14" s="84" t="s">
        <v>122</v>
      </c>
      <c r="C14" s="15" t="s">
        <v>209</v>
      </c>
      <c r="D14" s="83" t="s">
        <v>210</v>
      </c>
      <c r="E14" s="80" t="s">
        <v>37</v>
      </c>
    </row>
    <row r="15" spans="2:5" ht="76.5" customHeight="1">
      <c r="B15" s="85"/>
      <c r="C15" s="15" t="s">
        <v>211</v>
      </c>
      <c r="D15" s="83" t="s">
        <v>212</v>
      </c>
      <c r="E15" s="80" t="s">
        <v>38</v>
      </c>
    </row>
    <row r="16" spans="2:5" ht="30">
      <c r="B16" s="86"/>
      <c r="C16" s="36" t="s">
        <v>213</v>
      </c>
      <c r="D16" s="83" t="s">
        <v>214</v>
      </c>
      <c r="E16" s="80" t="s">
        <v>39</v>
      </c>
    </row>
    <row r="17" spans="2:5" ht="90" customHeight="1">
      <c r="B17" s="83" t="s">
        <v>123</v>
      </c>
      <c r="C17" s="15" t="s">
        <v>215</v>
      </c>
      <c r="D17" s="83" t="s">
        <v>216</v>
      </c>
      <c r="E17" s="80" t="s">
        <v>59</v>
      </c>
    </row>
    <row r="18" spans="2:5" ht="61.5" customHeight="1">
      <c r="B18" s="83" t="s">
        <v>124</v>
      </c>
      <c r="C18" s="15" t="s">
        <v>217</v>
      </c>
      <c r="D18" s="83" t="s">
        <v>218</v>
      </c>
      <c r="E18" s="80" t="s">
        <v>59</v>
      </c>
    </row>
    <row r="19" spans="2:5" ht="75" customHeight="1">
      <c r="B19" s="420" t="s">
        <v>125</v>
      </c>
      <c r="C19" s="11" t="s">
        <v>219</v>
      </c>
      <c r="D19" s="83" t="s">
        <v>220</v>
      </c>
      <c r="E19" s="80" t="s">
        <v>59</v>
      </c>
    </row>
    <row r="20" spans="2:5" ht="45">
      <c r="B20" s="421"/>
      <c r="C20" s="11" t="s">
        <v>221</v>
      </c>
      <c r="D20" s="83" t="s">
        <v>222</v>
      </c>
      <c r="E20" s="80" t="s">
        <v>59</v>
      </c>
    </row>
    <row r="21" spans="2:5" ht="60">
      <c r="B21" s="253"/>
      <c r="C21" s="11" t="s">
        <v>62</v>
      </c>
      <c r="D21" s="83" t="s">
        <v>223</v>
      </c>
      <c r="E21" s="80" t="s">
        <v>59</v>
      </c>
    </row>
    <row r="22" spans="2:5" s="197" customFormat="1" ht="75">
      <c r="B22" s="83" t="s">
        <v>0</v>
      </c>
      <c r="C22" s="11" t="s">
        <v>224</v>
      </c>
      <c r="D22" s="83" t="s">
        <v>225</v>
      </c>
      <c r="E22" s="80" t="s">
        <v>59</v>
      </c>
    </row>
    <row r="23" spans="2:5" ht="135.75" customHeight="1">
      <c r="B23" s="89" t="s">
        <v>126</v>
      </c>
      <c r="C23" s="87" t="s">
        <v>226</v>
      </c>
      <c r="D23" s="88" t="s">
        <v>227</v>
      </c>
      <c r="E23" s="87" t="s">
        <v>228</v>
      </c>
    </row>
    <row r="24" spans="2:5" ht="60">
      <c r="B24" s="86" t="s">
        <v>127</v>
      </c>
      <c r="C24" s="73" t="s">
        <v>229</v>
      </c>
      <c r="D24" s="86" t="s">
        <v>230</v>
      </c>
      <c r="E24" s="82" t="s">
        <v>65</v>
      </c>
    </row>
    <row r="25" spans="2:5" ht="75">
      <c r="B25" s="83" t="s">
        <v>128</v>
      </c>
      <c r="C25" s="15" t="s">
        <v>231</v>
      </c>
      <c r="D25" s="83" t="s">
        <v>232</v>
      </c>
      <c r="E25" s="80" t="s">
        <v>67</v>
      </c>
    </row>
    <row r="26" spans="2:5" ht="106.5" customHeight="1">
      <c r="B26" s="83" t="s">
        <v>129</v>
      </c>
      <c r="C26" s="91" t="s">
        <v>233</v>
      </c>
      <c r="D26" s="83" t="s">
        <v>99</v>
      </c>
      <c r="E26" s="80" t="s">
        <v>41</v>
      </c>
    </row>
    <row r="27" spans="2:5" ht="45">
      <c r="B27" s="83" t="s">
        <v>130</v>
      </c>
      <c r="C27" s="90" t="s">
        <v>234</v>
      </c>
      <c r="D27" s="83" t="s">
        <v>235</v>
      </c>
      <c r="E27" s="80" t="s">
        <v>43</v>
      </c>
    </row>
    <row r="28" spans="2:5" ht="30">
      <c r="B28" s="83" t="s">
        <v>131</v>
      </c>
      <c r="C28" s="82" t="s">
        <v>236</v>
      </c>
      <c r="D28" s="83" t="s">
        <v>232</v>
      </c>
      <c r="E28" s="80" t="s">
        <v>43</v>
      </c>
    </row>
    <row r="29" spans="2:5" ht="107.25" customHeight="1">
      <c r="B29" s="83" t="s">
        <v>132</v>
      </c>
      <c r="C29" s="81" t="s">
        <v>264</v>
      </c>
      <c r="D29" s="83" t="s">
        <v>100</v>
      </c>
      <c r="E29" s="80" t="s">
        <v>46</v>
      </c>
    </row>
    <row r="30" spans="2:5" ht="75">
      <c r="B30" s="83" t="s">
        <v>133</v>
      </c>
      <c r="C30" s="80" t="s">
        <v>237</v>
      </c>
      <c r="D30" s="83" t="s">
        <v>238</v>
      </c>
      <c r="E30" s="80" t="s">
        <v>41</v>
      </c>
    </row>
    <row r="31" spans="2:5" ht="75">
      <c r="B31" s="83" t="s">
        <v>239</v>
      </c>
      <c r="C31" s="80" t="s">
        <v>49</v>
      </c>
      <c r="D31" s="83" t="s">
        <v>240</v>
      </c>
      <c r="E31" s="80" t="s">
        <v>241</v>
      </c>
    </row>
    <row r="33" spans="2:5" s="197" customFormat="1">
      <c r="B33" s="425" t="s">
        <v>193</v>
      </c>
      <c r="C33" s="423"/>
      <c r="D33" s="423"/>
      <c r="E33" s="423"/>
    </row>
    <row r="34" spans="2:5" s="197" customFormat="1">
      <c r="B34" s="423"/>
      <c r="C34" s="423"/>
      <c r="D34" s="423"/>
      <c r="E34" s="423"/>
    </row>
    <row r="35" spans="2:5" s="197" customFormat="1">
      <c r="B35" s="423"/>
      <c r="C35" s="423"/>
      <c r="D35" s="423"/>
      <c r="E35" s="423"/>
    </row>
    <row r="36" spans="2:5" s="197" customFormat="1">
      <c r="B36" s="423"/>
      <c r="C36" s="423"/>
      <c r="D36" s="423"/>
      <c r="E36" s="423"/>
    </row>
    <row r="37" spans="2:5" s="197" customFormat="1">
      <c r="B37" s="423"/>
      <c r="C37" s="423"/>
      <c r="D37" s="423"/>
      <c r="E37" s="423"/>
    </row>
    <row r="38" spans="2:5" s="197" customFormat="1">
      <c r="B38" s="423"/>
      <c r="C38" s="423"/>
      <c r="D38" s="423"/>
      <c r="E38" s="423"/>
    </row>
    <row r="39" spans="2:5" s="197" customFormat="1">
      <c r="B39" s="423"/>
      <c r="C39" s="423"/>
      <c r="D39" s="423"/>
      <c r="E39" s="423"/>
    </row>
    <row r="40" spans="2:5" s="197" customFormat="1" ht="128.25" customHeight="1">
      <c r="B40" s="423"/>
      <c r="C40" s="423"/>
      <c r="D40" s="423"/>
      <c r="E40" s="423"/>
    </row>
    <row r="41" spans="2:5" s="197" customFormat="1">
      <c r="B41" s="424" t="s">
        <v>191</v>
      </c>
      <c r="C41" s="424"/>
      <c r="D41" s="424"/>
      <c r="E41" s="424"/>
    </row>
    <row r="42" spans="2:5" ht="48.75" customHeight="1">
      <c r="B42" s="422" t="s">
        <v>50</v>
      </c>
      <c r="C42" s="422"/>
      <c r="D42" s="422"/>
      <c r="E42" s="422"/>
    </row>
    <row r="43" spans="2:5" ht="64.5" customHeight="1">
      <c r="B43" s="422" t="s">
        <v>188</v>
      </c>
      <c r="C43" s="422"/>
      <c r="D43" s="422"/>
      <c r="E43" s="422"/>
    </row>
    <row r="44" spans="2:5" ht="59.25" customHeight="1">
      <c r="B44" s="422" t="s">
        <v>189</v>
      </c>
      <c r="C44" s="422"/>
      <c r="D44" s="422"/>
      <c r="E44" s="422"/>
    </row>
    <row r="45" spans="2:5" s="197" customFormat="1" ht="46.5" customHeight="1">
      <c r="B45" s="422" t="s">
        <v>190</v>
      </c>
      <c r="C45" s="422"/>
      <c r="D45" s="422"/>
      <c r="E45" s="422"/>
    </row>
    <row r="46" spans="2:5" ht="32.25" customHeight="1">
      <c r="B46" s="423" t="s">
        <v>192</v>
      </c>
      <c r="C46" s="423"/>
      <c r="D46" s="423"/>
      <c r="E46" s="423"/>
    </row>
    <row r="47" spans="2:5">
      <c r="B47" s="428" t="s">
        <v>179</v>
      </c>
      <c r="C47" s="423"/>
      <c r="D47" s="423"/>
      <c r="E47" s="423"/>
    </row>
    <row r="48" spans="2:5">
      <c r="B48" s="423"/>
      <c r="C48" s="423"/>
      <c r="D48" s="423"/>
      <c r="E48" s="423"/>
    </row>
    <row r="49" spans="2:5">
      <c r="B49" s="423"/>
      <c r="C49" s="423"/>
      <c r="D49" s="423"/>
      <c r="E49" s="423"/>
    </row>
    <row r="50" spans="2:5">
      <c r="B50" s="423"/>
      <c r="C50" s="423"/>
      <c r="D50" s="423"/>
      <c r="E50" s="423"/>
    </row>
    <row r="51" spans="2:5">
      <c r="B51" s="423"/>
      <c r="C51" s="423"/>
      <c r="D51" s="423"/>
      <c r="E51" s="423"/>
    </row>
    <row r="52" spans="2:5">
      <c r="B52" s="423"/>
      <c r="C52" s="423"/>
      <c r="D52" s="423"/>
      <c r="E52" s="423"/>
    </row>
    <row r="53" spans="2:5">
      <c r="B53" s="423"/>
      <c r="C53" s="423"/>
      <c r="D53" s="423"/>
      <c r="E53" s="423"/>
    </row>
    <row r="54" spans="2:5" ht="114" customHeight="1">
      <c r="B54" s="423"/>
      <c r="C54" s="423"/>
      <c r="D54" s="423"/>
      <c r="E54" s="423"/>
    </row>
    <row r="56" spans="2:5">
      <c r="B56" s="407" t="s">
        <v>194</v>
      </c>
    </row>
    <row r="57" spans="2:5" ht="63" customHeight="1">
      <c r="B57" s="426" t="s">
        <v>195</v>
      </c>
      <c r="C57" s="427"/>
      <c r="D57" s="427"/>
      <c r="E57" s="427"/>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2" t="s">
        <v>103</v>
      </c>
    </row>
    <row r="3" spans="1:8" ht="64.5" customHeight="1">
      <c r="A3" s="94" t="s">
        <v>2</v>
      </c>
      <c r="B3" s="93" t="s">
        <v>1</v>
      </c>
      <c r="C3" s="95" t="s">
        <v>3</v>
      </c>
      <c r="D3" s="95"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9" t="s">
        <v>8</v>
      </c>
      <c r="B7" s="408" t="s">
        <v>244</v>
      </c>
      <c r="C7" s="409" t="s">
        <v>12</v>
      </c>
      <c r="D7" s="409"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G10" sqref="G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83" t="str">
        <f>'Date initiale'!C3</f>
        <v>Universitatea de Arhitectură și Urbanism "Ion Mincu" București</v>
      </c>
      <c r="B1" s="283"/>
      <c r="C1" s="283"/>
      <c r="D1" s="2"/>
      <c r="E1" s="2"/>
      <c r="F1" s="3"/>
      <c r="G1" s="3"/>
      <c r="H1" s="3"/>
      <c r="I1" s="3"/>
    </row>
    <row r="2" spans="1:31" ht="15.75">
      <c r="A2" s="283" t="str">
        <f>'Date initiale'!B4&amp;" "&amp;'Date initiale'!C4</f>
        <v>Facultatea ARHITECTURA</v>
      </c>
      <c r="B2" s="283"/>
      <c r="C2" s="283"/>
      <c r="D2" s="2"/>
      <c r="E2" s="2"/>
      <c r="F2" s="3"/>
      <c r="G2" s="3"/>
      <c r="H2" s="3"/>
      <c r="I2" s="3"/>
    </row>
    <row r="3" spans="1:31" ht="15.75">
      <c r="A3" s="283" t="str">
        <f>'Date initiale'!B5&amp;" "&amp;'Date initiale'!C5</f>
        <v>Departamentul SINTEZA PROIECTARII DE ARHITECTURA</v>
      </c>
      <c r="B3" s="283"/>
      <c r="C3" s="283"/>
      <c r="D3" s="2"/>
      <c r="E3" s="2"/>
      <c r="F3" s="2"/>
      <c r="G3" s="2"/>
      <c r="H3" s="2"/>
      <c r="I3" s="2"/>
    </row>
    <row r="4" spans="1:31" ht="15.75">
      <c r="A4" s="430" t="str">
        <f>'Date initiale'!C6&amp;", "&amp;'Date initiale'!C7</f>
        <v>BARONCEA ION JUSTIN, 25</v>
      </c>
      <c r="B4" s="430"/>
      <c r="C4" s="430"/>
      <c r="D4" s="2"/>
      <c r="E4" s="2"/>
      <c r="F4" s="3"/>
      <c r="G4" s="3"/>
      <c r="H4" s="3"/>
      <c r="I4" s="3"/>
    </row>
    <row r="5" spans="1:31" s="197" customFormat="1" ht="15.75">
      <c r="A5" s="284"/>
      <c r="B5" s="284"/>
      <c r="C5" s="284"/>
      <c r="D5" s="2"/>
      <c r="E5" s="2"/>
      <c r="F5" s="3"/>
      <c r="G5" s="3"/>
      <c r="H5" s="3"/>
      <c r="I5" s="3"/>
    </row>
    <row r="6" spans="1:31" ht="15.75">
      <c r="A6" s="429" t="s">
        <v>110</v>
      </c>
      <c r="B6" s="429"/>
      <c r="C6" s="429"/>
      <c r="D6" s="429"/>
      <c r="E6" s="429"/>
      <c r="F6" s="429"/>
      <c r="G6" s="429"/>
      <c r="H6" s="429"/>
      <c r="I6" s="429"/>
    </row>
    <row r="7" spans="1:31" ht="15.75">
      <c r="A7" s="429" t="str">
        <f>'Descriere indicatori'!B4&amp;". "&amp;'Descriere indicatori'!C4</f>
        <v xml:space="preserve">I1. Cărţi de autor/capitole publicate la edituri cu prestigiu internaţional* </v>
      </c>
      <c r="B7" s="429"/>
      <c r="C7" s="429"/>
      <c r="D7" s="429"/>
      <c r="E7" s="429"/>
      <c r="F7" s="429"/>
      <c r="G7" s="429"/>
      <c r="H7" s="429"/>
      <c r="I7" s="429"/>
    </row>
    <row r="8" spans="1:31" ht="16.5" thickBot="1">
      <c r="A8" s="39"/>
      <c r="B8" s="39"/>
      <c r="C8" s="39"/>
      <c r="D8" s="39"/>
      <c r="E8" s="39"/>
      <c r="F8" s="39"/>
      <c r="G8" s="39"/>
      <c r="H8" s="39"/>
      <c r="I8" s="39"/>
    </row>
    <row r="9" spans="1:31" s="6" customFormat="1" ht="60.75" thickBot="1">
      <c r="A9" s="203" t="s">
        <v>55</v>
      </c>
      <c r="B9" s="204" t="s">
        <v>83</v>
      </c>
      <c r="C9" s="204" t="s">
        <v>175</v>
      </c>
      <c r="D9" s="204" t="s">
        <v>85</v>
      </c>
      <c r="E9" s="204" t="s">
        <v>86</v>
      </c>
      <c r="F9" s="205" t="s">
        <v>87</v>
      </c>
      <c r="G9" s="204" t="s">
        <v>88</v>
      </c>
      <c r="H9" s="204" t="s">
        <v>89</v>
      </c>
      <c r="I9" s="206" t="s">
        <v>90</v>
      </c>
      <c r="J9" s="4"/>
      <c r="K9" s="289" t="s">
        <v>108</v>
      </c>
      <c r="L9" s="5"/>
      <c r="M9" s="5"/>
      <c r="N9" s="5"/>
      <c r="O9" s="5"/>
      <c r="P9" s="5"/>
      <c r="Q9" s="5"/>
      <c r="R9" s="5"/>
      <c r="S9" s="5"/>
      <c r="T9" s="5"/>
      <c r="U9" s="5"/>
      <c r="V9" s="5"/>
      <c r="W9" s="5"/>
      <c r="X9" s="5"/>
      <c r="Y9" s="5"/>
      <c r="Z9" s="5"/>
      <c r="AA9" s="5"/>
      <c r="AB9" s="5"/>
      <c r="AC9" s="5"/>
      <c r="AD9" s="5"/>
      <c r="AE9" s="5"/>
    </row>
    <row r="10" spans="1:31" s="6" customFormat="1" ht="15.75">
      <c r="A10" s="112">
        <v>1</v>
      </c>
      <c r="B10" s="113"/>
      <c r="C10" s="113"/>
      <c r="D10" s="113"/>
      <c r="E10" s="114"/>
      <c r="F10" s="115"/>
      <c r="G10" s="115"/>
      <c r="H10" s="115"/>
      <c r="I10" s="343"/>
      <c r="J10" s="8"/>
      <c r="K10" s="290" t="s">
        <v>109</v>
      </c>
      <c r="L10" s="410" t="s">
        <v>245</v>
      </c>
      <c r="M10" s="9"/>
      <c r="N10" s="9"/>
      <c r="O10" s="9"/>
      <c r="P10" s="9"/>
      <c r="Q10" s="9"/>
      <c r="R10" s="9"/>
      <c r="S10" s="9"/>
      <c r="T10" s="9"/>
      <c r="U10" s="10"/>
      <c r="V10" s="10"/>
      <c r="W10" s="10"/>
      <c r="X10" s="10"/>
      <c r="Y10" s="10"/>
      <c r="Z10" s="10"/>
      <c r="AA10" s="10"/>
      <c r="AB10" s="10"/>
      <c r="AC10" s="10"/>
      <c r="AD10" s="10"/>
      <c r="AE10" s="10"/>
    </row>
    <row r="11" spans="1:31" s="6" customFormat="1" ht="15.75">
      <c r="A11" s="116">
        <f>A10+1</f>
        <v>2</v>
      </c>
      <c r="B11" s="117"/>
      <c r="C11" s="118"/>
      <c r="D11" s="117"/>
      <c r="E11" s="119"/>
      <c r="F11" s="120"/>
      <c r="G11" s="121"/>
      <c r="H11" s="121"/>
      <c r="I11" s="344"/>
      <c r="J11" s="8"/>
      <c r="K11" s="288"/>
      <c r="L11" s="9"/>
      <c r="M11" s="9"/>
      <c r="N11" s="9"/>
      <c r="O11" s="9"/>
      <c r="P11" s="9"/>
      <c r="Q11" s="9"/>
      <c r="R11" s="9"/>
      <c r="S11" s="9"/>
      <c r="T11" s="9"/>
      <c r="U11" s="10"/>
      <c r="V11" s="10"/>
      <c r="W11" s="10"/>
      <c r="X11" s="10"/>
      <c r="Y11" s="10"/>
      <c r="Z11" s="10"/>
      <c r="AA11" s="10"/>
      <c r="AB11" s="10"/>
      <c r="AC11" s="10"/>
      <c r="AD11" s="10"/>
      <c r="AE11" s="10"/>
    </row>
    <row r="12" spans="1:31" s="6" customFormat="1" ht="15.75">
      <c r="A12" s="116">
        <f t="shared" ref="A12:A19" si="0">A11+1</f>
        <v>3</v>
      </c>
      <c r="B12" s="118"/>
      <c r="C12" s="118"/>
      <c r="D12" s="118"/>
      <c r="E12" s="119"/>
      <c r="F12" s="120"/>
      <c r="G12" s="121"/>
      <c r="H12" s="121"/>
      <c r="I12" s="344"/>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6">
        <f t="shared" si="0"/>
        <v>4</v>
      </c>
      <c r="B13" s="117"/>
      <c r="C13" s="118"/>
      <c r="D13" s="117"/>
      <c r="E13" s="119"/>
      <c r="F13" s="120"/>
      <c r="G13" s="121"/>
      <c r="H13" s="121"/>
      <c r="I13" s="344"/>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6">
        <f t="shared" si="0"/>
        <v>5</v>
      </c>
      <c r="B14" s="118"/>
      <c r="C14" s="118"/>
      <c r="D14" s="118"/>
      <c r="E14" s="119"/>
      <c r="F14" s="120"/>
      <c r="G14" s="121"/>
      <c r="H14" s="121"/>
      <c r="I14" s="344"/>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6">
        <f t="shared" si="0"/>
        <v>6</v>
      </c>
      <c r="B15" s="118"/>
      <c r="C15" s="118"/>
      <c r="D15" s="118"/>
      <c r="E15" s="119"/>
      <c r="F15" s="120"/>
      <c r="G15" s="121"/>
      <c r="H15" s="121"/>
      <c r="I15" s="344"/>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6">
        <f t="shared" si="0"/>
        <v>7</v>
      </c>
      <c r="B16" s="117"/>
      <c r="C16" s="118"/>
      <c r="D16" s="117"/>
      <c r="E16" s="119"/>
      <c r="F16" s="120"/>
      <c r="G16" s="121"/>
      <c r="H16" s="121"/>
      <c r="I16" s="344"/>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6">
        <f t="shared" si="0"/>
        <v>8</v>
      </c>
      <c r="B17" s="118"/>
      <c r="C17" s="118"/>
      <c r="D17" s="118"/>
      <c r="E17" s="119"/>
      <c r="F17" s="120"/>
      <c r="G17" s="121"/>
      <c r="H17" s="121"/>
      <c r="I17" s="34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6">
        <f t="shared" si="0"/>
        <v>9</v>
      </c>
      <c r="B18" s="117"/>
      <c r="C18" s="118"/>
      <c r="D18" s="117"/>
      <c r="E18" s="119"/>
      <c r="F18" s="120"/>
      <c r="G18" s="121"/>
      <c r="H18" s="121"/>
      <c r="I18" s="34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9">
        <f t="shared" si="0"/>
        <v>10</v>
      </c>
      <c r="B19" s="123"/>
      <c r="C19" s="123"/>
      <c r="D19" s="123"/>
      <c r="E19" s="124"/>
      <c r="F19" s="125"/>
      <c r="G19" s="126"/>
      <c r="H19" s="126"/>
      <c r="I19" s="345"/>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81"/>
      <c r="B20" s="127"/>
      <c r="C20" s="127"/>
      <c r="D20" s="127"/>
      <c r="E20" s="127"/>
      <c r="F20" s="127"/>
      <c r="G20" s="127"/>
      <c r="H20" s="130" t="str">
        <f>"Total "&amp;LEFT(A7,2)</f>
        <v>Total I1</v>
      </c>
      <c r="I20" s="131">
        <f>SUM(I10:I19)</f>
        <v>0</v>
      </c>
    </row>
    <row r="22" spans="1:31"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topLeftCell="B1" workbookViewId="0">
      <selection activeCell="I10" sqref="I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83" t="str">
        <f>'Date initiale'!C3</f>
        <v>Universitatea de Arhitectură și Urbanism "Ion Mincu" București</v>
      </c>
      <c r="B1" s="283"/>
      <c r="C1" s="283"/>
      <c r="D1" s="2"/>
      <c r="E1" s="2"/>
      <c r="F1" s="3"/>
      <c r="G1" s="3"/>
      <c r="H1" s="3"/>
      <c r="I1" s="3"/>
    </row>
    <row r="2" spans="1:31" ht="15.75">
      <c r="A2" s="283" t="str">
        <f>'Date initiale'!B4&amp;" "&amp;'Date initiale'!C4</f>
        <v>Facultatea ARHITECTURA</v>
      </c>
      <c r="B2" s="283"/>
      <c r="C2" s="283"/>
      <c r="D2" s="2"/>
      <c r="E2" s="2"/>
      <c r="F2" s="3"/>
      <c r="G2" s="3"/>
      <c r="H2" s="3"/>
      <c r="I2" s="3"/>
    </row>
    <row r="3" spans="1:31" ht="15.75">
      <c r="A3" s="283" t="str">
        <f>'Date initiale'!B5&amp;" "&amp;'Date initiale'!C5</f>
        <v>Departamentul SINTEZA PROIECTARII DE ARHITECTURA</v>
      </c>
      <c r="B3" s="283"/>
      <c r="C3" s="283"/>
      <c r="D3" s="2"/>
      <c r="E3" s="2"/>
      <c r="F3" s="2"/>
      <c r="G3" s="2"/>
      <c r="H3" s="2"/>
      <c r="I3" s="2"/>
    </row>
    <row r="4" spans="1:31" ht="15.75">
      <c r="A4" s="430" t="str">
        <f>'Date initiale'!C6&amp;", "&amp;'Date initiale'!C7</f>
        <v>BARONCEA ION JUSTIN, 25</v>
      </c>
      <c r="B4" s="430"/>
      <c r="C4" s="430"/>
      <c r="D4" s="2"/>
      <c r="E4" s="2"/>
      <c r="F4" s="3"/>
      <c r="G4" s="3"/>
      <c r="H4" s="3"/>
      <c r="I4" s="3"/>
    </row>
    <row r="5" spans="1:31" s="197" customFormat="1" ht="15.75">
      <c r="A5" s="284"/>
      <c r="B5" s="284"/>
      <c r="C5" s="284"/>
      <c r="D5" s="2"/>
      <c r="E5" s="2"/>
      <c r="F5" s="3"/>
      <c r="G5" s="3"/>
      <c r="H5" s="3"/>
      <c r="I5" s="3"/>
    </row>
    <row r="6" spans="1:31" ht="15.75">
      <c r="A6" s="429" t="s">
        <v>110</v>
      </c>
      <c r="B6" s="429"/>
      <c r="C6" s="429"/>
      <c r="D6" s="429"/>
      <c r="E6" s="429"/>
      <c r="F6" s="429"/>
      <c r="G6" s="429"/>
      <c r="H6" s="429"/>
      <c r="I6" s="429"/>
    </row>
    <row r="7" spans="1:31" ht="15.75">
      <c r="A7" s="429" t="str">
        <f>'Descriere indicatori'!B5&amp;". "&amp;'Descriere indicatori'!C5</f>
        <v xml:space="preserve">I2. Cărţi de autor publicate la edituri cu prestigiu naţional* </v>
      </c>
      <c r="B7" s="429"/>
      <c r="C7" s="429"/>
      <c r="D7" s="429"/>
      <c r="E7" s="429"/>
      <c r="F7" s="429"/>
      <c r="G7" s="429"/>
      <c r="H7" s="429"/>
      <c r="I7" s="429"/>
    </row>
    <row r="8" spans="1:31" ht="16.5" thickBot="1">
      <c r="A8" s="39"/>
      <c r="B8" s="39"/>
      <c r="C8" s="39"/>
      <c r="D8" s="39"/>
      <c r="E8" s="39"/>
      <c r="F8" s="39"/>
      <c r="G8" s="39"/>
      <c r="H8" s="39"/>
      <c r="I8" s="39"/>
    </row>
    <row r="9" spans="1:31" s="6" customFormat="1" ht="60.75" thickBot="1">
      <c r="A9" s="207" t="s">
        <v>55</v>
      </c>
      <c r="B9" s="208" t="s">
        <v>83</v>
      </c>
      <c r="C9" s="208" t="s">
        <v>84</v>
      </c>
      <c r="D9" s="208" t="s">
        <v>85</v>
      </c>
      <c r="E9" s="208" t="s">
        <v>86</v>
      </c>
      <c r="F9" s="209" t="s">
        <v>87</v>
      </c>
      <c r="G9" s="208" t="s">
        <v>88</v>
      </c>
      <c r="H9" s="208" t="s">
        <v>89</v>
      </c>
      <c r="I9" s="210" t="s">
        <v>90</v>
      </c>
      <c r="J9" s="4"/>
      <c r="K9" s="289" t="s">
        <v>108</v>
      </c>
      <c r="L9" s="5"/>
      <c r="M9" s="5"/>
      <c r="N9" s="5"/>
      <c r="O9" s="5"/>
      <c r="P9" s="5"/>
      <c r="Q9" s="5"/>
      <c r="R9" s="5"/>
      <c r="S9" s="5"/>
      <c r="T9" s="5"/>
      <c r="U9" s="5"/>
      <c r="V9" s="5"/>
      <c r="W9" s="5"/>
      <c r="X9" s="5"/>
      <c r="Y9" s="5"/>
      <c r="Z9" s="5"/>
      <c r="AA9" s="5"/>
      <c r="AB9" s="5"/>
      <c r="AC9" s="5"/>
      <c r="AD9" s="5"/>
      <c r="AE9" s="5"/>
    </row>
    <row r="10" spans="1:31" s="6" customFormat="1" ht="15.75">
      <c r="A10" s="132">
        <v>1</v>
      </c>
      <c r="B10" s="133" t="s">
        <v>272</v>
      </c>
      <c r="C10" s="134" t="s">
        <v>273</v>
      </c>
      <c r="D10" s="133" t="s">
        <v>274</v>
      </c>
      <c r="E10" s="135" t="s">
        <v>275</v>
      </c>
      <c r="F10" s="136">
        <v>2015</v>
      </c>
      <c r="G10" s="133" t="s">
        <v>276</v>
      </c>
      <c r="H10" s="133" t="s">
        <v>277</v>
      </c>
      <c r="I10" s="346">
        <v>15</v>
      </c>
      <c r="J10" s="7"/>
      <c r="K10" s="290">
        <v>15</v>
      </c>
      <c r="L10" s="7" t="s">
        <v>246</v>
      </c>
      <c r="M10" s="7"/>
      <c r="N10" s="7"/>
      <c r="O10" s="7"/>
      <c r="P10" s="7"/>
      <c r="Q10" s="7"/>
      <c r="R10" s="7"/>
      <c r="S10" s="7"/>
      <c r="T10" s="7"/>
      <c r="U10" s="7"/>
      <c r="V10" s="7"/>
      <c r="W10" s="7"/>
      <c r="X10" s="7"/>
      <c r="Y10" s="7"/>
      <c r="Z10" s="7"/>
      <c r="AA10" s="7"/>
      <c r="AB10" s="7"/>
      <c r="AC10" s="7"/>
      <c r="AD10" s="7"/>
      <c r="AE10" s="7"/>
    </row>
    <row r="11" spans="1:31" s="6" customFormat="1" ht="15.75">
      <c r="A11" s="137">
        <f>A10+1</f>
        <v>2</v>
      </c>
      <c r="B11" s="138"/>
      <c r="C11" s="139"/>
      <c r="D11" s="138"/>
      <c r="E11" s="139"/>
      <c r="F11" s="140"/>
      <c r="G11" s="138"/>
      <c r="H11" s="138"/>
      <c r="I11" s="347"/>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7">
        <f t="shared" ref="A12:A19" si="0">A11+1</f>
        <v>3</v>
      </c>
      <c r="B12" s="139"/>
      <c r="C12" s="139"/>
      <c r="D12" s="138"/>
      <c r="E12" s="139"/>
      <c r="F12" s="140"/>
      <c r="G12" s="141"/>
      <c r="H12" s="138"/>
      <c r="I12" s="34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7">
        <f t="shared" si="0"/>
        <v>4</v>
      </c>
      <c r="B13" s="139"/>
      <c r="C13" s="139"/>
      <c r="D13" s="138"/>
      <c r="E13" s="139"/>
      <c r="F13" s="140"/>
      <c r="G13" s="141"/>
      <c r="H13" s="141"/>
      <c r="I13" s="347"/>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7">
        <f t="shared" si="0"/>
        <v>5</v>
      </c>
      <c r="B14" s="138"/>
      <c r="C14" s="139"/>
      <c r="D14" s="138"/>
      <c r="E14" s="139"/>
      <c r="F14" s="140"/>
      <c r="G14" s="138"/>
      <c r="H14" s="138"/>
      <c r="I14" s="347"/>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7">
        <f t="shared" si="0"/>
        <v>6</v>
      </c>
      <c r="B15" s="139"/>
      <c r="C15" s="139"/>
      <c r="D15" s="138"/>
      <c r="E15" s="139"/>
      <c r="F15" s="140"/>
      <c r="G15" s="141"/>
      <c r="H15" s="138"/>
      <c r="I15" s="347"/>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7">
        <f t="shared" si="0"/>
        <v>7</v>
      </c>
      <c r="B16" s="139"/>
      <c r="C16" s="139"/>
      <c r="D16" s="138"/>
      <c r="E16" s="139"/>
      <c r="F16" s="140"/>
      <c r="G16" s="141"/>
      <c r="H16" s="141"/>
      <c r="I16" s="347"/>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7">
        <f t="shared" si="0"/>
        <v>8</v>
      </c>
      <c r="B17" s="142"/>
      <c r="C17" s="139"/>
      <c r="D17" s="142"/>
      <c r="E17" s="143"/>
      <c r="F17" s="140"/>
      <c r="G17" s="141"/>
      <c r="H17" s="141"/>
      <c r="I17" s="347"/>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7">
        <f t="shared" si="0"/>
        <v>9</v>
      </c>
      <c r="B18" s="142"/>
      <c r="C18" s="139"/>
      <c r="D18" s="142"/>
      <c r="E18" s="143"/>
      <c r="F18" s="140"/>
      <c r="G18" s="141"/>
      <c r="H18" s="141"/>
      <c r="I18" s="347"/>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4">
        <f t="shared" si="0"/>
        <v>10</v>
      </c>
      <c r="B19" s="145"/>
      <c r="C19" s="146"/>
      <c r="D19" s="145"/>
      <c r="E19" s="146"/>
      <c r="F19" s="147"/>
      <c r="G19" s="147"/>
      <c r="H19" s="147"/>
      <c r="I19" s="348"/>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93"/>
      <c r="B20" s="148"/>
      <c r="C20" s="148"/>
      <c r="D20" s="148"/>
      <c r="E20" s="148"/>
      <c r="F20" s="148"/>
      <c r="G20" s="148"/>
      <c r="H20" s="130" t="str">
        <f>"Total "&amp;LEFT(A7,2)</f>
        <v>Total I2</v>
      </c>
      <c r="I20" s="153">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15.75">
      <c r="A7" s="429" t="str">
        <f>'Descriere indicatori'!B6&amp;". "&amp;'Descriere indicatori'!C6</f>
        <v xml:space="preserve">I3. Capitole de autor cuprinse în cărţi publicate la edituri cu prestigiu naţional* </v>
      </c>
      <c r="B7" s="429"/>
      <c r="C7" s="429"/>
      <c r="D7" s="429"/>
      <c r="E7" s="429"/>
      <c r="F7" s="429"/>
      <c r="G7" s="429"/>
      <c r="H7" s="429"/>
      <c r="I7" s="429"/>
    </row>
    <row r="8" spans="1:12" ht="16.5" thickBot="1">
      <c r="A8" s="39"/>
      <c r="B8" s="39"/>
      <c r="C8" s="39"/>
      <c r="D8" s="39"/>
      <c r="E8" s="39"/>
      <c r="F8" s="39"/>
      <c r="G8" s="39"/>
      <c r="H8" s="39"/>
      <c r="I8" s="39"/>
    </row>
    <row r="9" spans="1:12" ht="60.75" thickBot="1">
      <c r="A9" s="203" t="s">
        <v>55</v>
      </c>
      <c r="B9" s="204" t="s">
        <v>83</v>
      </c>
      <c r="C9" s="204" t="s">
        <v>175</v>
      </c>
      <c r="D9" s="204" t="s">
        <v>85</v>
      </c>
      <c r="E9" s="204" t="s">
        <v>86</v>
      </c>
      <c r="F9" s="205" t="s">
        <v>87</v>
      </c>
      <c r="G9" s="204" t="s">
        <v>88</v>
      </c>
      <c r="H9" s="204" t="s">
        <v>89</v>
      </c>
      <c r="I9" s="206" t="s">
        <v>90</v>
      </c>
      <c r="K9" s="289" t="s">
        <v>108</v>
      </c>
    </row>
    <row r="10" spans="1:12">
      <c r="A10" s="199">
        <v>1</v>
      </c>
      <c r="B10" s="155"/>
      <c r="C10" s="155"/>
      <c r="D10" s="155"/>
      <c r="E10" s="155"/>
      <c r="F10" s="156"/>
      <c r="G10" s="157"/>
      <c r="H10" s="156"/>
      <c r="I10" s="349"/>
      <c r="K10" s="290">
        <v>10</v>
      </c>
      <c r="L10" s="407" t="s">
        <v>247</v>
      </c>
    </row>
    <row r="11" spans="1:12">
      <c r="A11" s="116">
        <f>A10+1</f>
        <v>2</v>
      </c>
      <c r="B11" s="42"/>
      <c r="C11" s="42"/>
      <c r="D11" s="149"/>
      <c r="E11" s="42"/>
      <c r="F11" s="42"/>
      <c r="G11" s="42"/>
      <c r="H11" s="42"/>
      <c r="I11" s="350"/>
      <c r="K11" s="58"/>
    </row>
    <row r="12" spans="1:12">
      <c r="A12" s="158">
        <f t="shared" ref="A12:A19" si="0">A11+1</f>
        <v>3</v>
      </c>
      <c r="B12" s="128"/>
      <c r="C12" s="151"/>
      <c r="D12" s="149"/>
      <c r="E12" s="159"/>
      <c r="F12" s="121"/>
      <c r="G12" s="121"/>
      <c r="H12" s="121"/>
      <c r="I12" s="351"/>
    </row>
    <row r="13" spans="1:12">
      <c r="A13" s="158">
        <f t="shared" si="0"/>
        <v>4</v>
      </c>
      <c r="B13" s="152"/>
      <c r="C13" s="42"/>
      <c r="D13" s="42"/>
      <c r="E13" s="42"/>
      <c r="F13" s="120"/>
      <c r="G13" s="120"/>
      <c r="H13" s="120"/>
      <c r="I13" s="344"/>
    </row>
    <row r="14" spans="1:12" s="197" customFormat="1">
      <c r="A14" s="158">
        <f t="shared" si="0"/>
        <v>5</v>
      </c>
      <c r="B14" s="119"/>
      <c r="C14" s="42"/>
      <c r="D14" s="42"/>
      <c r="E14" s="42"/>
      <c r="F14" s="120"/>
      <c r="G14" s="120"/>
      <c r="H14" s="120"/>
      <c r="I14" s="352"/>
    </row>
    <row r="15" spans="1:12" s="197" customFormat="1">
      <c r="A15" s="158">
        <f t="shared" si="0"/>
        <v>6</v>
      </c>
      <c r="B15" s="152"/>
      <c r="C15" s="42"/>
      <c r="D15" s="42"/>
      <c r="E15" s="119"/>
      <c r="F15" s="120"/>
      <c r="G15" s="120"/>
      <c r="H15" s="120"/>
      <c r="I15" s="344"/>
    </row>
    <row r="16" spans="1:12">
      <c r="A16" s="158">
        <f t="shared" si="0"/>
        <v>7</v>
      </c>
      <c r="B16" s="119"/>
      <c r="C16" s="42"/>
      <c r="D16" s="42"/>
      <c r="E16" s="42"/>
      <c r="F16" s="120"/>
      <c r="G16" s="120"/>
      <c r="H16" s="120"/>
      <c r="I16" s="352"/>
    </row>
    <row r="17" spans="1:9">
      <c r="A17" s="158">
        <f t="shared" si="0"/>
        <v>8</v>
      </c>
      <c r="B17" s="152"/>
      <c r="C17" s="42"/>
      <c r="D17" s="42"/>
      <c r="E17" s="119"/>
      <c r="F17" s="120"/>
      <c r="G17" s="120"/>
      <c r="H17" s="120"/>
      <c r="I17" s="344"/>
    </row>
    <row r="18" spans="1:9">
      <c r="A18" s="158">
        <f t="shared" si="0"/>
        <v>9</v>
      </c>
      <c r="B18" s="150"/>
      <c r="C18" s="159"/>
      <c r="D18" s="149"/>
      <c r="E18" s="154"/>
      <c r="F18" s="121"/>
      <c r="G18" s="121"/>
      <c r="H18" s="121"/>
      <c r="I18" s="344"/>
    </row>
    <row r="19" spans="1:9" ht="15.75" thickBot="1">
      <c r="A19" s="160">
        <f t="shared" si="0"/>
        <v>10</v>
      </c>
      <c r="B19" s="161"/>
      <c r="C19" s="162"/>
      <c r="D19" s="162"/>
      <c r="E19" s="162"/>
      <c r="F19" s="125"/>
      <c r="G19" s="125"/>
      <c r="H19" s="125"/>
      <c r="I19" s="345"/>
    </row>
    <row r="20" spans="1:9" ht="15.75" thickBot="1">
      <c r="A20" s="381"/>
      <c r="B20" s="127"/>
      <c r="C20" s="127"/>
      <c r="D20" s="127"/>
      <c r="E20" s="127"/>
      <c r="F20" s="127"/>
      <c r="G20" s="127"/>
      <c r="H20" s="130" t="str">
        <f>"Total "&amp;LEFT(A7,2)</f>
        <v>Total I3</v>
      </c>
      <c r="I20" s="131">
        <f>SUM(I10:I19)</f>
        <v>0</v>
      </c>
    </row>
    <row r="22" spans="1:9"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83" t="str">
        <f>'Date initiale'!C3</f>
        <v>Universitatea de Arhitectură și Urbanism "Ion Mincu" București</v>
      </c>
      <c r="B1" s="283"/>
      <c r="C1" s="283"/>
    </row>
    <row r="2" spans="1:12">
      <c r="A2" s="283" t="str">
        <f>'Date initiale'!B4&amp;" "&amp;'Date initiale'!C4</f>
        <v>Facultatea ARHITECTURA</v>
      </c>
      <c r="B2" s="283"/>
      <c r="C2" s="283"/>
    </row>
    <row r="3" spans="1:12">
      <c r="A3" s="283" t="str">
        <f>'Date initiale'!B5&amp;" "&amp;'Date initiale'!C5</f>
        <v>Departamentul SINTEZA PROIECTARII DE ARHITECTURA</v>
      </c>
      <c r="B3" s="283"/>
      <c r="C3" s="283"/>
    </row>
    <row r="4" spans="1:12">
      <c r="A4" s="127" t="str">
        <f>'Date initiale'!C6&amp;", "&amp;'Date initiale'!C7</f>
        <v>BARONCEA ION JUSTIN, 25</v>
      </c>
      <c r="B4" s="127"/>
      <c r="C4" s="127"/>
    </row>
    <row r="5" spans="1:12" s="197" customFormat="1">
      <c r="A5" s="127"/>
      <c r="B5" s="127"/>
      <c r="C5" s="127"/>
    </row>
    <row r="6" spans="1:12" ht="15.75">
      <c r="A6" s="429" t="s">
        <v>110</v>
      </c>
      <c r="B6" s="429"/>
      <c r="C6" s="429"/>
      <c r="D6" s="429"/>
      <c r="E6" s="429"/>
      <c r="F6" s="429"/>
      <c r="G6" s="429"/>
      <c r="H6" s="429"/>
      <c r="I6" s="429"/>
    </row>
    <row r="7" spans="1:12" ht="15.75">
      <c r="A7" s="429" t="str">
        <f>'Descriere indicatori'!B7&amp;". "&amp;'Descriere indicatori'!C7</f>
        <v xml:space="preserve">I4. Articole in extenso în reviste ştiinţifice de specialitate* </v>
      </c>
      <c r="B7" s="429"/>
      <c r="C7" s="429"/>
      <c r="D7" s="429"/>
      <c r="E7" s="429"/>
      <c r="F7" s="429"/>
      <c r="G7" s="429"/>
      <c r="H7" s="429"/>
      <c r="I7" s="429"/>
    </row>
    <row r="8" spans="1:12" ht="15.75" thickBot="1">
      <c r="A8" s="163"/>
      <c r="B8" s="163"/>
      <c r="C8" s="163"/>
      <c r="D8" s="163"/>
      <c r="E8" s="163"/>
      <c r="F8" s="163"/>
      <c r="G8" s="163"/>
      <c r="H8" s="163"/>
      <c r="I8" s="163"/>
    </row>
    <row r="9" spans="1:12" ht="30.75" thickBot="1">
      <c r="A9" s="203" t="s">
        <v>55</v>
      </c>
      <c r="B9" s="166" t="s">
        <v>83</v>
      </c>
      <c r="C9" s="166" t="s">
        <v>56</v>
      </c>
      <c r="D9" s="166" t="s">
        <v>57</v>
      </c>
      <c r="E9" s="166" t="s">
        <v>80</v>
      </c>
      <c r="F9" s="167" t="s">
        <v>87</v>
      </c>
      <c r="G9" s="166" t="s">
        <v>58</v>
      </c>
      <c r="H9" s="166" t="s">
        <v>111</v>
      </c>
      <c r="I9" s="168" t="s">
        <v>90</v>
      </c>
      <c r="K9" s="289" t="s">
        <v>108</v>
      </c>
    </row>
    <row r="10" spans="1:12">
      <c r="A10" s="112">
        <v>1</v>
      </c>
      <c r="B10" s="113"/>
      <c r="C10" s="113"/>
      <c r="D10" s="113"/>
      <c r="E10" s="114"/>
      <c r="F10" s="115"/>
      <c r="G10" s="115"/>
      <c r="H10" s="115"/>
      <c r="I10" s="353"/>
      <c r="K10" s="290">
        <v>10</v>
      </c>
      <c r="L10" s="407" t="s">
        <v>248</v>
      </c>
    </row>
    <row r="11" spans="1:12">
      <c r="A11" s="116">
        <f>A10+1</f>
        <v>2</v>
      </c>
      <c r="B11" s="117"/>
      <c r="C11" s="118"/>
      <c r="D11" s="117"/>
      <c r="E11" s="119"/>
      <c r="F11" s="120"/>
      <c r="G11" s="121"/>
      <c r="H11" s="121"/>
      <c r="I11" s="347"/>
      <c r="K11" s="58"/>
    </row>
    <row r="12" spans="1:12">
      <c r="A12" s="116">
        <f t="shared" ref="A12:A17" si="0">A11+1</f>
        <v>3</v>
      </c>
      <c r="B12" s="118"/>
      <c r="C12" s="118"/>
      <c r="D12" s="118"/>
      <c r="E12" s="119"/>
      <c r="F12" s="120"/>
      <c r="G12" s="121"/>
      <c r="H12" s="121"/>
      <c r="I12" s="347"/>
    </row>
    <row r="13" spans="1:12">
      <c r="A13" s="116">
        <f t="shared" si="0"/>
        <v>4</v>
      </c>
      <c r="B13" s="118"/>
      <c r="C13" s="118"/>
      <c r="D13" s="118"/>
      <c r="E13" s="119"/>
      <c r="F13" s="120"/>
      <c r="G13" s="120"/>
      <c r="H13" s="120"/>
      <c r="I13" s="347"/>
    </row>
    <row r="14" spans="1:12">
      <c r="A14" s="116">
        <f t="shared" si="0"/>
        <v>5</v>
      </c>
      <c r="B14" s="118"/>
      <c r="C14" s="118"/>
      <c r="D14" s="118"/>
      <c r="E14" s="119"/>
      <c r="F14" s="120"/>
      <c r="G14" s="120"/>
      <c r="H14" s="120"/>
      <c r="I14" s="347"/>
    </row>
    <row r="15" spans="1:12">
      <c r="A15" s="116">
        <f t="shared" si="0"/>
        <v>6</v>
      </c>
      <c r="B15" s="118"/>
      <c r="C15" s="118"/>
      <c r="D15" s="118"/>
      <c r="E15" s="119"/>
      <c r="F15" s="120"/>
      <c r="G15" s="120"/>
      <c r="H15" s="120"/>
      <c r="I15" s="347"/>
    </row>
    <row r="16" spans="1:12">
      <c r="A16" s="116">
        <f t="shared" si="0"/>
        <v>7</v>
      </c>
      <c r="B16" s="118"/>
      <c r="C16" s="118"/>
      <c r="D16" s="118"/>
      <c r="E16" s="119"/>
      <c r="F16" s="120"/>
      <c r="G16" s="120"/>
      <c r="H16" s="120"/>
      <c r="I16" s="347"/>
    </row>
    <row r="17" spans="1:9">
      <c r="A17" s="116">
        <f t="shared" si="0"/>
        <v>8</v>
      </c>
      <c r="B17" s="118"/>
      <c r="C17" s="118"/>
      <c r="D17" s="118"/>
      <c r="E17" s="119"/>
      <c r="F17" s="120"/>
      <c r="G17" s="120"/>
      <c r="H17" s="120"/>
      <c r="I17" s="347"/>
    </row>
    <row r="18" spans="1:9">
      <c r="A18" s="116">
        <f>A17+1</f>
        <v>9</v>
      </c>
      <c r="B18" s="118"/>
      <c r="C18" s="118"/>
      <c r="D18" s="118"/>
      <c r="E18" s="119"/>
      <c r="F18" s="120"/>
      <c r="G18" s="120"/>
      <c r="H18" s="120"/>
      <c r="I18" s="347"/>
    </row>
    <row r="19" spans="1:9" ht="15.75" thickBot="1">
      <c r="A19" s="122">
        <f>A18+1</f>
        <v>10</v>
      </c>
      <c r="B19" s="123"/>
      <c r="C19" s="123"/>
      <c r="D19" s="123"/>
      <c r="E19" s="124"/>
      <c r="F19" s="125"/>
      <c r="G19" s="125"/>
      <c r="H19" s="125"/>
      <c r="I19" s="348"/>
    </row>
    <row r="20" spans="1:9" ht="15.75" thickBot="1">
      <c r="A20" s="391"/>
      <c r="B20" s="127"/>
      <c r="C20" s="127"/>
      <c r="D20" s="127"/>
      <c r="E20" s="127"/>
      <c r="F20" s="127"/>
      <c r="G20" s="127"/>
      <c r="H20" s="130" t="str">
        <f>"Total "&amp;LEFT(A7,2)</f>
        <v>Total I4</v>
      </c>
      <c r="I20" s="170">
        <f>SUM(I10:I19)</f>
        <v>0</v>
      </c>
    </row>
    <row r="22" spans="1:9" ht="33.75" customHeight="1">
      <c r="A22" s="43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1"/>
      <c r="C22" s="431"/>
      <c r="D22" s="431"/>
      <c r="E22" s="431"/>
      <c r="F22" s="431"/>
      <c r="G22" s="431"/>
      <c r="H22" s="431"/>
      <c r="I22" s="43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Justin</cp:lastModifiedBy>
  <cp:lastPrinted>2017-05-10T06:45:08Z</cp:lastPrinted>
  <dcterms:created xsi:type="dcterms:W3CDTF">2013-01-10T17:13:12Z</dcterms:created>
  <dcterms:modified xsi:type="dcterms:W3CDTF">2023-05-19T16:59:28Z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