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C:\Date\Bogdan\UAUIM\Dosar profesor 2023\20230519.1 dosarul de depus\07) fişa de verificare standardelor naţionale\"/>
    </mc:Choice>
  </mc:AlternateContent>
  <xr:revisionPtr revIDLastSave="0" documentId="13_ncr:1_{C649C1CD-28E3-4F72-847C-BD586171AFBD}" xr6:coauthVersionLast="47" xr6:coauthVersionMax="47" xr10:uidLastSave="{00000000-0000-0000-0000-000000000000}"/>
  <bookViews>
    <workbookView xWindow="-98" yWindow="-98" windowWidth="28996" windowHeight="15796" tabRatio="928" firstSheet="1"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'I12'!$A$1:$H$23</definedName>
    <definedName name="_xlnm.Print_Area" localSheetId="19">'I13'!$A$1:$H$25</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'I16'!$A$1:$D$23</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16" l="1"/>
  <c r="A17" i="16" s="1"/>
  <c r="A18" i="16" s="1"/>
  <c r="A19" i="16" s="1"/>
  <c r="A15" i="16"/>
  <c r="A21" i="18"/>
  <c r="A18" i="18"/>
  <c r="A19" i="18" s="1"/>
  <c r="A20" i="18" s="1"/>
  <c r="A19" i="15"/>
  <c r="A18" i="15"/>
  <c r="A23" i="13"/>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22"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3"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25" i="16"/>
  <c r="A7" i="16"/>
  <c r="G23" i="16" s="1"/>
  <c r="A11" i="16"/>
  <c r="A12" i="16" s="1"/>
  <c r="A13" i="16" s="1"/>
  <c r="A23" i="15"/>
  <c r="A11" i="15"/>
  <c r="A12" i="15" s="1"/>
  <c r="A13" i="15" s="1"/>
  <c r="A14" i="15" s="1"/>
  <c r="A15" i="15" s="1"/>
  <c r="A16" i="15" s="1"/>
  <c r="A17" i="15" s="1"/>
  <c r="A20" i="15" s="1"/>
  <c r="A7" i="15"/>
  <c r="G21" i="15" s="1"/>
  <c r="A11" i="28"/>
  <c r="A12" i="28" s="1"/>
  <c r="A13" i="28" s="1"/>
  <c r="A14" i="28" s="1"/>
  <c r="A15" i="28" s="1"/>
  <c r="A16" i="28" s="1"/>
  <c r="A17" i="28" s="1"/>
  <c r="A18" i="28" s="1"/>
  <c r="A19" i="28" s="1"/>
  <c r="A7" i="28"/>
  <c r="F20"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23" i="16"/>
  <c r="D25" i="36" s="1"/>
  <c r="D20" i="24"/>
  <c r="D36" i="36" s="1"/>
  <c r="D20" i="20"/>
  <c r="D32" i="36" s="1"/>
  <c r="D23" i="18"/>
  <c r="D30" i="36" s="1"/>
  <c r="H20" i="30"/>
  <c r="D27" i="36" s="1"/>
  <c r="H21" i="15"/>
  <c r="D24" i="36" s="1"/>
  <c r="H20" i="29"/>
  <c r="D22" i="36" s="1"/>
  <c r="I20" i="14"/>
  <c r="D21" i="36" s="1"/>
  <c r="I20" i="5"/>
  <c r="D12" i="36" s="1"/>
  <c r="D20" i="19"/>
  <c r="I20" i="10"/>
  <c r="D17" i="36" s="1"/>
  <c r="I20" i="6"/>
  <c r="D13" i="36" s="1"/>
  <c r="I20" i="4"/>
  <c r="A14" i="16" l="1"/>
  <c r="A20" i="16" s="1"/>
  <c r="A21" i="16" s="1"/>
  <c r="A22" i="16" s="1"/>
  <c r="D43" i="36"/>
  <c r="D31" i="36"/>
  <c r="D42" i="36" s="1"/>
  <c r="D11" i="36"/>
  <c r="D35" i="36"/>
  <c r="D41" i="36" l="1"/>
  <c r="D44" i="36" s="1"/>
</calcChain>
</file>

<file path=xl/sharedStrings.xml><?xml version="1.0" encoding="utf-8"?>
<sst xmlns="http://schemas.openxmlformats.org/spreadsheetml/2006/main" count="841" uniqueCount="434">
  <si>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</si>
  <si>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</si>
  <si>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</si>
  <si>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</si>
  <si>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</si>
  <si>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</si>
  <si>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</si>
  <si>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</si>
  <si>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</si>
  <si>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</si>
  <si>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</si>
  <si>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</si>
  <si>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</si>
  <si>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</si>
  <si>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</si>
  <si>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</si>
  <si>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</si>
  <si>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</si>
  <si>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</si>
  <si>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</si>
  <si>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</si>
  <si>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</si>
  <si>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</si>
  <si>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</si>
  <si>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</si>
  <si>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</si>
  <si>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</si>
  <si>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</si>
  <si>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</si>
  <si>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</si>
  <si>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</si>
  <si>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</si>
  <si>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</si>
  <si>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</si>
  <si>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</si>
  <si>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</si>
  <si>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</si>
  <si>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</si>
  <si>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</si>
  <si>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</si>
  <si>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</si>
  <si>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</si>
  <si>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</si>
  <si>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</si>
  <si>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</si>
  <si>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</si>
  <si>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</si>
  <si>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</si>
  <si>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</si>
  <si>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</si>
  <si>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</si>
  <si>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</si>
  <si>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</si>
  <si>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</si>
  <si>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</si>
  <si>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</si>
  <si>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</si>
  <si>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</si>
  <si>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</si>
  <si>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</si>
  <si>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</si>
  <si>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</si>
  <si>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</si>
  <si>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</si>
  <si>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</si>
  <si>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</si>
  <si>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</si>
  <si>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</si>
  <si>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</si>
  <si>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</si>
  <si>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</si>
  <si>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</si>
  <si>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</si>
  <si>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</si>
  <si>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</si>
  <si>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</si>
  <si>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</si>
  <si>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</si>
  <si>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</si>
  <si>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</si>
  <si>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</si>
  <si>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</si>
  <si>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</si>
  <si>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</si>
  <si>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</si>
  <si>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</si>
  <si>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</si>
  <si>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</si>
  <si>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</si>
  <si>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</si>
  <si>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</si>
  <si>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</si>
  <si>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</si>
  <si>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</si>
  <si>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</si>
  <si>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</si>
  <si>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</si>
  <si>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</si>
  <si>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</si>
  <si>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</si>
  <si>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</si>
  <si>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</si>
  <si>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</si>
  <si>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</si>
  <si>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</si>
  <si>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</si>
  <si>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</si>
  <si>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</si>
  <si>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</si>
  <si>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</si>
  <si>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</si>
  <si>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</si>
  <si>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</si>
  <si>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</si>
  <si>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</si>
  <si>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</si>
  <si>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</si>
  <si>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</si>
  <si>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</si>
  <si>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</si>
  <si>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</si>
  <si>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</si>
  <si>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</si>
  <si>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</si>
  <si>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</si>
  <si>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</si>
  <si>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</si>
  <si>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</si>
  <si>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</si>
  <si>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</si>
  <si>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</si>
  <si>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</si>
  <si>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</si>
  <si>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</si>
  <si>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</si>
  <si>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</si>
  <si>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</si>
  <si>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</si>
  <si>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</si>
  <si>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</si>
  <si>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</si>
  <si>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</si>
  <si>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</si>
  <si>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</si>
  <si>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</si>
  <si>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</si>
  <si>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</si>
  <si>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</si>
  <si>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</si>
  <si>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</si>
  <si>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</si>
  <si>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</si>
  <si>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</si>
  <si>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</si>
  <si>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</si>
  <si>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</si>
  <si>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</si>
  <si>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</si>
  <si>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</si>
  <si>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</si>
  <si>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</si>
  <si>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</si>
  <si>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</si>
  <si>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</si>
  <si>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</si>
  <si>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</si>
  <si>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</si>
  <si>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</si>
  <si>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</si>
  <si>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</si>
  <si>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</si>
  <si>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</si>
  <si>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</si>
  <si>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</si>
  <si>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</si>
  <si>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</si>
  <si>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</si>
  <si>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</si>
  <si>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</si>
  <si>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</si>
  <si>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</si>
  <si>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</si>
  <si>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</si>
  <si>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</si>
  <si>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</si>
  <si>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</si>
  <si>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</si>
  <si>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</si>
  <si>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</si>
  <si>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</si>
  <si>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</si>
  <si>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</si>
  <si>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</si>
  <si>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</si>
  <si>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</si>
  <si>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</si>
  <si>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</si>
  <si>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</si>
  <si>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</si>
  <si>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</si>
  <si>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</si>
  <si>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</si>
  <si>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</si>
  <si>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</si>
  <si>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</si>
  <si>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</si>
  <si>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</si>
  <si>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</si>
  <si>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</si>
  <si>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</si>
  <si>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</si>
  <si>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</si>
  <si>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</si>
  <si>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</si>
  <si>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</si>
  <si>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</si>
  <si>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</si>
  <si>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</si>
  <si>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</si>
  <si>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</si>
  <si>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</si>
  <si>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</si>
  <si>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</si>
  <si>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</si>
  <si>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</si>
  <si>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</si>
  <si>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</si>
  <si>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</si>
  <si>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</si>
  <si>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</si>
  <si>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</si>
  <si>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</si>
  <si>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</si>
  <si>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</si>
  <si>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</si>
  <si>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</si>
  <si>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</si>
  <si>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</si>
  <si>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</si>
  <si>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</si>
  <si>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</si>
  <si>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</si>
  <si>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</si>
  <si>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</si>
  <si>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</si>
  <si>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</si>
  <si>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</si>
  <si>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</si>
  <si>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</si>
  <si>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</si>
  <si>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</si>
  <si>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</si>
  <si>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</si>
  <si>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</si>
  <si>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</si>
  <si>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</si>
  <si>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</si>
  <si>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</si>
  <si>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</si>
  <si>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</si>
  <si>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</si>
  <si>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</si>
  <si>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</si>
  <si>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</si>
  <si>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</si>
  <si>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</si>
  <si>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</si>
  <si>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</si>
  <si>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</si>
  <si>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</si>
  <si>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</si>
  <si>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</si>
  <si>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Bazele Proiectării de Arhitectură</t>
  </si>
  <si>
    <t>FEZI, Bogdan Andrei</t>
  </si>
  <si>
    <t>Bucarest et l'influence française : Entre modèle et archétype urbain. 1831-1921</t>
  </si>
  <si>
    <t>l'Harmattan</t>
  </si>
  <si>
    <t>978-2747591812</t>
  </si>
  <si>
    <t>Edifice &amp; Artifice. Histoires constructives</t>
  </si>
  <si>
    <t>Picard</t>
  </si>
  <si>
    <t>9782708408760</t>
  </si>
  <si>
    <t>FEZI, Bogdan Andrei; IROLLO, Jean-Marc</t>
  </si>
  <si>
    <t>Résidence de France en Roumanie. Reşedinţa Franţei la Bucureşti</t>
  </si>
  <si>
    <t>Editions Internationales du Patrimoine</t>
  </si>
  <si>
    <t>979-10-90756-06-9</t>
  </si>
  <si>
    <t>Bucureștiul european</t>
  </si>
  <si>
    <t>Curtea Veche</t>
  </si>
  <si>
    <t>978-606-588-067-2</t>
  </si>
  <si>
    <t>Perenitatea arhitecturală şi urbană a Regulamentului organic</t>
  </si>
  <si>
    <t>Editura Universitară „Ion Mincu”</t>
  </si>
  <si>
    <t>978-973-1884-98-1</t>
  </si>
  <si>
    <t>Bucureşti şi influenţa franceză</t>
  </si>
  <si>
    <t>Editura Paideia</t>
  </si>
  <si>
    <t>973-596-203-9</t>
  </si>
  <si>
    <t>Influenţe franceze în arhitectura şi arta din România secolelor XIX şi XX / Influences françaises dans l’architecture et l’art de la Roumanie des XIXe et XXe siècles</t>
  </si>
  <si>
    <t>Editura Institutului Cultural Român</t>
  </si>
  <si>
    <t>978-973-577-504-2/ 973-577-504-2</t>
  </si>
  <si>
    <t>Bucureştiul rănit: 7 condiţii europene pentru salvarea oraşului</t>
  </si>
  <si>
    <t>Arhitectura</t>
  </si>
  <si>
    <t>2247-9171</t>
  </si>
  <si>
    <t>64</t>
  </si>
  <si>
    <t>Bucureştiul european</t>
  </si>
  <si>
    <t>11</t>
  </si>
  <si>
    <t>Rinocerizarea termică a Bucureştiului</t>
  </si>
  <si>
    <t>Romania urbanistică: de la vis la coșmar</t>
  </si>
  <si>
    <t>Arhitectura și urbanismul românești în contextul pandemiei de COVID-19: abordări istorice și implicații de viitor. Romanian Architecture And Urbanism In The Context Of The Covid-19 Pandemics</t>
  </si>
  <si>
    <t>Argument</t>
  </si>
  <si>
    <t>2067-4252</t>
  </si>
  <si>
    <t>12</t>
  </si>
  <si>
    <t>Health Engaged Architecture In The Context Of COVID-19</t>
  </si>
  <si>
    <t>Journal of Green Building</t>
  </si>
  <si>
    <t>1552-6100</t>
  </si>
  <si>
    <t>15(2)</t>
  </si>
  <si>
    <t>Bucureştiul în căutarea Europei</t>
  </si>
  <si>
    <t>Bucarest, le « petit Paris des Balkans ». L'architecte roumain Duiliu Marcu, diplômé de l'Ecole des beaux-arts de Paris</t>
  </si>
  <si>
    <t>Livraisons de l’histoire de l’architecture</t>
  </si>
  <si>
    <t>1627-4970</t>
  </si>
  <si>
    <t>Bucarest, « le Petit Paris ». Un siècle de voirie, réseaux, hydraulique. 1831-1939</t>
  </si>
  <si>
    <t>Primul congres francofon de istoria construcţiilor</t>
  </si>
  <si>
    <t>19-21 iun.</t>
  </si>
  <si>
    <t xml:space="preserve">De la systématisation de Bucarest à la destruction des villages roumains </t>
  </si>
  <si>
    <t>L’art de bâtir aux champs. La ferme moderne : architecture rurale et constructions agricoles au XXe siècle. Les campagnes européennes et les territoires coloniaux, entre tradition et innovation</t>
  </si>
  <si>
    <t>11-12 oct.</t>
  </si>
  <si>
    <t>1630-7305</t>
  </si>
  <si>
    <t>Spațiul construit. Concept și expresie. The Built Space. Concept and Expression</t>
  </si>
  <si>
    <t>28 mai</t>
  </si>
  <si>
    <t xml:space="preserve">2501-6334 </t>
  </si>
  <si>
    <t>S House</t>
  </si>
  <si>
    <t>SHARE Bucharest 2019 International Architecture and Engineering Forum, Plenary Session II - Architecture &amp; Facades</t>
  </si>
  <si>
    <t>Bucureştiul copiază</t>
  </si>
  <si>
    <t>Dimensiunea formativă a spaţiului construit</t>
  </si>
  <si>
    <t>4-5 martie</t>
  </si>
  <si>
    <t>Bucureștiul în căutare Europei</t>
  </si>
  <si>
    <t>Upgrade. Dezvoltare prin continuitate</t>
  </si>
  <si>
    <t>23-24 mar.</t>
  </si>
  <si>
    <t>Le modèle architectural et urbain français en Roumanie après 1989 : rupture et continuité</t>
  </si>
  <si>
    <t>Projet collectif : 1989, hors champ de l’architecture officielle</t>
  </si>
  <si>
    <t>10, oct.</t>
  </si>
  <si>
    <t>Şcoala Națională de Arte Aplicate la Nevers, şef de proiect angajat al societăţii Architecture (Paris)</t>
  </si>
  <si>
    <t>executat</t>
  </si>
  <si>
    <t>șef proiect</t>
  </si>
  <si>
    <t>1999-2000</t>
  </si>
  <si>
    <t>Sală polivalentă la Chécy</t>
  </si>
  <si>
    <t>1999-2001</t>
  </si>
  <si>
    <t>Şcoala primară la Levallois-Perret</t>
  </si>
  <si>
    <t>2000-2001</t>
  </si>
  <si>
    <t>Centrul de reeducare şi de readaptare funcțională de la Kerpape (Lorient)</t>
  </si>
  <si>
    <t>2001-2003</t>
  </si>
  <si>
    <t>Restructurarea pavilionului Pointeau du Ronceray al Centrul Spitalicesc Universitar Pontchaillou la Rennes</t>
  </si>
  <si>
    <t>membru echipă</t>
  </si>
  <si>
    <t>1998-2000</t>
  </si>
  <si>
    <t>Restructurarea si extinderea blocului operator al Centrului Spitalicesc Universitar Dupuytren la Limoges</t>
  </si>
  <si>
    <t>Restructurarea sitului Saint-Julien la Petit-Quevilly, Rouen</t>
  </si>
  <si>
    <t>1999-2003</t>
  </si>
  <si>
    <t>Restructurarea si extinderea serviciului de urgente şi a sectorului de spitalizare a C.H.U. de Rouen – Pavilionul Félix Dévé – Spitalul Charles Nicole</t>
  </si>
  <si>
    <t>Cazino la Ribeauvillé</t>
  </si>
  <si>
    <t>Platou tehnic de reeducare funcţională, consultaţii şi cazare la Centrului spitalicesc de la Corbie</t>
  </si>
  <si>
    <t>Centrul spitalicesc de la Pontarlier, construirea unui centru mamă-copil</t>
  </si>
  <si>
    <t>Vilă pe Strada Tudor Vianu, Bucureşti</t>
  </si>
  <si>
    <t>„Casa N”, locuință unifamilială în orașul Voluntari</t>
  </si>
  <si>
    <t>„Casa S”, locuință unifamilială în orașul Voluntari</t>
  </si>
  <si>
    <t>Bucureşti, „Micul Paris”. Modelul francez şi european. Trecut şi perspective în arhitectură şi urbanism, U.A.U.I.M.</t>
  </si>
  <si>
    <t>C.N.C.S.I.S.</t>
  </si>
  <si>
    <t>Finalizat</t>
  </si>
  <si>
    <t>Director</t>
  </si>
  <si>
    <t>Proiectului complex de cercetare exploratorie intitulat Bucharest Heading Back to the West after 1989. Historical and Architectural Parallels. European Integration. 1831-1947, 1989 – present”, cod PN-II-ID-PCCE-2011-2-0074</t>
  </si>
  <si>
    <t>UEFISCDI</t>
  </si>
  <si>
    <t xml:space="preserve">Coordonator de echipă de cercetare </t>
  </si>
  <si>
    <t>Concurs pentru Restructurarea si extinderea blocului operator al Centrului Spitalicesc Universitar Dupuytren la Limoges, premiul I</t>
  </si>
  <si>
    <t>Concurs pentru Şcoala Națională de Arte Aplicate la Nevers, premiul I</t>
  </si>
  <si>
    <t>Concurs pentru Restructurarea sitului Saint-Julien la Petit-Quevilly, Rouen, premiul I</t>
  </si>
  <si>
    <t>Sală polivalentă la Chécy, 1999-2001,</t>
  </si>
  <si>
    <t>Şcoala primară la Levallois-Perret, 2000-2001</t>
  </si>
  <si>
    <t>Concurs pentru Restructurarea si extinderea serviciului de urgente şi a sectorului de spitalizare a C.H.U. de Rouen – Pavilionul Félix Dévé – Spitalul Charles Nicole, premiul I</t>
  </si>
  <si>
    <t>Concurs pentru Cazino la Ribeauvillé, premiul I</t>
  </si>
  <si>
    <t>Concurs pentru Construirea unui platou tehnic de reeducare funcţională, consultaţii şi cazare la Centrului spitalicesc de la Corbie, premiul I</t>
  </si>
  <si>
    <t>Concurs pentru Centrul spitalicesc de la Pontarlier, construirea unui centru mamă-copil, 2003, premiul I</t>
  </si>
  <si>
    <t>Concurs pentru Liceul Francez la Bucureşti, premiul II, 2005, în asociere dintre Archi-tecture (Paris) şi Arcvision (Bucureşti)</t>
  </si>
  <si>
    <t>Concurs pentru extinderea Palatului Victoria, proiect finalist, 2007, în asociere dintre Archi-tecture (Paris) şi Arcvision (Bucureşti) – arhitect asociat, publicat pe site-ul web al UIA</t>
  </si>
  <si>
    <t>Concurs pentru construirea Mediatecii Gustave Eiffel din Levallois-Perret, Franţa, premiul I</t>
  </si>
  <si>
    <t>Anuala de Arhitectură Bucureşti a Ordinului Arhitecţilor din România, Filiala Teritoriala Bucureşti, Nominalizare la Premiul Secţiunii carte de Arhitectură, 2011, pentru cartea Bucureştiul european. Bucureşti, Curtea Veche, 2010 – unic autor</t>
  </si>
  <si>
    <t>Ecole d’Architecture de Paris-Belleville</t>
  </si>
  <si>
    <t>Diplomă de studii aprofundate (Diplôme d'études approfondies), Domeniul „Proiectului arhitectural şi urban”</t>
  </si>
  <si>
    <t>1998-1999</t>
  </si>
  <si>
    <t>Universitatea Paris 8</t>
  </si>
  <si>
    <t>Doctorat în arhitectură şi urbanism, Universitatea Paris 8, 1999-2003, Titlul tezei: Bucarest et l’influence française. Entre modèle et paradigme urbain. 1831-1921 [Bucureşti
şi influenţa franceză. Între model şi arhetip urban. 1831-1921], Très honorable avec félicitations [Summa Cum Laude]</t>
  </si>
  <si>
    <t>„O istorie a concursurilor de arhitectură în Bucureşti”, curatori Emil Ivănescu şi Bogdan Andrei Fezi. Spaţiul central de la Sala Dalles în cadrul Anualei de Arhitectură București a OAR, ediția a IX-a, 2011</t>
  </si>
  <si>
    <t>2010 - 2014, 2018-prezent</t>
  </si>
  <si>
    <t>Membru în Comisia OAR și UAUIM pentru Sistemul naţional de criterii şi standarde pentru creditarea formelor de dezvoltare profesională continuă, 2009</t>
  </si>
  <si>
    <t>UAUIM</t>
  </si>
  <si>
    <t>Îndrumare de doctorat</t>
  </si>
  <si>
    <t>SARS-CoV-2 Origin and COVID-19 Pandemic Across the Globe/ The Role of Architecture and Urbanism in Preventing Pandemics</t>
  </si>
  <si>
    <t>IntechOpen</t>
  </si>
  <si>
    <t>978-1-83968-756-3</t>
  </si>
  <si>
    <t>1989, hors-champ de l’architecture officielle, des petits mondes au Grand</t>
  </si>
  <si>
    <t>Le modèle de la France en Roumanie après 1989 : nouveau départ pour les mêmes préoccupations</t>
  </si>
  <si>
    <t>19 mar.</t>
  </si>
  <si>
    <t>Cities at the Age of Pandemics</t>
  </si>
  <si>
    <t>Cities at the Age of Pandemics Cities In A Changing World: Questions of Culture, Climate And Design</t>
  </si>
  <si>
    <t>16-18 iun.</t>
  </si>
  <si>
    <t>Ansamblu de 12 locuințe cuplate câte două, comuna Tunari</t>
  </si>
  <si>
    <t>Vilă în comuna Filipeștii de Pădure</t>
  </si>
  <si>
    <t>„Casa S2”, locuință unifamilială în orașul Voluntari</t>
  </si>
  <si>
    <t>Bloc de locuințe pe strada Teheran</t>
  </si>
  <si>
    <t>Bloc de locuințe pe strada Lotru, București</t>
  </si>
  <si>
    <t>Profesor invitat</t>
  </si>
  <si>
    <t>Membru în Comisia de contestații de la Comisia de Arhitectură și Urbanism, Consiliul Național de Atestare a Titlurilor, Diplomelor și Certificatelor Universitare (CNATDCU)</t>
  </si>
  <si>
    <t>2021-prezent</t>
  </si>
  <si>
    <t>9782954996189</t>
  </si>
  <si>
    <t>FEZI, Bogdan Andrei; LASCU, Tana Nicoleta</t>
  </si>
  <si>
    <t>Arhive de atelier. Studii și Cercetări în Proiectarea de Arhitectură 2020-2022/ De la Zoom la Poiana Stânei. Coordonate pentru o strategie a proiectului de arhitectură</t>
  </si>
  <si>
    <t>978-606-638-251-9</t>
  </si>
  <si>
    <t>2398-9467</t>
  </si>
  <si>
    <t>19 mai</t>
  </si>
  <si>
    <t>Contextes. Actes du colloque international «1989, hors-champ de l’architecture officielle», École Nationale Supérieure d’Architecture Paris-Malaquais</t>
  </si>
  <si>
    <t>Le renouveau du modèle urbain français en Roumanie après 1989</t>
  </si>
  <si>
    <t>Cities in a Changing World: Questions of Culture, Climate and Design Online, New York</t>
  </si>
  <si>
    <t>24-25 feb.</t>
  </si>
  <si>
    <t>Bucharest and European Influences. One Century of Urbanism: 1831-1939</t>
  </si>
  <si>
    <t>EAUH 2020 Cities in Motion, Anvers</t>
  </si>
  <si>
    <t>03 sep.</t>
  </si>
  <si>
    <t>Câștigat dar întrerupt ca urmare a retragerii unui membru</t>
  </si>
  <si>
    <t>Membru în Consiliul Director al Ordinul Arhitecţilor din România, Filiala Bucureşti</t>
  </si>
  <si>
    <t>2022-prezent</t>
  </si>
  <si>
    <t>Popa-Florea, Laura</t>
  </si>
  <si>
    <t>2015-2022</t>
  </si>
  <si>
    <t xml:space="preserve">Cuvânt introductiv </t>
  </si>
  <si>
    <t>Arhitectura în epoca inteligenței artificiale, UAUIM, București</t>
  </si>
  <si>
    <t>31 iun.</t>
  </si>
  <si>
    <t>18 apr.</t>
  </si>
  <si>
    <t>Anuala de Arhitectură Bucureşti a Ordinului Arhitecţilor din România, Filiala Teritoriala Bucureşti, Proiectul „Casa N”, Categoria arhitectură rezidențială/ locuințe individuale, Premiul Rehau, 2015 – unic autor</t>
  </si>
  <si>
    <t>Romanian Building Awards, Nominalizare, Casa S, 2017, unic autor</t>
  </si>
  <si>
    <t>Membru în Consiliul Teritorial al Ordinul Arhitecţilor din România, Filiala Bucureşti</t>
  </si>
  <si>
    <t>iunie/2023</t>
  </si>
  <si>
    <t>profesor universitar poziția 4, Departamentul Bazele Proiectării de Arhitectură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</si>
</sst>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9">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Times New Roman"/>
      <family val="1"/>
    </font>
    <font>
      <sz val="11"/>
      <color theme="1"/>
      <name val="Times New Roman"/>
      <family val="1"/>
    </font>
    <font>
      <sz val="11"/>
      <color indexed="8"/>
      <name val="Times New Roman"/>
      <family val="1"/>
    </font>
    <font>
      <sz val="11"/>
      <name val="Times New Roman"/>
      <family val="1"/>
    </font>
    <font>
      <i/>
      <sz val="11"/>
      <color theme="1"/>
      <name val="Calibri"/>
      <family val="2"/>
      <scheme val="minor"/>
    </font>
    <font>
      <sz val="11"/>
      <color indexed="8"/>
      <name val="Calibri"/>
      <family val="2"/>
      <scheme val="minor"/>
    </font>
    <font>
      <sz val="11"/>
      <color rgb="FF000000"/>
      <name val="Calibri"/>
      <family val="2"/>
      <scheme val="minor"/>
    </font>
    <font>
      <i/>
      <sz val="11"/>
      <color indexed="8"/>
      <name val="Calibri"/>
      <family val="2"/>
      <scheme val="minor"/>
    </font>
    <font>
      <i/>
      <sz val="11"/>
      <color rgb="FF000000"/>
      <name val="Calibri"/>
      <family val="2"/>
      <scheme val="minor"/>
    </font>
    <font>
      <sz val="11"/>
      <name val="Calibri"/>
      <family val="2"/>
      <scheme val="minor"/>
    </font>
    <font>
      <i/>
      <sz val="11"/>
      <color indexed="8"/>
      <name val="Calibri"/>
      <family val="2"/>
    </font>
    <font>
      <sz val="12"/>
      <color indexed="8"/>
      <name val="Calibri"/>
      <family val="2"/>
      <scheme val="minor"/>
    </font>
    <font>
      <i/>
      <sz val="1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7" fillId="0" borderId="0" applyNumberFormat="0" applyFill="0" applyBorder="0" applyAlignment="0" applyProtection="0">
      <alignment vertical="top"/>
      <protection locked="0"/>
    </xf>
  </cellStyleXfs>
  <cellXfs count="503">
    <xf numFmtId="0" fontId="0" fillId="0" borderId="0" xfId="0"/>
    <xf numFmtId="0" fontId="8" fillId="0" borderId="0" xfId="0" applyFont="1"/>
    <xf numFmtId="0" fontId="6" fillId="0" borderId="0" xfId="0" applyFont="1" applyAlignment="1" applyProtection="1">
      <alignment horizontal="center" vertical="center"/>
      <protection hidden="1"/>
    </xf>
    <xf numFmtId="1" fontId="6" fillId="0" borderId="0" xfId="0" applyNumberFormat="1"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6" fillId="0" borderId="0" xfId="0" applyFont="1" applyProtection="1">
      <protection hidden="1"/>
    </xf>
    <xf numFmtId="0" fontId="6" fillId="0" borderId="0" xfId="0" applyFont="1"/>
    <xf numFmtId="2" fontId="7" fillId="0" borderId="0" xfId="0" applyNumberFormat="1" applyFont="1" applyAlignment="1" applyProtection="1">
      <alignment horizontal="center" vertical="center" wrapText="1"/>
      <protection hidden="1"/>
    </xf>
    <xf numFmtId="2" fontId="6" fillId="0" borderId="0" xfId="0" applyNumberFormat="1" applyFont="1" applyAlignment="1" applyProtection="1">
      <alignment horizontal="center" vertical="center" wrapText="1"/>
      <protection hidden="1"/>
    </xf>
    <xf numFmtId="0" fontId="6" fillId="0" borderId="0" xfId="0" quotePrefix="1" applyFont="1" applyProtection="1">
      <protection hidden="1"/>
    </xf>
    <xf numFmtId="0" fontId="0" fillId="0" borderId="1" xfId="0" applyBorder="1" applyAlignment="1">
      <alignment wrapText="1"/>
    </xf>
    <xf numFmtId="0" fontId="8" fillId="0" borderId="1" xfId="0" applyFont="1" applyBorder="1" applyAlignment="1">
      <alignment wrapText="1"/>
    </xf>
    <xf numFmtId="0" fontId="0" fillId="0" borderId="2" xfId="0" applyBorder="1"/>
    <xf numFmtId="0" fontId="0" fillId="0" borderId="3" xfId="0" applyBorder="1"/>
    <xf numFmtId="0" fontId="5" fillId="0" borderId="1" xfId="0" applyFont="1" applyBorder="1" applyAlignment="1">
      <alignment wrapText="1"/>
    </xf>
    <xf numFmtId="0" fontId="5" fillId="0" borderId="0" xfId="0" applyFont="1" applyAlignment="1">
      <alignment wrapText="1"/>
    </xf>
    <xf numFmtId="0" fontId="6"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3" fillId="0" borderId="0" xfId="0" applyFont="1" applyAlignment="1">
      <alignment horizontal="center" vertical="center" wrapText="1"/>
    </xf>
    <xf numFmtId="0" fontId="10" fillId="0" borderId="0" xfId="0" applyFont="1" applyAlignment="1">
      <alignment wrapText="1"/>
    </xf>
    <xf numFmtId="0" fontId="11" fillId="0" borderId="0" xfId="0" applyFont="1" applyAlignment="1">
      <alignment wrapText="1"/>
    </xf>
    <xf numFmtId="0" fontId="10" fillId="0" borderId="1" xfId="0" applyFont="1" applyBorder="1" applyAlignment="1">
      <alignment wrapText="1"/>
    </xf>
    <xf numFmtId="0" fontId="13" fillId="0" borderId="0" xfId="0" applyFont="1"/>
    <xf numFmtId="0" fontId="0" fillId="0" borderId="0" xfId="0" applyAlignment="1">
      <alignment horizontal="center" vertical="center" wrapText="1"/>
    </xf>
    <xf numFmtId="0" fontId="5" fillId="0" borderId="5" xfId="0" applyFont="1" applyBorder="1" applyAlignment="1">
      <alignment wrapText="1"/>
    </xf>
    <xf numFmtId="0" fontId="0" fillId="0" borderId="0" xfId="0" applyAlignment="1">
      <alignment horizontal="left"/>
    </xf>
    <xf numFmtId="0" fontId="12"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2" fillId="0" borderId="0" xfId="0" applyFont="1" applyAlignment="1">
      <alignment wrapText="1"/>
    </xf>
    <xf numFmtId="0" fontId="16" fillId="0" borderId="2" xfId="0" applyFont="1" applyBorder="1" applyAlignment="1">
      <alignment horizontal="center" vertical="center" wrapText="1"/>
    </xf>
    <xf numFmtId="0" fontId="6" fillId="0" borderId="0" xfId="0" applyFont="1" applyAlignment="1" applyProtection="1">
      <alignment vertical="center"/>
      <protection hidden="1"/>
    </xf>
    <xf numFmtId="0" fontId="0" fillId="0" borderId="0" xfId="0" applyAlignment="1">
      <alignment horizontal="center" vertical="center"/>
    </xf>
    <xf numFmtId="2" fontId="8" fillId="0" borderId="0" xfId="0" applyNumberFormat="1" applyFont="1" applyAlignment="1">
      <alignment horizontal="center" vertical="center"/>
    </xf>
    <xf numFmtId="0" fontId="13" fillId="0" borderId="0" xfId="0" applyFont="1" applyAlignment="1">
      <alignment wrapText="1"/>
    </xf>
    <xf numFmtId="0" fontId="14" fillId="0" borderId="0" xfId="0" applyFont="1" applyAlignment="1">
      <alignment wrapText="1"/>
    </xf>
    <xf numFmtId="0" fontId="6" fillId="0" borderId="0" xfId="0" applyFont="1" applyAlignment="1">
      <alignment horizontal="center"/>
    </xf>
    <xf numFmtId="0" fontId="6" fillId="0" borderId="0" xfId="0" applyFont="1" applyAlignment="1" applyProtection="1">
      <alignment horizontal="center" vertical="center" wrapText="1"/>
      <protection locked="0"/>
    </xf>
    <xf numFmtId="0" fontId="12" fillId="0" borderId="0" xfId="0" applyFont="1" applyAlignment="1">
      <alignment horizontal="center" vertical="center" wrapText="1"/>
    </xf>
    <xf numFmtId="0" fontId="13" fillId="0" borderId="0" xfId="0" applyFont="1" applyAlignment="1">
      <alignment horizontal="center" vertical="center"/>
    </xf>
    <xf numFmtId="0" fontId="12" fillId="0" borderId="0" xfId="0" applyFont="1" applyAlignment="1">
      <alignment horizontal="center" wrapText="1"/>
    </xf>
    <xf numFmtId="0" fontId="8" fillId="0" borderId="0" xfId="0" applyFont="1" applyAlignment="1">
      <alignment horizontal="center" vertical="center" wrapText="1"/>
    </xf>
    <xf numFmtId="0" fontId="9" fillId="0" borderId="0" xfId="0" applyFont="1"/>
    <xf numFmtId="0" fontId="12" fillId="0" borderId="0" xfId="0" applyFont="1" applyAlignment="1" applyProtection="1">
      <alignment horizontal="center" vertical="center" wrapText="1"/>
      <protection hidden="1"/>
    </xf>
    <xf numFmtId="0" fontId="10" fillId="0" borderId="6" xfId="0" applyFont="1" applyBorder="1"/>
    <xf numFmtId="0" fontId="0" fillId="0" borderId="10" xfId="0" applyBorder="1" applyAlignment="1">
      <alignment wrapText="1"/>
    </xf>
    <xf numFmtId="0" fontId="8" fillId="0" borderId="0" xfId="0" applyFont="1" applyAlignment="1">
      <alignment horizontal="center" wrapText="1"/>
    </xf>
    <xf numFmtId="0" fontId="6" fillId="0" borderId="2" xfId="0" applyFont="1" applyBorder="1" applyAlignment="1">
      <alignment horizontal="left" vertical="center" wrapText="1"/>
    </xf>
    <xf numFmtId="0" fontId="12" fillId="0" borderId="11" xfId="0" applyFont="1" applyBorder="1" applyAlignment="1">
      <alignment horizontal="center" vertical="center" wrapText="1"/>
    </xf>
    <xf numFmtId="0" fontId="8" fillId="0" borderId="1" xfId="0" applyFont="1" applyBorder="1" applyAlignment="1">
      <alignment horizontal="center" wrapText="1"/>
    </xf>
    <xf numFmtId="0" fontId="0" fillId="0" borderId="0" xfId="0" applyAlignment="1">
      <alignment horizontal="center"/>
    </xf>
    <xf numFmtId="0" fontId="5"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5" fillId="0" borderId="14" xfId="0" applyFont="1" applyBorder="1" applyAlignment="1">
      <alignment vertical="top" wrapText="1"/>
    </xf>
    <xf numFmtId="0" fontId="5" fillId="0" borderId="10" xfId="0" applyFont="1" applyBorder="1" applyAlignment="1">
      <alignment vertical="top" wrapText="1"/>
    </xf>
    <xf numFmtId="0" fontId="19" fillId="0" borderId="0" xfId="0" applyFont="1"/>
    <xf numFmtId="0" fontId="8" fillId="0" borderId="2" xfId="0" applyFont="1" applyBorder="1"/>
    <xf numFmtId="0" fontId="8" fillId="0" borderId="2" xfId="0" applyFont="1" applyBorder="1" applyAlignment="1">
      <alignment horizontal="center"/>
    </xf>
    <xf numFmtId="0" fontId="8" fillId="0" borderId="2" xfId="0" applyFont="1" applyBorder="1" applyAlignment="1">
      <alignment horizontal="center" wrapText="1"/>
    </xf>
    <xf numFmtId="0" fontId="8" fillId="0" borderId="1" xfId="0" applyFont="1" applyBorder="1" applyAlignment="1">
      <alignment horizontal="center" vertical="top" wrapText="1"/>
    </xf>
    <xf numFmtId="0" fontId="5" fillId="0" borderId="10" xfId="0" applyFont="1" applyBorder="1" applyAlignment="1">
      <alignment horizontal="center" vertical="top" wrapText="1"/>
    </xf>
    <xf numFmtId="0" fontId="5" fillId="0" borderId="1" xfId="0" applyFont="1" applyBorder="1" applyAlignment="1">
      <alignment horizontal="center" vertical="top" wrapText="1"/>
    </xf>
    <xf numFmtId="0" fontId="5" fillId="0" borderId="5" xfId="0" applyFont="1" applyBorder="1" applyAlignment="1">
      <alignment horizontal="center" vertical="top" wrapText="1"/>
    </xf>
    <xf numFmtId="0" fontId="5" fillId="0" borderId="12" xfId="0" applyFont="1" applyBorder="1" applyAlignment="1">
      <alignment horizontal="center" vertical="top" wrapText="1"/>
    </xf>
    <xf numFmtId="0" fontId="5" fillId="0" borderId="2" xfId="0" applyFont="1" applyBorder="1" applyAlignment="1">
      <alignment horizontal="center" vertical="top" wrapText="1"/>
    </xf>
    <xf numFmtId="0" fontId="5"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6" fillId="0" borderId="17" xfId="0" applyFont="1" applyBorder="1" applyAlignment="1" applyProtection="1">
      <alignment horizontal="center" vertical="center" wrapText="1"/>
      <protection locked="0"/>
    </xf>
    <xf numFmtId="49" fontId="16" fillId="0" borderId="18" xfId="0" applyNumberFormat="1" applyFont="1" applyBorder="1" applyAlignment="1" applyProtection="1">
      <alignment horizontal="center" vertical="center" wrapText="1"/>
      <protection locked="0"/>
    </xf>
    <xf numFmtId="1" fontId="16" fillId="0" borderId="18" xfId="0" applyNumberFormat="1" applyFont="1" applyBorder="1" applyAlignment="1" applyProtection="1">
      <alignment horizontal="center" vertical="center" wrapText="1"/>
      <protection locked="0"/>
    </xf>
    <xf numFmtId="0" fontId="16" fillId="0" borderId="2" xfId="0" applyFont="1" applyBorder="1" applyAlignment="1" applyProtection="1">
      <alignment horizontal="left" vertical="center" wrapText="1"/>
      <protection locked="0"/>
    </xf>
    <xf numFmtId="0" fontId="16" fillId="0" borderId="2" xfId="0" applyFont="1" applyBorder="1" applyAlignment="1" applyProtection="1">
      <alignment horizontal="center" vertical="center" wrapText="1"/>
      <protection locked="0"/>
    </xf>
    <xf numFmtId="1" fontId="16" fillId="0" borderId="2" xfId="0" applyNumberFormat="1" applyFont="1" applyBorder="1" applyAlignment="1" applyProtection="1">
      <alignment horizontal="center" vertical="center" wrapText="1"/>
      <protection locked="0"/>
    </xf>
    <xf numFmtId="1" fontId="16" fillId="0" borderId="4" xfId="0" applyNumberFormat="1" applyFont="1" applyBorder="1" applyAlignment="1" applyProtection="1">
      <alignment horizontal="center" vertical="center" wrapText="1"/>
      <protection locked="0"/>
    </xf>
    <xf numFmtId="0" fontId="16" fillId="0" borderId="6" xfId="0" applyFont="1" applyBorder="1" applyAlignment="1" applyProtection="1">
      <alignment horizontal="center" vertical="center" wrapText="1"/>
      <protection locked="0"/>
    </xf>
    <xf numFmtId="1" fontId="16" fillId="0" borderId="6" xfId="0" applyNumberFormat="1" applyFont="1" applyBorder="1" applyAlignment="1" applyProtection="1">
      <alignment horizontal="center" vertical="center" wrapText="1"/>
      <protection locked="0"/>
    </xf>
    <xf numFmtId="0" fontId="21" fillId="0" borderId="0" xfId="0" applyFont="1"/>
    <xf numFmtId="0" fontId="16" fillId="0" borderId="9" xfId="0"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5" fillId="0" borderId="4" xfId="0" applyFont="1" applyBorder="1"/>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0" xfId="0" quotePrefix="1" applyFont="1" applyProtection="1">
      <protection hidden="1"/>
    </xf>
    <xf numFmtId="49" fontId="16" fillId="0" borderId="4" xfId="0" applyNumberFormat="1" applyFont="1" applyBorder="1" applyAlignment="1" applyProtection="1">
      <alignment horizontal="center" vertical="center" wrapText="1"/>
      <protection locked="0"/>
    </xf>
    <xf numFmtId="49" fontId="16" fillId="0" borderId="2" xfId="0" applyNumberFormat="1" applyFont="1" applyBorder="1" applyAlignment="1" applyProtection="1">
      <alignment horizontal="center" vertical="center" wrapText="1"/>
      <protection locked="0"/>
    </xf>
    <xf numFmtId="165" fontId="8" fillId="0" borderId="22" xfId="0" quotePrefix="1" applyNumberFormat="1" applyFont="1" applyBorder="1" applyAlignment="1" applyProtection="1">
      <alignment horizontal="center"/>
      <protection hidden="1"/>
    </xf>
    <xf numFmtId="49" fontId="16" fillId="0" borderId="18" xfId="0" applyNumberFormat="1" applyFont="1" applyBorder="1" applyAlignment="1">
      <alignment horizontal="center" vertical="center" wrapText="1"/>
    </xf>
    <xf numFmtId="1" fontId="16" fillId="0" borderId="18" xfId="0" applyNumberFormat="1" applyFont="1" applyBorder="1" applyAlignment="1">
      <alignment horizontal="center" vertical="center" wrapText="1"/>
    </xf>
    <xf numFmtId="49" fontId="16" fillId="0" borderId="7" xfId="0" applyNumberFormat="1" applyFont="1" applyBorder="1" applyAlignment="1" applyProtection="1">
      <alignment horizontal="center" vertical="center" wrapText="1"/>
      <protection locked="0"/>
    </xf>
    <xf numFmtId="0" fontId="16" fillId="0" borderId="0" xfId="0" applyFont="1" applyAlignment="1">
      <alignment horizontal="center" vertical="center" wrapText="1"/>
    </xf>
    <xf numFmtId="49" fontId="16" fillId="0" borderId="9" xfId="0" applyNumberFormat="1" applyFont="1" applyBorder="1" applyAlignment="1" applyProtection="1">
      <alignment horizontal="center" vertical="center" wrapText="1"/>
      <protection locked="0"/>
    </xf>
    <xf numFmtId="49" fontId="16" fillId="0" borderId="6" xfId="0" applyNumberFormat="1" applyFont="1" applyBorder="1" applyAlignment="1" applyProtection="1">
      <alignment horizontal="center" vertical="center" wrapText="1"/>
      <protection locked="0"/>
    </xf>
    <xf numFmtId="0" fontId="16" fillId="0" borderId="6" xfId="0" applyFont="1" applyBorder="1" applyAlignment="1">
      <alignment horizontal="center" vertical="center" wrapText="1"/>
    </xf>
    <xf numFmtId="0" fontId="8" fillId="0" borderId="0" xfId="0" applyFont="1" applyAlignment="1">
      <alignment horizontal="center"/>
    </xf>
    <xf numFmtId="0" fontId="16" fillId="0" borderId="24" xfId="0" applyFont="1" applyBorder="1" applyAlignment="1">
      <alignment horizontal="center" vertical="center" wrapText="1"/>
    </xf>
    <xf numFmtId="0" fontId="16" fillId="0" borderId="25" xfId="0" applyFont="1" applyBorder="1" applyAlignment="1">
      <alignment horizontal="center" vertical="center" wrapText="1"/>
    </xf>
    <xf numFmtId="1" fontId="16" fillId="0" borderId="25" xfId="0" applyNumberFormat="1" applyFont="1" applyBorder="1" applyAlignment="1">
      <alignment horizontal="center" vertical="center" wrapText="1"/>
    </xf>
    <xf numFmtId="0" fontId="16" fillId="0" borderId="26" xfId="0" applyFont="1" applyBorder="1" applyAlignment="1" applyProtection="1">
      <alignment horizontal="center" vertical="center" wrapText="1"/>
      <protection hidden="1"/>
    </xf>
    <xf numFmtId="0" fontId="8" fillId="0" borderId="21" xfId="0" applyFont="1" applyBorder="1"/>
    <xf numFmtId="165" fontId="8" fillId="0" borderId="22" xfId="0" applyNumberFormat="1" applyFont="1" applyBorder="1" applyAlignment="1">
      <alignment horizont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8" xfId="0" applyFont="1" applyBorder="1" applyAlignment="1">
      <alignment horizontal="center" vertical="center" wrapText="1"/>
    </xf>
    <xf numFmtId="49" fontId="16" fillId="0" borderId="2" xfId="0" applyNumberFormat="1" applyFont="1" applyBorder="1" applyAlignment="1" applyProtection="1">
      <alignment horizontal="left" vertical="center" wrapText="1"/>
      <protection locked="0"/>
    </xf>
    <xf numFmtId="49" fontId="16" fillId="0" borderId="2" xfId="0" applyNumberFormat="1" applyFont="1" applyBorder="1" applyAlignment="1">
      <alignment horizontal="center" vertical="center" wrapText="1"/>
    </xf>
    <xf numFmtId="0" fontId="16" fillId="0" borderId="8" xfId="0" applyFont="1" applyBorder="1" applyAlignment="1" applyProtection="1">
      <alignment horizontal="center" vertical="center" wrapText="1"/>
      <protection locked="0"/>
    </xf>
    <xf numFmtId="0" fontId="7" fillId="0" borderId="0" xfId="0" applyFont="1" applyAlignment="1">
      <alignment horizontal="center"/>
    </xf>
    <xf numFmtId="49" fontId="16" fillId="0" borderId="19" xfId="0" applyNumberFormat="1" applyFont="1" applyBorder="1" applyAlignment="1" applyProtection="1">
      <alignment horizontal="center" vertical="center" wrapText="1"/>
      <protection locked="0"/>
    </xf>
    <xf numFmtId="0" fontId="16" fillId="0" borderId="28" xfId="0" applyFont="1" applyBorder="1" applyAlignment="1">
      <alignment horizontal="center" vertical="center" wrapText="1"/>
    </xf>
    <xf numFmtId="49" fontId="16" fillId="0" borderId="18" xfId="0" applyNumberFormat="1" applyFont="1" applyBorder="1" applyAlignment="1">
      <alignment horizontal="left" vertical="center" wrapText="1"/>
    </xf>
    <xf numFmtId="1" fontId="16" fillId="0" borderId="29" xfId="0" applyNumberFormat="1" applyFont="1" applyBorder="1" applyAlignment="1">
      <alignment horizontal="center" vertical="center" wrapText="1"/>
    </xf>
    <xf numFmtId="0" fontId="16" fillId="0" borderId="2" xfId="0" applyFont="1" applyBorder="1" applyAlignment="1">
      <alignment horizontal="center" vertical="center"/>
    </xf>
    <xf numFmtId="2" fontId="16" fillId="0" borderId="2" xfId="0" applyNumberFormat="1" applyFont="1" applyBorder="1" applyAlignment="1">
      <alignment horizontal="center" vertical="center" wrapText="1"/>
    </xf>
    <xf numFmtId="0" fontId="16" fillId="0" borderId="6" xfId="0" applyFont="1" applyBorder="1" applyAlignment="1">
      <alignment horizontal="center" vertical="center"/>
    </xf>
    <xf numFmtId="0" fontId="16" fillId="0" borderId="0" xfId="0" applyFont="1" applyAlignment="1">
      <alignment horizontal="center" vertical="center"/>
    </xf>
    <xf numFmtId="0" fontId="12" fillId="0" borderId="0" xfId="0" applyFont="1" applyAlignment="1" applyProtection="1">
      <alignment vertical="center" wrapText="1"/>
      <protection hidden="1"/>
    </xf>
    <xf numFmtId="49" fontId="16"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6" fillId="0" borderId="30" xfId="0" applyFont="1" applyBorder="1" applyAlignment="1">
      <alignment horizontal="center" vertical="center" wrapText="1"/>
    </xf>
    <xf numFmtId="0" fontId="16" fillId="0" borderId="31" xfId="0" applyFont="1" applyBorder="1" applyAlignment="1">
      <alignment horizontal="center" vertical="center" wrapText="1"/>
    </xf>
    <xf numFmtId="1" fontId="16" fillId="0" borderId="31" xfId="0" applyNumberFormat="1" applyFont="1" applyBorder="1" applyAlignment="1">
      <alignment horizontal="center" vertical="center" wrapText="1"/>
    </xf>
    <xf numFmtId="0" fontId="16" fillId="0" borderId="32" xfId="0" applyFont="1" applyBorder="1" applyAlignment="1" applyProtection="1">
      <alignment horizontal="center" vertical="center" wrapText="1"/>
      <protection hidden="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1" fontId="10" fillId="0" borderId="25" xfId="0" applyNumberFormat="1" applyFont="1" applyBorder="1" applyAlignment="1">
      <alignment horizontal="center" vertical="center" wrapText="1"/>
    </xf>
    <xf numFmtId="0" fontId="10" fillId="0" borderId="26" xfId="0" applyFont="1" applyBorder="1" applyAlignment="1" applyProtection="1">
      <alignment horizontal="center" vertical="center" wrapText="1"/>
      <protection hidden="1"/>
    </xf>
    <xf numFmtId="49" fontId="6" fillId="0" borderId="0" xfId="0" applyNumberFormat="1" applyFont="1" applyAlignment="1">
      <alignment horizontal="center" vertical="center" wrapText="1"/>
    </xf>
    <xf numFmtId="0" fontId="5" fillId="0" borderId="4" xfId="0" applyFont="1" applyBorder="1" applyAlignment="1">
      <alignment horizontal="center"/>
    </xf>
    <xf numFmtId="0" fontId="5" fillId="0" borderId="8" xfId="0" applyFont="1" applyBorder="1" applyAlignment="1">
      <alignment horizontal="center" vertical="center" wrapText="1"/>
    </xf>
    <xf numFmtId="0" fontId="5" fillId="0" borderId="2" xfId="0" quotePrefix="1" applyFont="1" applyBorder="1" applyAlignment="1">
      <alignment horizontal="center" vertical="center" wrapText="1"/>
    </xf>
    <xf numFmtId="2" fontId="8" fillId="0" borderId="2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quotePrefix="1" applyFont="1" applyBorder="1" applyAlignment="1">
      <alignment horizontal="center" vertical="center" wrapText="1"/>
    </xf>
    <xf numFmtId="0" fontId="5" fillId="0" borderId="9" xfId="0" applyFont="1" applyBorder="1" applyAlignment="1">
      <alignment horizontal="center" vertical="center" wrapText="1"/>
    </xf>
    <xf numFmtId="2" fontId="8" fillId="0" borderId="35" xfId="0" applyNumberFormat="1" applyFont="1" applyBorder="1" applyAlignment="1">
      <alignment horizontal="center" vertical="center" wrapText="1"/>
    </xf>
    <xf numFmtId="0" fontId="5" fillId="0" borderId="0" xfId="0" applyFont="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 xfId="0" applyFont="1" applyBorder="1" applyAlignment="1">
      <alignment horizontal="center"/>
    </xf>
    <xf numFmtId="0" fontId="10" fillId="0" borderId="6" xfId="0" applyFont="1" applyBorder="1" applyAlignment="1">
      <alignment horizontal="center" vertical="center" wrapText="1"/>
    </xf>
    <xf numFmtId="0" fontId="13" fillId="0" borderId="24" xfId="0" applyFont="1" applyBorder="1" applyAlignment="1" applyProtection="1">
      <alignment horizontal="center" vertical="center" wrapText="1"/>
      <protection hidden="1"/>
    </xf>
    <xf numFmtId="0" fontId="13" fillId="0" borderId="25" xfId="0" applyFont="1" applyBorder="1" applyAlignment="1" applyProtection="1">
      <alignment horizontal="center" vertical="center"/>
      <protection hidden="1"/>
    </xf>
    <xf numFmtId="0" fontId="13" fillId="0" borderId="25" xfId="0" applyFont="1" applyBorder="1" applyAlignment="1" applyProtection="1">
      <alignment horizontal="center" vertical="center" wrapText="1"/>
      <protection hidden="1"/>
    </xf>
    <xf numFmtId="0" fontId="5" fillId="0" borderId="25" xfId="0" applyFont="1" applyBorder="1" applyAlignment="1" applyProtection="1">
      <alignment horizontal="center" vertical="center" wrapText="1"/>
      <protection hidden="1"/>
    </xf>
    <xf numFmtId="0" fontId="5" fillId="0" borderId="8" xfId="0" applyFont="1" applyBorder="1" applyAlignment="1">
      <alignment horizontal="center"/>
    </xf>
    <xf numFmtId="0" fontId="0" fillId="0" borderId="8" xfId="0" applyBorder="1" applyAlignment="1">
      <alignment horizontal="center" vertical="center" wrapText="1"/>
    </xf>
    <xf numFmtId="0" fontId="5" fillId="0" borderId="25" xfId="0" applyFont="1" applyBorder="1" applyAlignment="1">
      <alignment horizontal="center" vertical="center"/>
    </xf>
    <xf numFmtId="0" fontId="16" fillId="0" borderId="18" xfId="0" applyFont="1" applyBorder="1" applyAlignment="1" applyProtection="1">
      <alignment horizontal="center" vertical="center" wrapText="1"/>
      <protection locked="0"/>
    </xf>
    <xf numFmtId="0" fontId="16" fillId="0" borderId="18" xfId="0" applyFont="1" applyBorder="1" applyAlignment="1">
      <alignment horizontal="center" vertical="center"/>
    </xf>
    <xf numFmtId="0" fontId="16" fillId="0" borderId="9" xfId="0" applyFont="1" applyBorder="1" applyAlignment="1">
      <alignment horizontal="center" vertical="center" wrapText="1"/>
    </xf>
    <xf numFmtId="165" fontId="18" fillId="0" borderId="22" xfId="0" applyNumberFormat="1" applyFont="1" applyBorder="1" applyAlignment="1">
      <alignment horizontal="center" vertical="center"/>
    </xf>
    <xf numFmtId="0" fontId="5" fillId="0" borderId="2" xfId="0" applyFont="1" applyBorder="1" applyAlignment="1">
      <alignment horizontal="left" vertical="center" wrapText="1"/>
    </xf>
    <xf numFmtId="0" fontId="10" fillId="0" borderId="6" xfId="0" applyFont="1" applyBorder="1" applyAlignment="1">
      <alignment horizontal="left" vertical="center" wrapText="1"/>
    </xf>
    <xf numFmtId="0" fontId="10" fillId="0" borderId="9" xfId="0" applyFont="1" applyBorder="1" applyAlignment="1">
      <alignment horizontal="center"/>
    </xf>
    <xf numFmtId="0" fontId="0" fillId="0" borderId="17" xfId="0" applyBorder="1" applyAlignment="1">
      <alignment horizontal="center" vertical="center" wrapText="1"/>
    </xf>
    <xf numFmtId="0" fontId="5" fillId="0" borderId="18" xfId="0" applyFont="1" applyBorder="1" applyAlignment="1">
      <alignment horizontal="center" vertical="center" wrapText="1"/>
    </xf>
    <xf numFmtId="0" fontId="5" fillId="0" borderId="2" xfId="0" quotePrefix="1" applyFont="1" applyBorder="1" applyAlignment="1">
      <alignment horizontal="center"/>
    </xf>
    <xf numFmtId="0" fontId="5" fillId="0" borderId="2" xfId="0" applyFont="1" applyBorder="1"/>
    <xf numFmtId="0" fontId="5" fillId="0" borderId="17" xfId="0" applyFont="1" applyBorder="1" applyAlignment="1">
      <alignment horizontal="center"/>
    </xf>
    <xf numFmtId="0" fontId="5" fillId="0" borderId="18" xfId="0" applyFont="1" applyBorder="1"/>
    <xf numFmtId="0" fontId="5" fillId="0" borderId="27" xfId="0" applyFont="1" applyBorder="1"/>
    <xf numFmtId="0" fontId="5" fillId="0" borderId="9" xfId="0" applyFont="1" applyBorder="1" applyAlignment="1">
      <alignment horizontal="center"/>
    </xf>
    <xf numFmtId="0" fontId="5" fillId="0" borderId="7" xfId="0" applyFont="1" applyBorder="1" applyAlignment="1">
      <alignment horizontal="center" vertical="center" wrapText="1"/>
    </xf>
    <xf numFmtId="0" fontId="5" fillId="0" borderId="4" xfId="0" quotePrefix="1" applyFont="1" applyBorder="1" applyAlignment="1">
      <alignment horizontal="center"/>
    </xf>
    <xf numFmtId="0" fontId="5" fillId="0" borderId="4" xfId="0" applyFont="1" applyBorder="1" applyAlignment="1">
      <alignment horizontal="left"/>
    </xf>
    <xf numFmtId="0" fontId="5" fillId="0" borderId="2" xfId="0" applyFont="1" applyBorder="1" applyAlignment="1">
      <alignment horizontal="left"/>
    </xf>
    <xf numFmtId="0" fontId="5" fillId="0" borderId="36" xfId="0" applyFont="1" applyBorder="1" applyAlignment="1">
      <alignment horizontal="center" vertical="center" wrapText="1"/>
    </xf>
    <xf numFmtId="0" fontId="5" fillId="0" borderId="6" xfId="0" applyFont="1" applyBorder="1" applyAlignment="1">
      <alignment horizontal="left" vertical="center"/>
    </xf>
    <xf numFmtId="0" fontId="16" fillId="0" borderId="0" xfId="0" applyFont="1" applyAlignment="1" applyProtection="1">
      <alignment vertical="center"/>
      <protection hidden="1"/>
    </xf>
    <xf numFmtId="0" fontId="16" fillId="0" borderId="0" xfId="0" applyFont="1" applyAlignment="1" applyProtection="1">
      <alignment horizontal="left" vertical="center"/>
      <protection hidden="1"/>
    </xf>
    <xf numFmtId="0" fontId="16"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5" fillId="0" borderId="2" xfId="0" applyFont="1" applyBorder="1" applyAlignment="1">
      <alignment wrapText="1"/>
    </xf>
    <xf numFmtId="165" fontId="8" fillId="0" borderId="22" xfId="0" applyNumberFormat="1" applyFont="1" applyBorder="1" applyAlignment="1">
      <alignment horizontal="center" vertical="center" wrapText="1"/>
    </xf>
    <xf numFmtId="0" fontId="8" fillId="0" borderId="37" xfId="0" applyFont="1" applyBorder="1" applyAlignment="1">
      <alignment horizontal="center"/>
    </xf>
    <xf numFmtId="165" fontId="12" fillId="0" borderId="22" xfId="0" applyNumberFormat="1" applyFont="1" applyBorder="1" applyAlignment="1">
      <alignment horizontal="center"/>
    </xf>
    <xf numFmtId="0" fontId="22" fillId="0" borderId="0" xfId="0" applyFont="1"/>
    <xf numFmtId="0" fontId="0" fillId="0" borderId="0" xfId="0" applyAlignment="1">
      <alignment horizontal="right"/>
    </xf>
    <xf numFmtId="0" fontId="5" fillId="0" borderId="18" xfId="0" applyFont="1" applyBorder="1" applyAlignment="1">
      <alignment horizontal="left" vertical="center" wrapText="1"/>
    </xf>
    <xf numFmtId="0" fontId="5" fillId="0" borderId="6" xfId="0" applyFont="1" applyBorder="1" applyAlignment="1">
      <alignment wrapText="1"/>
    </xf>
    <xf numFmtId="0" fontId="16" fillId="0" borderId="38"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0" xfId="0" applyFont="1" applyAlignment="1">
      <alignment wrapText="1"/>
    </xf>
    <xf numFmtId="0" fontId="18" fillId="0" borderId="0" xfId="0" applyFont="1"/>
    <xf numFmtId="0" fontId="16" fillId="0" borderId="2" xfId="0" applyFont="1" applyBorder="1" applyAlignment="1">
      <alignment horizontal="left" vertical="center" wrapText="1"/>
    </xf>
    <xf numFmtId="0" fontId="16" fillId="0" borderId="6" xfId="0" applyFont="1" applyBorder="1" applyAlignment="1">
      <alignment horizontal="left"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6" fillId="0" borderId="18" xfId="0" applyFont="1" applyBorder="1" applyAlignment="1">
      <alignment horizontal="left"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1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Alignment="1">
      <alignment horizontal="left" vertical="center" wrapText="1"/>
    </xf>
    <xf numFmtId="165" fontId="18" fillId="0" borderId="22" xfId="0" applyNumberFormat="1" applyFont="1" applyBorder="1" applyAlignment="1">
      <alignment horizontal="center" vertical="center" wrapText="1"/>
    </xf>
    <xf numFmtId="2" fontId="5" fillId="0" borderId="23" xfId="0" applyNumberFormat="1" applyFont="1" applyBorder="1" applyAlignment="1" applyProtection="1">
      <alignment horizontal="center" vertical="center" wrapText="1"/>
      <protection hidden="1"/>
    </xf>
    <xf numFmtId="2" fontId="5" fillId="0" borderId="35" xfId="0" applyNumberFormat="1" applyFont="1" applyBorder="1" applyAlignment="1" applyProtection="1">
      <alignment horizontal="center" vertical="center" wrapText="1"/>
      <protection hidden="1"/>
    </xf>
    <xf numFmtId="2" fontId="5" fillId="0" borderId="27" xfId="0" applyNumberFormat="1" applyFont="1" applyBorder="1" applyAlignment="1" applyProtection="1">
      <alignment horizontal="center" vertical="center" wrapText="1"/>
      <protection hidden="1"/>
    </xf>
    <xf numFmtId="2" fontId="5" fillId="0" borderId="23" xfId="0" applyNumberFormat="1" applyFont="1" applyBorder="1" applyAlignment="1">
      <alignment horizontal="center" vertical="center" wrapText="1"/>
    </xf>
    <xf numFmtId="2" fontId="5" fillId="0" borderId="23" xfId="0" applyNumberFormat="1" applyFont="1" applyBorder="1" applyAlignment="1">
      <alignment horizontal="center" vertical="center"/>
    </xf>
    <xf numFmtId="0" fontId="0" fillId="0" borderId="23" xfId="0" applyBorder="1"/>
    <xf numFmtId="0" fontId="0" fillId="0" borderId="35" xfId="0" applyBorder="1"/>
    <xf numFmtId="2" fontId="5" fillId="0" borderId="27" xfId="0" applyNumberFormat="1" applyFont="1" applyBorder="1" applyAlignment="1">
      <alignment horizontal="center" vertical="center" wrapText="1"/>
    </xf>
    <xf numFmtId="2" fontId="10" fillId="0" borderId="23" xfId="0" applyNumberFormat="1" applyFont="1" applyBorder="1" applyAlignment="1">
      <alignment horizontal="center" vertical="center" wrapText="1"/>
    </xf>
    <xf numFmtId="2" fontId="5" fillId="0" borderId="35" xfId="0" applyNumberFormat="1" applyFont="1" applyBorder="1" applyAlignment="1">
      <alignment horizontal="center" vertical="center" wrapText="1"/>
    </xf>
    <xf numFmtId="2" fontId="5" fillId="0" borderId="39" xfId="0" applyNumberFormat="1" applyFont="1" applyBorder="1" applyAlignment="1">
      <alignment horizontal="center" vertical="center" wrapText="1"/>
    </xf>
    <xf numFmtId="2" fontId="10" fillId="0" borderId="35" xfId="0" applyNumberFormat="1" applyFont="1" applyBorder="1" applyAlignment="1">
      <alignment horizontal="center" vertical="center" wrapText="1"/>
    </xf>
    <xf numFmtId="2" fontId="10" fillId="0" borderId="27"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0" borderId="23" xfId="0" applyNumberFormat="1" applyFont="1" applyBorder="1" applyAlignment="1">
      <alignment horizontal="center" vertical="center" wrapText="1"/>
    </xf>
    <xf numFmtId="4" fontId="5" fillId="0" borderId="35" xfId="0" applyNumberFormat="1" applyFont="1" applyBorder="1" applyAlignment="1">
      <alignment horizontal="center" vertical="center" wrapText="1"/>
    </xf>
    <xf numFmtId="0" fontId="21" fillId="0" borderId="40" xfId="0" applyFont="1" applyBorder="1"/>
    <xf numFmtId="0" fontId="16" fillId="0" borderId="40" xfId="0" applyFont="1" applyBorder="1"/>
    <xf numFmtId="0" fontId="0" fillId="0" borderId="40" xfId="0" applyBorder="1"/>
    <xf numFmtId="0" fontId="21" fillId="0" borderId="40" xfId="0" applyFont="1" applyBorder="1" applyAlignment="1">
      <alignment horizontal="center" vertical="center" wrapText="1"/>
    </xf>
    <xf numFmtId="0" fontId="5" fillId="0" borderId="40" xfId="0" applyFont="1" applyBorder="1"/>
    <xf numFmtId="0" fontId="0" fillId="0" borderId="40" xfId="0" applyBorder="1" applyAlignment="1">
      <alignment horizontal="center" vertical="center" wrapText="1"/>
    </xf>
    <xf numFmtId="0" fontId="5" fillId="0" borderId="40" xfId="0" applyFont="1" applyBorder="1" applyAlignment="1">
      <alignment horizontal="center" vertical="center" wrapText="1"/>
    </xf>
    <xf numFmtId="0" fontId="13" fillId="0" borderId="40" xfId="0" applyFont="1" applyBorder="1" applyAlignment="1">
      <alignment horizontal="center" vertical="center"/>
    </xf>
    <xf numFmtId="0" fontId="16" fillId="0" borderId="40" xfId="0" applyFont="1" applyBorder="1" applyAlignment="1">
      <alignment horizontal="center" vertical="center"/>
    </xf>
    <xf numFmtId="0" fontId="16" fillId="0" borderId="40" xfId="0" applyFont="1" applyBorder="1" applyAlignment="1" applyProtection="1">
      <alignment horizontal="center" vertical="center" wrapText="1"/>
      <protection locked="0"/>
    </xf>
    <xf numFmtId="0" fontId="6" fillId="0" borderId="40" xfId="0" applyFont="1" applyBorder="1" applyAlignment="1" applyProtection="1">
      <alignment horizontal="center" vertical="center" wrapText="1"/>
      <protection locked="0"/>
    </xf>
    <xf numFmtId="2" fontId="5" fillId="0" borderId="40" xfId="0" applyNumberFormat="1" applyFont="1" applyBorder="1" applyAlignment="1" applyProtection="1">
      <alignment horizontal="center" vertical="center" wrapText="1"/>
      <protection hidden="1"/>
    </xf>
    <xf numFmtId="0" fontId="6" fillId="3" borderId="2" xfId="0" applyFont="1" applyFill="1" applyBorder="1" applyAlignment="1" applyProtection="1">
      <alignment horizontal="left" vertical="top"/>
      <protection hidden="1"/>
    </xf>
    <xf numFmtId="0" fontId="6" fillId="3" borderId="2" xfId="0" applyFont="1" applyFill="1" applyBorder="1" applyAlignment="1" applyProtection="1">
      <alignment horizontal="left" vertical="center"/>
      <protection hidden="1"/>
    </xf>
    <xf numFmtId="0" fontId="6"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6" fillId="5" borderId="2" xfId="0" applyFont="1" applyFill="1" applyBorder="1" applyAlignment="1" applyProtection="1">
      <alignment horizontal="left" vertical="center"/>
      <protection locked="0"/>
    </xf>
    <xf numFmtId="49" fontId="6" fillId="5" borderId="2" xfId="0" applyNumberFormat="1" applyFont="1" applyFill="1" applyBorder="1" applyAlignment="1" applyProtection="1">
      <alignment horizontal="left" vertical="center"/>
      <protection locked="0"/>
    </xf>
    <xf numFmtId="0" fontId="6" fillId="5" borderId="2" xfId="0" applyFont="1" applyFill="1" applyBorder="1" applyAlignment="1" applyProtection="1">
      <alignment vertical="center"/>
      <protection locked="0"/>
    </xf>
    <xf numFmtId="0" fontId="5" fillId="0" borderId="43" xfId="0" applyFont="1" applyBorder="1" applyAlignment="1">
      <alignment horizontal="center" vertical="top"/>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7" fillId="0" borderId="0" xfId="0" quotePrefix="1" applyFont="1" applyProtection="1">
      <protection hidden="1"/>
    </xf>
    <xf numFmtId="2" fontId="12" fillId="0" borderId="22" xfId="0" applyNumberFormat="1" applyFont="1" applyBorder="1" applyAlignment="1">
      <alignment horizontal="center"/>
    </xf>
    <xf numFmtId="0" fontId="5" fillId="0" borderId="18" xfId="0" applyFont="1" applyBorder="1" applyAlignment="1">
      <alignment vertical="top" wrapText="1"/>
    </xf>
    <xf numFmtId="0" fontId="5" fillId="0" borderId="18" xfId="0" applyFont="1" applyBorder="1" applyAlignment="1">
      <alignment vertical="top"/>
    </xf>
    <xf numFmtId="2" fontId="5" fillId="0" borderId="23" xfId="0" applyNumberFormat="1" applyFont="1" applyBorder="1" applyAlignment="1">
      <alignment horizontal="center" vertical="top" wrapText="1"/>
    </xf>
    <xf numFmtId="0" fontId="5" fillId="0" borderId="2" xfId="0" applyFont="1" applyBorder="1" applyAlignment="1">
      <alignment horizontal="left" vertical="top" wrapText="1"/>
    </xf>
    <xf numFmtId="0" fontId="5" fillId="0" borderId="2" xfId="0" applyFont="1" applyBorder="1" applyAlignment="1">
      <alignment horizontal="left" vertical="top"/>
    </xf>
    <xf numFmtId="0" fontId="5" fillId="0" borderId="2" xfId="0" applyFont="1" applyBorder="1" applyAlignment="1">
      <alignment horizontal="center" vertical="top"/>
    </xf>
    <xf numFmtId="0" fontId="5" fillId="0" borderId="18" xfId="0" applyFont="1" applyBorder="1" applyAlignment="1">
      <alignment horizontal="center" vertical="top"/>
    </xf>
    <xf numFmtId="0" fontId="16" fillId="0" borderId="27" xfId="0" applyFont="1" applyBorder="1" applyAlignment="1" applyProtection="1">
      <alignment horizontal="center" vertical="center" wrapText="1"/>
      <protection hidden="1"/>
    </xf>
    <xf numFmtId="0" fontId="36" fillId="0" borderId="2" xfId="0" applyFont="1" applyBorder="1" applyAlignment="1">
      <alignment vertical="top" wrapText="1"/>
    </xf>
    <xf numFmtId="0" fontId="5" fillId="0" borderId="2" xfId="0" applyFont="1" applyBorder="1" applyAlignment="1">
      <alignment vertical="top" wrapText="1"/>
    </xf>
    <xf numFmtId="0" fontId="37" fillId="0" borderId="2" xfId="0" applyFont="1" applyBorder="1" applyAlignment="1">
      <alignment vertical="top" wrapText="1"/>
    </xf>
    <xf numFmtId="0" fontId="38" fillId="0" borderId="2" xfId="0" applyFont="1" applyBorder="1" applyAlignment="1">
      <alignment vertical="top" wrapText="1"/>
    </xf>
    <xf numFmtId="2" fontId="38" fillId="0" borderId="23" xfId="0" applyNumberFormat="1" applyFont="1" applyBorder="1" applyAlignment="1">
      <alignment horizontal="center" vertical="top" wrapText="1"/>
    </xf>
    <xf numFmtId="0" fontId="38" fillId="0" borderId="2" xfId="0" applyFont="1" applyBorder="1" applyAlignment="1">
      <alignment horizontal="center" vertical="top" wrapText="1"/>
    </xf>
    <xf numFmtId="2" fontId="39" fillId="0" borderId="23" xfId="0" applyNumberFormat="1" applyFont="1" applyBorder="1" applyAlignment="1">
      <alignment horizontal="center" vertical="top"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3" fillId="0" borderId="41" xfId="0" applyFont="1" applyBorder="1" applyAlignment="1">
      <alignment horizontal="center" vertical="top" wrapText="1"/>
    </xf>
    <xf numFmtId="0" fontId="0" fillId="0" borderId="41" xfId="0" applyBorder="1" applyAlignment="1">
      <alignment horizontal="center" vertical="top" wrapText="1"/>
    </xf>
    <xf numFmtId="0" fontId="24"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3" fillId="0" borderId="0" xfId="0" applyFont="1" applyAlignment="1">
      <alignment horizontal="left" vertical="top"/>
    </xf>
    <xf numFmtId="0" fontId="3" fillId="0" borderId="0" xfId="0" applyFont="1" applyAlignment="1">
      <alignment horizontal="left" wrapText="1"/>
    </xf>
    <xf numFmtId="0" fontId="32" fillId="0" borderId="0" xfId="0" applyFont="1" applyAlignment="1">
      <alignment horizontal="left" wrapText="1"/>
    </xf>
    <xf numFmtId="0" fontId="4" fillId="0" borderId="0" xfId="0" applyFont="1" applyAlignment="1">
      <alignment horizontal="left" wrapText="1"/>
    </xf>
    <xf numFmtId="0" fontId="12" fillId="0" borderId="0" xfId="0" applyFont="1" applyAlignment="1" applyProtection="1">
      <alignment horizontal="center" vertical="center"/>
      <protection hidden="1"/>
    </xf>
    <xf numFmtId="0" fontId="16" fillId="0" borderId="0" xfId="0" applyFont="1" applyAlignment="1" applyProtection="1">
      <alignment horizontal="left" vertical="center"/>
      <protection hidden="1"/>
    </xf>
    <xf numFmtId="0" fontId="0" fillId="0" borderId="0" xfId="0" applyAlignment="1">
      <alignment horizontal="left" vertical="top" wrapText="1"/>
    </xf>
    <xf numFmtId="0" fontId="12" fillId="0" borderId="0" xfId="0" applyFont="1" applyAlignment="1" applyProtection="1">
      <alignment horizontal="center" vertical="center" wrapText="1"/>
      <protection hidden="1"/>
    </xf>
    <xf numFmtId="0" fontId="7" fillId="0" borderId="0" xfId="0" applyFont="1" applyAlignment="1" applyProtection="1">
      <alignment horizontal="center" vertical="center"/>
      <protection hidden="1"/>
    </xf>
    <xf numFmtId="0" fontId="12" fillId="0" borderId="0" xfId="0" applyFont="1" applyAlignment="1">
      <alignment horizontal="center" wrapText="1"/>
    </xf>
    <xf numFmtId="0" fontId="22" fillId="0" borderId="0" xfId="0" applyFont="1" applyAlignment="1">
      <alignment horizontal="center"/>
    </xf>
    <xf numFmtId="0" fontId="12" fillId="0" borderId="0" xfId="0" applyFont="1" applyAlignment="1">
      <alignment horizontal="center"/>
    </xf>
    <xf numFmtId="0" fontId="8" fillId="0" borderId="0" xfId="0" applyFont="1" applyAlignment="1">
      <alignment horizontal="center" wrapText="1"/>
    </xf>
    <xf numFmtId="0" fontId="6" fillId="0" borderId="0" xfId="0" applyFont="1" applyAlignment="1" applyProtection="1">
      <alignment horizontal="left" vertical="center"/>
      <protection hidden="1"/>
    </xf>
    <xf numFmtId="0" fontId="12" fillId="0" borderId="42"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44" xfId="0" applyFont="1" applyBorder="1" applyAlignment="1">
      <alignment horizontal="center" vertical="center" wrapText="1"/>
    </xf>
    <xf numFmtId="49" fontId="16" fillId="0" borderId="18" xfId="0" applyNumberFormat="1" applyFont="1" applyBorder="1" applyAlignment="1" applyProtection="1">
      <alignment horizontal="left" vertical="top" wrapText="1"/>
      <protection locked="0"/>
    </xf>
    <xf numFmtId="49" fontId="16" fillId="0" borderId="4" xfId="0" applyNumberFormat="1" applyFont="1" applyBorder="1" applyAlignment="1" applyProtection="1">
      <alignment horizontal="left" vertical="top" wrapText="1"/>
      <protection locked="0"/>
    </xf>
    <xf numFmtId="0" fontId="16" fillId="0" borderId="2" xfId="0" applyFont="1" applyBorder="1" applyAlignment="1" applyProtection="1">
      <alignment horizontal="left" vertical="top" wrapText="1"/>
      <protection locked="0"/>
    </xf>
    <xf numFmtId="0" fontId="36" fillId="0" borderId="2" xfId="0" applyFont="1" applyBorder="1" applyAlignment="1">
      <alignment horizontal="left" vertical="top" wrapText="1"/>
    </xf>
    <xf numFmtId="0" fontId="5" fillId="0" borderId="6" xfId="0" applyFont="1" applyBorder="1" applyAlignment="1">
      <alignment horizontal="left" vertical="top" wrapText="1"/>
    </xf>
    <xf numFmtId="1" fontId="16" fillId="0" borderId="18" xfId="0" applyNumberFormat="1" applyFont="1" applyBorder="1" applyAlignment="1" applyProtection="1">
      <alignment horizontal="center" vertical="top" wrapText="1"/>
      <protection locked="0"/>
    </xf>
    <xf numFmtId="2" fontId="10" fillId="0" borderId="27" xfId="0" applyNumberFormat="1" applyFont="1" applyBorder="1" applyAlignment="1" applyProtection="1">
      <alignment horizontal="center" vertical="top" wrapText="1"/>
      <protection hidden="1"/>
    </xf>
    <xf numFmtId="1" fontId="16" fillId="0" borderId="4" xfId="0" applyNumberFormat="1" applyFont="1" applyBorder="1" applyAlignment="1" applyProtection="1">
      <alignment horizontal="center" vertical="top" wrapText="1"/>
      <protection locked="0"/>
    </xf>
    <xf numFmtId="2" fontId="5" fillId="0" borderId="23" xfId="0" applyNumberFormat="1" applyFont="1" applyBorder="1" applyAlignment="1" applyProtection="1">
      <alignment horizontal="center" vertical="top" wrapText="1"/>
      <protection hidden="1"/>
    </xf>
    <xf numFmtId="0" fontId="16" fillId="0" borderId="2" xfId="0" applyFont="1" applyBorder="1" applyAlignment="1" applyProtection="1">
      <alignment horizontal="center" vertical="top" wrapText="1"/>
      <protection locked="0"/>
    </xf>
    <xf numFmtId="1" fontId="16" fillId="0" borderId="2" xfId="0" applyNumberFormat="1" applyFont="1" applyBorder="1" applyAlignment="1" applyProtection="1">
      <alignment horizontal="center" vertical="top" wrapText="1"/>
      <protection locked="0"/>
    </xf>
    <xf numFmtId="0" fontId="16" fillId="0" borderId="6" xfId="0" applyFont="1" applyBorder="1" applyAlignment="1" applyProtection="1">
      <alignment horizontal="left" vertical="top" wrapText="1"/>
      <protection locked="0"/>
    </xf>
    <xf numFmtId="0" fontId="16" fillId="0" borderId="6" xfId="0" applyFont="1" applyBorder="1" applyAlignment="1" applyProtection="1">
      <alignment horizontal="center" vertical="top" wrapText="1"/>
      <protection locked="0"/>
    </xf>
    <xf numFmtId="1" fontId="16" fillId="0" borderId="6" xfId="0" applyNumberFormat="1" applyFont="1" applyBorder="1" applyAlignment="1" applyProtection="1">
      <alignment horizontal="center" vertical="top" wrapText="1"/>
      <protection locked="0"/>
    </xf>
    <xf numFmtId="1" fontId="16" fillId="0" borderId="20" xfId="0" applyNumberFormat="1" applyFont="1" applyBorder="1" applyAlignment="1" applyProtection="1">
      <alignment horizontal="center" vertical="top" wrapText="1"/>
      <protection locked="0"/>
    </xf>
    <xf numFmtId="2" fontId="5" fillId="0" borderId="35" xfId="0" applyNumberFormat="1" applyFont="1" applyBorder="1" applyAlignment="1" applyProtection="1">
      <alignment horizontal="center" vertical="top" wrapText="1"/>
      <protection hidden="1"/>
    </xf>
    <xf numFmtId="0" fontId="16" fillId="0" borderId="2" xfId="0" applyFont="1" applyBorder="1" applyAlignment="1">
      <alignment horizontal="center" vertical="top" wrapText="1"/>
    </xf>
    <xf numFmtId="0" fontId="16" fillId="0" borderId="6" xfId="0" applyFont="1" applyBorder="1" applyAlignment="1">
      <alignment horizontal="center" vertical="top" wrapText="1"/>
    </xf>
    <xf numFmtId="49" fontId="16" fillId="0" borderId="2" xfId="0" applyNumberFormat="1" applyFont="1" applyBorder="1" applyAlignment="1" applyProtection="1">
      <alignment horizontal="left" vertical="top" wrapText="1"/>
      <protection locked="0"/>
    </xf>
    <xf numFmtId="0" fontId="16" fillId="0" borderId="2" xfId="0" applyFont="1" applyBorder="1" applyAlignment="1">
      <alignment horizontal="left" vertical="top" wrapText="1"/>
    </xf>
    <xf numFmtId="0" fontId="16" fillId="0" borderId="6" xfId="0" applyFont="1" applyBorder="1" applyAlignment="1">
      <alignment horizontal="left" vertical="top" wrapText="1"/>
    </xf>
    <xf numFmtId="0" fontId="41" fillId="0" borderId="18" xfId="0" applyFont="1" applyBorder="1" applyAlignment="1">
      <alignment horizontal="left" vertical="top" wrapText="1"/>
    </xf>
    <xf numFmtId="0" fontId="41" fillId="0" borderId="18" xfId="0" applyFont="1" applyBorder="1" applyAlignment="1">
      <alignment horizontal="center" vertical="top" wrapText="1"/>
    </xf>
    <xf numFmtId="0" fontId="42" fillId="0" borderId="2" xfId="0" applyFont="1" applyBorder="1" applyAlignment="1">
      <alignment vertical="top" wrapText="1"/>
    </xf>
    <xf numFmtId="49" fontId="41" fillId="0" borderId="2" xfId="0" applyNumberFormat="1" applyFont="1" applyBorder="1" applyAlignment="1">
      <alignment horizontal="left" vertical="top" wrapText="1"/>
    </xf>
    <xf numFmtId="0" fontId="40" fillId="0" borderId="2" xfId="0" applyFont="1" applyBorder="1" applyAlignment="1">
      <alignment vertical="top" wrapText="1"/>
    </xf>
    <xf numFmtId="0" fontId="41" fillId="0" borderId="2" xfId="0" applyFont="1" applyBorder="1" applyAlignment="1">
      <alignment horizontal="center" vertical="top" wrapText="1"/>
    </xf>
    <xf numFmtId="49" fontId="41" fillId="0" borderId="2" xfId="0" applyNumberFormat="1" applyFont="1" applyBorder="1" applyAlignment="1">
      <alignment horizontal="center" vertical="center" wrapText="1"/>
    </xf>
    <xf numFmtId="0" fontId="0" fillId="0" borderId="2" xfId="0" applyFont="1" applyBorder="1" applyAlignment="1">
      <alignment vertical="top" wrapText="1"/>
    </xf>
    <xf numFmtId="0" fontId="41" fillId="0" borderId="2" xfId="0" applyFont="1" applyBorder="1" applyAlignment="1" applyProtection="1">
      <alignment horizontal="left" vertical="top" wrapText="1"/>
      <protection locked="0"/>
    </xf>
    <xf numFmtId="0" fontId="41" fillId="0" borderId="2" xfId="0" applyFont="1" applyBorder="1" applyAlignment="1" applyProtection="1">
      <alignment horizontal="center" vertical="top" wrapText="1"/>
      <protection locked="0"/>
    </xf>
    <xf numFmtId="49" fontId="41" fillId="0" borderId="2" xfId="0" applyNumberFormat="1" applyFont="1" applyBorder="1" applyAlignment="1" applyProtection="1">
      <alignment horizontal="left" vertical="top" wrapText="1"/>
      <protection locked="0"/>
    </xf>
    <xf numFmtId="49" fontId="41" fillId="0" borderId="2" xfId="0" applyNumberFormat="1" applyFont="1" applyBorder="1" applyAlignment="1">
      <alignment horizontal="center" vertical="top" wrapText="1"/>
    </xf>
    <xf numFmtId="0" fontId="41" fillId="0" borderId="6" xfId="0" applyFont="1" applyBorder="1" applyAlignment="1" applyProtection="1">
      <alignment horizontal="left" vertical="top" wrapText="1"/>
      <protection locked="0"/>
    </xf>
    <xf numFmtId="0" fontId="41" fillId="0" borderId="6" xfId="0" applyFont="1" applyBorder="1" applyAlignment="1" applyProtection="1">
      <alignment horizontal="center" vertical="top" wrapText="1"/>
      <protection locked="0"/>
    </xf>
    <xf numFmtId="0" fontId="41" fillId="0" borderId="6" xfId="0" applyFont="1" applyBorder="1" applyAlignment="1">
      <alignment horizontal="center" vertical="top" wrapText="1"/>
    </xf>
    <xf numFmtId="0" fontId="41" fillId="0" borderId="6" xfId="0" applyFont="1" applyBorder="1" applyAlignment="1">
      <alignment horizontal="center" vertical="top"/>
    </xf>
    <xf numFmtId="0" fontId="40" fillId="0" borderId="2" xfId="0" applyFont="1" applyBorder="1" applyAlignment="1">
      <alignment horizontal="left" vertical="top" wrapText="1"/>
    </xf>
    <xf numFmtId="49" fontId="16" fillId="0" borderId="18" xfId="0" applyNumberFormat="1" applyFont="1" applyBorder="1" applyAlignment="1" applyProtection="1">
      <alignment horizontal="center" vertical="top" wrapText="1"/>
      <protection locked="0"/>
    </xf>
    <xf numFmtId="2" fontId="5" fillId="0" borderId="27" xfId="0" applyNumberFormat="1" applyFont="1" applyBorder="1" applyAlignment="1" applyProtection="1">
      <alignment horizontal="center" vertical="top" wrapText="1"/>
      <protection hidden="1"/>
    </xf>
    <xf numFmtId="1" fontId="16" fillId="0" borderId="18" xfId="0" quotePrefix="1" applyNumberFormat="1" applyFont="1" applyBorder="1" applyAlignment="1" applyProtection="1">
      <alignment horizontal="center" vertical="top" wrapText="1"/>
      <protection locked="0"/>
    </xf>
    <xf numFmtId="0" fontId="43" fillId="0" borderId="18" xfId="0" applyFont="1" applyBorder="1" applyAlignment="1">
      <alignment horizontal="left" vertical="top" wrapText="1"/>
    </xf>
    <xf numFmtId="1" fontId="16" fillId="0" borderId="17" xfId="0" applyNumberFormat="1" applyFont="1" applyBorder="1" applyAlignment="1" applyProtection="1">
      <alignment horizontal="center" vertical="top" wrapText="1"/>
      <protection locked="0"/>
    </xf>
    <xf numFmtId="1" fontId="16" fillId="0" borderId="7" xfId="0" applyNumberFormat="1" applyFont="1" applyBorder="1" applyAlignment="1" applyProtection="1">
      <alignment horizontal="center" vertical="top" wrapText="1"/>
      <protection locked="0"/>
    </xf>
    <xf numFmtId="1" fontId="16" fillId="0" borderId="19" xfId="0" applyNumberFormat="1" applyFont="1" applyBorder="1" applyAlignment="1" applyProtection="1">
      <alignment horizontal="center" vertical="top" wrapText="1"/>
      <protection locked="0"/>
    </xf>
    <xf numFmtId="0" fontId="16" fillId="0" borderId="17" xfId="0" applyFont="1" applyBorder="1" applyAlignment="1">
      <alignment horizontal="center" vertical="top" wrapText="1"/>
    </xf>
    <xf numFmtId="1" fontId="41" fillId="0" borderId="18" xfId="0" applyNumberFormat="1" applyFont="1" applyBorder="1" applyAlignment="1">
      <alignment horizontal="center" vertical="top" wrapText="1"/>
    </xf>
    <xf numFmtId="2" fontId="41" fillId="0" borderId="27" xfId="0" applyNumberFormat="1" applyFont="1" applyBorder="1" applyAlignment="1" applyProtection="1">
      <alignment horizontal="center" vertical="top" wrapText="1"/>
      <protection hidden="1"/>
    </xf>
    <xf numFmtId="0" fontId="16" fillId="0" borderId="8" xfId="0" applyFont="1" applyBorder="1" applyAlignment="1">
      <alignment horizontal="center" vertical="top" wrapText="1"/>
    </xf>
    <xf numFmtId="1" fontId="41" fillId="0" borderId="2" xfId="0" applyNumberFormat="1" applyFont="1" applyBorder="1" applyAlignment="1">
      <alignment horizontal="center" vertical="top" wrapText="1"/>
    </xf>
    <xf numFmtId="2" fontId="41" fillId="0" borderId="23" xfId="0" applyNumberFormat="1" applyFont="1" applyBorder="1" applyAlignment="1" applyProtection="1">
      <alignment horizontal="center" vertical="top" wrapText="1"/>
      <protection hidden="1"/>
    </xf>
    <xf numFmtId="49" fontId="16" fillId="0" borderId="8" xfId="0" applyNumberFormat="1" applyFont="1" applyBorder="1" applyAlignment="1">
      <alignment horizontal="center" vertical="top" wrapText="1"/>
    </xf>
    <xf numFmtId="1" fontId="41" fillId="0" borderId="2" xfId="0" applyNumberFormat="1" applyFont="1" applyBorder="1" applyAlignment="1" applyProtection="1">
      <alignment horizontal="center" vertical="top" wrapText="1"/>
      <protection locked="0"/>
    </xf>
    <xf numFmtId="0" fontId="16" fillId="0" borderId="8" xfId="0" applyFont="1" applyBorder="1" applyAlignment="1" applyProtection="1">
      <alignment horizontal="center" vertical="top" wrapText="1"/>
      <protection locked="0"/>
    </xf>
    <xf numFmtId="0" fontId="16" fillId="0" borderId="9" xfId="0" applyFont="1" applyBorder="1" applyAlignment="1" applyProtection="1">
      <alignment horizontal="center" vertical="top" wrapText="1"/>
      <protection locked="0"/>
    </xf>
    <xf numFmtId="0" fontId="41" fillId="0" borderId="6" xfId="0" applyFont="1" applyBorder="1" applyAlignment="1">
      <alignment vertical="top"/>
    </xf>
    <xf numFmtId="2" fontId="41" fillId="0" borderId="35" xfId="0" applyNumberFormat="1" applyFont="1" applyBorder="1" applyAlignment="1">
      <alignment horizontal="center" vertical="top"/>
    </xf>
    <xf numFmtId="0" fontId="16" fillId="0" borderId="2" xfId="0" quotePrefix="1" applyFont="1" applyBorder="1" applyAlignment="1" applyProtection="1">
      <alignment horizontal="center" vertical="top" wrapText="1"/>
      <protection locked="0"/>
    </xf>
    <xf numFmtId="0" fontId="5" fillId="0" borderId="2" xfId="0" quotePrefix="1" applyFont="1" applyBorder="1" applyAlignment="1">
      <alignment horizontal="center" vertical="top" wrapText="1"/>
    </xf>
    <xf numFmtId="0" fontId="5" fillId="0" borderId="6" xfId="0" applyFont="1" applyBorder="1" applyAlignment="1">
      <alignment horizontal="center" vertical="top" wrapText="1"/>
    </xf>
    <xf numFmtId="2" fontId="5" fillId="0" borderId="35" xfId="0" applyNumberFormat="1" applyFont="1" applyBorder="1" applyAlignment="1">
      <alignment horizontal="center" vertical="top" wrapText="1"/>
    </xf>
    <xf numFmtId="0" fontId="5" fillId="0" borderId="6" xfId="0" quotePrefix="1" applyFont="1" applyBorder="1" applyAlignment="1">
      <alignment horizontal="center" vertical="top" wrapText="1"/>
    </xf>
    <xf numFmtId="0" fontId="5" fillId="0" borderId="7" xfId="0" applyFont="1" applyBorder="1" applyAlignment="1">
      <alignment horizontal="center" vertical="top"/>
    </xf>
    <xf numFmtId="0" fontId="5" fillId="0" borderId="8" xfId="0" applyFont="1" applyBorder="1" applyAlignment="1">
      <alignment horizontal="center" vertical="top"/>
    </xf>
    <xf numFmtId="0" fontId="5" fillId="0" borderId="9" xfId="0" applyFont="1" applyBorder="1" applyAlignment="1">
      <alignment horizontal="center" vertical="top"/>
    </xf>
    <xf numFmtId="0" fontId="5" fillId="0" borderId="17" xfId="0" applyFont="1" applyBorder="1" applyAlignment="1">
      <alignment horizontal="center" vertical="top" wrapText="1"/>
    </xf>
    <xf numFmtId="0" fontId="37" fillId="0" borderId="0" xfId="0" applyFont="1" applyAlignment="1">
      <alignment vertical="top" wrapText="1"/>
    </xf>
    <xf numFmtId="0" fontId="5" fillId="0" borderId="18" xfId="0" applyFont="1" applyBorder="1" applyAlignment="1">
      <alignment horizontal="center" vertical="top" wrapText="1"/>
    </xf>
    <xf numFmtId="2" fontId="5" fillId="0" borderId="27" xfId="0" applyNumberFormat="1" applyFont="1" applyBorder="1" applyAlignment="1">
      <alignment horizontal="center" vertical="top" wrapText="1"/>
    </xf>
    <xf numFmtId="0" fontId="5" fillId="0" borderId="8" xfId="0" applyFont="1" applyBorder="1" applyAlignment="1">
      <alignment horizontal="center" vertical="top" wrapText="1"/>
    </xf>
    <xf numFmtId="0" fontId="5" fillId="0" borderId="9" xfId="0" applyFont="1" applyBorder="1" applyAlignment="1">
      <alignment horizontal="center" vertical="top" wrapText="1"/>
    </xf>
    <xf numFmtId="0" fontId="5" fillId="0" borderId="6" xfId="0" applyFont="1" applyBorder="1" applyAlignment="1">
      <alignment vertical="top" wrapText="1"/>
    </xf>
    <xf numFmtId="0" fontId="21" fillId="0" borderId="17" xfId="0" applyFont="1" applyBorder="1" applyAlignment="1">
      <alignment horizontal="center" vertical="top"/>
    </xf>
    <xf numFmtId="0" fontId="1" fillId="0" borderId="18" xfId="0" applyFont="1" applyBorder="1" applyAlignment="1">
      <alignment vertical="top" wrapText="1"/>
    </xf>
    <xf numFmtId="0" fontId="21" fillId="0" borderId="8" xfId="0" applyFont="1" applyBorder="1" applyAlignment="1">
      <alignment horizontal="center" vertical="top"/>
    </xf>
    <xf numFmtId="0" fontId="16" fillId="0" borderId="2" xfId="0" applyFont="1" applyBorder="1" applyAlignment="1">
      <alignment vertical="top"/>
    </xf>
    <xf numFmtId="0" fontId="5" fillId="0" borderId="23" xfId="0" applyFont="1" applyBorder="1" applyAlignment="1">
      <alignment horizontal="center" vertical="top"/>
    </xf>
    <xf numFmtId="0" fontId="5" fillId="0" borderId="23" xfId="0" applyFont="1" applyBorder="1" applyAlignment="1">
      <alignment horizontal="center" vertical="top" wrapText="1"/>
    </xf>
    <xf numFmtId="0" fontId="21" fillId="0" borderId="9" xfId="0" applyFont="1" applyBorder="1" applyAlignment="1">
      <alignment horizontal="center" vertical="top"/>
    </xf>
    <xf numFmtId="0" fontId="5" fillId="0" borderId="35" xfId="0" applyFont="1" applyBorder="1" applyAlignment="1">
      <alignment horizontal="center" vertical="top" wrapText="1"/>
    </xf>
    <xf numFmtId="0" fontId="1" fillId="0" borderId="18" xfId="0" applyFont="1" applyBorder="1" applyAlignment="1">
      <alignment horizontal="center" vertical="top"/>
    </xf>
    <xf numFmtId="0" fontId="21" fillId="0" borderId="18" xfId="0" applyFont="1" applyBorder="1" applyAlignment="1">
      <alignment horizontal="center" vertical="top"/>
    </xf>
    <xf numFmtId="0" fontId="0" fillId="0" borderId="27" xfId="0" applyBorder="1" applyAlignment="1">
      <alignment horizontal="center" vertical="top"/>
    </xf>
    <xf numFmtId="0" fontId="16" fillId="0" borderId="17" xfId="0" applyFont="1" applyBorder="1" applyAlignment="1" applyProtection="1">
      <alignment horizontal="center" vertical="top" wrapText="1"/>
      <protection locked="0"/>
    </xf>
    <xf numFmtId="0" fontId="16" fillId="0" borderId="7" xfId="0" applyFont="1" applyBorder="1" applyAlignment="1" applyProtection="1">
      <alignment horizontal="center" vertical="top" wrapText="1"/>
      <protection locked="0"/>
    </xf>
    <xf numFmtId="0" fontId="41" fillId="0" borderId="7" xfId="0" applyFont="1" applyBorder="1" applyAlignment="1" applyProtection="1">
      <alignment horizontal="center" vertical="center" wrapText="1"/>
      <protection locked="0"/>
    </xf>
    <xf numFmtId="0" fontId="42" fillId="0" borderId="4" xfId="0" applyFont="1" applyBorder="1" applyAlignment="1">
      <alignment horizontal="left" vertical="top" wrapText="1"/>
    </xf>
    <xf numFmtId="0" fontId="44" fillId="0" borderId="4" xfId="0" applyFont="1" applyBorder="1" applyAlignment="1">
      <alignment horizontal="left" vertical="top" wrapText="1"/>
    </xf>
    <xf numFmtId="1" fontId="41" fillId="0" borderId="4" xfId="0" applyNumberFormat="1" applyFont="1" applyBorder="1" applyAlignment="1">
      <alignment horizontal="center" vertical="top" wrapText="1"/>
    </xf>
    <xf numFmtId="49" fontId="41" fillId="0" borderId="4" xfId="0" applyNumberFormat="1" applyFont="1" applyBorder="1" applyAlignment="1">
      <alignment horizontal="center" vertical="top" wrapText="1"/>
    </xf>
    <xf numFmtId="49" fontId="41" fillId="0" borderId="4" xfId="0" applyNumberFormat="1" applyFont="1" applyBorder="1" applyAlignment="1">
      <alignment horizontal="center" vertical="center" wrapText="1"/>
    </xf>
    <xf numFmtId="2" fontId="41" fillId="0" borderId="39" xfId="0" applyNumberFormat="1" applyFont="1" applyBorder="1" applyAlignment="1" applyProtection="1">
      <alignment horizontal="center" vertical="center"/>
      <protection hidden="1"/>
    </xf>
    <xf numFmtId="0" fontId="41" fillId="0" borderId="8" xfId="0" applyFont="1" applyBorder="1" applyAlignment="1" applyProtection="1">
      <alignment horizontal="center" vertical="center" wrapText="1"/>
      <protection locked="0"/>
    </xf>
    <xf numFmtId="0" fontId="42" fillId="0" borderId="2" xfId="0" applyFont="1" applyBorder="1" applyAlignment="1">
      <alignment horizontal="left" vertical="top" wrapText="1"/>
    </xf>
    <xf numFmtId="0" fontId="44" fillId="0" borderId="2" xfId="0" applyFont="1" applyBorder="1" applyAlignment="1">
      <alignment horizontal="left" vertical="top" wrapText="1"/>
    </xf>
    <xf numFmtId="0" fontId="42" fillId="0" borderId="2" xfId="0" applyFont="1" applyBorder="1" applyAlignment="1">
      <alignment horizontal="left" vertical="top"/>
    </xf>
    <xf numFmtId="2" fontId="41" fillId="0" borderId="23" xfId="0" applyNumberFormat="1" applyFont="1" applyBorder="1" applyAlignment="1" applyProtection="1">
      <alignment horizontal="center" vertical="center"/>
      <protection hidden="1"/>
    </xf>
    <xf numFmtId="0" fontId="41" fillId="0" borderId="2" xfId="0" applyFont="1" applyBorder="1" applyAlignment="1">
      <alignment horizontal="left" vertical="top" wrapText="1"/>
    </xf>
    <xf numFmtId="0" fontId="40" fillId="0" borderId="0" xfId="0" applyFont="1"/>
    <xf numFmtId="0" fontId="41" fillId="0" borderId="2" xfId="0" applyFont="1" applyBorder="1" applyAlignment="1">
      <alignment horizontal="center" vertical="center" wrapText="1"/>
    </xf>
    <xf numFmtId="0" fontId="41" fillId="0" borderId="2" xfId="0" applyFont="1" applyBorder="1" applyAlignment="1">
      <alignment horizontal="left" vertical="top"/>
    </xf>
    <xf numFmtId="0" fontId="41" fillId="0" borderId="9" xfId="0" applyFont="1" applyBorder="1" applyAlignment="1" applyProtection="1">
      <alignment horizontal="center" vertical="center" wrapText="1"/>
      <protection locked="0"/>
    </xf>
    <xf numFmtId="49" fontId="41" fillId="0" borderId="6" xfId="0" applyNumberFormat="1" applyFont="1" applyBorder="1" applyAlignment="1" applyProtection="1">
      <alignment horizontal="left" vertical="top" wrapText="1"/>
      <protection locked="0"/>
    </xf>
    <xf numFmtId="0" fontId="41" fillId="0" borderId="6" xfId="0" applyFont="1" applyBorder="1" applyAlignment="1">
      <alignment horizontal="left" vertical="top" wrapText="1"/>
    </xf>
    <xf numFmtId="1" fontId="41" fillId="0" borderId="6" xfId="0" applyNumberFormat="1" applyFont="1" applyBorder="1" applyAlignment="1" applyProtection="1">
      <alignment horizontal="center" vertical="top" wrapText="1"/>
      <protection locked="0"/>
    </xf>
    <xf numFmtId="1" fontId="41" fillId="0" borderId="6" xfId="0" applyNumberFormat="1" applyFont="1" applyBorder="1" applyAlignment="1" applyProtection="1">
      <alignment horizontal="center" vertical="center" wrapText="1"/>
      <protection locked="0"/>
    </xf>
    <xf numFmtId="2" fontId="41" fillId="0" borderId="35" xfId="0" applyNumberFormat="1" applyFont="1" applyBorder="1" applyAlignment="1" applyProtection="1">
      <alignment horizontal="center" vertical="center"/>
      <protection hidden="1"/>
    </xf>
    <xf numFmtId="0" fontId="41" fillId="0" borderId="17" xfId="0" applyFont="1" applyBorder="1" applyAlignment="1">
      <alignment horizontal="center" vertical="center" wrapText="1"/>
    </xf>
    <xf numFmtId="2" fontId="41" fillId="0" borderId="39" xfId="0" applyNumberFormat="1" applyFont="1" applyBorder="1" applyAlignment="1" applyProtection="1">
      <alignment horizontal="center" vertical="top"/>
      <protection hidden="1"/>
    </xf>
    <xf numFmtId="2" fontId="41" fillId="0" borderId="23" xfId="0" applyNumberFormat="1" applyFont="1" applyBorder="1" applyAlignment="1" applyProtection="1">
      <alignment horizontal="center" vertical="top"/>
      <protection hidden="1"/>
    </xf>
    <xf numFmtId="49" fontId="41" fillId="0" borderId="7" xfId="0" applyNumberFormat="1" applyFont="1" applyBorder="1" applyAlignment="1" applyProtection="1">
      <alignment horizontal="center" vertical="center" wrapText="1"/>
      <protection locked="0"/>
    </xf>
    <xf numFmtId="1" fontId="41" fillId="0" borderId="4" xfId="0" applyNumberFormat="1" applyFont="1" applyBorder="1" applyAlignment="1" applyProtection="1">
      <alignment horizontal="center" vertical="top" wrapText="1"/>
      <protection locked="0"/>
    </xf>
    <xf numFmtId="2" fontId="45" fillId="0" borderId="39" xfId="0" applyNumberFormat="1" applyFont="1" applyBorder="1" applyAlignment="1" applyProtection="1">
      <alignment horizontal="center" vertical="top" wrapText="1"/>
      <protection hidden="1"/>
    </xf>
    <xf numFmtId="2" fontId="45" fillId="0" borderId="23" xfId="0" applyNumberFormat="1" applyFont="1" applyBorder="1" applyAlignment="1" applyProtection="1">
      <alignment horizontal="center" vertical="top" wrapText="1"/>
      <protection hidden="1"/>
    </xf>
    <xf numFmtId="49" fontId="41" fillId="0" borderId="4" xfId="0" applyNumberFormat="1" applyFont="1" applyBorder="1" applyAlignment="1" applyProtection="1">
      <alignment horizontal="left" vertical="top" wrapText="1"/>
      <protection locked="0"/>
    </xf>
    <xf numFmtId="0" fontId="41" fillId="0" borderId="0" xfId="0" applyFont="1" applyAlignment="1">
      <alignment horizontal="left" vertical="top" wrapText="1"/>
    </xf>
    <xf numFmtId="0" fontId="41" fillId="0" borderId="4" xfId="0" applyFont="1" applyBorder="1" applyAlignment="1">
      <alignment horizontal="left" vertical="top" wrapText="1"/>
    </xf>
    <xf numFmtId="0" fontId="45" fillId="0" borderId="2" xfId="1" applyFont="1" applyBorder="1" applyAlignment="1" applyProtection="1">
      <alignment horizontal="left" vertical="top" wrapText="1"/>
    </xf>
    <xf numFmtId="49" fontId="41" fillId="0" borderId="9" xfId="0" applyNumberFormat="1" applyFont="1" applyBorder="1" applyAlignment="1" applyProtection="1">
      <alignment horizontal="center" vertical="center" wrapText="1"/>
      <protection locked="0"/>
    </xf>
    <xf numFmtId="2" fontId="41" fillId="0" borderId="35" xfId="0" applyNumberFormat="1" applyFont="1" applyBorder="1" applyAlignment="1" applyProtection="1">
      <alignment horizontal="center" vertical="top" wrapText="1"/>
      <protection hidden="1"/>
    </xf>
    <xf numFmtId="49" fontId="46" fillId="0" borderId="18" xfId="0" applyNumberFormat="1" applyFont="1" applyBorder="1" applyAlignment="1" applyProtection="1">
      <alignment horizontal="left" vertical="top" wrapText="1"/>
      <protection locked="0"/>
    </xf>
    <xf numFmtId="0" fontId="47" fillId="0" borderId="2" xfId="0" applyFont="1" applyBorder="1" applyAlignment="1">
      <alignment horizontal="center" vertical="top" wrapText="1"/>
    </xf>
    <xf numFmtId="0" fontId="47" fillId="0" borderId="2" xfId="0" quotePrefix="1" applyFont="1" applyBorder="1" applyAlignment="1">
      <alignment horizontal="center" vertical="top" wrapText="1"/>
    </xf>
    <xf numFmtId="0" fontId="42" fillId="0" borderId="2" xfId="0" quotePrefix="1" applyFont="1" applyBorder="1" applyAlignment="1">
      <alignment horizontal="center" vertical="top" wrapText="1"/>
    </xf>
    <xf numFmtId="2" fontId="47" fillId="0" borderId="23" xfId="0" applyNumberFormat="1" applyFont="1" applyBorder="1" applyAlignment="1">
      <alignment horizontal="center" vertical="top" wrapText="1"/>
    </xf>
    <xf numFmtId="0" fontId="42" fillId="0" borderId="2" xfId="0" applyFont="1" applyBorder="1" applyAlignment="1">
      <alignment horizontal="center" vertical="top" wrapText="1"/>
    </xf>
    <xf numFmtId="16" fontId="47" fillId="0" borderId="2" xfId="0" quotePrefix="1" applyNumberFormat="1" applyFont="1" applyBorder="1" applyAlignment="1">
      <alignment horizontal="center" vertical="top" wrapText="1"/>
    </xf>
    <xf numFmtId="0" fontId="41" fillId="0" borderId="2" xfId="0" quotePrefix="1" applyFont="1" applyBorder="1" applyAlignment="1" applyProtection="1">
      <alignment horizontal="center" vertical="top" wrapText="1"/>
      <protection locked="0"/>
    </xf>
    <xf numFmtId="1" fontId="41" fillId="0" borderId="2" xfId="0" quotePrefix="1" applyNumberFormat="1" applyFont="1" applyBorder="1" applyAlignment="1" applyProtection="1">
      <alignment horizontal="center" vertical="top" wrapText="1"/>
      <protection locked="0"/>
    </xf>
    <xf numFmtId="2" fontId="47" fillId="0" borderId="23" xfId="0" applyNumberFormat="1" applyFont="1" applyBorder="1" applyAlignment="1">
      <alignment horizontal="center" vertical="top"/>
    </xf>
    <xf numFmtId="0" fontId="47" fillId="0" borderId="2" xfId="0" applyFont="1" applyBorder="1" applyAlignment="1">
      <alignment horizontal="left" vertical="top"/>
    </xf>
    <xf numFmtId="0" fontId="47" fillId="0" borderId="2" xfId="0" applyFont="1" applyBorder="1" applyAlignment="1">
      <alignment horizontal="left" vertical="top" wrapText="1"/>
    </xf>
    <xf numFmtId="0" fontId="47" fillId="0" borderId="2" xfId="0" applyFont="1" applyBorder="1" applyAlignment="1">
      <alignment horizontal="center" vertical="top"/>
    </xf>
    <xf numFmtId="0" fontId="47" fillId="0" borderId="6" xfId="0" applyFont="1" applyBorder="1" applyAlignment="1">
      <alignment horizontal="left" vertical="top" wrapText="1"/>
    </xf>
    <xf numFmtId="0" fontId="47" fillId="0" borderId="6" xfId="0" applyFont="1" applyBorder="1" applyAlignment="1">
      <alignment horizontal="left" vertical="top"/>
    </xf>
    <xf numFmtId="0" fontId="47" fillId="0" borderId="6" xfId="0" applyFont="1" applyBorder="1" applyAlignment="1">
      <alignment horizontal="center" vertical="top" wrapText="1"/>
    </xf>
    <xf numFmtId="0" fontId="47" fillId="0" borderId="6" xfId="0" applyFont="1" applyBorder="1" applyAlignment="1">
      <alignment horizontal="center" vertical="top"/>
    </xf>
    <xf numFmtId="2" fontId="47" fillId="0" borderId="35" xfId="0" applyNumberFormat="1" applyFont="1" applyBorder="1" applyAlignment="1">
      <alignment horizontal="center" vertical="top"/>
    </xf>
    <xf numFmtId="0" fontId="47" fillId="0" borderId="7" xfId="0" applyFont="1" applyBorder="1" applyAlignment="1">
      <alignment horizontal="center" vertical="top"/>
    </xf>
    <xf numFmtId="0" fontId="47" fillId="0" borderId="8" xfId="0" applyFont="1" applyBorder="1" applyAlignment="1">
      <alignment horizontal="center" vertical="top"/>
    </xf>
    <xf numFmtId="0" fontId="47" fillId="0" borderId="9" xfId="0" applyFont="1" applyBorder="1" applyAlignment="1">
      <alignment horizontal="center" vertical="top"/>
    </xf>
    <xf numFmtId="2" fontId="41" fillId="0" borderId="23" xfId="0" applyNumberFormat="1" applyFont="1" applyBorder="1" applyAlignment="1">
      <alignment horizontal="center" vertical="top" wrapText="1"/>
    </xf>
    <xf numFmtId="0" fontId="0" fillId="0" borderId="2" xfId="0" applyFont="1" applyBorder="1" applyAlignment="1">
      <alignment horizontal="left" vertical="top" wrapText="1"/>
    </xf>
    <xf numFmtId="16" fontId="41" fillId="0" borderId="2" xfId="0" applyNumberFormat="1" applyFont="1" applyBorder="1" applyAlignment="1">
      <alignment horizontal="center" vertical="top" wrapText="1"/>
    </xf>
    <xf numFmtId="0" fontId="41" fillId="0" borderId="2" xfId="0" quotePrefix="1" applyFont="1" applyBorder="1" applyAlignment="1">
      <alignment horizontal="center" vertical="top" wrapText="1"/>
    </xf>
    <xf numFmtId="16" fontId="41" fillId="0" borderId="2" xfId="0" quotePrefix="1" applyNumberFormat="1" applyFont="1" applyBorder="1" applyAlignment="1">
      <alignment horizontal="center" vertical="top" wrapText="1"/>
    </xf>
    <xf numFmtId="0" fontId="41" fillId="0" borderId="6" xfId="0" quotePrefix="1" applyFont="1" applyBorder="1" applyAlignment="1">
      <alignment horizontal="center" vertical="top" wrapText="1"/>
    </xf>
    <xf numFmtId="2" fontId="41" fillId="0" borderId="35" xfId="0" applyNumberFormat="1" applyFont="1" applyBorder="1" applyAlignment="1">
      <alignment horizontal="center" vertical="top" wrapText="1"/>
    </xf>
    <xf numFmtId="0" fontId="41" fillId="0" borderId="7" xfId="0" applyFont="1" applyBorder="1" applyAlignment="1">
      <alignment horizontal="center" vertical="top"/>
    </xf>
    <xf numFmtId="0" fontId="41" fillId="0" borderId="8" xfId="0" applyFont="1" applyBorder="1" applyAlignment="1">
      <alignment horizontal="center" vertical="top"/>
    </xf>
    <xf numFmtId="0" fontId="41" fillId="0" borderId="9" xfId="0" applyFont="1" applyBorder="1" applyAlignment="1">
      <alignment horizontal="center" vertical="top"/>
    </xf>
    <xf numFmtId="0" fontId="43" fillId="0" borderId="2" xfId="0" applyFont="1" applyBorder="1" applyAlignment="1">
      <alignment horizontal="left" vertical="top" wrapText="1"/>
    </xf>
    <xf numFmtId="0" fontId="48" fillId="0" borderId="6" xfId="0" applyFont="1" applyBorder="1" applyAlignment="1">
      <alignment horizontal="left" vertical="top" wrapText="1"/>
    </xf>
    <xf numFmtId="0" fontId="5" fillId="0" borderId="4" xfId="0" applyFont="1" applyBorder="1" applyAlignment="1">
      <alignment horizontal="center" vertical="top" wrapText="1"/>
    </xf>
    <xf numFmtId="0" fontId="5" fillId="0" borderId="4" xfId="0" applyFont="1" applyBorder="1" applyAlignment="1">
      <alignment horizontal="left" vertical="top" wrapText="1"/>
    </xf>
    <xf numFmtId="2" fontId="5" fillId="0" borderId="39" xfId="0" applyNumberFormat="1" applyFont="1" applyBorder="1" applyAlignment="1">
      <alignment horizontal="center" vertical="top" wrapText="1"/>
    </xf>
    <xf numFmtId="0" fontId="5" fillId="0" borderId="3" xfId="0" applyFont="1" applyBorder="1" applyAlignment="1">
      <alignment horizontal="center" vertical="top" wrapText="1"/>
    </xf>
    <xf numFmtId="0" fontId="5" fillId="0" borderId="17" xfId="0" applyFont="1" applyBorder="1" applyAlignment="1">
      <alignment horizontal="center" vertical="top"/>
    </xf>
    <xf numFmtId="0" fontId="5" fillId="0" borderId="2" xfId="0" quotePrefix="1" applyFont="1" applyBorder="1" applyAlignment="1">
      <alignment horizontal="center" vertical="top"/>
    </xf>
    <xf numFmtId="0" fontId="2" fillId="0" borderId="18" xfId="0" applyFont="1" applyBorder="1" applyAlignment="1">
      <alignment vertical="top" wrapText="1"/>
    </xf>
    <xf numFmtId="0" fontId="18" fillId="0" borderId="23" xfId="0" applyFont="1" applyBorder="1" applyAlignment="1">
      <alignment horizontal="center" vertical="top"/>
    </xf>
    <xf numFmtId="0" fontId="18" fillId="0" borderId="23" xfId="0" applyFont="1" applyBorder="1" applyAlignment="1">
      <alignment horizontal="center" vertical="top" wrapText="1"/>
    </xf>
    <xf numFmtId="2" fontId="18" fillId="0" borderId="23" xfId="0" applyNumberFormat="1" applyFont="1" applyBorder="1" applyAlignment="1">
      <alignment horizontal="center" vertical="top" wrapText="1"/>
    </xf>
    <xf numFmtId="0" fontId="18" fillId="0" borderId="35" xfId="0" applyFont="1" applyBorder="1" applyAlignment="1">
      <alignment horizontal="center" vertical="top" wrapText="1"/>
    </xf>
    <xf numFmtId="0" fontId="46" fillId="0" borderId="2" xfId="0" applyFont="1" applyBorder="1" applyAlignment="1" applyProtection="1">
      <alignment horizontal="left" vertical="top" wrapText="1"/>
      <protection locked="0"/>
    </xf>
    <xf numFmtId="0" fontId="41" fillId="0" borderId="17" xfId="0" applyFont="1" applyBorder="1" applyAlignment="1" applyProtection="1">
      <alignment horizontal="center" vertical="top" wrapText="1"/>
      <protection locked="0"/>
    </xf>
    <xf numFmtId="0" fontId="42" fillId="0" borderId="18" xfId="0" applyFont="1" applyBorder="1" applyAlignment="1">
      <alignment vertical="top" wrapText="1"/>
    </xf>
    <xf numFmtId="0" fontId="40" fillId="0" borderId="18" xfId="0" applyFont="1" applyBorder="1" applyAlignment="1">
      <alignment vertical="top" wrapText="1"/>
    </xf>
    <xf numFmtId="0" fontId="0" fillId="0" borderId="18" xfId="0" applyFont="1" applyBorder="1" applyAlignment="1">
      <alignment vertical="top" wrapText="1"/>
    </xf>
    <xf numFmtId="0" fontId="0" fillId="0" borderId="18" xfId="0" applyFont="1" applyBorder="1" applyAlignment="1">
      <alignment horizontal="center" vertical="top" wrapText="1"/>
    </xf>
    <xf numFmtId="1" fontId="41" fillId="0" borderId="18" xfId="0" applyNumberFormat="1" applyFont="1" applyBorder="1" applyAlignment="1" applyProtection="1">
      <alignment horizontal="center" vertical="top" wrapText="1"/>
      <protection locked="0"/>
    </xf>
    <xf numFmtId="49" fontId="41" fillId="0" borderId="18" xfId="0" applyNumberFormat="1" applyFont="1" applyBorder="1" applyAlignment="1" applyProtection="1">
      <alignment horizontal="center" vertical="top" wrapText="1"/>
      <protection locked="0"/>
    </xf>
    <xf numFmtId="0" fontId="41" fillId="0" borderId="7" xfId="0" applyFont="1" applyBorder="1" applyAlignment="1" applyProtection="1">
      <alignment horizontal="center" vertical="top" wrapText="1"/>
      <protection locked="0"/>
    </xf>
    <xf numFmtId="0" fontId="0" fillId="0" borderId="2" xfId="0" applyFont="1" applyBorder="1" applyAlignment="1">
      <alignment horizontal="center" vertical="top" wrapText="1"/>
    </xf>
    <xf numFmtId="49" fontId="41" fillId="0" borderId="2" xfId="0" applyNumberFormat="1" applyFont="1" applyBorder="1" applyAlignment="1" applyProtection="1">
      <alignment horizontal="center" vertical="top" wrapText="1"/>
      <protection locked="0"/>
    </xf>
    <xf numFmtId="0" fontId="41" fillId="0" borderId="19" xfId="0" applyFont="1" applyBorder="1" applyAlignment="1" applyProtection="1">
      <alignment horizontal="center" vertical="top" wrapText="1"/>
      <protection locked="0"/>
    </xf>
    <xf numFmtId="2" fontId="41" fillId="0" borderId="35" xfId="0" applyNumberFormat="1" applyFont="1" applyBorder="1" applyAlignment="1" applyProtection="1">
      <alignment horizontal="center" vertical="top"/>
      <protection hidden="1"/>
    </xf>
    <xf numFmtId="2" fontId="45" fillId="0" borderId="23" xfId="0" applyNumberFormat="1" applyFont="1" applyBorder="1" applyAlignment="1">
      <alignment horizontal="center" vertical="top" wrapText="1"/>
    </xf>
    <xf numFmtId="0" fontId="41" fillId="0" borderId="8" xfId="0" applyFont="1" applyBorder="1" applyAlignment="1">
      <alignment horizontal="center" vertical="top" wrapText="1"/>
    </xf>
    <xf numFmtId="0" fontId="41" fillId="0" borderId="33" xfId="0" quotePrefix="1" applyFont="1" applyBorder="1" applyAlignment="1">
      <alignment horizontal="center" vertical="top" wrapText="1"/>
    </xf>
    <xf numFmtId="0" fontId="45" fillId="0" borderId="2" xfId="0" applyFont="1" applyBorder="1" applyAlignment="1">
      <alignment horizontal="left" vertical="top" wrapText="1"/>
    </xf>
    <xf numFmtId="0" fontId="45" fillId="0" borderId="2" xfId="0" applyFont="1" applyBorder="1" applyAlignment="1">
      <alignment horizontal="center" vertical="top" wrapText="1"/>
    </xf>
    <xf numFmtId="0" fontId="45" fillId="0" borderId="2" xfId="0" quotePrefix="1" applyFont="1" applyBorder="1" applyAlignment="1">
      <alignment horizontal="center" vertical="top" wrapText="1"/>
    </xf>
    <xf numFmtId="0" fontId="45" fillId="0" borderId="33" xfId="0" quotePrefix="1" applyFont="1" applyBorder="1" applyAlignment="1">
      <alignment horizontal="center" vertical="top" wrapText="1"/>
    </xf>
    <xf numFmtId="0" fontId="41" fillId="0" borderId="9" xfId="0" applyFont="1" applyBorder="1" applyAlignment="1">
      <alignment horizontal="center" vertical="top" wrapText="1"/>
    </xf>
    <xf numFmtId="16" fontId="41" fillId="0" borderId="6" xfId="0" applyNumberFormat="1" applyFont="1" applyBorder="1" applyAlignment="1">
      <alignment horizontal="center" vertical="top" wrapText="1"/>
    </xf>
    <xf numFmtId="16" fontId="41" fillId="0" borderId="34" xfId="0" applyNumberFormat="1" applyFont="1" applyBorder="1" applyAlignment="1">
      <alignment horizontal="center" vertical="top" wrapText="1"/>
    </xf>
    <xf numFmtId="0" fontId="2" fillId="0" borderId="18" xfId="0" applyFont="1" applyBorder="1" applyAlignment="1">
      <alignment horizontal="center" vertical="top"/>
    </xf>
    <xf numFmtId="0" fontId="2" fillId="0" borderId="27" xfId="0" applyFont="1" applyBorder="1" applyAlignment="1">
      <alignment horizontal="center" vertical="top"/>
    </xf>
    <xf numFmtId="0" fontId="41" fillId="0" borderId="17" xfId="0" applyFont="1" applyBorder="1" applyAlignment="1">
      <alignment horizontal="center" vertical="top" wrapText="1"/>
    </xf>
    <xf numFmtId="0" fontId="0" fillId="0" borderId="4" xfId="0" applyFont="1" applyBorder="1" applyAlignment="1">
      <alignment vertical="top" wrapText="1"/>
    </xf>
    <xf numFmtId="14" fontId="41" fillId="0" borderId="4" xfId="0" applyNumberFormat="1" applyFont="1" applyBorder="1" applyAlignment="1">
      <alignment horizontal="center" vertical="top" wrapText="1"/>
    </xf>
    <xf numFmtId="2" fontId="41" fillId="0" borderId="39" xfId="0" applyNumberFormat="1" applyFont="1" applyBorder="1" applyAlignment="1">
      <alignment horizontal="center" vertical="top" wrapText="1"/>
    </xf>
    <xf numFmtId="17" fontId="41" fillId="0" borderId="2" xfId="0" quotePrefix="1" applyNumberFormat="1" applyFont="1" applyBorder="1" applyAlignment="1">
      <alignment horizontal="center" vertical="top" wrapText="1"/>
    </xf>
    <xf numFmtId="164" fontId="41" fillId="0" borderId="23" xfId="0" applyNumberFormat="1" applyFont="1" applyBorder="1" applyAlignment="1">
      <alignment horizontal="center" vertical="top" wrapText="1"/>
    </xf>
    <xf numFmtId="164" fontId="41" fillId="0" borderId="35" xfId="0" applyNumberFormat="1" applyFont="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ColWidth="9.1328125" defaultRowHeight="14.25"/>
  <cols>
    <col min="1" max="16384" width="9.1328125" style="258"/>
  </cols>
  <sheetData>
    <row r="1" spans="2:12" ht="15.75">
      <c r="B1" s="256" t="s">
        <v>180</v>
      </c>
      <c r="C1" s="257"/>
      <c r="D1" s="257"/>
      <c r="E1" s="257"/>
      <c r="F1" s="257"/>
      <c r="G1" s="257"/>
      <c r="H1" s="257"/>
      <c r="I1" s="257"/>
      <c r="J1" s="257"/>
      <c r="K1" s="257"/>
    </row>
    <row r="2" spans="2:12" ht="15.75">
      <c r="B2" s="257"/>
      <c r="C2" s="257"/>
      <c r="D2" s="257"/>
      <c r="E2" s="257"/>
      <c r="F2" s="257"/>
      <c r="G2" s="257"/>
      <c r="H2" s="257"/>
      <c r="I2" s="257"/>
      <c r="J2" s="257"/>
      <c r="K2" s="257"/>
    </row>
    <row r="3" spans="2:12" ht="90" customHeight="1">
      <c r="B3" s="280" t="s">
        <v>184</v>
      </c>
      <c r="C3" s="280"/>
      <c r="D3" s="280"/>
      <c r="E3" s="280"/>
      <c r="F3" s="280"/>
      <c r="G3" s="280"/>
      <c r="H3" s="280"/>
      <c r="I3" s="280"/>
      <c r="J3" s="280"/>
      <c r="K3" s="280"/>
      <c r="L3" s="280"/>
    </row>
    <row r="4" spans="2:12" ht="135" customHeight="1">
      <c r="B4" s="281" t="s">
        <v>269</v>
      </c>
      <c r="C4" s="281"/>
      <c r="D4" s="281"/>
      <c r="E4" s="281"/>
      <c r="F4" s="281"/>
      <c r="G4" s="281"/>
      <c r="H4" s="281"/>
      <c r="I4" s="281"/>
      <c r="J4" s="281"/>
      <c r="K4" s="281"/>
      <c r="L4" s="281"/>
    </row>
    <row r="5" spans="2:12" ht="60" customHeight="1">
      <c r="B5" s="282" t="s">
        <v>270</v>
      </c>
      <c r="C5" s="282"/>
      <c r="D5" s="282"/>
      <c r="E5" s="282"/>
      <c r="F5" s="282"/>
      <c r="G5" s="282"/>
      <c r="H5" s="282"/>
      <c r="I5" s="282"/>
      <c r="J5" s="282"/>
      <c r="K5" s="282"/>
      <c r="L5" s="282"/>
    </row>
    <row r="6" spans="2:12" ht="60" customHeight="1">
      <c r="B6" s="282" t="s">
        <v>181</v>
      </c>
      <c r="C6" s="282"/>
      <c r="D6" s="282"/>
      <c r="E6" s="282"/>
      <c r="F6" s="282"/>
      <c r="G6" s="282"/>
      <c r="H6" s="282"/>
      <c r="I6" s="282"/>
      <c r="J6" s="282"/>
      <c r="K6" s="282"/>
      <c r="L6" s="282"/>
    </row>
    <row r="7" spans="2:12" ht="60" customHeight="1">
      <c r="B7" s="279" t="s">
        <v>185</v>
      </c>
      <c r="C7" s="279"/>
      <c r="D7" s="279"/>
      <c r="E7" s="279"/>
      <c r="F7" s="279"/>
      <c r="G7" s="279"/>
      <c r="H7" s="279"/>
      <c r="I7" s="279"/>
      <c r="J7" s="279"/>
      <c r="K7" s="279"/>
      <c r="L7" s="279"/>
    </row>
    <row r="8" spans="2:12" ht="15.75">
      <c r="B8" s="257"/>
      <c r="C8" s="257"/>
      <c r="D8" s="257"/>
      <c r="E8" s="257"/>
      <c r="F8" s="257"/>
      <c r="G8" s="257"/>
      <c r="H8" s="257"/>
      <c r="I8" s="257"/>
      <c r="J8" s="257"/>
      <c r="K8" s="257"/>
    </row>
    <row r="9" spans="2:12" ht="15.75">
      <c r="B9" s="257"/>
      <c r="C9" s="257"/>
      <c r="D9" s="257"/>
      <c r="E9" s="257"/>
      <c r="F9" s="257"/>
      <c r="G9" s="257"/>
      <c r="H9" s="257"/>
      <c r="I9" s="257"/>
      <c r="J9" s="257"/>
      <c r="K9" s="257"/>
    </row>
    <row r="10" spans="2:12" ht="15.75">
      <c r="B10" s="257"/>
      <c r="C10" s="257"/>
      <c r="D10" s="257"/>
      <c r="E10" s="257"/>
      <c r="F10" s="257"/>
      <c r="G10" s="257"/>
      <c r="H10" s="257"/>
      <c r="I10" s="257"/>
      <c r="J10" s="257"/>
      <c r="K10" s="257"/>
    </row>
    <row r="11" spans="2:12" ht="15.75">
      <c r="B11" s="257"/>
      <c r="C11" s="257"/>
      <c r="D11" s="257"/>
      <c r="E11" s="257"/>
      <c r="F11" s="257"/>
      <c r="G11" s="257"/>
      <c r="H11" s="257"/>
      <c r="I11" s="257"/>
      <c r="J11" s="257"/>
      <c r="K11" s="257"/>
    </row>
    <row r="12" spans="2:12" ht="15.75">
      <c r="B12" s="257"/>
      <c r="C12" s="257"/>
      <c r="D12" s="257"/>
      <c r="E12" s="257"/>
      <c r="F12" s="257"/>
      <c r="G12" s="257"/>
      <c r="H12" s="257"/>
      <c r="I12" s="257"/>
      <c r="J12" s="257"/>
      <c r="K12" s="25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G5" sqref="G5"/>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188" t="str">
        <f>'Date initiale'!C3</f>
        <v>Universitatea de Arhitectură și Urbanism "Ion Mincu" București</v>
      </c>
      <c r="B1" s="188"/>
      <c r="C1" s="188"/>
    </row>
    <row r="2" spans="1:12">
      <c r="A2" s="188" t="str">
        <f>'Date initiale'!B4&amp;" "&amp;'Date initiale'!C4</f>
        <v>Facultatea ARHITECTURA</v>
      </c>
      <c r="B2" s="188"/>
      <c r="C2" s="188"/>
    </row>
    <row r="3" spans="1:12">
      <c r="A3" s="188" t="str">
        <f>'Date initiale'!B5&amp;" "&amp;'Date initiale'!C5</f>
        <v>Departamentul Bazele Proiectării de Arhitectură</v>
      </c>
      <c r="B3" s="188"/>
      <c r="C3" s="188"/>
    </row>
    <row r="4" spans="1:12">
      <c r="A4" s="93" t="str">
        <f>'Date initiale'!C6&amp;", "&amp;'Date initiale'!C7</f>
        <v>FEZI, Bogdan Andrei, profesor universitar poziția 4, Departamentul Bazele Proiectării de Arhitectură</v>
      </c>
      <c r="B4" s="93"/>
      <c r="C4" s="93"/>
    </row>
    <row r="5" spans="1:12">
      <c r="A5" s="93"/>
      <c r="B5" s="93"/>
      <c r="C5" s="93"/>
    </row>
    <row r="6" spans="1:12" ht="15.75">
      <c r="A6" s="294" t="s">
        <v>110</v>
      </c>
      <c r="B6" s="294"/>
      <c r="C6" s="294"/>
      <c r="D6" s="294"/>
      <c r="E6" s="294"/>
      <c r="F6" s="294"/>
      <c r="G6" s="294"/>
      <c r="H6" s="294"/>
      <c r="I6" s="294"/>
    </row>
    <row r="7" spans="1:12" ht="35.25" customHeight="1">
      <c r="A7" s="29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297"/>
      <c r="C7" s="297"/>
      <c r="D7" s="297"/>
      <c r="E7" s="297"/>
      <c r="F7" s="297"/>
      <c r="G7" s="297"/>
      <c r="H7" s="297"/>
      <c r="I7" s="297"/>
    </row>
    <row r="8" spans="1:12" ht="14.65" thickBot="1">
      <c r="A8" s="46"/>
      <c r="B8" s="46"/>
      <c r="C8" s="46"/>
      <c r="D8" s="46"/>
      <c r="E8" s="46"/>
      <c r="F8" s="46"/>
      <c r="G8" s="46"/>
      <c r="H8" s="46"/>
      <c r="I8" s="46"/>
    </row>
    <row r="9" spans="1:12" ht="28.9" thickBot="1">
      <c r="A9" s="112" t="s">
        <v>55</v>
      </c>
      <c r="B9" s="113" t="s">
        <v>83</v>
      </c>
      <c r="C9" s="113" t="s">
        <v>52</v>
      </c>
      <c r="D9" s="113" t="s">
        <v>57</v>
      </c>
      <c r="E9" s="113" t="s">
        <v>80</v>
      </c>
      <c r="F9" s="114" t="s">
        <v>87</v>
      </c>
      <c r="G9" s="113" t="s">
        <v>58</v>
      </c>
      <c r="H9" s="113" t="s">
        <v>111</v>
      </c>
      <c r="I9" s="115" t="s">
        <v>90</v>
      </c>
      <c r="K9" s="191" t="s">
        <v>108</v>
      </c>
    </row>
    <row r="10" spans="1:12">
      <c r="A10" s="352">
        <v>1</v>
      </c>
      <c r="B10" s="328" t="s">
        <v>273</v>
      </c>
      <c r="C10" s="328" t="s">
        <v>312</v>
      </c>
      <c r="D10" s="348" t="s">
        <v>305</v>
      </c>
      <c r="E10" s="329" t="s">
        <v>306</v>
      </c>
      <c r="F10" s="353">
        <v>2011</v>
      </c>
      <c r="G10" s="329">
        <v>4</v>
      </c>
      <c r="H10" s="329"/>
      <c r="I10" s="354">
        <v>10</v>
      </c>
      <c r="K10" s="192">
        <v>10</v>
      </c>
      <c r="L10" s="259" t="s">
        <v>248</v>
      </c>
    </row>
    <row r="11" spans="1:12" ht="99.75">
      <c r="A11" s="355">
        <f>A10+1</f>
        <v>2</v>
      </c>
      <c r="B11" s="330" t="s">
        <v>273</v>
      </c>
      <c r="C11" s="331" t="s">
        <v>304</v>
      </c>
      <c r="D11" s="344" t="s">
        <v>305</v>
      </c>
      <c r="E11" s="333" t="s">
        <v>306</v>
      </c>
      <c r="F11" s="356">
        <v>2020</v>
      </c>
      <c r="G11" s="339" t="s">
        <v>307</v>
      </c>
      <c r="H11" s="356"/>
      <c r="I11" s="357">
        <v>10</v>
      </c>
    </row>
    <row r="12" spans="1:12" ht="28.5">
      <c r="A12" s="358">
        <f t="shared" ref="A12:A19" si="0">A11+1</f>
        <v>3</v>
      </c>
      <c r="B12" s="330" t="s">
        <v>273</v>
      </c>
      <c r="C12" s="335" t="s">
        <v>308</v>
      </c>
      <c r="D12" s="344" t="s">
        <v>309</v>
      </c>
      <c r="E12" s="333" t="s">
        <v>310</v>
      </c>
      <c r="F12" s="359">
        <v>2020</v>
      </c>
      <c r="G12" s="339" t="s">
        <v>311</v>
      </c>
      <c r="H12" s="359"/>
      <c r="I12" s="357">
        <v>10</v>
      </c>
    </row>
    <row r="13" spans="1:12">
      <c r="A13" s="360">
        <f t="shared" si="0"/>
        <v>4</v>
      </c>
      <c r="B13" s="336"/>
      <c r="C13" s="337"/>
      <c r="D13" s="337"/>
      <c r="E13" s="337"/>
      <c r="F13" s="359"/>
      <c r="G13" s="359"/>
      <c r="H13" s="359"/>
      <c r="I13" s="357"/>
    </row>
    <row r="14" spans="1:12">
      <c r="A14" s="355">
        <f t="shared" si="0"/>
        <v>5</v>
      </c>
      <c r="B14" s="336"/>
      <c r="C14" s="333"/>
      <c r="D14" s="337"/>
      <c r="E14" s="333"/>
      <c r="F14" s="359"/>
      <c r="G14" s="359"/>
      <c r="H14" s="359"/>
      <c r="I14" s="357"/>
    </row>
    <row r="15" spans="1:12">
      <c r="A15" s="360">
        <f t="shared" si="0"/>
        <v>6</v>
      </c>
      <c r="B15" s="336"/>
      <c r="C15" s="337"/>
      <c r="D15" s="337"/>
      <c r="E15" s="337"/>
      <c r="F15" s="359"/>
      <c r="G15" s="359"/>
      <c r="H15" s="359"/>
      <c r="I15" s="357"/>
    </row>
    <row r="16" spans="1:12">
      <c r="A16" s="355">
        <f t="shared" si="0"/>
        <v>7</v>
      </c>
      <c r="B16" s="336"/>
      <c r="C16" s="333"/>
      <c r="D16" s="337"/>
      <c r="E16" s="333"/>
      <c r="F16" s="359"/>
      <c r="G16" s="359"/>
      <c r="H16" s="359"/>
      <c r="I16" s="357"/>
    </row>
    <row r="17" spans="1:9">
      <c r="A17" s="358">
        <f t="shared" si="0"/>
        <v>8</v>
      </c>
      <c r="B17" s="338"/>
      <c r="C17" s="339"/>
      <c r="D17" s="337"/>
      <c r="E17" s="339"/>
      <c r="F17" s="356"/>
      <c r="G17" s="339"/>
      <c r="H17" s="356"/>
      <c r="I17" s="357"/>
    </row>
    <row r="18" spans="1:9">
      <c r="A18" s="360">
        <f t="shared" si="0"/>
        <v>9</v>
      </c>
      <c r="B18" s="336"/>
      <c r="C18" s="337"/>
      <c r="D18" s="337"/>
      <c r="E18" s="337"/>
      <c r="F18" s="359"/>
      <c r="G18" s="359"/>
      <c r="H18" s="359"/>
      <c r="I18" s="357"/>
    </row>
    <row r="19" spans="1:9" ht="14.65" thickBot="1">
      <c r="A19" s="361">
        <f t="shared" si="0"/>
        <v>10</v>
      </c>
      <c r="B19" s="340"/>
      <c r="C19" s="341"/>
      <c r="D19" s="342"/>
      <c r="E19" s="343"/>
      <c r="F19" s="362"/>
      <c r="G19" s="343"/>
      <c r="H19" s="343"/>
      <c r="I19" s="363"/>
    </row>
    <row r="20" spans="1:9" ht="16.149999999999999" thickBot="1">
      <c r="A20" s="246"/>
      <c r="H20" s="95" t="str">
        <f>"Total "&amp;LEFT(A7,2)</f>
        <v>Total I5</v>
      </c>
      <c r="I20" s="117">
        <f>SUM(I10:I19)</f>
        <v>30</v>
      </c>
    </row>
    <row r="21" spans="1:9" ht="15.75">
      <c r="A21" s="37"/>
    </row>
    <row r="22" spans="1:9" ht="33.75" customHeight="1">
      <c r="A22" s="2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296"/>
      <c r="C22" s="296"/>
      <c r="D22" s="296"/>
      <c r="E22" s="296"/>
      <c r="F22" s="296"/>
      <c r="G22" s="296"/>
      <c r="H22" s="296"/>
      <c r="I22" s="29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5" sqref="L15"/>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188" t="str">
        <f>'Date initiale'!C3</f>
        <v>Universitatea de Arhitectură și Urbanism "Ion Mincu" București</v>
      </c>
      <c r="B1" s="188"/>
      <c r="C1" s="188"/>
    </row>
    <row r="2" spans="1:12">
      <c r="A2" s="188" t="str">
        <f>'Date initiale'!B4&amp;" "&amp;'Date initiale'!C4</f>
        <v>Facultatea ARHITECTURA</v>
      </c>
      <c r="B2" s="188"/>
      <c r="C2" s="188"/>
    </row>
    <row r="3" spans="1:12">
      <c r="A3" s="188" t="str">
        <f>'Date initiale'!B5&amp;" "&amp;'Date initiale'!C5</f>
        <v>Departamentul Bazele Proiectării de Arhitectură</v>
      </c>
      <c r="B3" s="188"/>
      <c r="C3" s="188"/>
    </row>
    <row r="4" spans="1:12">
      <c r="A4" s="93" t="str">
        <f>'Date initiale'!C6&amp;", "&amp;'Date initiale'!C7</f>
        <v>FEZI, Bogdan Andrei, profesor universitar poziția 4, Departamentul Bazele Proiectării de Arhitectură</v>
      </c>
      <c r="B4" s="93"/>
      <c r="C4" s="93"/>
    </row>
    <row r="5" spans="1:12">
      <c r="A5" s="93"/>
      <c r="B5" s="93"/>
      <c r="C5" s="93"/>
    </row>
    <row r="6" spans="1:12" ht="15.75">
      <c r="A6" s="294" t="s">
        <v>110</v>
      </c>
      <c r="B6" s="294"/>
      <c r="C6" s="294"/>
      <c r="D6" s="294"/>
      <c r="E6" s="294"/>
      <c r="F6" s="294"/>
      <c r="G6" s="294"/>
      <c r="H6" s="294"/>
      <c r="I6" s="294"/>
    </row>
    <row r="7" spans="1:12" ht="15.75">
      <c r="A7" s="297" t="str">
        <f>'Descriere indicatori'!B9&amp;". "&amp;'Descriere indicatori'!C9</f>
        <v xml:space="preserve">I6. Articole in extenso în reviste ştiinţifice indexate ERIH şi clasificate în categoria NAT </v>
      </c>
      <c r="B7" s="297"/>
      <c r="C7" s="297"/>
      <c r="D7" s="297"/>
      <c r="E7" s="297"/>
      <c r="F7" s="297"/>
      <c r="G7" s="297"/>
      <c r="H7" s="297"/>
      <c r="I7" s="297"/>
    </row>
    <row r="8" spans="1:12" ht="14.65" thickBot="1">
      <c r="A8" s="50"/>
      <c r="B8" s="50"/>
      <c r="C8" s="50"/>
      <c r="D8" s="50"/>
      <c r="E8" s="50"/>
      <c r="F8" s="50"/>
      <c r="G8" s="50"/>
      <c r="H8" s="50"/>
      <c r="I8" s="50"/>
    </row>
    <row r="9" spans="1:12" ht="28.9" thickBot="1">
      <c r="A9" s="112" t="s">
        <v>55</v>
      </c>
      <c r="B9" s="113" t="s">
        <v>83</v>
      </c>
      <c r="C9" s="113" t="s">
        <v>52</v>
      </c>
      <c r="D9" s="113" t="s">
        <v>57</v>
      </c>
      <c r="E9" s="113" t="s">
        <v>80</v>
      </c>
      <c r="F9" s="114" t="s">
        <v>87</v>
      </c>
      <c r="G9" s="113" t="s">
        <v>58</v>
      </c>
      <c r="H9" s="113" t="s">
        <v>111</v>
      </c>
      <c r="I9" s="115" t="s">
        <v>90</v>
      </c>
      <c r="K9" s="191" t="s">
        <v>108</v>
      </c>
    </row>
    <row r="10" spans="1:12" ht="57">
      <c r="A10" s="349">
        <v>1</v>
      </c>
      <c r="B10" s="310" t="s">
        <v>273</v>
      </c>
      <c r="C10" s="307" t="s">
        <v>313</v>
      </c>
      <c r="D10" s="427" t="s">
        <v>314</v>
      </c>
      <c r="E10" s="345" t="s">
        <v>315</v>
      </c>
      <c r="F10" s="312">
        <v>2004</v>
      </c>
      <c r="G10" s="312">
        <v>8</v>
      </c>
      <c r="H10" s="312"/>
      <c r="I10" s="346">
        <v>5</v>
      </c>
      <c r="K10" s="192">
        <v>5</v>
      </c>
      <c r="L10" s="259" t="s">
        <v>248</v>
      </c>
    </row>
    <row r="11" spans="1:12">
      <c r="A11" s="350">
        <f>A10+1</f>
        <v>2</v>
      </c>
      <c r="B11" s="308"/>
      <c r="C11" s="309"/>
      <c r="D11" s="308"/>
      <c r="E11" s="316"/>
      <c r="F11" s="317"/>
      <c r="G11" s="314"/>
      <c r="H11" s="314"/>
      <c r="I11" s="315"/>
    </row>
    <row r="12" spans="1:12">
      <c r="A12" s="350">
        <f t="shared" ref="A12:A19" si="0">A11+1</f>
        <v>3</v>
      </c>
      <c r="B12" s="309"/>
      <c r="C12" s="309"/>
      <c r="D12" s="309"/>
      <c r="E12" s="316"/>
      <c r="F12" s="317"/>
      <c r="G12" s="314"/>
      <c r="H12" s="314"/>
      <c r="I12" s="315"/>
    </row>
    <row r="13" spans="1:12">
      <c r="A13" s="350">
        <f t="shared" si="0"/>
        <v>4</v>
      </c>
      <c r="B13" s="309"/>
      <c r="C13" s="309"/>
      <c r="D13" s="309"/>
      <c r="E13" s="316"/>
      <c r="F13" s="317"/>
      <c r="G13" s="317"/>
      <c r="H13" s="317"/>
      <c r="I13" s="315"/>
    </row>
    <row r="14" spans="1:12">
      <c r="A14" s="350">
        <f t="shared" si="0"/>
        <v>5</v>
      </c>
      <c r="B14" s="309"/>
      <c r="C14" s="309"/>
      <c r="D14" s="309"/>
      <c r="E14" s="316"/>
      <c r="F14" s="317"/>
      <c r="G14" s="317"/>
      <c r="H14" s="317"/>
      <c r="I14" s="315"/>
    </row>
    <row r="15" spans="1:12">
      <c r="A15" s="350">
        <f t="shared" si="0"/>
        <v>6</v>
      </c>
      <c r="B15" s="309"/>
      <c r="C15" s="309"/>
      <c r="D15" s="309"/>
      <c r="E15" s="316"/>
      <c r="F15" s="317"/>
      <c r="G15" s="317"/>
      <c r="H15" s="317"/>
      <c r="I15" s="315"/>
    </row>
    <row r="16" spans="1:12">
      <c r="A16" s="350">
        <f t="shared" si="0"/>
        <v>7</v>
      </c>
      <c r="B16" s="309"/>
      <c r="C16" s="309"/>
      <c r="D16" s="309"/>
      <c r="E16" s="316"/>
      <c r="F16" s="317"/>
      <c r="G16" s="317"/>
      <c r="H16" s="317"/>
      <c r="I16" s="315"/>
    </row>
    <row r="17" spans="1:9">
      <c r="A17" s="350">
        <f t="shared" si="0"/>
        <v>8</v>
      </c>
      <c r="B17" s="309"/>
      <c r="C17" s="309"/>
      <c r="D17" s="309"/>
      <c r="E17" s="316"/>
      <c r="F17" s="317"/>
      <c r="G17" s="317"/>
      <c r="H17" s="317"/>
      <c r="I17" s="315"/>
    </row>
    <row r="18" spans="1:9">
      <c r="A18" s="350">
        <f t="shared" si="0"/>
        <v>9</v>
      </c>
      <c r="B18" s="309"/>
      <c r="C18" s="309"/>
      <c r="D18" s="309"/>
      <c r="E18" s="316"/>
      <c r="F18" s="317"/>
      <c r="G18" s="317"/>
      <c r="H18" s="317"/>
      <c r="I18" s="315"/>
    </row>
    <row r="19" spans="1:9" ht="14.65" thickBot="1">
      <c r="A19" s="351">
        <f t="shared" si="0"/>
        <v>10</v>
      </c>
      <c r="B19" s="318"/>
      <c r="C19" s="318"/>
      <c r="D19" s="318"/>
      <c r="E19" s="319"/>
      <c r="F19" s="320"/>
      <c r="G19" s="320"/>
      <c r="H19" s="320"/>
      <c r="I19" s="322"/>
    </row>
    <row r="20" spans="1:9" ht="14.65" thickBot="1">
      <c r="A20" s="245"/>
      <c r="B20" s="93"/>
      <c r="C20" s="93"/>
      <c r="D20" s="93"/>
      <c r="E20" s="93"/>
      <c r="F20" s="93"/>
      <c r="G20" s="93"/>
      <c r="H20" s="95" t="str">
        <f>"Total "&amp;LEFT(A7,2)</f>
        <v>Total I6</v>
      </c>
      <c r="I20" s="96">
        <f>SUM(I10:I19)</f>
        <v>5</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ht="15.75">
      <c r="A1" s="188" t="str">
        <f>'Date initiale'!C3</f>
        <v>Universitatea de Arhitectură și Urbanism "Ion Mincu" București</v>
      </c>
      <c r="B1" s="188"/>
      <c r="C1" s="188"/>
      <c r="D1" s="6"/>
      <c r="E1" s="6"/>
      <c r="F1" s="6"/>
      <c r="G1" s="6"/>
      <c r="H1" s="6"/>
      <c r="I1" s="6"/>
      <c r="J1" s="6"/>
    </row>
    <row r="2" spans="1:12" ht="15.75">
      <c r="A2" s="188" t="str">
        <f>'Date initiale'!B4&amp;" "&amp;'Date initiale'!C4</f>
        <v>Facultatea ARHITECTURA</v>
      </c>
      <c r="B2" s="188"/>
      <c r="C2" s="188"/>
      <c r="D2" s="6"/>
      <c r="E2" s="6"/>
      <c r="F2" s="6"/>
      <c r="G2" s="6"/>
      <c r="H2" s="6"/>
      <c r="I2" s="6"/>
      <c r="J2" s="6"/>
    </row>
    <row r="3" spans="1:12" ht="15.75">
      <c r="A3" s="188" t="str">
        <f>'Date initiale'!B5&amp;" "&amp;'Date initiale'!C5</f>
        <v>Departamentul Bazele Proiectării de Arhitectură</v>
      </c>
      <c r="B3" s="188"/>
      <c r="C3" s="188"/>
      <c r="D3" s="6"/>
      <c r="E3" s="6"/>
      <c r="F3" s="6"/>
      <c r="G3" s="6"/>
      <c r="H3" s="6"/>
      <c r="I3" s="6"/>
      <c r="J3" s="6"/>
    </row>
    <row r="4" spans="1:12" ht="15.75">
      <c r="A4" s="190" t="str">
        <f>'Date initiale'!C6&amp;", "&amp;'Date initiale'!C7</f>
        <v>FEZI, Bogdan Andrei, profesor universitar poziția 4, Departamentul Bazele Proiectării de Arhitectură</v>
      </c>
      <c r="B4" s="190"/>
      <c r="C4" s="190"/>
      <c r="D4" s="6"/>
      <c r="E4" s="6"/>
      <c r="F4" s="6"/>
      <c r="G4" s="6"/>
      <c r="H4" s="6"/>
      <c r="I4" s="6"/>
      <c r="J4" s="6"/>
    </row>
    <row r="5" spans="1:12" ht="15.75">
      <c r="A5" s="190"/>
      <c r="B5" s="190"/>
      <c r="C5" s="190"/>
      <c r="D5" s="6"/>
      <c r="E5" s="6"/>
      <c r="F5" s="6"/>
      <c r="G5" s="6"/>
      <c r="H5" s="6"/>
      <c r="I5" s="6"/>
      <c r="J5" s="6"/>
    </row>
    <row r="6" spans="1:12" ht="15.75">
      <c r="A6" s="298" t="s">
        <v>110</v>
      </c>
      <c r="B6" s="298"/>
      <c r="C6" s="298"/>
      <c r="D6" s="298"/>
      <c r="E6" s="298"/>
      <c r="F6" s="298"/>
      <c r="G6" s="298"/>
      <c r="H6" s="298"/>
      <c r="I6" s="298"/>
      <c r="J6" s="6"/>
    </row>
    <row r="7" spans="1:12" ht="15.75">
      <c r="A7" s="297" t="str">
        <f>'Descriere indicatori'!B10&amp;". "&amp;'Descriere indicatori'!C10</f>
        <v xml:space="preserve">I7. Articole in extenso în reviste ştiinţifice recunoscute în domenii conexe* </v>
      </c>
      <c r="B7" s="297"/>
      <c r="C7" s="297"/>
      <c r="D7" s="297"/>
      <c r="E7" s="297"/>
      <c r="F7" s="297"/>
      <c r="G7" s="297"/>
      <c r="H7" s="297"/>
      <c r="I7" s="297"/>
      <c r="J7" s="6"/>
    </row>
    <row r="8" spans="1:12" ht="16.149999999999999" thickBot="1">
      <c r="A8" s="124"/>
      <c r="B8" s="124"/>
      <c r="C8" s="124"/>
      <c r="D8" s="124"/>
      <c r="E8" s="124"/>
      <c r="F8" s="124"/>
      <c r="G8" s="124"/>
      <c r="H8" s="124"/>
      <c r="I8" s="124"/>
      <c r="J8" s="6"/>
    </row>
    <row r="9" spans="1:12" ht="28.9" thickBot="1">
      <c r="A9" s="112" t="s">
        <v>55</v>
      </c>
      <c r="B9" s="113" t="s">
        <v>83</v>
      </c>
      <c r="C9" s="113" t="s">
        <v>52</v>
      </c>
      <c r="D9" s="113" t="s">
        <v>57</v>
      </c>
      <c r="E9" s="113" t="s">
        <v>80</v>
      </c>
      <c r="F9" s="114" t="s">
        <v>87</v>
      </c>
      <c r="G9" s="113" t="s">
        <v>58</v>
      </c>
      <c r="H9" s="113" t="s">
        <v>111</v>
      </c>
      <c r="I9" s="115" t="s">
        <v>90</v>
      </c>
      <c r="J9" s="6"/>
      <c r="K9" s="191" t="s">
        <v>108</v>
      </c>
    </row>
    <row r="10" spans="1:12" ht="15.75">
      <c r="A10" s="126">
        <v>1</v>
      </c>
      <c r="B10" s="127"/>
      <c r="C10" s="104"/>
      <c r="D10" s="104"/>
      <c r="E10" s="104"/>
      <c r="F10" s="105"/>
      <c r="G10" s="104"/>
      <c r="H10" s="128"/>
      <c r="I10" s="222"/>
      <c r="J10" s="6"/>
      <c r="K10" s="192">
        <v>5</v>
      </c>
      <c r="L10" s="259" t="s">
        <v>248</v>
      </c>
    </row>
    <row r="11" spans="1:12" ht="15.75">
      <c r="A11" s="106">
        <f>A10+1</f>
        <v>2</v>
      </c>
      <c r="B11" s="101"/>
      <c r="C11" s="101"/>
      <c r="D11" s="101"/>
      <c r="E11" s="30"/>
      <c r="F11" s="90"/>
      <c r="G11" s="90"/>
      <c r="H11" s="90"/>
      <c r="I11" s="220"/>
      <c r="J11" s="36"/>
    </row>
    <row r="12" spans="1:12" ht="15.75">
      <c r="A12" s="106">
        <f t="shared" ref="A12:A19" si="0">A11+1</f>
        <v>3</v>
      </c>
      <c r="B12" s="101"/>
      <c r="C12" s="88"/>
      <c r="D12" s="101"/>
      <c r="E12" s="129"/>
      <c r="F12" s="89"/>
      <c r="G12" s="90"/>
      <c r="H12" s="90"/>
      <c r="I12" s="220"/>
      <c r="J12" s="36"/>
    </row>
    <row r="13" spans="1:12" ht="15.75">
      <c r="A13" s="106">
        <f t="shared" si="0"/>
        <v>4</v>
      </c>
      <c r="B13" s="88"/>
      <c r="C13" s="88"/>
      <c r="D13" s="88"/>
      <c r="E13" s="129"/>
      <c r="F13" s="89"/>
      <c r="G13" s="90"/>
      <c r="H13" s="90"/>
      <c r="I13" s="220"/>
      <c r="J13" s="6"/>
    </row>
    <row r="14" spans="1:12" ht="15.75">
      <c r="A14" s="106">
        <f t="shared" si="0"/>
        <v>5</v>
      </c>
      <c r="B14" s="88"/>
      <c r="C14" s="88"/>
      <c r="D14" s="88"/>
      <c r="E14" s="129"/>
      <c r="F14" s="89"/>
      <c r="G14" s="89"/>
      <c r="H14" s="89"/>
      <c r="I14" s="220"/>
      <c r="J14" s="6"/>
    </row>
    <row r="15" spans="1:12" ht="15.75">
      <c r="A15" s="106">
        <f t="shared" si="0"/>
        <v>6</v>
      </c>
      <c r="B15" s="88"/>
      <c r="C15" s="88"/>
      <c r="D15" s="88"/>
      <c r="E15" s="129"/>
      <c r="F15" s="89"/>
      <c r="G15" s="89"/>
      <c r="H15" s="89"/>
      <c r="I15" s="220"/>
      <c r="J15" s="6"/>
    </row>
    <row r="16" spans="1:12" ht="15.75">
      <c r="A16" s="106">
        <f t="shared" si="0"/>
        <v>7</v>
      </c>
      <c r="B16" s="88"/>
      <c r="C16" s="88"/>
      <c r="D16" s="88"/>
      <c r="E16" s="30"/>
      <c r="F16" s="89"/>
      <c r="G16" s="89"/>
      <c r="H16" s="89"/>
      <c r="I16" s="220"/>
      <c r="J16" s="6"/>
    </row>
    <row r="17" spans="1:10" ht="15.75">
      <c r="A17" s="106">
        <f t="shared" si="0"/>
        <v>8</v>
      </c>
      <c r="B17" s="88"/>
      <c r="C17" s="88"/>
      <c r="D17" s="88"/>
      <c r="E17" s="129"/>
      <c r="F17" s="89"/>
      <c r="G17" s="89"/>
      <c r="H17" s="89"/>
      <c r="I17" s="220"/>
      <c r="J17" s="6"/>
    </row>
    <row r="18" spans="1:10" ht="15.75">
      <c r="A18" s="106">
        <f t="shared" si="0"/>
        <v>9</v>
      </c>
      <c r="B18" s="30"/>
      <c r="C18" s="130"/>
      <c r="D18" s="88"/>
      <c r="E18" s="129"/>
      <c r="F18" s="129"/>
      <c r="G18" s="129"/>
      <c r="H18" s="129"/>
      <c r="I18" s="224"/>
      <c r="J18" s="6"/>
    </row>
    <row r="19" spans="1:10" ht="16.149999999999999" thickBot="1">
      <c r="A19" s="125">
        <f t="shared" si="0"/>
        <v>10</v>
      </c>
      <c r="B19" s="91"/>
      <c r="C19" s="91"/>
      <c r="D19" s="91"/>
      <c r="E19" s="131"/>
      <c r="F19" s="92"/>
      <c r="G19" s="92"/>
      <c r="H19" s="92"/>
      <c r="I19" s="221"/>
      <c r="J19" s="6"/>
    </row>
    <row r="20" spans="1:10" ht="16.149999999999999" thickBot="1">
      <c r="A20" s="244"/>
      <c r="B20" s="93"/>
      <c r="C20" s="93"/>
      <c r="D20" s="93"/>
      <c r="E20" s="93"/>
      <c r="F20" s="93"/>
      <c r="G20" s="93"/>
      <c r="H20" s="95" t="str">
        <f>"Total "&amp;LEFT(A7,2)</f>
        <v>Total I7</v>
      </c>
      <c r="I20" s="96">
        <f>SUM(I10:I19)</f>
        <v>0</v>
      </c>
      <c r="J20" s="6"/>
    </row>
    <row r="21" spans="1:10">
      <c r="A21" s="32"/>
      <c r="B21" s="32"/>
      <c r="C21" s="32"/>
      <c r="D21" s="32"/>
      <c r="E21" s="32"/>
      <c r="F21" s="32"/>
      <c r="G21" s="32"/>
      <c r="H21" s="32"/>
      <c r="I21" s="33"/>
    </row>
    <row r="22" spans="1:10" ht="33.75" customHeight="1">
      <c r="A22" s="2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296"/>
      <c r="C22" s="296"/>
      <c r="D22" s="296"/>
      <c r="E22" s="296"/>
      <c r="F22" s="296"/>
      <c r="G22" s="296"/>
      <c r="H22" s="296"/>
      <c r="I22" s="296"/>
    </row>
    <row r="23" spans="1:10">
      <c r="A23" s="32"/>
    </row>
    <row r="24" spans="1:10">
      <c r="A24" s="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I10" sqref="B10:I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188" t="str">
        <f>'Date initiale'!C3</f>
        <v>Universitatea de Arhitectură și Urbanism "Ion Mincu" București</v>
      </c>
      <c r="B1" s="188"/>
      <c r="C1" s="188"/>
    </row>
    <row r="2" spans="1:12">
      <c r="A2" s="188" t="str">
        <f>'Date initiale'!B4&amp;" "&amp;'Date initiale'!C4</f>
        <v>Facultatea ARHITECTURA</v>
      </c>
      <c r="B2" s="188"/>
      <c r="C2" s="188"/>
    </row>
    <row r="3" spans="1:12">
      <c r="A3" s="188" t="str">
        <f>'Date initiale'!B5&amp;" "&amp;'Date initiale'!C5</f>
        <v>Departamentul Bazele Proiectării de Arhitectură</v>
      </c>
      <c r="B3" s="188"/>
      <c r="C3" s="188"/>
    </row>
    <row r="4" spans="1:12">
      <c r="A4" s="93" t="str">
        <f>'Date initiale'!C6&amp;", "&amp;'Date initiale'!C7</f>
        <v>FEZI, Bogdan Andrei, profesor universitar poziția 4, Departamentul Bazele Proiectării de Arhitectură</v>
      </c>
      <c r="B4" s="93"/>
      <c r="C4" s="93"/>
    </row>
    <row r="5" spans="1:12">
      <c r="A5" s="93"/>
      <c r="B5" s="93"/>
      <c r="C5" s="93"/>
    </row>
    <row r="6" spans="1:12" ht="15.75">
      <c r="A6" s="294" t="s">
        <v>110</v>
      </c>
      <c r="B6" s="294"/>
      <c r="C6" s="294"/>
      <c r="D6" s="294"/>
      <c r="E6" s="294"/>
      <c r="F6" s="294"/>
      <c r="G6" s="294"/>
      <c r="H6" s="294"/>
      <c r="I6" s="294"/>
    </row>
    <row r="7" spans="1:12" ht="15.75">
      <c r="A7" s="297" t="str">
        <f>'Descriere indicatori'!B11&amp;". "&amp;'Descriere indicatori'!C11</f>
        <v xml:space="preserve">I8. Studii in extenso apărute în volume colective publicate la edituri de prestigiu internaţional* </v>
      </c>
      <c r="B7" s="297"/>
      <c r="C7" s="297"/>
      <c r="D7" s="297"/>
      <c r="E7" s="297"/>
      <c r="F7" s="297"/>
      <c r="G7" s="297"/>
      <c r="H7" s="297"/>
      <c r="I7" s="297"/>
    </row>
    <row r="8" spans="1:12" ht="14.65" thickBot="1">
      <c r="A8" s="50"/>
      <c r="B8" s="50"/>
      <c r="C8" s="50"/>
      <c r="D8" s="50"/>
      <c r="E8" s="50"/>
      <c r="F8" s="50"/>
      <c r="G8" s="50"/>
      <c r="H8" s="50"/>
      <c r="I8" s="50"/>
    </row>
    <row r="9" spans="1:12" ht="28.9" thickBot="1">
      <c r="A9" s="112" t="s">
        <v>55</v>
      </c>
      <c r="B9" s="113" t="s">
        <v>83</v>
      </c>
      <c r="C9" s="113" t="s">
        <v>52</v>
      </c>
      <c r="D9" s="113" t="s">
        <v>57</v>
      </c>
      <c r="E9" s="113" t="s">
        <v>80</v>
      </c>
      <c r="F9" s="114" t="s">
        <v>87</v>
      </c>
      <c r="G9" s="113" t="s">
        <v>58</v>
      </c>
      <c r="H9" s="113" t="s">
        <v>111</v>
      </c>
      <c r="I9" s="115" t="s">
        <v>90</v>
      </c>
      <c r="K9" s="191" t="s">
        <v>108</v>
      </c>
    </row>
    <row r="10" spans="1:12">
      <c r="A10" s="84">
        <v>1</v>
      </c>
      <c r="B10" s="307"/>
      <c r="C10" s="307"/>
      <c r="D10" s="307"/>
      <c r="E10" s="307"/>
      <c r="F10" s="312"/>
      <c r="G10" s="347"/>
      <c r="H10" s="312"/>
      <c r="I10" s="346"/>
      <c r="K10" s="192">
        <v>10</v>
      </c>
      <c r="L10" s="259" t="s">
        <v>249</v>
      </c>
    </row>
    <row r="11" spans="1:12">
      <c r="A11" s="123">
        <f>A10+1</f>
        <v>2</v>
      </c>
      <c r="B11" s="325"/>
      <c r="C11" s="309"/>
      <c r="D11" s="325"/>
      <c r="E11" s="309"/>
      <c r="F11" s="317"/>
      <c r="G11" s="317"/>
      <c r="H11" s="317"/>
      <c r="I11" s="315"/>
    </row>
    <row r="12" spans="1:12">
      <c r="A12" s="123">
        <f t="shared" ref="A12:A18" si="0">A11+1</f>
        <v>3</v>
      </c>
      <c r="B12" s="309"/>
      <c r="C12" s="309"/>
      <c r="D12" s="309"/>
      <c r="E12" s="309"/>
      <c r="F12" s="317"/>
      <c r="G12" s="317"/>
      <c r="H12" s="317"/>
      <c r="I12" s="315"/>
    </row>
    <row r="13" spans="1:12">
      <c r="A13" s="123">
        <f t="shared" si="0"/>
        <v>4</v>
      </c>
      <c r="B13" s="309"/>
      <c r="C13" s="309"/>
      <c r="D13" s="309"/>
      <c r="E13" s="309"/>
      <c r="F13" s="317"/>
      <c r="G13" s="317"/>
      <c r="H13" s="317"/>
      <c r="I13" s="315"/>
    </row>
    <row r="14" spans="1:12">
      <c r="A14" s="123">
        <f t="shared" si="0"/>
        <v>5</v>
      </c>
      <c r="B14" s="309"/>
      <c r="C14" s="309"/>
      <c r="D14" s="309"/>
      <c r="E14" s="309"/>
      <c r="F14" s="317"/>
      <c r="G14" s="317"/>
      <c r="H14" s="317"/>
      <c r="I14" s="315"/>
    </row>
    <row r="15" spans="1:12">
      <c r="A15" s="123">
        <f t="shared" si="0"/>
        <v>6</v>
      </c>
      <c r="B15" s="309"/>
      <c r="C15" s="309"/>
      <c r="D15" s="309"/>
      <c r="E15" s="309"/>
      <c r="F15" s="317"/>
      <c r="G15" s="317"/>
      <c r="H15" s="317"/>
      <c r="I15" s="315"/>
    </row>
    <row r="16" spans="1:12">
      <c r="A16" s="123">
        <f t="shared" si="0"/>
        <v>7</v>
      </c>
      <c r="B16" s="309"/>
      <c r="C16" s="309"/>
      <c r="D16" s="309"/>
      <c r="E16" s="309"/>
      <c r="F16" s="317"/>
      <c r="G16" s="317"/>
      <c r="H16" s="317"/>
      <c r="I16" s="315"/>
    </row>
    <row r="17" spans="1:10">
      <c r="A17" s="123">
        <f t="shared" si="0"/>
        <v>8</v>
      </c>
      <c r="B17" s="309"/>
      <c r="C17" s="309"/>
      <c r="D17" s="309"/>
      <c r="E17" s="309"/>
      <c r="F17" s="317"/>
      <c r="G17" s="317"/>
      <c r="H17" s="317"/>
      <c r="I17" s="315"/>
    </row>
    <row r="18" spans="1:10">
      <c r="A18" s="123">
        <f t="shared" si="0"/>
        <v>9</v>
      </c>
      <c r="B18" s="309"/>
      <c r="C18" s="309"/>
      <c r="D18" s="309"/>
      <c r="E18" s="309"/>
      <c r="F18" s="317"/>
      <c r="G18" s="317"/>
      <c r="H18" s="317"/>
      <c r="I18" s="315"/>
    </row>
    <row r="19" spans="1:10" ht="14.65" thickBot="1">
      <c r="A19" s="94">
        <f>A18+1</f>
        <v>10</v>
      </c>
      <c r="B19" s="318"/>
      <c r="C19" s="318"/>
      <c r="D19" s="318"/>
      <c r="E19" s="318"/>
      <c r="F19" s="320"/>
      <c r="G19" s="320"/>
      <c r="H19" s="320"/>
      <c r="I19" s="322"/>
    </row>
    <row r="20" spans="1:10" ht="16.149999999999999" thickBot="1">
      <c r="A20" s="244"/>
      <c r="B20" s="93"/>
      <c r="C20" s="93"/>
      <c r="D20" s="93"/>
      <c r="E20" s="93"/>
      <c r="F20" s="93"/>
      <c r="G20" s="93"/>
      <c r="H20" s="95" t="str">
        <f>"Total "&amp;LEFT(A7,2)</f>
        <v>Total I8</v>
      </c>
      <c r="I20" s="96">
        <f>SUM(I10:I19)</f>
        <v>0</v>
      </c>
      <c r="J20" s="6"/>
    </row>
    <row r="22" spans="1:10" ht="33.75" customHeight="1">
      <c r="A22" s="2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296"/>
      <c r="C22" s="296"/>
      <c r="D22" s="296"/>
      <c r="E22" s="296"/>
      <c r="F22" s="296"/>
      <c r="G22" s="296"/>
      <c r="H22" s="296"/>
      <c r="I22" s="29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10" width="9.73046875" customWidth="1"/>
  </cols>
  <sheetData>
    <row r="1" spans="1:12">
      <c r="A1" s="188" t="str">
        <f>'Date initiale'!C3</f>
        <v>Universitatea de Arhitectură și Urbanism "Ion Mincu" București</v>
      </c>
      <c r="B1" s="188"/>
      <c r="C1" s="188"/>
    </row>
    <row r="2" spans="1:12">
      <c r="A2" s="188" t="str">
        <f>'Date initiale'!B4&amp;" "&amp;'Date initiale'!C4</f>
        <v>Facultatea ARHITECTURA</v>
      </c>
      <c r="B2" s="188"/>
      <c r="C2" s="188"/>
    </row>
    <row r="3" spans="1:12">
      <c r="A3" s="188" t="str">
        <f>'Date initiale'!B5&amp;" "&amp;'Date initiale'!C5</f>
        <v>Departamentul Bazele Proiectării de Arhitectură</v>
      </c>
      <c r="B3" s="188"/>
      <c r="C3" s="188"/>
    </row>
    <row r="4" spans="1:12">
      <c r="A4" s="93" t="str">
        <f>'Date initiale'!C6&amp;", "&amp;'Date initiale'!C7</f>
        <v>FEZI, Bogdan Andrei, profesor universitar poziția 4, Departamentul Bazele Proiectării de Arhitectură</v>
      </c>
      <c r="B4" s="93"/>
      <c r="C4" s="93"/>
    </row>
    <row r="5" spans="1:12">
      <c r="A5" s="93"/>
      <c r="B5" s="93"/>
      <c r="C5" s="93"/>
    </row>
    <row r="6" spans="1:12" ht="15.75">
      <c r="A6" s="294" t="s">
        <v>110</v>
      </c>
      <c r="B6" s="294"/>
      <c r="C6" s="294"/>
      <c r="D6" s="294"/>
      <c r="E6" s="294"/>
      <c r="F6" s="294"/>
      <c r="G6" s="294"/>
      <c r="H6" s="294"/>
      <c r="I6" s="294"/>
    </row>
    <row r="7" spans="1:12" ht="15.75" customHeight="1">
      <c r="A7" s="297" t="str">
        <f>'Descriere indicatori'!B12&amp;". "&amp;'Descriere indicatori'!C12</f>
        <v xml:space="preserve">I9. Studii in extenso apărute în volume colective publicate la edituri de prestigiu naţional* </v>
      </c>
      <c r="B7" s="297"/>
      <c r="C7" s="297"/>
      <c r="D7" s="297"/>
      <c r="E7" s="297"/>
      <c r="F7" s="297"/>
      <c r="G7" s="297"/>
      <c r="H7" s="297"/>
      <c r="I7" s="297"/>
      <c r="J7" s="133"/>
    </row>
    <row r="8" spans="1:12" ht="16.149999999999999" thickBot="1">
      <c r="A8" s="43"/>
      <c r="B8" s="43"/>
      <c r="C8" s="43"/>
      <c r="D8" s="43"/>
      <c r="E8" s="43"/>
      <c r="F8" s="43"/>
      <c r="G8" s="50"/>
      <c r="H8" s="43"/>
      <c r="I8" s="43"/>
      <c r="J8" s="43"/>
    </row>
    <row r="9" spans="1:12" ht="28.9" thickBot="1">
      <c r="A9" s="112" t="s">
        <v>55</v>
      </c>
      <c r="B9" s="113" t="s">
        <v>83</v>
      </c>
      <c r="C9" s="113" t="s">
        <v>56</v>
      </c>
      <c r="D9" s="113" t="s">
        <v>57</v>
      </c>
      <c r="E9" s="113" t="s">
        <v>80</v>
      </c>
      <c r="F9" s="114" t="s">
        <v>87</v>
      </c>
      <c r="G9" s="113" t="s">
        <v>58</v>
      </c>
      <c r="H9" s="113" t="s">
        <v>111</v>
      </c>
      <c r="I9" s="115" t="s">
        <v>90</v>
      </c>
      <c r="K9" s="191" t="s">
        <v>108</v>
      </c>
    </row>
    <row r="10" spans="1:12">
      <c r="A10" s="118">
        <v>1</v>
      </c>
      <c r="B10" s="127"/>
      <c r="C10" s="127"/>
      <c r="D10" s="127"/>
      <c r="E10" s="104"/>
      <c r="F10" s="105"/>
      <c r="G10" s="86"/>
      <c r="H10" s="105"/>
      <c r="I10" s="222"/>
      <c r="K10" s="192">
        <v>7</v>
      </c>
      <c r="L10" s="259" t="s">
        <v>249</v>
      </c>
    </row>
    <row r="11" spans="1:12">
      <c r="A11" s="134">
        <f>A10+1</f>
        <v>2</v>
      </c>
      <c r="B11" s="121"/>
      <c r="C11" s="121"/>
      <c r="D11" s="121"/>
      <c r="E11" s="129"/>
      <c r="F11" s="89"/>
      <c r="G11" s="89"/>
      <c r="H11" s="89"/>
      <c r="I11" s="220"/>
    </row>
    <row r="12" spans="1:12">
      <c r="A12" s="134">
        <f t="shared" ref="A12:A19" si="0">A11+1</f>
        <v>3</v>
      </c>
      <c r="B12" s="121"/>
      <c r="C12" s="87"/>
      <c r="D12" s="121"/>
      <c r="E12" s="129"/>
      <c r="F12" s="89"/>
      <c r="G12" s="89"/>
      <c r="H12" s="89"/>
      <c r="I12" s="220"/>
    </row>
    <row r="13" spans="1:12">
      <c r="A13" s="134">
        <f t="shared" si="0"/>
        <v>4</v>
      </c>
      <c r="B13" s="121"/>
      <c r="C13" s="87"/>
      <c r="D13" s="121"/>
      <c r="E13" s="129"/>
      <c r="F13" s="89"/>
      <c r="G13" s="89"/>
      <c r="H13" s="89"/>
      <c r="I13" s="220"/>
    </row>
    <row r="14" spans="1:12">
      <c r="A14" s="134">
        <f t="shared" si="0"/>
        <v>5</v>
      </c>
      <c r="B14" s="135"/>
      <c r="C14" s="135"/>
      <c r="D14" s="135"/>
      <c r="E14" s="135"/>
      <c r="F14" s="135"/>
      <c r="G14" s="89"/>
      <c r="H14" s="135"/>
      <c r="I14" s="225"/>
    </row>
    <row r="15" spans="1:12">
      <c r="A15" s="134">
        <f t="shared" si="0"/>
        <v>6</v>
      </c>
      <c r="B15" s="135"/>
      <c r="C15" s="135"/>
      <c r="D15" s="135"/>
      <c r="E15" s="135"/>
      <c r="F15" s="135"/>
      <c r="G15" s="89"/>
      <c r="H15" s="135"/>
      <c r="I15" s="225"/>
    </row>
    <row r="16" spans="1:12">
      <c r="A16" s="134">
        <f t="shared" si="0"/>
        <v>7</v>
      </c>
      <c r="B16" s="135"/>
      <c r="C16" s="135"/>
      <c r="D16" s="135"/>
      <c r="E16" s="135"/>
      <c r="F16" s="135"/>
      <c r="G16" s="89"/>
      <c r="H16" s="135"/>
      <c r="I16" s="225"/>
    </row>
    <row r="17" spans="1:10">
      <c r="A17" s="134">
        <f t="shared" si="0"/>
        <v>8</v>
      </c>
      <c r="B17" s="135"/>
      <c r="C17" s="135"/>
      <c r="D17" s="135"/>
      <c r="E17" s="135"/>
      <c r="F17" s="135"/>
      <c r="G17" s="89"/>
      <c r="H17" s="135"/>
      <c r="I17" s="225"/>
    </row>
    <row r="18" spans="1:10">
      <c r="A18" s="134">
        <f t="shared" si="0"/>
        <v>9</v>
      </c>
      <c r="B18" s="135"/>
      <c r="C18" s="135"/>
      <c r="D18" s="135"/>
      <c r="E18" s="135"/>
      <c r="F18" s="135"/>
      <c r="G18" s="89"/>
      <c r="H18" s="135"/>
      <c r="I18" s="225"/>
    </row>
    <row r="19" spans="1:10" ht="14.65" thickBot="1">
      <c r="A19" s="108">
        <f t="shared" si="0"/>
        <v>10</v>
      </c>
      <c r="B19" s="136"/>
      <c r="C19" s="136"/>
      <c r="D19" s="136"/>
      <c r="E19" s="136"/>
      <c r="F19" s="136"/>
      <c r="G19" s="92"/>
      <c r="H19" s="136"/>
      <c r="I19" s="226"/>
    </row>
    <row r="20" spans="1:10" ht="16.149999999999999" thickBot="1">
      <c r="A20" s="244"/>
      <c r="B20" s="93"/>
      <c r="C20" s="93"/>
      <c r="D20" s="93"/>
      <c r="E20" s="93"/>
      <c r="F20" s="93"/>
      <c r="G20" s="93"/>
      <c r="H20" s="95" t="str">
        <f>"Total "&amp;LEFT(A7,2)</f>
        <v>Total I9</v>
      </c>
      <c r="I20" s="96">
        <f>SUM(I10:I19)</f>
        <v>0</v>
      </c>
      <c r="J20" s="6"/>
    </row>
    <row r="22" spans="1:10" ht="33.75" customHeight="1">
      <c r="A22" s="2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296"/>
      <c r="C22" s="296"/>
      <c r="D22" s="296"/>
      <c r="E22" s="296"/>
      <c r="F22" s="296"/>
      <c r="G22" s="296"/>
      <c r="H22" s="296"/>
      <c r="I22" s="29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188" t="str">
        <f>'Date initiale'!C3</f>
        <v>Universitatea de Arhitectură și Urbanism "Ion Mincu" București</v>
      </c>
      <c r="B1" s="188"/>
      <c r="C1" s="188"/>
    </row>
    <row r="2" spans="1:12">
      <c r="A2" s="188" t="str">
        <f>'Date initiale'!B4&amp;" "&amp;'Date initiale'!C4</f>
        <v>Facultatea ARHITECTURA</v>
      </c>
      <c r="B2" s="188"/>
      <c r="C2" s="188"/>
    </row>
    <row r="3" spans="1:12">
      <c r="A3" s="188" t="str">
        <f>'Date initiale'!B5&amp;" "&amp;'Date initiale'!C5</f>
        <v>Departamentul Bazele Proiectării de Arhitectură</v>
      </c>
      <c r="B3" s="188"/>
      <c r="C3" s="188"/>
    </row>
    <row r="4" spans="1:12">
      <c r="A4" s="93" t="str">
        <f>'Date initiale'!C6&amp;", "&amp;'Date initiale'!C7</f>
        <v>FEZI, Bogdan Andrei, profesor universitar poziția 4, Departamentul Bazele Proiectării de Arhitectură</v>
      </c>
      <c r="B4" s="93"/>
      <c r="C4" s="93"/>
    </row>
    <row r="5" spans="1:12">
      <c r="A5" s="93"/>
      <c r="B5" s="93"/>
      <c r="C5" s="93"/>
    </row>
    <row r="6" spans="1:12" ht="15.75">
      <c r="A6" s="294" t="s">
        <v>110</v>
      </c>
      <c r="B6" s="294"/>
      <c r="C6" s="294"/>
      <c r="D6" s="294"/>
      <c r="E6" s="294"/>
      <c r="F6" s="294"/>
      <c r="G6" s="294"/>
      <c r="H6" s="294"/>
      <c r="I6" s="294"/>
    </row>
    <row r="7" spans="1:12" ht="39" customHeight="1">
      <c r="A7" s="297" t="str">
        <f>'Descriere indicatori'!B13&amp;". "&amp;'Descriere indicatori'!C13</f>
        <v xml:space="preserve">I10. Studii in extenso apărute în volume colective publicate la edituri recunoscute în domeniu*, precum şi studiile aferente proiectelor* </v>
      </c>
      <c r="B7" s="297"/>
      <c r="C7" s="297"/>
      <c r="D7" s="297"/>
      <c r="E7" s="297"/>
      <c r="F7" s="297"/>
      <c r="G7" s="297"/>
      <c r="H7" s="297"/>
      <c r="I7" s="297"/>
    </row>
    <row r="8" spans="1:12" ht="17.25" customHeight="1" thickBot="1">
      <c r="A8" s="27"/>
      <c r="B8" s="43"/>
      <c r="C8" s="43"/>
      <c r="D8" s="43"/>
      <c r="E8" s="43"/>
      <c r="F8" s="43"/>
      <c r="G8" s="43"/>
      <c r="H8" s="43"/>
      <c r="I8" s="43"/>
    </row>
    <row r="9" spans="1:12" ht="28.9" thickBot="1">
      <c r="A9" s="112" t="s">
        <v>55</v>
      </c>
      <c r="B9" s="113" t="s">
        <v>83</v>
      </c>
      <c r="C9" s="113" t="s">
        <v>56</v>
      </c>
      <c r="D9" s="113" t="s">
        <v>57</v>
      </c>
      <c r="E9" s="113" t="s">
        <v>80</v>
      </c>
      <c r="F9" s="114" t="s">
        <v>87</v>
      </c>
      <c r="G9" s="113" t="s">
        <v>58</v>
      </c>
      <c r="H9" s="113" t="s">
        <v>111</v>
      </c>
      <c r="I9" s="115" t="s">
        <v>90</v>
      </c>
      <c r="K9" s="191" t="s">
        <v>108</v>
      </c>
    </row>
    <row r="10" spans="1:12" ht="15.75">
      <c r="A10" s="118">
        <v>1</v>
      </c>
      <c r="B10" s="85"/>
      <c r="C10" s="104"/>
      <c r="D10" s="167"/>
      <c r="E10" s="168"/>
      <c r="F10" s="104"/>
      <c r="G10" s="104"/>
      <c r="H10" s="104"/>
      <c r="I10" s="227"/>
      <c r="J10" s="145"/>
      <c r="K10" s="192" t="s">
        <v>160</v>
      </c>
      <c r="L10" s="259" t="s">
        <v>250</v>
      </c>
    </row>
    <row r="11" spans="1:12" ht="15.75">
      <c r="A11" s="120">
        <f>A10+1</f>
        <v>2</v>
      </c>
      <c r="B11" s="102"/>
      <c r="C11" s="122"/>
      <c r="D11" s="88"/>
      <c r="E11" s="129"/>
      <c r="F11" s="122"/>
      <c r="G11" s="122"/>
      <c r="H11" s="122"/>
      <c r="I11" s="223"/>
      <c r="J11" s="145"/>
      <c r="L11" s="259" t="s">
        <v>251</v>
      </c>
    </row>
    <row r="12" spans="1:12">
      <c r="A12" s="120">
        <f t="shared" ref="A12:A19" si="0">A11+1</f>
        <v>3</v>
      </c>
      <c r="B12" s="102"/>
      <c r="C12" s="102"/>
      <c r="D12" s="102"/>
      <c r="E12" s="30"/>
      <c r="F12" s="89"/>
      <c r="G12" s="89"/>
      <c r="H12" s="89"/>
      <c r="I12" s="220"/>
    </row>
    <row r="13" spans="1:12">
      <c r="A13" s="120">
        <f t="shared" si="0"/>
        <v>4</v>
      </c>
      <c r="B13" s="88"/>
      <c r="C13" s="88"/>
      <c r="D13" s="102"/>
      <c r="E13" s="30"/>
      <c r="F13" s="89"/>
      <c r="G13" s="89"/>
      <c r="H13" s="89"/>
      <c r="I13" s="220"/>
    </row>
    <row r="14" spans="1:12">
      <c r="A14" s="120">
        <f t="shared" si="0"/>
        <v>5</v>
      </c>
      <c r="B14" s="102"/>
      <c r="C14" s="88"/>
      <c r="D14" s="88"/>
      <c r="E14" s="129"/>
      <c r="F14" s="89"/>
      <c r="G14" s="89"/>
      <c r="H14" s="89"/>
      <c r="I14" s="220"/>
    </row>
    <row r="15" spans="1:12">
      <c r="A15" s="120">
        <f t="shared" si="0"/>
        <v>6</v>
      </c>
      <c r="B15" s="121"/>
      <c r="C15" s="121"/>
      <c r="D15" s="121"/>
      <c r="E15" s="129"/>
      <c r="F15" s="89"/>
      <c r="G15" s="89"/>
      <c r="H15" s="89"/>
      <c r="I15" s="220"/>
    </row>
    <row r="16" spans="1:12">
      <c r="A16" s="120">
        <f t="shared" si="0"/>
        <v>7</v>
      </c>
      <c r="B16" s="121"/>
      <c r="C16" s="87"/>
      <c r="D16" s="121"/>
      <c r="E16" s="129"/>
      <c r="F16" s="89"/>
      <c r="G16" s="89"/>
      <c r="H16" s="89"/>
      <c r="I16" s="220"/>
    </row>
    <row r="17" spans="1:9">
      <c r="A17" s="120">
        <f t="shared" si="0"/>
        <v>8</v>
      </c>
      <c r="B17" s="121"/>
      <c r="C17" s="87"/>
      <c r="D17" s="121"/>
      <c r="E17" s="129"/>
      <c r="F17" s="89"/>
      <c r="G17" s="89"/>
      <c r="H17" s="89"/>
      <c r="I17" s="220"/>
    </row>
    <row r="18" spans="1:9">
      <c r="A18" s="120">
        <f t="shared" si="0"/>
        <v>9</v>
      </c>
      <c r="B18" s="129"/>
      <c r="C18" s="30"/>
      <c r="D18" s="30"/>
      <c r="E18" s="30"/>
      <c r="F18" s="89"/>
      <c r="G18" s="89"/>
      <c r="H18" s="89"/>
      <c r="I18" s="220"/>
    </row>
    <row r="19" spans="1:9" ht="14.65" thickBot="1">
      <c r="A19" s="169">
        <f t="shared" si="0"/>
        <v>10</v>
      </c>
      <c r="B19" s="109"/>
      <c r="C19" s="91"/>
      <c r="D19" s="91"/>
      <c r="E19" s="131"/>
      <c r="F19" s="92"/>
      <c r="G19" s="92"/>
      <c r="H19" s="92"/>
      <c r="I19" s="221"/>
    </row>
    <row r="20" spans="1:9" ht="14.65" thickBot="1">
      <c r="A20" s="244"/>
      <c r="B20" s="107"/>
      <c r="C20" s="107"/>
      <c r="D20" s="132"/>
      <c r="E20" s="132"/>
      <c r="F20" s="132"/>
      <c r="G20" s="132"/>
      <c r="H20" s="95" t="str">
        <f>"Total "&amp;LEFT(A7,3)</f>
        <v>Total I10</v>
      </c>
      <c r="I20" s="170">
        <f>SUM(I10:I19)</f>
        <v>0</v>
      </c>
    </row>
    <row r="21" spans="1:9">
      <c r="B21" s="15"/>
      <c r="C21" s="17"/>
    </row>
    <row r="22" spans="1:9" ht="33.75" customHeight="1">
      <c r="A22" s="2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296"/>
      <c r="C22" s="296"/>
      <c r="D22" s="296"/>
      <c r="E22" s="296"/>
      <c r="F22" s="296"/>
      <c r="G22" s="296"/>
      <c r="H22" s="296"/>
      <c r="I22" s="296"/>
    </row>
    <row r="23" spans="1:9" ht="48" customHeight="1">
      <c r="A23" s="2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296"/>
      <c r="C23" s="296"/>
      <c r="D23" s="296"/>
      <c r="E23" s="296"/>
      <c r="F23" s="296"/>
      <c r="G23" s="296"/>
      <c r="H23" s="296"/>
      <c r="I23" s="296"/>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5"/>
  <sheetViews>
    <sheetView topLeftCell="A7" zoomScale="85" zoomScaleNormal="85" workbookViewId="0">
      <selection activeCell="C13" sqref="C13"/>
    </sheetView>
  </sheetViews>
  <sheetFormatPr defaultRowHeight="14.25"/>
  <cols>
    <col min="1" max="1" width="5.1328125" customWidth="1"/>
    <col min="2" max="2" width="22.1328125" customWidth="1"/>
    <col min="3" max="3" width="27.1328125" customWidth="1"/>
    <col min="4" max="4" width="21.3984375" customWidth="1"/>
    <col min="5" max="5" width="6.86328125" customWidth="1"/>
    <col min="6" max="6" width="10.59765625" customWidth="1"/>
    <col min="7" max="7" width="16" customWidth="1"/>
    <col min="8" max="8" width="10" customWidth="1"/>
    <col min="9" max="9" width="9.73046875" customWidth="1"/>
  </cols>
  <sheetData>
    <row r="1" spans="1:12">
      <c r="A1" s="188" t="str">
        <f>'Date initiale'!C3</f>
        <v>Universitatea de Arhitectură și Urbanism "Ion Mincu" București</v>
      </c>
      <c r="B1" s="188"/>
      <c r="C1" s="188"/>
    </row>
    <row r="2" spans="1:12">
      <c r="A2" s="188" t="str">
        <f>'Date initiale'!B4&amp;" "&amp;'Date initiale'!C4</f>
        <v>Facultatea ARHITECTURA</v>
      </c>
      <c r="B2" s="188"/>
      <c r="C2" s="188"/>
    </row>
    <row r="3" spans="1:12">
      <c r="A3" s="188" t="str">
        <f>'Date initiale'!B5&amp;" "&amp;'Date initiale'!C5</f>
        <v>Departamentul Bazele Proiectării de Arhitectură</v>
      </c>
      <c r="B3" s="188"/>
      <c r="C3" s="188"/>
    </row>
    <row r="4" spans="1:12">
      <c r="A4" s="93" t="str">
        <f>'Date initiale'!C6&amp;", "&amp;'Date initiale'!C7</f>
        <v>FEZI, Bogdan Andrei, profesor universitar poziția 4, Departamentul Bazele Proiectării de Arhitectură</v>
      </c>
      <c r="B4" s="93"/>
      <c r="C4" s="93"/>
    </row>
    <row r="5" spans="1:12">
      <c r="A5" s="93"/>
      <c r="B5" s="93"/>
      <c r="C5" s="93"/>
    </row>
    <row r="6" spans="1:12" ht="15.75">
      <c r="A6" s="294" t="s">
        <v>110</v>
      </c>
      <c r="B6" s="294"/>
      <c r="C6" s="294"/>
      <c r="D6" s="294"/>
      <c r="E6" s="294"/>
      <c r="F6" s="294"/>
      <c r="G6" s="294"/>
      <c r="H6" s="294"/>
      <c r="I6" s="294"/>
      <c r="J6" s="28"/>
    </row>
    <row r="7" spans="1:12" ht="39" customHeight="1">
      <c r="A7" s="29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297"/>
      <c r="C7" s="297"/>
      <c r="D7" s="297"/>
      <c r="E7" s="297"/>
      <c r="F7" s="297"/>
      <c r="G7" s="297"/>
      <c r="H7" s="297"/>
      <c r="I7" s="297"/>
      <c r="J7" s="27"/>
    </row>
    <row r="8" spans="1:12" ht="19.5" customHeight="1" thickBot="1">
      <c r="A8" s="43"/>
      <c r="B8" s="43"/>
      <c r="C8" s="43"/>
      <c r="D8" s="43"/>
      <c r="E8" s="43"/>
      <c r="F8" s="43"/>
      <c r="G8" s="43"/>
      <c r="H8" s="43"/>
      <c r="I8" s="43"/>
      <c r="J8" s="27"/>
    </row>
    <row r="9" spans="1:12" ht="63" customHeight="1" thickBot="1">
      <c r="A9" s="160" t="s">
        <v>55</v>
      </c>
      <c r="B9" s="161" t="s">
        <v>83</v>
      </c>
      <c r="C9" s="162" t="s">
        <v>52</v>
      </c>
      <c r="D9" s="162" t="s">
        <v>134</v>
      </c>
      <c r="E9" s="161" t="s">
        <v>87</v>
      </c>
      <c r="F9" s="162" t="s">
        <v>53</v>
      </c>
      <c r="G9" s="162" t="s">
        <v>79</v>
      </c>
      <c r="H9" s="161" t="s">
        <v>54</v>
      </c>
      <c r="I9" s="157" t="s">
        <v>147</v>
      </c>
      <c r="J9" s="2"/>
      <c r="K9" s="191" t="s">
        <v>108</v>
      </c>
    </row>
    <row r="10" spans="1:12" ht="42.75">
      <c r="A10" s="445">
        <v>1</v>
      </c>
      <c r="B10" s="400" t="s">
        <v>273</v>
      </c>
      <c r="C10" s="401" t="s">
        <v>316</v>
      </c>
      <c r="D10" s="400" t="s">
        <v>317</v>
      </c>
      <c r="E10" s="428">
        <v>2008</v>
      </c>
      <c r="F10" s="429" t="s">
        <v>318</v>
      </c>
      <c r="G10" s="430" t="s">
        <v>279</v>
      </c>
      <c r="H10" s="428"/>
      <c r="I10" s="431">
        <v>15</v>
      </c>
      <c r="K10" s="192" t="s">
        <v>161</v>
      </c>
      <c r="L10" s="259" t="s">
        <v>252</v>
      </c>
    </row>
    <row r="11" spans="1:12" ht="128.25">
      <c r="A11" s="446">
        <f>A10+1</f>
        <v>2</v>
      </c>
      <c r="B11" s="400" t="s">
        <v>273</v>
      </c>
      <c r="C11" s="401" t="s">
        <v>319</v>
      </c>
      <c r="D11" s="400" t="s">
        <v>320</v>
      </c>
      <c r="E11" s="428">
        <v>2012</v>
      </c>
      <c r="F11" s="429" t="s">
        <v>321</v>
      </c>
      <c r="G11" s="432" t="s">
        <v>322</v>
      </c>
      <c r="H11" s="428"/>
      <c r="I11" s="431">
        <v>15</v>
      </c>
    </row>
    <row r="12" spans="1:12" ht="99.75">
      <c r="A12" s="446">
        <f t="shared" ref="A12:A19" si="0">A11+1</f>
        <v>3</v>
      </c>
      <c r="B12" s="400" t="s">
        <v>273</v>
      </c>
      <c r="C12" s="401" t="s">
        <v>304</v>
      </c>
      <c r="D12" s="400" t="s">
        <v>323</v>
      </c>
      <c r="E12" s="428">
        <v>2020</v>
      </c>
      <c r="F12" s="433" t="s">
        <v>324</v>
      </c>
      <c r="G12" s="432" t="s">
        <v>325</v>
      </c>
      <c r="H12" s="432"/>
      <c r="I12" s="431">
        <v>10</v>
      </c>
    </row>
    <row r="13" spans="1:12" ht="99.75">
      <c r="A13" s="446">
        <f t="shared" si="0"/>
        <v>4</v>
      </c>
      <c r="B13" s="421" t="s">
        <v>273</v>
      </c>
      <c r="C13" s="401" t="s">
        <v>414</v>
      </c>
      <c r="D13" s="336" t="s">
        <v>413</v>
      </c>
      <c r="E13" s="434">
        <v>2021</v>
      </c>
      <c r="F13" s="435" t="s">
        <v>412</v>
      </c>
      <c r="G13" s="432" t="s">
        <v>407</v>
      </c>
      <c r="H13" s="418"/>
      <c r="I13" s="357">
        <v>15</v>
      </c>
    </row>
    <row r="14" spans="1:12" ht="57">
      <c r="A14" s="446">
        <f t="shared" si="0"/>
        <v>5</v>
      </c>
      <c r="B14" s="421" t="s">
        <v>273</v>
      </c>
      <c r="C14" s="401" t="s">
        <v>396</v>
      </c>
      <c r="D14" s="336" t="s">
        <v>415</v>
      </c>
      <c r="E14" s="434">
        <v>2021</v>
      </c>
      <c r="F14" s="429" t="s">
        <v>416</v>
      </c>
      <c r="G14" s="432" t="s">
        <v>411</v>
      </c>
      <c r="H14" s="428"/>
      <c r="I14" s="436">
        <v>15</v>
      </c>
    </row>
    <row r="15" spans="1:12" ht="15.75">
      <c r="A15" s="446">
        <f t="shared" si="0"/>
        <v>6</v>
      </c>
      <c r="B15" s="437"/>
      <c r="C15" s="438"/>
      <c r="D15" s="438"/>
      <c r="E15" s="439"/>
      <c r="F15" s="439"/>
      <c r="G15" s="439"/>
      <c r="H15" s="439"/>
      <c r="I15" s="436"/>
    </row>
    <row r="16" spans="1:12" ht="15.75">
      <c r="A16" s="446">
        <f t="shared" si="0"/>
        <v>7</v>
      </c>
      <c r="B16" s="437"/>
      <c r="C16" s="437"/>
      <c r="D16" s="438"/>
      <c r="E16" s="439"/>
      <c r="F16" s="439"/>
      <c r="G16" s="428"/>
      <c r="H16" s="439"/>
      <c r="I16" s="436"/>
    </row>
    <row r="17" spans="1:10" ht="15.75">
      <c r="A17" s="446">
        <f t="shared" si="0"/>
        <v>8</v>
      </c>
      <c r="B17" s="438"/>
      <c r="C17" s="438"/>
      <c r="D17" s="438"/>
      <c r="E17" s="439"/>
      <c r="F17" s="439"/>
      <c r="G17" s="428"/>
      <c r="H17" s="439"/>
      <c r="I17" s="436"/>
    </row>
    <row r="18" spans="1:10" ht="15.75">
      <c r="A18" s="446">
        <f t="shared" si="0"/>
        <v>9</v>
      </c>
      <c r="B18" s="438"/>
      <c r="C18" s="438"/>
      <c r="D18" s="438"/>
      <c r="E18" s="428"/>
      <c r="F18" s="429"/>
      <c r="G18" s="428"/>
      <c r="H18" s="428"/>
      <c r="I18" s="431"/>
      <c r="J18" s="19"/>
    </row>
    <row r="19" spans="1:10" ht="16.149999999999999" thickBot="1">
      <c r="A19" s="447">
        <f t="shared" si="0"/>
        <v>10</v>
      </c>
      <c r="B19" s="440"/>
      <c r="C19" s="441"/>
      <c r="D19" s="440"/>
      <c r="E19" s="442"/>
      <c r="F19" s="443"/>
      <c r="G19" s="443"/>
      <c r="H19" s="443"/>
      <c r="I19" s="444"/>
    </row>
    <row r="20" spans="1:10" ht="16.149999999999999" thickBot="1">
      <c r="A20" s="243"/>
      <c r="D20" s="20"/>
      <c r="E20" s="17"/>
      <c r="H20" s="95" t="str">
        <f>"Total "&amp;LEFT(A7,4)</f>
        <v>Total I11a</v>
      </c>
      <c r="I20" s="263">
        <f>SUM(I10:I19)</f>
        <v>70</v>
      </c>
    </row>
    <row r="21" spans="1:10" ht="15.75">
      <c r="A21" s="39"/>
      <c r="D21" s="21"/>
      <c r="E21" s="17"/>
    </row>
    <row r="22" spans="1:10">
      <c r="D22" s="20"/>
      <c r="E22" s="17"/>
    </row>
    <row r="23" spans="1:10">
      <c r="D23" s="20"/>
      <c r="E23" s="17"/>
    </row>
    <row r="24" spans="1:10">
      <c r="D24" s="20"/>
      <c r="E24" s="17"/>
    </row>
    <row r="25" spans="1:10">
      <c r="D25" s="15"/>
      <c r="E25"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H19" sqref="A10:H19"/>
    </sheetView>
  </sheetViews>
  <sheetFormatPr defaultRowHeight="14.25"/>
  <cols>
    <col min="1" max="1" width="5.1328125" customWidth="1"/>
    <col min="2" max="2" width="21.3984375" customWidth="1"/>
    <col min="3" max="3" width="31.3984375" customWidth="1"/>
    <col min="4" max="4" width="27.3984375" customWidth="1"/>
    <col min="5" max="5" width="6.86328125" customWidth="1"/>
    <col min="6" max="6" width="10.59765625" customWidth="1"/>
    <col min="7" max="7" width="16" customWidth="1"/>
    <col min="8" max="8" width="9.73046875" customWidth="1"/>
  </cols>
  <sheetData>
    <row r="1" spans="1:11" ht="15.75">
      <c r="A1" s="188" t="str">
        <f>'Date initiale'!C3</f>
        <v>Universitatea de Arhitectură și Urbanism "Ion Mincu" București</v>
      </c>
      <c r="B1" s="188"/>
      <c r="C1" s="188"/>
      <c r="D1" s="16"/>
    </row>
    <row r="2" spans="1:11" ht="15.75">
      <c r="A2" s="188" t="str">
        <f>'Date initiale'!B4&amp;" "&amp;'Date initiale'!C4</f>
        <v>Facultatea ARHITECTURA</v>
      </c>
      <c r="B2" s="188"/>
      <c r="C2" s="188"/>
      <c r="D2" s="16"/>
    </row>
    <row r="3" spans="1:11" ht="15.75">
      <c r="A3" s="188" t="str">
        <f>'Date initiale'!B5&amp;" "&amp;'Date initiale'!C5</f>
        <v>Departamentul Bazele Proiectării de Arhitectură</v>
      </c>
      <c r="B3" s="188"/>
      <c r="C3" s="188"/>
      <c r="D3" s="16"/>
    </row>
    <row r="4" spans="1:11">
      <c r="A4" s="93" t="str">
        <f>'Date initiale'!C6&amp;", "&amp;'Date initiale'!C7</f>
        <v>FEZI, Bogdan Andrei, profesor universitar poziția 4, Departamentul Bazele Proiectării de Arhitectură</v>
      </c>
      <c r="B4" s="93"/>
      <c r="C4" s="93"/>
    </row>
    <row r="5" spans="1:11">
      <c r="A5" s="93"/>
      <c r="B5" s="93"/>
      <c r="C5" s="93"/>
    </row>
    <row r="6" spans="1:11" ht="15.75">
      <c r="A6" s="294" t="s">
        <v>110</v>
      </c>
      <c r="B6" s="294"/>
      <c r="C6" s="294"/>
      <c r="D6" s="294"/>
      <c r="E6" s="294"/>
      <c r="F6" s="294"/>
      <c r="G6" s="294"/>
      <c r="H6" s="294"/>
      <c r="I6" s="28"/>
      <c r="J6" s="28"/>
    </row>
    <row r="7" spans="1:11" ht="48" customHeight="1">
      <c r="A7" s="29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297"/>
      <c r="C7" s="297"/>
      <c r="D7" s="297"/>
      <c r="E7" s="297"/>
      <c r="F7" s="297"/>
      <c r="G7" s="297"/>
      <c r="H7" s="297"/>
      <c r="I7" s="133"/>
      <c r="J7" s="133"/>
    </row>
    <row r="8" spans="1:11" ht="21.75" customHeight="1" thickBot="1">
      <c r="A8" s="41"/>
      <c r="B8" s="41"/>
      <c r="C8" s="41"/>
      <c r="D8" s="41"/>
      <c r="E8" s="41"/>
      <c r="F8" s="41"/>
      <c r="G8" s="41"/>
      <c r="H8" s="41"/>
    </row>
    <row r="9" spans="1:11" ht="28.9" thickBot="1">
      <c r="A9" s="112" t="s">
        <v>55</v>
      </c>
      <c r="B9" s="156" t="s">
        <v>83</v>
      </c>
      <c r="C9" s="156" t="s">
        <v>136</v>
      </c>
      <c r="D9" s="156" t="s">
        <v>137</v>
      </c>
      <c r="E9" s="156" t="s">
        <v>75</v>
      </c>
      <c r="F9" s="156" t="s">
        <v>76</v>
      </c>
      <c r="G9" s="163" t="s">
        <v>135</v>
      </c>
      <c r="H9" s="157" t="s">
        <v>147</v>
      </c>
      <c r="J9" s="191" t="s">
        <v>108</v>
      </c>
    </row>
    <row r="10" spans="1:11" ht="71.25">
      <c r="A10" s="455">
        <v>1</v>
      </c>
      <c r="B10" s="449" t="s">
        <v>273</v>
      </c>
      <c r="C10" s="449" t="s">
        <v>326</v>
      </c>
      <c r="D10" s="404" t="s">
        <v>327</v>
      </c>
      <c r="E10" s="333">
        <v>2019</v>
      </c>
      <c r="F10" s="452" t="s">
        <v>428</v>
      </c>
      <c r="G10" s="452"/>
      <c r="H10" s="484">
        <v>10</v>
      </c>
      <c r="J10" s="192" t="s">
        <v>253</v>
      </c>
      <c r="K10" s="259" t="s">
        <v>256</v>
      </c>
    </row>
    <row r="11" spans="1:11">
      <c r="A11" s="485">
        <f>A10+1</f>
        <v>2</v>
      </c>
      <c r="B11" s="449"/>
      <c r="C11" s="404"/>
      <c r="D11" s="404"/>
      <c r="E11" s="333"/>
      <c r="F11" s="451"/>
      <c r="G11" s="486"/>
      <c r="H11" s="448"/>
      <c r="J11" s="192" t="s">
        <v>254</v>
      </c>
    </row>
    <row r="12" spans="1:11" ht="15.75">
      <c r="A12" s="485">
        <f t="shared" ref="A12:A19" si="0">A11+1</f>
        <v>3</v>
      </c>
      <c r="B12" s="487"/>
      <c r="C12" s="487"/>
      <c r="D12" s="487"/>
      <c r="E12" s="488"/>
      <c r="F12" s="489"/>
      <c r="G12" s="490"/>
      <c r="H12" s="484"/>
      <c r="I12" s="19"/>
      <c r="J12" s="192" t="s">
        <v>255</v>
      </c>
    </row>
    <row r="13" spans="1:11" ht="15.75">
      <c r="A13" s="485">
        <f t="shared" si="0"/>
        <v>4</v>
      </c>
      <c r="B13" s="404"/>
      <c r="C13" s="404"/>
      <c r="D13" s="404"/>
      <c r="E13" s="333"/>
      <c r="F13" s="451"/>
      <c r="G13" s="486"/>
      <c r="H13" s="448"/>
      <c r="I13" s="19"/>
    </row>
    <row r="14" spans="1:11">
      <c r="A14" s="485">
        <f t="shared" si="0"/>
        <v>5</v>
      </c>
      <c r="B14" s="404"/>
      <c r="C14" s="404"/>
      <c r="D14" s="404"/>
      <c r="E14" s="333"/>
      <c r="F14" s="451"/>
      <c r="G14" s="486"/>
      <c r="H14" s="448"/>
    </row>
    <row r="15" spans="1:11" ht="15.75">
      <c r="A15" s="485">
        <f t="shared" si="0"/>
        <v>6</v>
      </c>
      <c r="B15" s="404"/>
      <c r="C15" s="404"/>
      <c r="D15" s="404"/>
      <c r="E15" s="333"/>
      <c r="F15" s="451"/>
      <c r="G15" s="486"/>
      <c r="H15" s="448"/>
      <c r="I15" s="19"/>
    </row>
    <row r="16" spans="1:11">
      <c r="A16" s="485">
        <f t="shared" si="0"/>
        <v>7</v>
      </c>
      <c r="B16" s="404"/>
      <c r="C16" s="404"/>
      <c r="D16" s="404"/>
      <c r="E16" s="333"/>
      <c r="F16" s="451"/>
      <c r="G16" s="486"/>
      <c r="H16" s="448"/>
    </row>
    <row r="17" spans="1:9" ht="15.75">
      <c r="A17" s="485">
        <f t="shared" si="0"/>
        <v>8</v>
      </c>
      <c r="B17" s="487"/>
      <c r="C17" s="487"/>
      <c r="D17" s="487"/>
      <c r="E17" s="488"/>
      <c r="F17" s="489"/>
      <c r="G17" s="490"/>
      <c r="H17" s="484"/>
      <c r="I17" s="19"/>
    </row>
    <row r="18" spans="1:9" ht="15.75">
      <c r="A18" s="485">
        <f t="shared" si="0"/>
        <v>9</v>
      </c>
      <c r="B18" s="404"/>
      <c r="C18" s="404"/>
      <c r="D18" s="404"/>
      <c r="E18" s="333"/>
      <c r="F18" s="451"/>
      <c r="G18" s="486"/>
      <c r="H18" s="448"/>
      <c r="I18" s="19"/>
    </row>
    <row r="19" spans="1:9" ht="14.65" thickBot="1">
      <c r="A19" s="491">
        <f t="shared" si="0"/>
        <v>10</v>
      </c>
      <c r="B19" s="410"/>
      <c r="C19" s="410"/>
      <c r="D19" s="410"/>
      <c r="E19" s="342"/>
      <c r="F19" s="492"/>
      <c r="G19" s="493"/>
      <c r="H19" s="454"/>
    </row>
    <row r="20" spans="1:9" ht="14.65" thickBot="1">
      <c r="A20" s="242"/>
      <c r="B20" s="154"/>
      <c r="C20" s="154"/>
      <c r="D20" s="154"/>
      <c r="E20" s="154"/>
      <c r="G20" s="116" t="str">
        <f>"Total "&amp;LEFT(A7,4)</f>
        <v>Total I11b</v>
      </c>
      <c r="H20" s="196">
        <f>SUM(H10:H19)</f>
        <v>10</v>
      </c>
    </row>
    <row r="21" spans="1:9" ht="15.75">
      <c r="A21" s="19"/>
      <c r="B21" s="19"/>
      <c r="C21" s="19"/>
      <c r="D21" s="19"/>
      <c r="E21" s="19"/>
      <c r="F21" s="19"/>
      <c r="G21" s="19"/>
      <c r="H21" s="1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1"/>
  <sheetViews>
    <sheetView topLeftCell="A4" workbookViewId="0">
      <selection activeCell="G18" sqref="G18"/>
    </sheetView>
  </sheetViews>
  <sheetFormatPr defaultRowHeight="14.25"/>
  <cols>
    <col min="1" max="1" width="5.1328125" customWidth="1"/>
    <col min="2" max="2" width="22.1328125" customWidth="1"/>
    <col min="3" max="3" width="35.73046875" customWidth="1"/>
    <col min="4" max="4" width="38.86328125" customWidth="1"/>
    <col min="5" max="5" width="6.86328125" customWidth="1"/>
    <col min="6" max="6" width="10.59765625" customWidth="1"/>
    <col min="7" max="7" width="9.73046875" customWidth="1"/>
  </cols>
  <sheetData>
    <row r="1" spans="1:10">
      <c r="A1" s="188" t="str">
        <f>'Date initiale'!C3</f>
        <v>Universitatea de Arhitectură și Urbanism "Ion Mincu" București</v>
      </c>
      <c r="B1" s="188"/>
      <c r="C1" s="188"/>
    </row>
    <row r="2" spans="1:10">
      <c r="A2" s="188" t="str">
        <f>'Date initiale'!B4&amp;" "&amp;'Date initiale'!C4</f>
        <v>Facultatea ARHITECTURA</v>
      </c>
      <c r="B2" s="188"/>
      <c r="C2" s="188"/>
    </row>
    <row r="3" spans="1:10">
      <c r="A3" s="188" t="str">
        <f>'Date initiale'!B5&amp;" "&amp;'Date initiale'!C5</f>
        <v>Departamentul Bazele Proiectării de Arhitectură</v>
      </c>
      <c r="B3" s="188"/>
      <c r="C3" s="188"/>
    </row>
    <row r="4" spans="1:10">
      <c r="A4" s="93" t="str">
        <f>'Date initiale'!C6&amp;", "&amp;'Date initiale'!C7</f>
        <v>FEZI, Bogdan Andrei, profesor universitar poziția 4, Departamentul Bazele Proiectării de Arhitectură</v>
      </c>
      <c r="B4" s="93"/>
      <c r="C4" s="93"/>
    </row>
    <row r="5" spans="1:10">
      <c r="A5" s="93"/>
      <c r="B5" s="93"/>
      <c r="C5" s="93"/>
    </row>
    <row r="6" spans="1:10" ht="15.75">
      <c r="A6" s="299" t="s">
        <v>110</v>
      </c>
      <c r="B6" s="299"/>
      <c r="C6" s="299"/>
      <c r="D6" s="299"/>
      <c r="E6" s="299"/>
      <c r="F6" s="299"/>
      <c r="G6" s="299"/>
    </row>
    <row r="7" spans="1:10" ht="15.75">
      <c r="A7" s="297" t="str">
        <f>'Descriere indicatori'!B14&amp;"c. "&amp;'Descriere indicatori'!C16</f>
        <v>I11c. Susţinere comunicare publică în cadrul conferinţelor, colocviilor, seminariilor internaţionale/naţionale</v>
      </c>
      <c r="B7" s="297"/>
      <c r="C7" s="297"/>
      <c r="D7" s="297"/>
      <c r="E7" s="297"/>
      <c r="F7" s="297"/>
      <c r="G7" s="297"/>
      <c r="H7" s="133"/>
    </row>
    <row r="8" spans="1:10" ht="16.149999999999999" thickBot="1">
      <c r="A8" s="43"/>
      <c r="B8" s="43"/>
      <c r="C8" s="43"/>
      <c r="D8" s="43"/>
      <c r="E8" s="43"/>
      <c r="F8" s="43"/>
      <c r="G8" s="43"/>
      <c r="H8" s="43"/>
    </row>
    <row r="9" spans="1:10" ht="28.9" thickBot="1">
      <c r="A9" s="112" t="s">
        <v>55</v>
      </c>
      <c r="B9" s="156" t="s">
        <v>83</v>
      </c>
      <c r="C9" s="156" t="s">
        <v>73</v>
      </c>
      <c r="D9" s="156" t="s">
        <v>74</v>
      </c>
      <c r="E9" s="156" t="s">
        <v>75</v>
      </c>
      <c r="F9" s="156" t="s">
        <v>76</v>
      </c>
      <c r="G9" s="157" t="s">
        <v>147</v>
      </c>
      <c r="I9" s="191" t="s">
        <v>108</v>
      </c>
    </row>
    <row r="10" spans="1:10" ht="28.5">
      <c r="A10" s="455">
        <v>1</v>
      </c>
      <c r="B10" s="400" t="s">
        <v>273</v>
      </c>
      <c r="C10" s="401" t="s">
        <v>329</v>
      </c>
      <c r="D10" s="400" t="s">
        <v>328</v>
      </c>
      <c r="E10" s="333">
        <v>2010</v>
      </c>
      <c r="F10" s="333" t="s">
        <v>330</v>
      </c>
      <c r="G10" s="448">
        <v>3</v>
      </c>
      <c r="I10" s="192" t="s">
        <v>163</v>
      </c>
      <c r="J10" s="259" t="s">
        <v>257</v>
      </c>
    </row>
    <row r="11" spans="1:10">
      <c r="A11" s="456">
        <f>A10+1</f>
        <v>2</v>
      </c>
      <c r="B11" s="400" t="s">
        <v>273</v>
      </c>
      <c r="C11" s="344" t="s">
        <v>332</v>
      </c>
      <c r="D11" s="449" t="s">
        <v>331</v>
      </c>
      <c r="E11" s="333">
        <v>2011</v>
      </c>
      <c r="F11" s="450" t="s">
        <v>333</v>
      </c>
      <c r="G11" s="448">
        <v>3</v>
      </c>
    </row>
    <row r="12" spans="1:10" ht="28.5">
      <c r="A12" s="456">
        <f t="shared" ref="A12:A19" si="0">A11+1</f>
        <v>3</v>
      </c>
      <c r="B12" s="400" t="s">
        <v>273</v>
      </c>
      <c r="C12" s="344" t="s">
        <v>335</v>
      </c>
      <c r="D12" s="449" t="s">
        <v>334</v>
      </c>
      <c r="E12" s="333">
        <v>2018</v>
      </c>
      <c r="F12" s="450" t="s">
        <v>336</v>
      </c>
      <c r="G12" s="448">
        <v>5</v>
      </c>
    </row>
    <row r="13" spans="1:10" ht="28.5">
      <c r="A13" s="456">
        <f t="shared" si="0"/>
        <v>4</v>
      </c>
      <c r="B13" s="400" t="s">
        <v>273</v>
      </c>
      <c r="C13" s="344" t="s">
        <v>317</v>
      </c>
      <c r="D13" s="449" t="s">
        <v>316</v>
      </c>
      <c r="E13" s="333">
        <v>2008</v>
      </c>
      <c r="F13" s="451" t="s">
        <v>318</v>
      </c>
      <c r="G13" s="448">
        <v>5</v>
      </c>
    </row>
    <row r="14" spans="1:10" ht="71.25">
      <c r="A14" s="456">
        <f t="shared" si="0"/>
        <v>5</v>
      </c>
      <c r="B14" s="400" t="s">
        <v>273</v>
      </c>
      <c r="C14" s="344" t="s">
        <v>323</v>
      </c>
      <c r="D14" s="449" t="s">
        <v>304</v>
      </c>
      <c r="E14" s="333">
        <v>2020</v>
      </c>
      <c r="F14" s="452" t="s">
        <v>324</v>
      </c>
      <c r="G14" s="448">
        <v>3</v>
      </c>
    </row>
    <row r="15" spans="1:10" ht="42.75">
      <c r="A15" s="456">
        <f t="shared" si="0"/>
        <v>6</v>
      </c>
      <c r="B15" s="400" t="s">
        <v>273</v>
      </c>
      <c r="C15" s="344" t="s">
        <v>393</v>
      </c>
      <c r="D15" s="449" t="s">
        <v>394</v>
      </c>
      <c r="E15" s="333">
        <v>2021</v>
      </c>
      <c r="F15" s="452" t="s">
        <v>395</v>
      </c>
      <c r="G15" s="448">
        <v>5</v>
      </c>
    </row>
    <row r="16" spans="1:10" ht="42.75">
      <c r="A16" s="456">
        <f t="shared" si="0"/>
        <v>7</v>
      </c>
      <c r="B16" s="400" t="s">
        <v>273</v>
      </c>
      <c r="C16" s="458" t="s">
        <v>397</v>
      </c>
      <c r="D16" s="404" t="s">
        <v>396</v>
      </c>
      <c r="E16" s="333">
        <v>2021</v>
      </c>
      <c r="F16" s="451" t="s">
        <v>398</v>
      </c>
      <c r="G16" s="448">
        <v>5</v>
      </c>
    </row>
    <row r="17" spans="1:7" ht="28.5">
      <c r="A17" s="456">
        <f t="shared" si="0"/>
        <v>8</v>
      </c>
      <c r="B17" s="449" t="s">
        <v>273</v>
      </c>
      <c r="C17" s="458" t="s">
        <v>417</v>
      </c>
      <c r="D17" s="404" t="s">
        <v>418</v>
      </c>
      <c r="E17" s="333">
        <v>2022</v>
      </c>
      <c r="F17" s="451" t="s">
        <v>419</v>
      </c>
      <c r="G17" s="448">
        <v>5</v>
      </c>
    </row>
    <row r="18" spans="1:7" ht="28.5">
      <c r="A18" s="456">
        <f t="shared" si="0"/>
        <v>9</v>
      </c>
      <c r="B18" s="449" t="s">
        <v>273</v>
      </c>
      <c r="C18" s="458" t="s">
        <v>425</v>
      </c>
      <c r="D18" s="404" t="s">
        <v>426</v>
      </c>
      <c r="E18" s="333">
        <v>2023</v>
      </c>
      <c r="F18" s="451" t="s">
        <v>427</v>
      </c>
      <c r="G18" s="448">
        <v>3</v>
      </c>
    </row>
    <row r="19" spans="1:7" ht="14.65" thickBot="1">
      <c r="A19" s="457">
        <f t="shared" si="0"/>
        <v>10</v>
      </c>
      <c r="B19" s="410"/>
      <c r="C19" s="459"/>
      <c r="D19" s="410"/>
      <c r="E19" s="342"/>
      <c r="F19" s="453"/>
      <c r="G19" s="454"/>
    </row>
    <row r="20" spans="1:7" ht="14.65" thickBot="1">
      <c r="A20" s="238"/>
      <c r="D20" s="17"/>
      <c r="F20" s="116" t="str">
        <f>"Total "&amp;LEFT(A7,4)</f>
        <v>Total I11c</v>
      </c>
      <c r="G20" s="117">
        <f>SUM(G10:G19)</f>
        <v>37</v>
      </c>
    </row>
    <row r="21" spans="1:7">
      <c r="D21"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3"/>
  <sheetViews>
    <sheetView topLeftCell="A6" workbookViewId="0">
      <selection activeCell="L15" sqref="L15"/>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s>
  <sheetData>
    <row r="1" spans="1:11" ht="15.75">
      <c r="A1" s="188" t="str">
        <f>'Date initiale'!C3</f>
        <v>Universitatea de Arhitectură și Urbanism "Ion Mincu" București</v>
      </c>
      <c r="B1" s="188"/>
      <c r="C1" s="188"/>
      <c r="D1" s="16"/>
      <c r="E1" s="16"/>
      <c r="F1" s="16"/>
    </row>
    <row r="2" spans="1:11" ht="15.75">
      <c r="A2" s="188" t="str">
        <f>'Date initiale'!B4&amp;" "&amp;'Date initiale'!C4</f>
        <v>Facultatea ARHITECTURA</v>
      </c>
      <c r="B2" s="188"/>
      <c r="C2" s="188"/>
      <c r="D2" s="16"/>
      <c r="E2" s="16"/>
      <c r="F2" s="16"/>
    </row>
    <row r="3" spans="1:11" ht="15.75">
      <c r="A3" s="188" t="str">
        <f>'Date initiale'!B5&amp;" "&amp;'Date initiale'!C5</f>
        <v>Departamentul Bazele Proiectării de Arhitectură</v>
      </c>
      <c r="B3" s="188"/>
      <c r="C3" s="188"/>
      <c r="D3" s="16"/>
      <c r="E3" s="16"/>
      <c r="F3" s="16"/>
    </row>
    <row r="4" spans="1:11" ht="15.75">
      <c r="A4" s="189" t="str">
        <f>'Date initiale'!C6&amp;", "&amp;'Date initiale'!C7</f>
        <v>FEZI, Bogdan Andrei, profesor universitar poziția 4, Departamentul Bazele Proiectării de Arhitectură</v>
      </c>
      <c r="B4" s="189"/>
      <c r="C4" s="189"/>
      <c r="D4" s="16"/>
      <c r="E4" s="16"/>
      <c r="F4" s="16"/>
    </row>
    <row r="5" spans="1:11" ht="15.75">
      <c r="A5" s="189"/>
      <c r="B5" s="189"/>
      <c r="C5" s="189"/>
      <c r="D5" s="16"/>
      <c r="E5" s="16"/>
      <c r="F5" s="16"/>
    </row>
    <row r="6" spans="1:11" ht="15.75">
      <c r="A6" s="294" t="s">
        <v>110</v>
      </c>
      <c r="B6" s="294"/>
      <c r="C6" s="294"/>
      <c r="D6" s="294"/>
      <c r="E6" s="294"/>
      <c r="F6" s="294"/>
      <c r="G6" s="294"/>
      <c r="H6" s="294"/>
    </row>
    <row r="7" spans="1:11" ht="50.25" customHeight="1">
      <c r="A7" s="29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297"/>
      <c r="C7" s="297"/>
      <c r="D7" s="297"/>
      <c r="E7" s="297"/>
      <c r="F7" s="297"/>
      <c r="G7" s="297"/>
      <c r="H7" s="297"/>
      <c r="I7" s="23"/>
      <c r="K7" s="23"/>
    </row>
    <row r="8" spans="1:11" ht="16.149999999999999" thickBot="1">
      <c r="A8" s="38"/>
      <c r="B8" s="38"/>
      <c r="C8" s="38"/>
      <c r="D8" s="38"/>
      <c r="E8" s="38"/>
      <c r="F8" s="38"/>
      <c r="G8" s="38"/>
      <c r="H8" s="38"/>
    </row>
    <row r="9" spans="1:11" ht="46.5" customHeight="1" thickBot="1">
      <c r="A9" s="112" t="s">
        <v>55</v>
      </c>
      <c r="B9" s="156" t="s">
        <v>72</v>
      </c>
      <c r="C9" s="166" t="s">
        <v>70</v>
      </c>
      <c r="D9" s="166" t="s">
        <v>71</v>
      </c>
      <c r="E9" s="156" t="s">
        <v>139</v>
      </c>
      <c r="F9" s="156" t="s">
        <v>138</v>
      </c>
      <c r="G9" s="166" t="s">
        <v>87</v>
      </c>
      <c r="H9" s="157" t="s">
        <v>147</v>
      </c>
      <c r="J9" s="191" t="s">
        <v>108</v>
      </c>
    </row>
    <row r="10" spans="1:11" ht="28.5">
      <c r="A10" s="369">
        <v>1</v>
      </c>
      <c r="B10" s="460"/>
      <c r="C10" s="461" t="s">
        <v>337</v>
      </c>
      <c r="D10" s="460"/>
      <c r="E10" s="460" t="s">
        <v>338</v>
      </c>
      <c r="F10" s="460" t="s">
        <v>339</v>
      </c>
      <c r="G10" s="460" t="s">
        <v>340</v>
      </c>
      <c r="H10" s="462">
        <v>30</v>
      </c>
      <c r="J10" s="192" t="s">
        <v>164</v>
      </c>
      <c r="K10" s="259" t="s">
        <v>258</v>
      </c>
    </row>
    <row r="11" spans="1:11">
      <c r="A11" s="370">
        <f>A10+1</f>
        <v>2</v>
      </c>
      <c r="B11" s="73"/>
      <c r="C11" s="267" t="s">
        <v>341</v>
      </c>
      <c r="D11" s="73"/>
      <c r="E11" s="460" t="s">
        <v>338</v>
      </c>
      <c r="F11" s="460" t="s">
        <v>339</v>
      </c>
      <c r="G11" s="73" t="s">
        <v>342</v>
      </c>
      <c r="H11" s="266">
        <v>30</v>
      </c>
    </row>
    <row r="12" spans="1:11">
      <c r="A12" s="370">
        <f t="shared" ref="A12:A20" si="0">A11+1</f>
        <v>3</v>
      </c>
      <c r="B12" s="73"/>
      <c r="C12" s="267" t="s">
        <v>343</v>
      </c>
      <c r="D12" s="73"/>
      <c r="E12" s="460" t="s">
        <v>338</v>
      </c>
      <c r="F12" s="460" t="s">
        <v>339</v>
      </c>
      <c r="G12" s="73" t="s">
        <v>344</v>
      </c>
      <c r="H12" s="266">
        <v>30</v>
      </c>
    </row>
    <row r="13" spans="1:11" ht="28.5">
      <c r="A13" s="370">
        <f t="shared" si="0"/>
        <v>4</v>
      </c>
      <c r="B13" s="365"/>
      <c r="C13" s="267" t="s">
        <v>345</v>
      </c>
      <c r="D13" s="73"/>
      <c r="E13" s="460" t="s">
        <v>338</v>
      </c>
      <c r="F13" s="460" t="s">
        <v>339</v>
      </c>
      <c r="G13" s="73" t="s">
        <v>346</v>
      </c>
      <c r="H13" s="266">
        <v>30</v>
      </c>
    </row>
    <row r="14" spans="1:11" ht="28.5">
      <c r="A14" s="370">
        <f t="shared" si="0"/>
        <v>5</v>
      </c>
      <c r="B14" s="365"/>
      <c r="C14" s="267" t="s">
        <v>347</v>
      </c>
      <c r="D14" s="73"/>
      <c r="E14" s="460" t="s">
        <v>338</v>
      </c>
      <c r="F14" s="73" t="s">
        <v>348</v>
      </c>
      <c r="G14" s="73" t="s">
        <v>349</v>
      </c>
      <c r="H14" s="266">
        <v>10</v>
      </c>
    </row>
    <row r="15" spans="1:11" ht="42.75">
      <c r="A15" s="370">
        <f t="shared" si="0"/>
        <v>6</v>
      </c>
      <c r="B15" s="73"/>
      <c r="C15" s="267" t="s">
        <v>350</v>
      </c>
      <c r="D15" s="73"/>
      <c r="E15" s="460" t="s">
        <v>338</v>
      </c>
      <c r="F15" s="73" t="s">
        <v>348</v>
      </c>
      <c r="G15" s="73">
        <v>1998</v>
      </c>
      <c r="H15" s="266">
        <v>10</v>
      </c>
    </row>
    <row r="16" spans="1:11" ht="28.5">
      <c r="A16" s="370">
        <f t="shared" si="0"/>
        <v>7</v>
      </c>
      <c r="B16" s="365"/>
      <c r="C16" s="267" t="s">
        <v>351</v>
      </c>
      <c r="D16" s="73"/>
      <c r="E16" s="460" t="s">
        <v>338</v>
      </c>
      <c r="F16" s="73" t="s">
        <v>348</v>
      </c>
      <c r="G16" s="73" t="s">
        <v>352</v>
      </c>
      <c r="H16" s="266">
        <v>10</v>
      </c>
    </row>
    <row r="17" spans="1:8" ht="42.75">
      <c r="A17" s="370">
        <f t="shared" si="0"/>
        <v>8</v>
      </c>
      <c r="B17" s="73"/>
      <c r="C17" s="267" t="s">
        <v>353</v>
      </c>
      <c r="D17" s="73"/>
      <c r="E17" s="460" t="s">
        <v>338</v>
      </c>
      <c r="F17" s="73" t="s">
        <v>348</v>
      </c>
      <c r="G17" s="73" t="s">
        <v>346</v>
      </c>
      <c r="H17" s="266">
        <v>10</v>
      </c>
    </row>
    <row r="18" spans="1:8" ht="28.5">
      <c r="A18" s="370">
        <f t="shared" si="0"/>
        <v>9</v>
      </c>
      <c r="B18" s="73"/>
      <c r="C18" s="267" t="s">
        <v>354</v>
      </c>
      <c r="D18" s="73"/>
      <c r="E18" s="460" t="s">
        <v>338</v>
      </c>
      <c r="F18" s="73" t="s">
        <v>348</v>
      </c>
      <c r="G18" s="73">
        <v>2001</v>
      </c>
      <c r="H18" s="266">
        <v>10</v>
      </c>
    </row>
    <row r="19" spans="1:8" ht="28.5">
      <c r="A19" s="370">
        <f t="shared" si="0"/>
        <v>10</v>
      </c>
      <c r="B19" s="365"/>
      <c r="C19" s="267" t="s">
        <v>355</v>
      </c>
      <c r="D19" s="463"/>
      <c r="E19" s="460" t="s">
        <v>338</v>
      </c>
      <c r="F19" s="73" t="s">
        <v>348</v>
      </c>
      <c r="G19" s="463">
        <v>2002</v>
      </c>
      <c r="H19" s="266">
        <v>10</v>
      </c>
    </row>
    <row r="20" spans="1:8" ht="28.9" thickBot="1">
      <c r="A20" s="371">
        <f t="shared" si="0"/>
        <v>11</v>
      </c>
      <c r="B20" s="368"/>
      <c r="C20" s="311" t="s">
        <v>356</v>
      </c>
      <c r="D20" s="366"/>
      <c r="E20" s="366" t="s">
        <v>338</v>
      </c>
      <c r="F20" s="366" t="s">
        <v>348</v>
      </c>
      <c r="G20" s="463">
        <v>2003</v>
      </c>
      <c r="H20" s="266">
        <v>10</v>
      </c>
    </row>
    <row r="21" spans="1:8" ht="14.65" thickBot="1">
      <c r="A21" s="238"/>
      <c r="G21" s="116" t="str">
        <f>"Total "&amp;LEFT(A7,3)</f>
        <v>Total I12</v>
      </c>
      <c r="H21" s="117">
        <f>SUM(H10:H20)</f>
        <v>190</v>
      </c>
    </row>
    <row r="23" spans="1:8" ht="53.25" customHeight="1">
      <c r="A23" s="2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296"/>
      <c r="C23" s="296"/>
      <c r="D23" s="296"/>
      <c r="E23" s="296"/>
      <c r="F23" s="296"/>
      <c r="G23" s="296"/>
      <c r="H23" s="296"/>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D13" sqref="D13"/>
    </sheetView>
  </sheetViews>
  <sheetFormatPr defaultRowHeight="14.25"/>
  <cols>
    <col min="1" max="1" width="9.1328125"/>
    <col min="2" max="2" width="28.59765625" customWidth="1"/>
    <col min="3" max="3" width="39" customWidth="1"/>
  </cols>
  <sheetData>
    <row r="1" spans="2:3">
      <c r="B1" s="64" t="s">
        <v>101</v>
      </c>
    </row>
    <row r="3" spans="2:3" ht="31.5">
      <c r="B3" s="248" t="s">
        <v>91</v>
      </c>
      <c r="C3" s="47" t="s">
        <v>102</v>
      </c>
    </row>
    <row r="4" spans="2:3" ht="15.75">
      <c r="B4" s="248" t="s">
        <v>92</v>
      </c>
      <c r="C4" s="252" t="s">
        <v>51</v>
      </c>
    </row>
    <row r="5" spans="2:3" ht="15.75">
      <c r="B5" s="248" t="s">
        <v>93</v>
      </c>
      <c r="C5" s="252" t="s">
        <v>272</v>
      </c>
    </row>
    <row r="6" spans="2:3" ht="15.75">
      <c r="B6" s="249" t="s">
        <v>96</v>
      </c>
      <c r="C6" s="252" t="s">
        <v>273</v>
      </c>
    </row>
    <row r="7" spans="2:3" ht="15.75">
      <c r="B7" s="248" t="s">
        <v>176</v>
      </c>
      <c r="C7" s="252" t="s">
        <v>433</v>
      </c>
    </row>
    <row r="8" spans="2:3" ht="15.75">
      <c r="B8" s="248" t="s">
        <v>105</v>
      </c>
      <c r="C8" s="252" t="s">
        <v>142</v>
      </c>
    </row>
    <row r="9" spans="2:3" ht="15.75">
      <c r="B9" s="250" t="s">
        <v>95</v>
      </c>
      <c r="C9" s="253" t="s">
        <v>432</v>
      </c>
    </row>
    <row r="10" spans="2:3" ht="15" customHeight="1">
      <c r="B10" s="250" t="s">
        <v>94</v>
      </c>
      <c r="C10" s="254"/>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5"/>
  <sheetViews>
    <sheetView workbookViewId="0">
      <selection activeCell="L21" sqref="L21"/>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s>
  <sheetData>
    <row r="1" spans="1:11" ht="15.75">
      <c r="A1" s="188" t="str">
        <f>'Date initiale'!C3</f>
        <v>Universitatea de Arhitectură și Urbanism "Ion Mincu" București</v>
      </c>
      <c r="B1" s="188"/>
      <c r="C1" s="188"/>
      <c r="D1" s="16"/>
    </row>
    <row r="2" spans="1:11" ht="15.75">
      <c r="A2" s="188" t="str">
        <f>'Date initiale'!B4&amp;" "&amp;'Date initiale'!C4</f>
        <v>Facultatea ARHITECTURA</v>
      </c>
      <c r="B2" s="188"/>
      <c r="C2" s="188"/>
      <c r="D2" s="16"/>
    </row>
    <row r="3" spans="1:11" ht="15.75">
      <c r="A3" s="188" t="str">
        <f>'Date initiale'!B5&amp;" "&amp;'Date initiale'!C5</f>
        <v>Departamentul Bazele Proiectării de Arhitectură</v>
      </c>
      <c r="B3" s="188"/>
      <c r="C3" s="188"/>
      <c r="D3" s="16"/>
    </row>
    <row r="4" spans="1:11">
      <c r="A4" s="93" t="str">
        <f>'Date initiale'!C6&amp;", "&amp;'Date initiale'!C7</f>
        <v>FEZI, Bogdan Andrei, profesor universitar poziția 4, Departamentul Bazele Proiectării de Arhitectură</v>
      </c>
      <c r="B4" s="93"/>
      <c r="C4" s="93"/>
    </row>
    <row r="5" spans="1:11">
      <c r="A5" s="93"/>
      <c r="B5" s="93"/>
      <c r="C5" s="93"/>
    </row>
    <row r="6" spans="1:11" ht="15.75">
      <c r="A6" s="300" t="s">
        <v>110</v>
      </c>
      <c r="B6" s="300"/>
      <c r="C6" s="300"/>
      <c r="D6" s="300"/>
      <c r="E6" s="300"/>
      <c r="F6" s="300"/>
      <c r="G6" s="300"/>
      <c r="H6" s="300"/>
    </row>
    <row r="7" spans="1:11" ht="36" customHeight="1">
      <c r="A7" s="29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297"/>
      <c r="C7" s="297"/>
      <c r="D7" s="297"/>
      <c r="E7" s="297"/>
      <c r="F7" s="297"/>
      <c r="G7" s="297"/>
      <c r="H7" s="297"/>
    </row>
    <row r="8" spans="1:11" ht="16.149999999999999" thickBot="1">
      <c r="A8" s="38"/>
      <c r="B8" s="38"/>
      <c r="C8" s="38"/>
      <c r="D8" s="38"/>
      <c r="E8" s="38"/>
      <c r="F8" s="38"/>
      <c r="G8" s="38"/>
      <c r="H8" s="38"/>
    </row>
    <row r="9" spans="1:11" ht="54" customHeight="1" thickBot="1">
      <c r="A9" s="137" t="s">
        <v>55</v>
      </c>
      <c r="B9" s="156" t="s">
        <v>72</v>
      </c>
      <c r="C9" s="166" t="s">
        <v>70</v>
      </c>
      <c r="D9" s="166" t="s">
        <v>71</v>
      </c>
      <c r="E9" s="156" t="s">
        <v>139</v>
      </c>
      <c r="F9" s="156" t="s">
        <v>138</v>
      </c>
      <c r="G9" s="166" t="s">
        <v>87</v>
      </c>
      <c r="H9" s="157" t="s">
        <v>147</v>
      </c>
      <c r="J9" s="191" t="s">
        <v>108</v>
      </c>
    </row>
    <row r="10" spans="1:11">
      <c r="A10" s="174">
        <v>1</v>
      </c>
      <c r="B10" s="175"/>
      <c r="C10" s="272" t="s">
        <v>357</v>
      </c>
      <c r="D10" s="272"/>
      <c r="E10" s="277" t="s">
        <v>338</v>
      </c>
      <c r="F10" s="277" t="s">
        <v>339</v>
      </c>
      <c r="G10" s="277">
        <v>2007</v>
      </c>
      <c r="H10" s="276">
        <v>15</v>
      </c>
      <c r="J10" s="192" t="s">
        <v>162</v>
      </c>
      <c r="K10" t="s">
        <v>258</v>
      </c>
    </row>
    <row r="11" spans="1:11">
      <c r="A11" s="165">
        <f>A10+1</f>
        <v>2</v>
      </c>
      <c r="B11" s="98"/>
      <c r="C11" s="272" t="s">
        <v>403</v>
      </c>
      <c r="D11" s="272"/>
      <c r="E11" s="277" t="s">
        <v>338</v>
      </c>
      <c r="F11" s="277" t="s">
        <v>339</v>
      </c>
      <c r="G11" s="277">
        <v>2014</v>
      </c>
      <c r="H11" s="278">
        <v>15</v>
      </c>
    </row>
    <row r="12" spans="1:11">
      <c r="A12" s="165">
        <f t="shared" ref="A12:A22" si="0">A11+1</f>
        <v>3</v>
      </c>
      <c r="B12" s="98"/>
      <c r="C12" s="274" t="s">
        <v>358</v>
      </c>
      <c r="D12" s="274"/>
      <c r="E12" s="277" t="s">
        <v>338</v>
      </c>
      <c r="F12" s="277" t="s">
        <v>339</v>
      </c>
      <c r="G12" s="277">
        <v>2014</v>
      </c>
      <c r="H12" s="278">
        <v>15</v>
      </c>
    </row>
    <row r="13" spans="1:11">
      <c r="A13" s="165">
        <f t="shared" si="0"/>
        <v>4</v>
      </c>
      <c r="B13" s="148"/>
      <c r="C13" s="272" t="s">
        <v>359</v>
      </c>
      <c r="D13" s="272"/>
      <c r="E13" s="277" t="s">
        <v>338</v>
      </c>
      <c r="F13" s="277" t="s">
        <v>339</v>
      </c>
      <c r="G13" s="277">
        <v>2014</v>
      </c>
      <c r="H13" s="278">
        <v>15</v>
      </c>
    </row>
    <row r="14" spans="1:11">
      <c r="A14" s="165">
        <f t="shared" si="0"/>
        <v>5</v>
      </c>
      <c r="B14" s="148"/>
      <c r="C14" s="272" t="s">
        <v>400</v>
      </c>
      <c r="D14" s="272"/>
      <c r="E14" s="277" t="s">
        <v>338</v>
      </c>
      <c r="F14" s="277" t="s">
        <v>339</v>
      </c>
      <c r="G14" s="277">
        <v>2015</v>
      </c>
      <c r="H14" s="278">
        <v>15</v>
      </c>
    </row>
    <row r="15" spans="1:11" ht="27.75">
      <c r="A15" s="165">
        <f t="shared" si="0"/>
        <v>6</v>
      </c>
      <c r="B15" s="148"/>
      <c r="C15" s="272" t="s">
        <v>399</v>
      </c>
      <c r="D15" s="272"/>
      <c r="E15" s="277" t="s">
        <v>338</v>
      </c>
      <c r="F15" s="277" t="s">
        <v>339</v>
      </c>
      <c r="G15" s="277">
        <v>2016</v>
      </c>
      <c r="H15" s="278">
        <v>15</v>
      </c>
    </row>
    <row r="16" spans="1:11">
      <c r="A16" s="165">
        <f t="shared" si="0"/>
        <v>7</v>
      </c>
      <c r="B16" s="148"/>
      <c r="C16" s="272" t="s">
        <v>401</v>
      </c>
      <c r="D16" s="272"/>
      <c r="E16" s="277" t="s">
        <v>338</v>
      </c>
      <c r="F16" s="277" t="s">
        <v>339</v>
      </c>
      <c r="G16" s="277">
        <v>2016</v>
      </c>
      <c r="H16" s="278">
        <v>15</v>
      </c>
    </row>
    <row r="17" spans="1:8">
      <c r="A17" s="165">
        <f t="shared" si="0"/>
        <v>8</v>
      </c>
      <c r="B17" s="151"/>
      <c r="C17" s="272" t="s">
        <v>402</v>
      </c>
      <c r="D17" s="275"/>
      <c r="E17" s="277" t="s">
        <v>338</v>
      </c>
      <c r="F17" s="277" t="s">
        <v>339</v>
      </c>
      <c r="G17" s="277">
        <v>2020</v>
      </c>
      <c r="H17" s="278">
        <v>15</v>
      </c>
    </row>
    <row r="18" spans="1:8">
      <c r="A18" s="165">
        <f t="shared" si="0"/>
        <v>9</v>
      </c>
      <c r="B18" s="148"/>
      <c r="C18" s="98"/>
      <c r="D18" s="98"/>
      <c r="E18" s="98"/>
      <c r="F18" s="98"/>
      <c r="G18" s="98"/>
      <c r="H18" s="224"/>
    </row>
    <row r="19" spans="1:8">
      <c r="A19" s="165">
        <f t="shared" si="0"/>
        <v>10</v>
      </c>
      <c r="B19" s="148"/>
      <c r="C19" s="98"/>
      <c r="D19" s="98"/>
      <c r="E19" s="98"/>
      <c r="F19" s="98"/>
      <c r="G19" s="98"/>
      <c r="H19" s="224"/>
    </row>
    <row r="20" spans="1:8">
      <c r="A20" s="165">
        <f t="shared" si="0"/>
        <v>11</v>
      </c>
      <c r="B20" s="151"/>
      <c r="C20" s="150"/>
      <c r="D20" s="150"/>
      <c r="E20" s="150"/>
      <c r="F20" s="150"/>
      <c r="G20" s="150"/>
      <c r="H20" s="224"/>
    </row>
    <row r="21" spans="1:8">
      <c r="A21" s="165">
        <f t="shared" si="0"/>
        <v>12</v>
      </c>
      <c r="B21" s="150"/>
      <c r="C21" s="150"/>
      <c r="D21" s="150"/>
      <c r="E21" s="150"/>
      <c r="F21" s="150"/>
      <c r="G21" s="150"/>
      <c r="H21" s="228"/>
    </row>
    <row r="22" spans="1:8" s="42" customFormat="1" ht="14.65" thickBot="1">
      <c r="A22" s="173">
        <f t="shared" si="0"/>
        <v>13</v>
      </c>
      <c r="B22" s="44"/>
      <c r="C22" s="172"/>
      <c r="D22" s="159"/>
      <c r="E22" s="159"/>
      <c r="F22" s="159"/>
      <c r="G22" s="159"/>
      <c r="H22" s="231"/>
    </row>
    <row r="23" spans="1:8" ht="14.65" thickBot="1">
      <c r="A23" s="241"/>
      <c r="G23" s="116" t="str">
        <f>"Total "&amp;LEFT(A7,3)</f>
        <v>Total I13</v>
      </c>
      <c r="H23" s="117">
        <f>SUM(H10:H22)</f>
        <v>120</v>
      </c>
    </row>
    <row r="25" spans="1:8" ht="53.25" customHeight="1">
      <c r="A25" s="2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5" s="296"/>
      <c r="C25" s="296"/>
      <c r="D25" s="296"/>
      <c r="E25" s="296"/>
      <c r="F25" s="296"/>
      <c r="G25" s="296"/>
      <c r="H25" s="296"/>
    </row>
  </sheetData>
  <mergeCells count="3">
    <mergeCell ref="A7:H7"/>
    <mergeCell ref="A6:H6"/>
    <mergeCell ref="A25:H2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 min="10" max="10" width="10.3984375" customWidth="1"/>
  </cols>
  <sheetData>
    <row r="1" spans="1:11" ht="15.75">
      <c r="A1" s="188" t="str">
        <f>'Date initiale'!C3</f>
        <v>Universitatea de Arhitectură și Urbanism "Ion Mincu" București</v>
      </c>
      <c r="B1" s="188"/>
      <c r="C1" s="188"/>
      <c r="D1" s="16"/>
      <c r="E1" s="16"/>
      <c r="F1" s="16"/>
    </row>
    <row r="2" spans="1:11" ht="15.75">
      <c r="A2" s="188" t="str">
        <f>'Date initiale'!B4&amp;" "&amp;'Date initiale'!C4</f>
        <v>Facultatea ARHITECTURA</v>
      </c>
      <c r="B2" s="188"/>
      <c r="C2" s="188"/>
      <c r="D2" s="16"/>
      <c r="E2" s="16"/>
      <c r="F2" s="16"/>
    </row>
    <row r="3" spans="1:11" ht="15.75">
      <c r="A3" s="188" t="str">
        <f>'Date initiale'!B5&amp;" "&amp;'Date initiale'!C5</f>
        <v>Departamentul Bazele Proiectării de Arhitectură</v>
      </c>
      <c r="B3" s="188"/>
      <c r="C3" s="188"/>
      <c r="D3" s="16"/>
      <c r="E3" s="16"/>
      <c r="F3" s="16"/>
    </row>
    <row r="4" spans="1:11" ht="15.75">
      <c r="A4" s="189" t="str">
        <f>'Date initiale'!C6&amp;", "&amp;'Date initiale'!C7</f>
        <v>FEZI, Bogdan Andrei, profesor universitar poziția 4, Departamentul Bazele Proiectării de Arhitectură</v>
      </c>
      <c r="B4" s="189"/>
      <c r="C4" s="189"/>
      <c r="D4" s="16"/>
      <c r="E4" s="16"/>
      <c r="F4" s="16"/>
    </row>
    <row r="5" spans="1:11" ht="15.75">
      <c r="A5" s="189"/>
      <c r="B5" s="189"/>
      <c r="C5" s="189"/>
      <c r="D5" s="16"/>
      <c r="E5" s="16"/>
      <c r="F5" s="16"/>
    </row>
    <row r="6" spans="1:11" ht="15.75">
      <c r="A6" s="294" t="s">
        <v>110</v>
      </c>
      <c r="B6" s="294"/>
      <c r="C6" s="294"/>
      <c r="D6" s="294"/>
      <c r="E6" s="294"/>
      <c r="F6" s="294"/>
      <c r="G6" s="294"/>
      <c r="H6" s="294"/>
    </row>
    <row r="7" spans="1:11" ht="54" customHeight="1">
      <c r="A7" s="29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297"/>
      <c r="C7" s="297"/>
      <c r="D7" s="297"/>
      <c r="E7" s="297"/>
      <c r="F7" s="297"/>
      <c r="G7" s="297"/>
      <c r="H7" s="297"/>
    </row>
    <row r="8" spans="1:11" ht="16.149999999999999" thickBot="1">
      <c r="A8" s="38"/>
      <c r="B8" s="38"/>
      <c r="C8" s="38"/>
      <c r="D8" s="38"/>
      <c r="E8" s="38"/>
      <c r="F8" s="48"/>
      <c r="G8" s="48"/>
      <c r="H8" s="48"/>
    </row>
    <row r="9" spans="1:11" ht="43.15" thickBot="1">
      <c r="A9" s="137" t="s">
        <v>55</v>
      </c>
      <c r="B9" s="156" t="s">
        <v>72</v>
      </c>
      <c r="C9" s="166" t="s">
        <v>70</v>
      </c>
      <c r="D9" s="166" t="s">
        <v>71</v>
      </c>
      <c r="E9" s="156" t="s">
        <v>140</v>
      </c>
      <c r="F9" s="156" t="s">
        <v>138</v>
      </c>
      <c r="G9" s="166" t="s">
        <v>87</v>
      </c>
      <c r="H9" s="157" t="s">
        <v>147</v>
      </c>
      <c r="J9" s="191" t="s">
        <v>108</v>
      </c>
    </row>
    <row r="10" spans="1:11">
      <c r="A10" s="178">
        <v>1</v>
      </c>
      <c r="B10" s="179"/>
      <c r="C10" s="179"/>
      <c r="D10" s="179"/>
      <c r="E10" s="179"/>
      <c r="F10" s="179"/>
      <c r="G10" s="179"/>
      <c r="H10" s="180"/>
      <c r="J10" s="192" t="s">
        <v>165</v>
      </c>
      <c r="K10" s="259" t="s">
        <v>258</v>
      </c>
    </row>
    <row r="11" spans="1:11">
      <c r="A11" s="164">
        <f>A10+1</f>
        <v>2</v>
      </c>
      <c r="B11" s="176"/>
      <c r="C11" s="158"/>
      <c r="D11" s="158"/>
      <c r="E11" s="177"/>
      <c r="F11" s="177"/>
      <c r="G11" s="158"/>
      <c r="H11" s="149"/>
    </row>
    <row r="12" spans="1:11">
      <c r="A12" s="164">
        <f t="shared" ref="A12:A19" si="0">A11+1</f>
        <v>3</v>
      </c>
      <c r="B12" s="148"/>
      <c r="C12" s="98"/>
      <c r="D12" s="98"/>
      <c r="E12" s="98"/>
      <c r="F12" s="98"/>
      <c r="G12" s="98"/>
      <c r="H12" s="149"/>
    </row>
    <row r="13" spans="1:11">
      <c r="A13" s="164">
        <f t="shared" si="0"/>
        <v>4</v>
      </c>
      <c r="B13" s="98"/>
      <c r="C13" s="98"/>
      <c r="D13" s="98"/>
      <c r="E13" s="98"/>
      <c r="F13" s="98"/>
      <c r="G13" s="98"/>
      <c r="H13" s="149"/>
    </row>
    <row r="14" spans="1:11">
      <c r="A14" s="164">
        <f t="shared" si="0"/>
        <v>5</v>
      </c>
      <c r="B14" s="148"/>
      <c r="C14" s="98"/>
      <c r="D14" s="98"/>
      <c r="E14" s="98"/>
      <c r="F14" s="98"/>
      <c r="G14" s="98"/>
      <c r="H14" s="149"/>
    </row>
    <row r="15" spans="1:11">
      <c r="A15" s="164">
        <f t="shared" si="0"/>
        <v>6</v>
      </c>
      <c r="B15" s="98"/>
      <c r="C15" s="98"/>
      <c r="D15" s="98"/>
      <c r="E15" s="98"/>
      <c r="F15" s="98"/>
      <c r="G15" s="98"/>
      <c r="H15" s="149"/>
    </row>
    <row r="16" spans="1:11">
      <c r="A16" s="164">
        <f t="shared" si="0"/>
        <v>7</v>
      </c>
      <c r="B16" s="148"/>
      <c r="C16" s="98"/>
      <c r="D16" s="98"/>
      <c r="E16" s="98"/>
      <c r="F16" s="98"/>
      <c r="G16" s="98"/>
      <c r="H16" s="149"/>
    </row>
    <row r="17" spans="1:8">
      <c r="A17" s="164">
        <f t="shared" si="0"/>
        <v>8</v>
      </c>
      <c r="B17" s="98"/>
      <c r="C17" s="98"/>
      <c r="D17" s="98"/>
      <c r="E17" s="98"/>
      <c r="F17" s="98"/>
      <c r="G17" s="98"/>
      <c r="H17" s="149"/>
    </row>
    <row r="18" spans="1:8">
      <c r="A18" s="164">
        <f t="shared" si="0"/>
        <v>9</v>
      </c>
      <c r="B18" s="148"/>
      <c r="C18" s="98"/>
      <c r="D18" s="98"/>
      <c r="E18" s="98"/>
      <c r="F18" s="98"/>
      <c r="G18" s="98"/>
      <c r="H18" s="149"/>
    </row>
    <row r="19" spans="1:8" ht="14.65" thickBot="1">
      <c r="A19" s="181">
        <f t="shared" si="0"/>
        <v>10</v>
      </c>
      <c r="B19" s="99"/>
      <c r="C19" s="99"/>
      <c r="D19" s="99"/>
      <c r="E19" s="99"/>
      <c r="F19" s="99"/>
      <c r="G19" s="99"/>
      <c r="H19" s="153"/>
    </row>
    <row r="20" spans="1:8" ht="14.65" thickBot="1">
      <c r="A20" s="241"/>
      <c r="G20" s="116" t="str">
        <f>"Total "&amp;LEFT(A7,4)</f>
        <v>Total I14a</v>
      </c>
      <c r="H20" s="117">
        <f>SUM(H10:H19)</f>
        <v>0</v>
      </c>
    </row>
    <row r="22" spans="1:8" ht="53.25" customHeight="1">
      <c r="A22" s="2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296"/>
      <c r="C22" s="296"/>
      <c r="D22" s="296"/>
      <c r="E22" s="296"/>
      <c r="F22" s="296"/>
      <c r="G22" s="296"/>
      <c r="H22" s="296"/>
    </row>
    <row r="40" spans="1:9" ht="14.65" thickBot="1"/>
    <row r="41" spans="1:9" ht="54" customHeight="1" thickBot="1">
      <c r="A41" s="155" t="s">
        <v>69</v>
      </c>
      <c r="B41" s="156" t="s">
        <v>72</v>
      </c>
      <c r="C41" s="166" t="s">
        <v>70</v>
      </c>
      <c r="D41" s="166" t="s">
        <v>71</v>
      </c>
      <c r="E41" s="156" t="s">
        <v>139</v>
      </c>
      <c r="F41" s="156" t="s">
        <v>139</v>
      </c>
      <c r="G41" s="156" t="s">
        <v>138</v>
      </c>
      <c r="H41" s="166" t="s">
        <v>87</v>
      </c>
      <c r="I41" s="157"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A27" sqref="A27"/>
    </sheetView>
  </sheetViews>
  <sheetFormatPr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s>
  <sheetData>
    <row r="1" spans="1:11" ht="15.75">
      <c r="A1" s="190" t="str">
        <f>'Date initiale'!C3</f>
        <v>Universitatea de Arhitectură și Urbanism "Ion Mincu" București</v>
      </c>
      <c r="B1" s="190"/>
      <c r="C1" s="190"/>
      <c r="D1" s="23"/>
      <c r="E1" s="23"/>
      <c r="F1" s="23"/>
      <c r="G1" s="23"/>
      <c r="H1" s="23"/>
    </row>
    <row r="2" spans="1:11" ht="15.75">
      <c r="A2" s="190" t="str">
        <f>'Date initiale'!B4&amp;" "&amp;'Date initiale'!C4</f>
        <v>Facultatea ARHITECTURA</v>
      </c>
      <c r="B2" s="190"/>
      <c r="C2" s="190"/>
      <c r="D2" s="23"/>
      <c r="E2" s="23"/>
      <c r="F2" s="23"/>
      <c r="G2" s="23"/>
      <c r="H2" s="23"/>
    </row>
    <row r="3" spans="1:11" ht="15.75">
      <c r="A3" s="190" t="str">
        <f>'Date initiale'!B5&amp;" "&amp;'Date initiale'!C5</f>
        <v>Departamentul Bazele Proiectării de Arhitectură</v>
      </c>
      <c r="B3" s="190"/>
      <c r="C3" s="190"/>
      <c r="D3" s="23"/>
      <c r="E3" s="23"/>
      <c r="F3" s="23"/>
      <c r="G3" s="23"/>
      <c r="H3" s="23"/>
    </row>
    <row r="4" spans="1:11" ht="15.75">
      <c r="A4" s="190" t="str">
        <f>'Date initiale'!C6&amp;", "&amp;'Date initiale'!C7</f>
        <v>FEZI, Bogdan Andrei, profesor universitar poziția 4, Departamentul Bazele Proiectării de Arhitectură</v>
      </c>
      <c r="B4" s="190"/>
      <c r="C4" s="190"/>
      <c r="D4" s="23"/>
      <c r="E4" s="23"/>
      <c r="F4" s="23"/>
      <c r="G4" s="23"/>
      <c r="H4" s="23"/>
    </row>
    <row r="5" spans="1:11" ht="15.75">
      <c r="A5" s="190"/>
      <c r="B5" s="190"/>
      <c r="C5" s="190"/>
      <c r="D5" s="23"/>
      <c r="E5" s="23"/>
      <c r="F5" s="23"/>
      <c r="G5" s="23"/>
      <c r="H5" s="23"/>
    </row>
    <row r="6" spans="1:11" ht="15.75">
      <c r="A6" s="301" t="s">
        <v>110</v>
      </c>
      <c r="B6" s="301"/>
      <c r="C6" s="301"/>
      <c r="D6" s="301"/>
      <c r="E6" s="301"/>
      <c r="F6" s="301"/>
      <c r="G6" s="301"/>
      <c r="H6" s="301"/>
    </row>
    <row r="7" spans="1:11" ht="36.75" customHeight="1">
      <c r="A7" s="297" t="str">
        <f>'Descriere indicatori'!B19&amp;"b. "&amp;'Descriere indicatori'!C20</f>
        <v xml:space="preserve">I14b. Proiect urbanistic şi peisagistic la nivelul Planurilor Generale / Zonale ale Localităţilor (inclusiv studii de fundamentare, de inserţie, de oportunitate) avizate** </v>
      </c>
      <c r="B7" s="297"/>
      <c r="C7" s="297"/>
      <c r="D7" s="297"/>
      <c r="E7" s="297"/>
      <c r="F7" s="297"/>
      <c r="G7" s="297"/>
      <c r="H7" s="297"/>
    </row>
    <row r="8" spans="1:11" ht="19.5" customHeight="1" thickBot="1">
      <c r="A8" s="40"/>
      <c r="B8" s="40"/>
      <c r="C8" s="40"/>
      <c r="D8" s="40"/>
      <c r="E8" s="40"/>
      <c r="F8" s="40"/>
      <c r="G8" s="40"/>
      <c r="H8" s="40"/>
    </row>
    <row r="9" spans="1:11" ht="43.15" thickBot="1">
      <c r="A9" s="112" t="s">
        <v>55</v>
      </c>
      <c r="B9" s="156" t="s">
        <v>72</v>
      </c>
      <c r="C9" s="166" t="s">
        <v>70</v>
      </c>
      <c r="D9" s="166" t="s">
        <v>71</v>
      </c>
      <c r="E9" s="156" t="s">
        <v>140</v>
      </c>
      <c r="F9" s="156" t="s">
        <v>138</v>
      </c>
      <c r="G9" s="166" t="s">
        <v>87</v>
      </c>
      <c r="H9" s="157" t="s">
        <v>147</v>
      </c>
      <c r="J9" s="191" t="s">
        <v>108</v>
      </c>
    </row>
    <row r="10" spans="1:11">
      <c r="A10" s="182">
        <v>1</v>
      </c>
      <c r="B10" s="183"/>
      <c r="C10" s="184"/>
      <c r="D10" s="146"/>
      <c r="E10" s="97"/>
      <c r="F10" s="97"/>
      <c r="G10" s="146"/>
      <c r="H10" s="230"/>
      <c r="J10" s="192" t="s">
        <v>166</v>
      </c>
      <c r="K10" s="259" t="s">
        <v>258</v>
      </c>
    </row>
    <row r="11" spans="1:11">
      <c r="A11" s="147">
        <f>A10+1</f>
        <v>2</v>
      </c>
      <c r="B11" s="148"/>
      <c r="C11" s="171"/>
      <c r="D11" s="98"/>
      <c r="E11" s="98"/>
      <c r="F11" s="98"/>
      <c r="G11" s="154"/>
      <c r="H11" s="223"/>
    </row>
    <row r="12" spans="1:11">
      <c r="A12" s="147">
        <f t="shared" ref="A12:A19" si="0">A11+1</f>
        <v>3</v>
      </c>
      <c r="B12" s="148"/>
      <c r="C12" s="185"/>
      <c r="D12" s="98"/>
      <c r="E12" s="186"/>
      <c r="F12" s="186"/>
      <c r="G12" s="186"/>
      <c r="H12" s="223"/>
    </row>
    <row r="13" spans="1:11">
      <c r="A13" s="147">
        <f t="shared" si="0"/>
        <v>4</v>
      </c>
      <c r="B13" s="148"/>
      <c r="C13" s="171"/>
      <c r="D13" s="98"/>
      <c r="E13" s="98"/>
      <c r="F13" s="98"/>
      <c r="G13" s="154"/>
      <c r="H13" s="223"/>
    </row>
    <row r="14" spans="1:11">
      <c r="A14" s="147">
        <f t="shared" si="0"/>
        <v>5</v>
      </c>
      <c r="B14" s="148"/>
      <c r="C14" s="185"/>
      <c r="D14" s="98"/>
      <c r="E14" s="186"/>
      <c r="F14" s="186"/>
      <c r="G14" s="186"/>
      <c r="H14" s="223"/>
    </row>
    <row r="15" spans="1:11">
      <c r="A15" s="147">
        <f t="shared" si="0"/>
        <v>6</v>
      </c>
      <c r="B15" s="148"/>
      <c r="C15" s="185"/>
      <c r="D15" s="98"/>
      <c r="E15" s="186"/>
      <c r="F15" s="186"/>
      <c r="G15" s="186"/>
      <c r="H15" s="223"/>
    </row>
    <row r="16" spans="1:11">
      <c r="A16" s="147">
        <f t="shared" si="0"/>
        <v>7</v>
      </c>
      <c r="B16" s="148"/>
      <c r="C16" s="171"/>
      <c r="D16" s="98"/>
      <c r="E16" s="98"/>
      <c r="F16" s="98"/>
      <c r="G16" s="154"/>
      <c r="H16" s="223"/>
    </row>
    <row r="17" spans="1:8">
      <c r="A17" s="147">
        <f t="shared" si="0"/>
        <v>8</v>
      </c>
      <c r="B17" s="148"/>
      <c r="C17" s="185"/>
      <c r="D17" s="98"/>
      <c r="E17" s="186"/>
      <c r="F17" s="186"/>
      <c r="G17" s="186"/>
      <c r="H17" s="223"/>
    </row>
    <row r="18" spans="1:8">
      <c r="A18" s="147">
        <f t="shared" si="0"/>
        <v>9</v>
      </c>
      <c r="B18" s="148"/>
      <c r="C18" s="185"/>
      <c r="D18" s="98"/>
      <c r="E18" s="186"/>
      <c r="F18" s="186"/>
      <c r="G18" s="186"/>
      <c r="H18" s="223"/>
    </row>
    <row r="19" spans="1:8" ht="14.65" thickBot="1">
      <c r="A19" s="152">
        <f t="shared" si="0"/>
        <v>10</v>
      </c>
      <c r="B19" s="99"/>
      <c r="C19" s="187"/>
      <c r="D19" s="99"/>
      <c r="E19" s="99"/>
      <c r="F19" s="99"/>
      <c r="G19" s="99"/>
      <c r="H19" s="229"/>
    </row>
    <row r="20" spans="1:8" ht="16.149999999999999" thickBot="1">
      <c r="A20" s="238"/>
      <c r="G20" s="116" t="str">
        <f>"Total "&amp;LEFT(A7,4)</f>
        <v>Total I14b</v>
      </c>
      <c r="H20" s="198">
        <f>SUM(H10:H19)</f>
        <v>0</v>
      </c>
    </row>
    <row r="22" spans="1:8" ht="53.25" customHeight="1">
      <c r="A22" s="2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296"/>
      <c r="C22" s="296"/>
      <c r="D22" s="296"/>
      <c r="E22" s="296"/>
      <c r="F22" s="296"/>
      <c r="G22" s="296"/>
      <c r="H22" s="29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M9" sqref="M9"/>
    </sheetView>
  </sheetViews>
  <sheetFormatPr defaultColWidth="9.1328125"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 min="10" max="10" width="10.265625" customWidth="1"/>
  </cols>
  <sheetData>
    <row r="1" spans="1:11" ht="15.75">
      <c r="A1" s="188" t="str">
        <f>'Date initiale'!C3</f>
        <v>Universitatea de Arhitectură și Urbanism "Ion Mincu" București</v>
      </c>
      <c r="B1" s="188"/>
      <c r="C1" s="188"/>
      <c r="D1" s="16"/>
      <c r="E1" s="16"/>
      <c r="F1" s="16"/>
    </row>
    <row r="2" spans="1:11" ht="15.75">
      <c r="A2" s="188" t="str">
        <f>'Date initiale'!B4&amp;" "&amp;'Date initiale'!C4</f>
        <v>Facultatea ARHITECTURA</v>
      </c>
      <c r="B2" s="188"/>
      <c r="C2" s="188"/>
      <c r="D2" s="16"/>
      <c r="E2" s="16"/>
      <c r="F2" s="16"/>
    </row>
    <row r="3" spans="1:11" ht="15.75">
      <c r="A3" s="188" t="str">
        <f>'Date initiale'!B5&amp;" "&amp;'Date initiale'!C5</f>
        <v>Departamentul Bazele Proiectării de Arhitectură</v>
      </c>
      <c r="B3" s="188"/>
      <c r="C3" s="188"/>
      <c r="D3" s="16"/>
      <c r="E3" s="16"/>
      <c r="F3" s="16"/>
    </row>
    <row r="4" spans="1:11" ht="15.75">
      <c r="A4" s="189" t="str">
        <f>'Date initiale'!C6&amp;", "&amp;'Date initiale'!C7</f>
        <v>FEZI, Bogdan Andrei, profesor universitar poziția 4, Departamentul Bazele Proiectării de Arhitectură</v>
      </c>
      <c r="B4" s="189"/>
      <c r="C4" s="189"/>
      <c r="D4" s="16"/>
      <c r="E4" s="16"/>
      <c r="F4" s="16"/>
    </row>
    <row r="5" spans="1:11" ht="15.75">
      <c r="A5" s="189"/>
      <c r="B5" s="189"/>
      <c r="C5" s="189"/>
      <c r="D5" s="16"/>
      <c r="E5" s="16"/>
      <c r="F5" s="16"/>
    </row>
    <row r="6" spans="1:11" ht="15.75">
      <c r="A6" s="294" t="s">
        <v>110</v>
      </c>
      <c r="B6" s="294"/>
      <c r="C6" s="294"/>
      <c r="D6" s="294"/>
      <c r="E6" s="294"/>
      <c r="F6" s="294"/>
      <c r="G6" s="294"/>
      <c r="H6" s="294"/>
    </row>
    <row r="7" spans="1:11" ht="52.5" customHeight="1">
      <c r="A7" s="29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297"/>
      <c r="C7" s="297"/>
      <c r="D7" s="297"/>
      <c r="E7" s="297"/>
      <c r="F7" s="297"/>
      <c r="G7" s="297"/>
      <c r="H7" s="297"/>
    </row>
    <row r="8" spans="1:11" ht="16.149999999999999" thickBot="1">
      <c r="A8" s="38"/>
      <c r="B8" s="38"/>
      <c r="C8" s="38"/>
      <c r="D8" s="38"/>
      <c r="E8" s="38"/>
      <c r="F8" s="48"/>
      <c r="G8" s="48"/>
      <c r="H8" s="48"/>
    </row>
    <row r="9" spans="1:11" ht="43.15" thickBot="1">
      <c r="A9" s="137" t="s">
        <v>55</v>
      </c>
      <c r="B9" s="156" t="s">
        <v>72</v>
      </c>
      <c r="C9" s="166" t="s">
        <v>141</v>
      </c>
      <c r="D9" s="166" t="s">
        <v>71</v>
      </c>
      <c r="E9" s="156" t="s">
        <v>140</v>
      </c>
      <c r="F9" s="156" t="s">
        <v>138</v>
      </c>
      <c r="G9" s="166" t="s">
        <v>87</v>
      </c>
      <c r="H9" s="157" t="s">
        <v>147</v>
      </c>
      <c r="J9" s="191" t="s">
        <v>108</v>
      </c>
    </row>
    <row r="10" spans="1:11" ht="42.75">
      <c r="A10" s="464">
        <v>1</v>
      </c>
      <c r="B10" s="265"/>
      <c r="C10" s="264" t="s">
        <v>360</v>
      </c>
      <c r="D10" s="265" t="s">
        <v>361</v>
      </c>
      <c r="E10" s="270" t="s">
        <v>362</v>
      </c>
      <c r="F10" s="270" t="s">
        <v>363</v>
      </c>
      <c r="G10" s="270">
        <v>2007</v>
      </c>
      <c r="H10" s="266">
        <v>15</v>
      </c>
      <c r="J10" s="192" t="s">
        <v>167</v>
      </c>
      <c r="K10" s="259" t="s">
        <v>258</v>
      </c>
    </row>
    <row r="11" spans="1:11" ht="71.25">
      <c r="A11" s="370">
        <f>A10+1</f>
        <v>2</v>
      </c>
      <c r="B11" s="465"/>
      <c r="C11" s="267" t="s">
        <v>364</v>
      </c>
      <c r="D11" s="268" t="s">
        <v>365</v>
      </c>
      <c r="E11" s="73" t="s">
        <v>420</v>
      </c>
      <c r="F11" s="73" t="s">
        <v>366</v>
      </c>
      <c r="G11" s="269">
        <v>2012</v>
      </c>
      <c r="H11" s="266">
        <v>20</v>
      </c>
    </row>
    <row r="12" spans="1:11">
      <c r="A12" s="370">
        <f t="shared" ref="A12:A19" si="0">A11+1</f>
        <v>3</v>
      </c>
      <c r="B12" s="365"/>
      <c r="C12" s="73"/>
      <c r="D12" s="73"/>
      <c r="E12" s="73"/>
      <c r="F12" s="73"/>
      <c r="G12" s="73"/>
      <c r="H12" s="266"/>
    </row>
    <row r="13" spans="1:11">
      <c r="A13" s="370">
        <f t="shared" si="0"/>
        <v>4</v>
      </c>
      <c r="B13" s="73"/>
      <c r="C13" s="73"/>
      <c r="D13" s="73"/>
      <c r="E13" s="73"/>
      <c r="F13" s="73"/>
      <c r="G13" s="73"/>
      <c r="H13" s="266"/>
    </row>
    <row r="14" spans="1:11">
      <c r="A14" s="370">
        <f t="shared" si="0"/>
        <v>5</v>
      </c>
      <c r="B14" s="365"/>
      <c r="C14" s="73"/>
      <c r="D14" s="73"/>
      <c r="E14" s="73"/>
      <c r="F14" s="73"/>
      <c r="G14" s="73"/>
      <c r="H14" s="266"/>
    </row>
    <row r="15" spans="1:11">
      <c r="A15" s="370">
        <f t="shared" si="0"/>
        <v>6</v>
      </c>
      <c r="B15" s="73"/>
      <c r="C15" s="73"/>
      <c r="D15" s="73"/>
      <c r="E15" s="73"/>
      <c r="F15" s="73"/>
      <c r="G15" s="73"/>
      <c r="H15" s="266"/>
    </row>
    <row r="16" spans="1:11">
      <c r="A16" s="370">
        <f t="shared" si="0"/>
        <v>7</v>
      </c>
      <c r="B16" s="365"/>
      <c r="C16" s="73"/>
      <c r="D16" s="73"/>
      <c r="E16" s="73"/>
      <c r="F16" s="73"/>
      <c r="G16" s="73"/>
      <c r="H16" s="266"/>
    </row>
    <row r="17" spans="1:8">
      <c r="A17" s="370">
        <f t="shared" si="0"/>
        <v>8</v>
      </c>
      <c r="B17" s="73"/>
      <c r="C17" s="73"/>
      <c r="D17" s="73"/>
      <c r="E17" s="73"/>
      <c r="F17" s="73"/>
      <c r="G17" s="73"/>
      <c r="H17" s="266"/>
    </row>
    <row r="18" spans="1:8">
      <c r="A18" s="370">
        <f t="shared" si="0"/>
        <v>9</v>
      </c>
      <c r="B18" s="365"/>
      <c r="C18" s="73"/>
      <c r="D18" s="73"/>
      <c r="E18" s="73"/>
      <c r="F18" s="73"/>
      <c r="G18" s="73"/>
      <c r="H18" s="266"/>
    </row>
    <row r="19" spans="1:8" ht="14.65" thickBot="1">
      <c r="A19" s="371">
        <f t="shared" si="0"/>
        <v>10</v>
      </c>
      <c r="B19" s="366"/>
      <c r="C19" s="366"/>
      <c r="D19" s="366"/>
      <c r="E19" s="366"/>
      <c r="F19" s="366"/>
      <c r="G19" s="366"/>
      <c r="H19" s="367"/>
    </row>
    <row r="20" spans="1:8" ht="14.65" thickBot="1">
      <c r="A20" s="241"/>
      <c r="G20" s="116" t="str">
        <f>"Total "&amp;LEFT(A7,4)</f>
        <v>Total I14c</v>
      </c>
      <c r="H20" s="117">
        <f>SUM(H10:H19)</f>
        <v>35</v>
      </c>
    </row>
    <row r="22" spans="1:8" ht="53.25" customHeight="1">
      <c r="A22" s="29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296"/>
      <c r="C22" s="296"/>
      <c r="D22" s="296"/>
      <c r="E22" s="296"/>
      <c r="F22" s="296"/>
      <c r="G22" s="296"/>
      <c r="H22" s="296"/>
    </row>
    <row r="40" spans="1:9" ht="14.65" thickBot="1"/>
    <row r="41" spans="1:9" ht="54" customHeight="1" thickBot="1">
      <c r="A41" s="155" t="s">
        <v>69</v>
      </c>
      <c r="B41" s="156" t="s">
        <v>72</v>
      </c>
      <c r="C41" s="166" t="s">
        <v>70</v>
      </c>
      <c r="D41" s="166" t="s">
        <v>71</v>
      </c>
      <c r="E41" s="156" t="s">
        <v>139</v>
      </c>
      <c r="F41" s="156" t="s">
        <v>139</v>
      </c>
      <c r="G41" s="156" t="s">
        <v>138</v>
      </c>
      <c r="H41" s="166" t="s">
        <v>87</v>
      </c>
      <c r="I41" s="15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J22" sqref="J22"/>
    </sheetView>
  </sheetViews>
  <sheetFormatPr defaultColWidth="9.1328125" defaultRowHeight="14.25"/>
  <cols>
    <col min="1" max="1" width="5.1328125" customWidth="1"/>
    <col min="2" max="2" width="10.59765625" customWidth="1"/>
    <col min="3" max="3" width="43.1328125" customWidth="1"/>
    <col min="4" max="4" width="24" customWidth="1"/>
    <col min="5" max="5" width="14.265625" customWidth="1"/>
    <col min="6" max="6" width="11.86328125" customWidth="1"/>
    <col min="7" max="7" width="10" customWidth="1"/>
    <col min="8" max="8" width="9.73046875" customWidth="1"/>
    <col min="10" max="10" width="10.265625" customWidth="1"/>
  </cols>
  <sheetData>
    <row r="1" spans="1:11" ht="15.75">
      <c r="A1" s="188" t="str">
        <f>'Date initiale'!C3</f>
        <v>Universitatea de Arhitectură și Urbanism "Ion Mincu" București</v>
      </c>
      <c r="B1" s="188"/>
      <c r="C1" s="188"/>
      <c r="D1" s="16"/>
      <c r="E1" s="16"/>
      <c r="F1" s="16"/>
    </row>
    <row r="2" spans="1:11" ht="15.75">
      <c r="A2" s="188" t="str">
        <f>'Date initiale'!B4&amp;" "&amp;'Date initiale'!C4</f>
        <v>Facultatea ARHITECTURA</v>
      </c>
      <c r="B2" s="188"/>
      <c r="C2" s="188"/>
      <c r="D2" s="16"/>
      <c r="E2" s="16"/>
      <c r="F2" s="16"/>
    </row>
    <row r="3" spans="1:11" ht="15.75">
      <c r="A3" s="188" t="str">
        <f>'Date initiale'!B5&amp;" "&amp;'Date initiale'!C5</f>
        <v>Departamentul Bazele Proiectării de Arhitectură</v>
      </c>
      <c r="B3" s="188"/>
      <c r="C3" s="188"/>
      <c r="D3" s="16"/>
      <c r="E3" s="16"/>
      <c r="F3" s="16"/>
    </row>
    <row r="4" spans="1:11" ht="15.75">
      <c r="A4" s="189" t="str">
        <f>'Date initiale'!C6&amp;", "&amp;'Date initiale'!C7</f>
        <v>FEZI, Bogdan Andrei, profesor universitar poziția 4, Departamentul Bazele Proiectării de Arhitectură</v>
      </c>
      <c r="B4" s="189"/>
      <c r="C4" s="189"/>
      <c r="D4" s="16"/>
      <c r="E4" s="16"/>
      <c r="F4" s="16"/>
    </row>
    <row r="5" spans="1:11" ht="15.75">
      <c r="A5" s="189"/>
      <c r="B5" s="189"/>
      <c r="C5" s="189"/>
      <c r="D5" s="16"/>
      <c r="E5" s="16"/>
      <c r="F5" s="16"/>
    </row>
    <row r="6" spans="1:11" ht="15.75">
      <c r="A6" s="294" t="s">
        <v>110</v>
      </c>
      <c r="B6" s="294"/>
      <c r="C6" s="294"/>
      <c r="D6" s="294"/>
      <c r="E6" s="294"/>
      <c r="F6" s="294"/>
      <c r="G6" s="294"/>
      <c r="H6" s="294"/>
    </row>
    <row r="7" spans="1:11" ht="52.5" customHeight="1">
      <c r="A7" s="29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297"/>
      <c r="C7" s="297"/>
      <c r="D7" s="297"/>
      <c r="E7" s="297"/>
      <c r="F7" s="297"/>
      <c r="G7" s="297"/>
      <c r="H7" s="297"/>
    </row>
    <row r="8" spans="1:11" ht="16.149999999999999" thickBot="1">
      <c r="A8" s="38"/>
      <c r="B8" s="38"/>
      <c r="C8" s="38"/>
      <c r="D8" s="38"/>
      <c r="E8" s="38"/>
      <c r="F8" s="48"/>
      <c r="G8" s="48"/>
      <c r="H8" s="48"/>
    </row>
    <row r="9" spans="1:11" ht="43.15" thickBot="1">
      <c r="A9" s="137" t="s">
        <v>55</v>
      </c>
      <c r="B9" s="156" t="s">
        <v>72</v>
      </c>
      <c r="C9" s="166" t="s">
        <v>141</v>
      </c>
      <c r="D9" s="166" t="s">
        <v>71</v>
      </c>
      <c r="E9" s="156" t="s">
        <v>140</v>
      </c>
      <c r="F9" s="156" t="s">
        <v>138</v>
      </c>
      <c r="G9" s="166" t="s">
        <v>87</v>
      </c>
      <c r="H9" s="157" t="s">
        <v>147</v>
      </c>
      <c r="J9" s="191" t="s">
        <v>108</v>
      </c>
    </row>
    <row r="10" spans="1:11">
      <c r="A10" s="178">
        <v>1</v>
      </c>
      <c r="B10" s="179"/>
      <c r="C10" s="179"/>
      <c r="D10" s="179"/>
      <c r="E10" s="179"/>
      <c r="F10" s="179"/>
      <c r="G10" s="179"/>
      <c r="H10" s="180"/>
      <c r="J10" s="192">
        <v>20</v>
      </c>
      <c r="K10" s="259" t="s">
        <v>258</v>
      </c>
    </row>
    <row r="11" spans="1:11">
      <c r="A11" s="164">
        <f>A10+1</f>
        <v>2</v>
      </c>
      <c r="B11" s="176"/>
      <c r="C11" s="158"/>
      <c r="D11" s="158"/>
      <c r="E11" s="177"/>
      <c r="F11" s="177"/>
      <c r="G11" s="158"/>
      <c r="H11" s="223"/>
    </row>
    <row r="12" spans="1:11">
      <c r="A12" s="164">
        <f t="shared" ref="A12:A19" si="0">A11+1</f>
        <v>3</v>
      </c>
      <c r="B12" s="148"/>
      <c r="C12" s="98"/>
      <c r="D12" s="98"/>
      <c r="E12" s="98"/>
      <c r="F12" s="98"/>
      <c r="G12" s="98"/>
      <c r="H12" s="223"/>
    </row>
    <row r="13" spans="1:11">
      <c r="A13" s="164">
        <f t="shared" si="0"/>
        <v>4</v>
      </c>
      <c r="B13" s="98"/>
      <c r="C13" s="98"/>
      <c r="D13" s="98"/>
      <c r="E13" s="98"/>
      <c r="F13" s="98"/>
      <c r="G13" s="98"/>
      <c r="H13" s="223"/>
    </row>
    <row r="14" spans="1:11">
      <c r="A14" s="164">
        <f t="shared" si="0"/>
        <v>5</v>
      </c>
      <c r="B14" s="148"/>
      <c r="C14" s="98"/>
      <c r="D14" s="98"/>
      <c r="E14" s="98"/>
      <c r="F14" s="98"/>
      <c r="G14" s="98"/>
      <c r="H14" s="223"/>
    </row>
    <row r="15" spans="1:11">
      <c r="A15" s="164">
        <f t="shared" si="0"/>
        <v>6</v>
      </c>
      <c r="B15" s="98"/>
      <c r="C15" s="98"/>
      <c r="D15" s="98"/>
      <c r="E15" s="98"/>
      <c r="F15" s="98"/>
      <c r="G15" s="98"/>
      <c r="H15" s="223"/>
    </row>
    <row r="16" spans="1:11">
      <c r="A16" s="164">
        <f t="shared" si="0"/>
        <v>7</v>
      </c>
      <c r="B16" s="148"/>
      <c r="C16" s="98"/>
      <c r="D16" s="98"/>
      <c r="E16" s="98"/>
      <c r="F16" s="98"/>
      <c r="G16" s="98"/>
      <c r="H16" s="223"/>
    </row>
    <row r="17" spans="1:8">
      <c r="A17" s="164">
        <f t="shared" si="0"/>
        <v>8</v>
      </c>
      <c r="B17" s="98"/>
      <c r="C17" s="98"/>
      <c r="D17" s="98"/>
      <c r="E17" s="98"/>
      <c r="F17" s="98"/>
      <c r="G17" s="98"/>
      <c r="H17" s="223"/>
    </row>
    <row r="18" spans="1:8">
      <c r="A18" s="164">
        <f t="shared" si="0"/>
        <v>9</v>
      </c>
      <c r="B18" s="148"/>
      <c r="C18" s="98"/>
      <c r="D18" s="98"/>
      <c r="E18" s="98"/>
      <c r="F18" s="98"/>
      <c r="G18" s="98"/>
      <c r="H18" s="223"/>
    </row>
    <row r="19" spans="1:8" ht="14.65" thickBot="1">
      <c r="A19" s="181">
        <f t="shared" si="0"/>
        <v>10</v>
      </c>
      <c r="B19" s="99"/>
      <c r="C19" s="99"/>
      <c r="D19" s="99"/>
      <c r="E19" s="99"/>
      <c r="F19" s="99"/>
      <c r="G19" s="99"/>
      <c r="H19" s="229"/>
    </row>
    <row r="20" spans="1:8" ht="14.65" thickBot="1">
      <c r="A20" s="241"/>
      <c r="G20" s="116" t="str">
        <f>"Total "&amp;LEFT(A7,4)</f>
        <v>Total I15.</v>
      </c>
      <c r="H20" s="117">
        <f>SUM(H10:H19)</f>
        <v>0</v>
      </c>
    </row>
    <row r="22" spans="1:8" ht="53.25" customHeight="1">
      <c r="A22" s="29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296"/>
      <c r="C22" s="296"/>
      <c r="D22" s="296"/>
      <c r="E22" s="296"/>
      <c r="F22" s="296"/>
      <c r="G22" s="296"/>
      <c r="H22" s="296"/>
    </row>
    <row r="40" spans="1:9" ht="14.65" thickBot="1"/>
    <row r="41" spans="1:9" ht="54" customHeight="1" thickBot="1">
      <c r="A41" s="155" t="s">
        <v>69</v>
      </c>
      <c r="B41" s="156" t="s">
        <v>72</v>
      </c>
      <c r="C41" s="166" t="s">
        <v>70</v>
      </c>
      <c r="D41" s="166" t="s">
        <v>71</v>
      </c>
      <c r="E41" s="156" t="s">
        <v>139</v>
      </c>
      <c r="F41" s="156" t="s">
        <v>139</v>
      </c>
      <c r="G41" s="156" t="s">
        <v>138</v>
      </c>
      <c r="H41" s="166" t="s">
        <v>87</v>
      </c>
      <c r="I41" s="15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0"/>
  <sheetViews>
    <sheetView topLeftCell="A4" workbookViewId="0">
      <selection activeCell="J20" sqref="J20"/>
    </sheetView>
  </sheetViews>
  <sheetFormatPr defaultRowHeight="14.25"/>
  <cols>
    <col min="1" max="1" width="5.1328125" customWidth="1"/>
    <col min="2" max="2" width="103.1328125" customWidth="1"/>
    <col min="3" max="3" width="10.59765625" customWidth="1"/>
    <col min="4" max="4" width="9.73046875" customWidth="1"/>
    <col min="6" max="6" width="11.265625" customWidth="1"/>
  </cols>
  <sheetData>
    <row r="1" spans="1:8" ht="15.75">
      <c r="A1" s="188" t="str">
        <f>'Date initiale'!C3</f>
        <v>Universitatea de Arhitectură și Urbanism "Ion Mincu" București</v>
      </c>
      <c r="B1" s="188"/>
      <c r="C1" s="188"/>
      <c r="D1" s="16"/>
      <c r="E1" s="31"/>
    </row>
    <row r="2" spans="1:8" ht="15.75">
      <c r="A2" s="188" t="str">
        <f>'Date initiale'!B4&amp;" "&amp;'Date initiale'!C4</f>
        <v>Facultatea ARHITECTURA</v>
      </c>
      <c r="B2" s="188"/>
      <c r="C2" s="188"/>
      <c r="D2" s="2"/>
      <c r="E2" s="31"/>
    </row>
    <row r="3" spans="1:8" ht="15.75">
      <c r="A3" s="188" t="str">
        <f>'Date initiale'!B5&amp;" "&amp;'Date initiale'!C5</f>
        <v>Departamentul Bazele Proiectării de Arhitectură</v>
      </c>
      <c r="B3" s="188"/>
      <c r="C3" s="188"/>
      <c r="D3" s="16"/>
      <c r="E3" s="31"/>
    </row>
    <row r="4" spans="1:8">
      <c r="A4" s="93" t="str">
        <f>'Date initiale'!C6&amp;", "&amp;'Date initiale'!C7</f>
        <v>FEZI, Bogdan Andrei, profesor universitar poziția 4, Departamentul Bazele Proiectării de Arhitectură</v>
      </c>
      <c r="B4" s="93"/>
      <c r="C4" s="93"/>
    </row>
    <row r="5" spans="1:8">
      <c r="A5" s="93"/>
      <c r="B5" s="93"/>
      <c r="C5" s="93"/>
    </row>
    <row r="6" spans="1:8" ht="15.75">
      <c r="A6" s="299" t="s">
        <v>110</v>
      </c>
      <c r="B6" s="299"/>
      <c r="C6" s="299"/>
      <c r="D6" s="299"/>
    </row>
    <row r="7" spans="1:8" ht="90.75" customHeight="1">
      <c r="A7" s="29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297"/>
      <c r="C7" s="297"/>
      <c r="D7" s="297"/>
      <c r="E7" s="133"/>
      <c r="F7" s="133"/>
      <c r="G7" s="133"/>
      <c r="H7" s="133"/>
    </row>
    <row r="8" spans="1:8" ht="18.75" customHeight="1" thickBot="1">
      <c r="A8" s="46"/>
      <c r="B8" s="46"/>
      <c r="C8" s="46"/>
      <c r="D8" s="46"/>
    </row>
    <row r="9" spans="1:8" ht="45.75" customHeight="1" thickBot="1">
      <c r="A9" s="137" t="s">
        <v>55</v>
      </c>
      <c r="B9" s="156" t="s">
        <v>77</v>
      </c>
      <c r="C9" s="156" t="s">
        <v>87</v>
      </c>
      <c r="D9" s="157" t="s">
        <v>147</v>
      </c>
      <c r="E9" s="24"/>
      <c r="F9" s="191" t="s">
        <v>108</v>
      </c>
    </row>
    <row r="10" spans="1:8" ht="28.5">
      <c r="A10" s="178">
        <v>1</v>
      </c>
      <c r="B10" s="201" t="s">
        <v>367</v>
      </c>
      <c r="C10" s="175">
        <v>1998</v>
      </c>
      <c r="D10" s="227">
        <v>50</v>
      </c>
      <c r="F10" s="192" t="s">
        <v>168</v>
      </c>
      <c r="G10" s="259" t="s">
        <v>259</v>
      </c>
    </row>
    <row r="11" spans="1:8">
      <c r="A11" s="164">
        <f>A10+1</f>
        <v>2</v>
      </c>
      <c r="B11" s="171" t="s">
        <v>368</v>
      </c>
      <c r="C11" s="98">
        <v>1999</v>
      </c>
      <c r="D11" s="223">
        <v>50</v>
      </c>
    </row>
    <row r="12" spans="1:8">
      <c r="A12" s="164">
        <f t="shared" ref="A12:A22" si="0">A11+1</f>
        <v>3</v>
      </c>
      <c r="B12" s="171" t="s">
        <v>369</v>
      </c>
      <c r="C12" s="98" t="s">
        <v>352</v>
      </c>
      <c r="D12" s="223">
        <v>50</v>
      </c>
    </row>
    <row r="13" spans="1:8">
      <c r="A13" s="164">
        <f t="shared" si="0"/>
        <v>4</v>
      </c>
      <c r="B13" s="171" t="s">
        <v>370</v>
      </c>
      <c r="C13" s="98" t="s">
        <v>340</v>
      </c>
      <c r="D13" s="223">
        <v>50</v>
      </c>
    </row>
    <row r="14" spans="1:8">
      <c r="A14" s="164">
        <f t="shared" si="0"/>
        <v>5</v>
      </c>
      <c r="B14" s="171" t="s">
        <v>371</v>
      </c>
      <c r="C14" s="98" t="s">
        <v>344</v>
      </c>
      <c r="D14" s="223">
        <v>50</v>
      </c>
    </row>
    <row r="15" spans="1:8">
      <c r="A15" s="164">
        <f t="shared" si="0"/>
        <v>6</v>
      </c>
      <c r="B15" s="171" t="s">
        <v>345</v>
      </c>
      <c r="C15" s="98" t="s">
        <v>346</v>
      </c>
      <c r="D15" s="223">
        <v>50</v>
      </c>
    </row>
    <row r="16" spans="1:8" ht="28.5">
      <c r="A16" s="164">
        <f t="shared" si="0"/>
        <v>7</v>
      </c>
      <c r="B16" s="171" t="s">
        <v>372</v>
      </c>
      <c r="C16" s="98" t="s">
        <v>346</v>
      </c>
      <c r="D16" s="223">
        <v>50</v>
      </c>
    </row>
    <row r="17" spans="1:4">
      <c r="A17" s="164">
        <f t="shared" si="0"/>
        <v>8</v>
      </c>
      <c r="B17" s="171" t="s">
        <v>373</v>
      </c>
      <c r="C17" s="98">
        <v>2001</v>
      </c>
      <c r="D17" s="223">
        <v>50</v>
      </c>
    </row>
    <row r="18" spans="1:4" ht="28.5">
      <c r="A18" s="164">
        <f t="shared" si="0"/>
        <v>9</v>
      </c>
      <c r="B18" s="195" t="s">
        <v>374</v>
      </c>
      <c r="C18" s="158">
        <v>2002</v>
      </c>
      <c r="D18" s="223">
        <v>50</v>
      </c>
    </row>
    <row r="19" spans="1:4">
      <c r="A19" s="164">
        <f t="shared" si="0"/>
        <v>10</v>
      </c>
      <c r="B19" s="171" t="s">
        <v>375</v>
      </c>
      <c r="C19" s="98">
        <v>2003</v>
      </c>
      <c r="D19" s="223">
        <v>50</v>
      </c>
    </row>
    <row r="20" spans="1:4">
      <c r="A20" s="164">
        <f t="shared" si="0"/>
        <v>11</v>
      </c>
      <c r="B20" s="171" t="s">
        <v>376</v>
      </c>
      <c r="C20" s="98">
        <v>2005</v>
      </c>
      <c r="D20" s="223">
        <v>50</v>
      </c>
    </row>
    <row r="21" spans="1:4" ht="28.5">
      <c r="A21" s="164">
        <f t="shared" si="0"/>
        <v>12</v>
      </c>
      <c r="B21" s="195" t="s">
        <v>377</v>
      </c>
      <c r="C21" s="98">
        <v>2007</v>
      </c>
      <c r="D21" s="223">
        <v>50</v>
      </c>
    </row>
    <row r="22" spans="1:4" ht="14.65" thickBot="1">
      <c r="A22" s="181">
        <f t="shared" si="0"/>
        <v>13</v>
      </c>
      <c r="B22" s="202" t="s">
        <v>378</v>
      </c>
      <c r="C22" s="99">
        <v>2008</v>
      </c>
      <c r="D22" s="229">
        <v>50</v>
      </c>
    </row>
    <row r="23" spans="1:4" ht="14.65" thickBot="1">
      <c r="A23" s="240"/>
      <c r="B23" s="154"/>
      <c r="C23" s="116" t="str">
        <f>"Total "&amp;LEFT(A7,3)</f>
        <v>Total I16</v>
      </c>
      <c r="D23" s="196">
        <f>SUM(D10:D22)</f>
        <v>650</v>
      </c>
    </row>
    <row r="24" spans="1:4" ht="15.75">
      <c r="A24" s="23"/>
      <c r="B24" s="19"/>
      <c r="C24" s="19"/>
      <c r="D24" s="19"/>
    </row>
    <row r="29" spans="1:4">
      <c r="B29" s="17"/>
    </row>
    <row r="30" spans="1:4">
      <c r="B30"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workbookViewId="0">
      <selection activeCell="G10" sqref="G10"/>
    </sheetView>
  </sheetViews>
  <sheetFormatPr defaultRowHeight="14.25"/>
  <cols>
    <col min="1" max="1" width="5.1328125" customWidth="1"/>
    <col min="2" max="2" width="103.1328125" customWidth="1"/>
    <col min="3" max="3" width="10.59765625" customWidth="1"/>
    <col min="4" max="4" width="9.73046875" customWidth="1"/>
    <col min="6" max="6" width="10.3984375" customWidth="1"/>
  </cols>
  <sheetData>
    <row r="1" spans="1:7" ht="15.75">
      <c r="A1" s="188" t="str">
        <f>'Date initiale'!C3</f>
        <v>Universitatea de Arhitectură și Urbanism "Ion Mincu" București</v>
      </c>
      <c r="B1" s="188"/>
      <c r="C1" s="188"/>
      <c r="D1" s="16"/>
    </row>
    <row r="2" spans="1:7" ht="15.75">
      <c r="A2" s="188" t="str">
        <f>'Date initiale'!B4&amp;" "&amp;'Date initiale'!C4</f>
        <v>Facultatea ARHITECTURA</v>
      </c>
      <c r="B2" s="188"/>
      <c r="C2" s="188"/>
      <c r="D2" s="2"/>
    </row>
    <row r="3" spans="1:7" ht="15.75">
      <c r="A3" s="188" t="str">
        <f>'Date initiale'!B5&amp;" "&amp;'Date initiale'!C5</f>
        <v>Departamentul Bazele Proiectării de Arhitectură</v>
      </c>
      <c r="B3" s="188"/>
      <c r="C3" s="188"/>
      <c r="D3" s="16"/>
    </row>
    <row r="4" spans="1:7">
      <c r="A4" s="93" t="str">
        <f>'Date initiale'!C6&amp;", "&amp;'Date initiale'!C7</f>
        <v>FEZI, Bogdan Andrei, profesor universitar poziția 4, Departamentul Bazele Proiectării de Arhitectură</v>
      </c>
      <c r="B4" s="93"/>
      <c r="C4" s="93"/>
    </row>
    <row r="5" spans="1:7">
      <c r="A5" s="93"/>
      <c r="B5" s="93"/>
      <c r="C5" s="93"/>
    </row>
    <row r="6" spans="1:7">
      <c r="A6" s="302" t="s">
        <v>110</v>
      </c>
      <c r="B6" s="302"/>
      <c r="C6" s="302"/>
      <c r="D6" s="302"/>
    </row>
    <row r="7" spans="1:7" ht="40.5" customHeight="1">
      <c r="A7" s="29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297"/>
      <c r="C7" s="297"/>
      <c r="D7" s="297"/>
    </row>
    <row r="8" spans="1:7" ht="14.65" thickBot="1"/>
    <row r="9" spans="1:7" ht="48.75" customHeight="1" thickBot="1">
      <c r="A9" s="137" t="s">
        <v>55</v>
      </c>
      <c r="B9" s="113" t="s">
        <v>77</v>
      </c>
      <c r="C9" s="113" t="s">
        <v>87</v>
      </c>
      <c r="D9" s="204" t="s">
        <v>147</v>
      </c>
      <c r="F9" s="191" t="s">
        <v>108</v>
      </c>
    </row>
    <row r="10" spans="1:7">
      <c r="A10" s="215">
        <v>1</v>
      </c>
      <c r="B10" s="211"/>
      <c r="C10" s="119"/>
      <c r="D10" s="232"/>
      <c r="F10" s="192" t="s">
        <v>169</v>
      </c>
      <c r="G10" s="259" t="s">
        <v>260</v>
      </c>
    </row>
    <row r="11" spans="1:7">
      <c r="A11" s="216">
        <f>A10+1</f>
        <v>2</v>
      </c>
      <c r="B11" s="207"/>
      <c r="C11" s="30"/>
      <c r="D11" s="228"/>
    </row>
    <row r="12" spans="1:7">
      <c r="A12" s="216">
        <f t="shared" ref="A12:A19" si="0">A11+1</f>
        <v>3</v>
      </c>
      <c r="B12" s="207"/>
      <c r="C12" s="30"/>
      <c r="D12" s="228"/>
    </row>
    <row r="13" spans="1:7">
      <c r="A13" s="216">
        <f t="shared" si="0"/>
        <v>4</v>
      </c>
      <c r="B13" s="207"/>
      <c r="C13" s="30"/>
      <c r="D13" s="228"/>
    </row>
    <row r="14" spans="1:7">
      <c r="A14" s="216">
        <f t="shared" si="0"/>
        <v>5</v>
      </c>
      <c r="B14" s="207"/>
      <c r="C14" s="30"/>
      <c r="D14" s="228"/>
    </row>
    <row r="15" spans="1:7">
      <c r="A15" s="216">
        <f t="shared" si="0"/>
        <v>6</v>
      </c>
      <c r="B15" s="207"/>
      <c r="C15" s="30"/>
      <c r="D15" s="228"/>
    </row>
    <row r="16" spans="1:7">
      <c r="A16" s="216">
        <f t="shared" si="0"/>
        <v>7</v>
      </c>
      <c r="B16" s="207"/>
      <c r="C16" s="30"/>
      <c r="D16" s="228"/>
    </row>
    <row r="17" spans="1:4">
      <c r="A17" s="216">
        <f t="shared" si="0"/>
        <v>8</v>
      </c>
      <c r="B17" s="207"/>
      <c r="C17" s="30"/>
      <c r="D17" s="228"/>
    </row>
    <row r="18" spans="1:4">
      <c r="A18" s="216">
        <f t="shared" si="0"/>
        <v>9</v>
      </c>
      <c r="B18" s="207"/>
      <c r="C18" s="30"/>
      <c r="D18" s="228"/>
    </row>
    <row r="19" spans="1:4" ht="14.65" thickBot="1">
      <c r="A19" s="217">
        <f t="shared" si="0"/>
        <v>10</v>
      </c>
      <c r="B19" s="208"/>
      <c r="C19" s="110"/>
      <c r="D19" s="231"/>
    </row>
    <row r="20" spans="1:4" ht="14.65" thickBot="1">
      <c r="A20" s="236"/>
      <c r="B20" s="93"/>
      <c r="C20" s="95" t="str">
        <f>"Total "&amp;LEFT(A7,3)</f>
        <v>Total I17</v>
      </c>
      <c r="D20" s="96">
        <f>SUM(D10:D19)</f>
        <v>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31"/>
  <sheetViews>
    <sheetView workbookViewId="0">
      <selection activeCell="I17" sqref="I17"/>
    </sheetView>
  </sheetViews>
  <sheetFormatPr defaultRowHeight="14.25"/>
  <cols>
    <col min="1" max="1" width="5.1328125" customWidth="1"/>
    <col min="2" max="2" width="103.1328125" customWidth="1"/>
    <col min="3" max="3" width="10.59765625" customWidth="1"/>
    <col min="4" max="4" width="9.73046875" customWidth="1"/>
  </cols>
  <sheetData>
    <row r="1" spans="1:7" ht="15.75">
      <c r="A1" s="188" t="str">
        <f>'Date initiale'!C3</f>
        <v>Universitatea de Arhitectură și Urbanism "Ion Mincu" București</v>
      </c>
      <c r="B1" s="188"/>
      <c r="C1" s="188"/>
      <c r="D1" s="16"/>
      <c r="E1" s="31"/>
    </row>
    <row r="2" spans="1:7" ht="15.75">
      <c r="A2" s="188" t="str">
        <f>'Date initiale'!B4&amp;" "&amp;'Date initiale'!C4</f>
        <v>Facultatea ARHITECTURA</v>
      </c>
      <c r="B2" s="188"/>
      <c r="C2" s="188"/>
      <c r="D2" s="31"/>
      <c r="E2" s="31"/>
    </row>
    <row r="3" spans="1:7" ht="15.75">
      <c r="A3" s="188" t="str">
        <f>'Date initiale'!B5&amp;" "&amp;'Date initiale'!C5</f>
        <v>Departamentul Bazele Proiectării de Arhitectură</v>
      </c>
      <c r="B3" s="188"/>
      <c r="C3" s="188"/>
      <c r="D3" s="16"/>
      <c r="E3" s="31"/>
    </row>
    <row r="4" spans="1:7">
      <c r="A4" s="93" t="str">
        <f>'Date initiale'!C6&amp;", "&amp;'Date initiale'!C7</f>
        <v>FEZI, Bogdan Andrei, profesor universitar poziția 4, Departamentul Bazele Proiectării de Arhitectură</v>
      </c>
      <c r="B4" s="93"/>
      <c r="C4" s="93"/>
    </row>
    <row r="5" spans="1:7">
      <c r="A5" s="93"/>
      <c r="B5" s="93"/>
      <c r="C5" s="93"/>
    </row>
    <row r="6" spans="1:7" ht="34.5" customHeight="1">
      <c r="A6" s="299" t="s">
        <v>110</v>
      </c>
      <c r="B6" s="299"/>
      <c r="C6" s="299"/>
      <c r="D6" s="299"/>
    </row>
    <row r="7" spans="1:7" ht="34.5" customHeight="1">
      <c r="A7" s="29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297"/>
      <c r="C7" s="297"/>
      <c r="D7" s="297"/>
    </row>
    <row r="8" spans="1:7" ht="16.5" customHeight="1" thickBot="1">
      <c r="A8" s="40"/>
      <c r="B8" s="40"/>
      <c r="C8" s="40"/>
      <c r="D8" s="40"/>
    </row>
    <row r="9" spans="1:7" ht="42.75" customHeight="1" thickBot="1">
      <c r="A9" s="137" t="s">
        <v>55</v>
      </c>
      <c r="B9" s="113" t="s">
        <v>77</v>
      </c>
      <c r="C9" s="113" t="s">
        <v>87</v>
      </c>
      <c r="D9" s="204" t="s">
        <v>78</v>
      </c>
      <c r="E9" s="24"/>
      <c r="F9" s="191" t="s">
        <v>108</v>
      </c>
    </row>
    <row r="10" spans="1:7" ht="28.5">
      <c r="A10" s="118">
        <v>1</v>
      </c>
      <c r="B10" s="211" t="s">
        <v>379</v>
      </c>
      <c r="C10" s="119">
        <v>2010</v>
      </c>
      <c r="D10" s="232">
        <v>5</v>
      </c>
      <c r="E10" s="24"/>
      <c r="F10" s="192" t="s">
        <v>170</v>
      </c>
      <c r="G10" s="259" t="s">
        <v>261</v>
      </c>
    </row>
    <row r="11" spans="1:7" ht="28.5">
      <c r="A11" s="120">
        <f>A10+1</f>
        <v>2</v>
      </c>
      <c r="B11" s="207" t="s">
        <v>429</v>
      </c>
      <c r="C11" s="30">
        <v>2015</v>
      </c>
      <c r="D11" s="228">
        <v>10</v>
      </c>
    </row>
    <row r="12" spans="1:7">
      <c r="A12" s="120">
        <f t="shared" ref="A12:A19" si="0">A11+1</f>
        <v>3</v>
      </c>
      <c r="B12" s="207" t="s">
        <v>430</v>
      </c>
      <c r="C12" s="30">
        <v>2017</v>
      </c>
      <c r="D12" s="228">
        <v>5</v>
      </c>
    </row>
    <row r="13" spans="1:7">
      <c r="A13" s="120">
        <f t="shared" si="0"/>
        <v>4</v>
      </c>
      <c r="B13" s="207"/>
      <c r="C13" s="30"/>
      <c r="D13" s="223"/>
    </row>
    <row r="14" spans="1:7">
      <c r="A14" s="120">
        <f t="shared" si="0"/>
        <v>5</v>
      </c>
      <c r="B14" s="207"/>
      <c r="C14" s="30"/>
      <c r="D14" s="223"/>
    </row>
    <row r="15" spans="1:7">
      <c r="A15" s="120">
        <f t="shared" si="0"/>
        <v>6</v>
      </c>
      <c r="B15" s="207"/>
      <c r="C15" s="30"/>
      <c r="D15" s="223"/>
    </row>
    <row r="16" spans="1:7">
      <c r="A16" s="120">
        <f t="shared" si="0"/>
        <v>7</v>
      </c>
      <c r="B16" s="207"/>
      <c r="C16" s="30"/>
      <c r="D16" s="223"/>
    </row>
    <row r="17" spans="1:8" s="26" customFormat="1">
      <c r="A17" s="120">
        <f t="shared" si="0"/>
        <v>8</v>
      </c>
      <c r="B17" s="207"/>
      <c r="C17" s="30"/>
      <c r="D17" s="223"/>
    </row>
    <row r="18" spans="1:8">
      <c r="A18" s="120">
        <f t="shared" si="0"/>
        <v>9</v>
      </c>
      <c r="B18" s="207"/>
      <c r="C18" s="30"/>
      <c r="D18" s="223"/>
    </row>
    <row r="19" spans="1:8" ht="14.65" thickBot="1">
      <c r="A19" s="169">
        <f t="shared" si="0"/>
        <v>10</v>
      </c>
      <c r="B19" s="208"/>
      <c r="C19" s="110"/>
      <c r="D19" s="229"/>
    </row>
    <row r="20" spans="1:8" ht="14.65" thickBot="1">
      <c r="A20" s="239"/>
      <c r="B20" s="218"/>
      <c r="C20" s="95" t="str">
        <f>"Total "&amp;LEFT(A7,3)</f>
        <v>Total I18</v>
      </c>
      <c r="D20" s="219">
        <f>SUM(D10:D19)</f>
        <v>20</v>
      </c>
    </row>
    <row r="21" spans="1:8">
      <c r="B21" s="17"/>
    </row>
    <row r="22" spans="1:8" ht="53.25" customHeight="1">
      <c r="A22" s="29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296"/>
      <c r="C22" s="296"/>
      <c r="D22" s="296"/>
      <c r="E22" s="194"/>
      <c r="F22" s="194"/>
      <c r="G22" s="194"/>
      <c r="H22" s="194"/>
    </row>
    <row r="23" spans="1:8">
      <c r="B23" s="17"/>
    </row>
    <row r="24" spans="1:8">
      <c r="B24" s="17"/>
    </row>
    <row r="25" spans="1:8">
      <c r="B25" s="17"/>
    </row>
    <row r="26" spans="1:8">
      <c r="B26" s="17"/>
    </row>
    <row r="27" spans="1:8">
      <c r="B27" s="17"/>
    </row>
    <row r="28" spans="1:8">
      <c r="B28" s="17"/>
    </row>
    <row r="29" spans="1:8">
      <c r="B29" s="17"/>
    </row>
    <row r="30" spans="1:8">
      <c r="B30" s="17"/>
    </row>
    <row r="31" spans="1:8">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workbookViewId="0">
      <selection activeCell="J17" sqref="J17"/>
    </sheetView>
  </sheetViews>
  <sheetFormatPr defaultRowHeight="14.25"/>
  <cols>
    <col min="1" max="1" width="5.1328125" customWidth="1"/>
    <col min="2" max="2" width="27.1328125" customWidth="1"/>
    <col min="3" max="3" width="75.73046875" customWidth="1"/>
    <col min="4" max="4" width="10.59765625" customWidth="1"/>
    <col min="5" max="5" width="9.73046875" customWidth="1"/>
    <col min="7" max="7" width="14.1328125" customWidth="1"/>
  </cols>
  <sheetData>
    <row r="1" spans="1:9">
      <c r="A1" s="93" t="str">
        <f>'Date initiale'!C3</f>
        <v>Universitatea de Arhitectură și Urbanism "Ion Mincu" București</v>
      </c>
      <c r="B1" s="93"/>
      <c r="D1" s="93"/>
    </row>
    <row r="2" spans="1:9" ht="15.75">
      <c r="A2" s="188" t="str">
        <f>'Date initiale'!B4&amp;" "&amp;'Date initiale'!C4</f>
        <v>Facultatea ARHITECTURA</v>
      </c>
      <c r="B2" s="188"/>
      <c r="C2" s="16"/>
      <c r="D2" s="188"/>
      <c r="E2" s="16"/>
    </row>
    <row r="3" spans="1:9" ht="15.75">
      <c r="A3" s="188" t="str">
        <f>'Date initiale'!B5&amp;" "&amp;'Date initiale'!C5</f>
        <v>Departamentul Bazele Proiectării de Arhitectură</v>
      </c>
      <c r="B3" s="188"/>
      <c r="C3" s="16"/>
      <c r="D3" s="188"/>
      <c r="E3" s="16"/>
    </row>
    <row r="4" spans="1:9" ht="15.75">
      <c r="A4" s="295" t="str">
        <f>'Date initiale'!C6&amp;", "&amp;'Date initiale'!C7</f>
        <v>FEZI, Bogdan Andrei, profesor universitar poziția 4, Departamentul Bazele Proiectării de Arhitectură</v>
      </c>
      <c r="B4" s="295"/>
      <c r="C4" s="303"/>
      <c r="D4" s="303"/>
      <c r="E4" s="303"/>
    </row>
    <row r="5" spans="1:9" ht="15.75">
      <c r="A5" s="189"/>
      <c r="B5" s="189"/>
      <c r="C5" s="16"/>
      <c r="D5" s="189"/>
      <c r="E5" s="16"/>
    </row>
    <row r="6" spans="1:9" ht="15.75">
      <c r="A6" s="300" t="s">
        <v>110</v>
      </c>
      <c r="B6" s="300"/>
      <c r="C6" s="300"/>
      <c r="D6" s="300"/>
      <c r="E6" s="300"/>
    </row>
    <row r="7" spans="1:9" ht="67.5" customHeight="1">
      <c r="A7" s="29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297"/>
      <c r="C7" s="297"/>
      <c r="D7" s="297"/>
      <c r="E7" s="297"/>
      <c r="F7" s="29"/>
      <c r="G7" s="29"/>
      <c r="H7" s="29"/>
      <c r="I7" s="29"/>
    </row>
    <row r="8" spans="1:9" ht="20.25" customHeight="1" thickBot="1">
      <c r="A8" s="40"/>
      <c r="B8" s="40"/>
      <c r="C8" s="40"/>
      <c r="D8" s="40"/>
      <c r="E8" s="40"/>
      <c r="F8" s="29"/>
      <c r="G8" s="29"/>
      <c r="H8" s="29"/>
      <c r="I8" s="29"/>
    </row>
    <row r="9" spans="1:9" ht="28.9" thickBot="1">
      <c r="A9" s="112" t="s">
        <v>55</v>
      </c>
      <c r="B9" s="156" t="s">
        <v>150</v>
      </c>
      <c r="C9" s="156" t="s">
        <v>82</v>
      </c>
      <c r="D9" s="156" t="s">
        <v>81</v>
      </c>
      <c r="E9" s="157" t="s">
        <v>147</v>
      </c>
      <c r="G9" s="191" t="s">
        <v>108</v>
      </c>
    </row>
    <row r="10" spans="1:9" ht="28.5">
      <c r="A10" s="372">
        <v>1</v>
      </c>
      <c r="B10" s="373" t="s">
        <v>380</v>
      </c>
      <c r="C10" s="264" t="s">
        <v>381</v>
      </c>
      <c r="D10" s="374" t="s">
        <v>382</v>
      </c>
      <c r="E10" s="375">
        <v>10</v>
      </c>
      <c r="G10" s="192" t="s">
        <v>171</v>
      </c>
      <c r="H10" s="259" t="s">
        <v>262</v>
      </c>
    </row>
    <row r="11" spans="1:9" ht="57">
      <c r="A11" s="376">
        <f>A10+1</f>
        <v>2</v>
      </c>
      <c r="B11" s="267" t="s">
        <v>383</v>
      </c>
      <c r="C11" s="273" t="s">
        <v>384</v>
      </c>
      <c r="D11" s="73" t="s">
        <v>352</v>
      </c>
      <c r="E11" s="266">
        <v>20</v>
      </c>
    </row>
    <row r="12" spans="1:9" ht="28.5">
      <c r="A12" s="376">
        <f t="shared" ref="A12:A19" si="0">A11+1</f>
        <v>3</v>
      </c>
      <c r="B12" s="267" t="s">
        <v>380</v>
      </c>
      <c r="C12" s="273" t="s">
        <v>404</v>
      </c>
      <c r="D12" s="73">
        <v>2004</v>
      </c>
      <c r="E12" s="266">
        <v>5</v>
      </c>
    </row>
    <row r="13" spans="1:9">
      <c r="A13" s="376">
        <f t="shared" si="0"/>
        <v>4</v>
      </c>
      <c r="B13" s="267"/>
      <c r="C13" s="273"/>
      <c r="D13" s="73"/>
      <c r="E13" s="266"/>
    </row>
    <row r="14" spans="1:9">
      <c r="A14" s="376">
        <f t="shared" si="0"/>
        <v>5</v>
      </c>
      <c r="B14" s="267"/>
      <c r="C14" s="273"/>
      <c r="D14" s="73"/>
      <c r="E14" s="266"/>
    </row>
    <row r="15" spans="1:9">
      <c r="A15" s="376">
        <f t="shared" si="0"/>
        <v>6</v>
      </c>
      <c r="B15" s="267"/>
      <c r="C15" s="273"/>
      <c r="D15" s="73"/>
      <c r="E15" s="266"/>
    </row>
    <row r="16" spans="1:9">
      <c r="A16" s="376">
        <f t="shared" si="0"/>
        <v>7</v>
      </c>
      <c r="B16" s="267"/>
      <c r="C16" s="273"/>
      <c r="D16" s="73"/>
      <c r="E16" s="266"/>
    </row>
    <row r="17" spans="1:5">
      <c r="A17" s="376">
        <f t="shared" si="0"/>
        <v>8</v>
      </c>
      <c r="B17" s="267"/>
      <c r="C17" s="273"/>
      <c r="D17" s="73"/>
      <c r="E17" s="266"/>
    </row>
    <row r="18" spans="1:5">
      <c r="A18" s="376">
        <f t="shared" si="0"/>
        <v>9</v>
      </c>
      <c r="B18" s="267"/>
      <c r="C18" s="273"/>
      <c r="D18" s="73"/>
      <c r="E18" s="266"/>
    </row>
    <row r="19" spans="1:5" ht="14.65" thickBot="1">
      <c r="A19" s="377">
        <f t="shared" si="0"/>
        <v>10</v>
      </c>
      <c r="B19" s="311"/>
      <c r="C19" s="378"/>
      <c r="D19" s="366"/>
      <c r="E19" s="367"/>
    </row>
    <row r="20" spans="1:5" ht="14.65" thickBot="1">
      <c r="A20" s="238"/>
      <c r="C20" s="200"/>
      <c r="D20" s="116" t="str">
        <f>"Total "&amp;LEFT(A7,3)</f>
        <v>Total I19</v>
      </c>
      <c r="E20" s="117">
        <f>SUM(E10:E19)</f>
        <v>35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L24" sqref="L24"/>
    </sheetView>
  </sheetViews>
  <sheetFormatPr defaultRowHeight="14.25"/>
  <cols>
    <col min="1" max="1" width="5.1328125" customWidth="1"/>
    <col min="2" max="2" width="86.265625" customWidth="1"/>
    <col min="3" max="3" width="17.1328125" customWidth="1"/>
    <col min="4" max="4" width="10.59765625" customWidth="1"/>
    <col min="5" max="5" width="9.73046875" customWidth="1"/>
    <col min="7" max="7" width="13.3984375" customWidth="1"/>
  </cols>
  <sheetData>
    <row r="1" spans="1:8" ht="15.75">
      <c r="A1" s="188" t="str">
        <f>'Date initiale'!C3</f>
        <v>Universitatea de Arhitectură și Urbanism "Ion Mincu" București</v>
      </c>
      <c r="B1" s="188"/>
      <c r="C1" s="188"/>
      <c r="D1" s="188"/>
      <c r="E1" s="16"/>
    </row>
    <row r="2" spans="1:8" ht="15.75">
      <c r="A2" s="188" t="str">
        <f>'Date initiale'!B4&amp;" "&amp;'Date initiale'!C4</f>
        <v>Facultatea ARHITECTURA</v>
      </c>
      <c r="B2" s="188"/>
      <c r="C2" s="188"/>
      <c r="D2" s="188"/>
      <c r="E2" s="16"/>
    </row>
    <row r="3" spans="1:8" ht="15.75">
      <c r="A3" s="188" t="str">
        <f>'Date initiale'!B5&amp;" "&amp;'Date initiale'!C5</f>
        <v>Departamentul Bazele Proiectării de Arhitectură</v>
      </c>
      <c r="B3" s="188"/>
      <c r="C3" s="188"/>
      <c r="D3" s="188"/>
      <c r="E3" s="16"/>
    </row>
    <row r="4" spans="1:8">
      <c r="A4" s="93" t="str">
        <f>'Date initiale'!C6&amp;", "&amp;'Date initiale'!C7</f>
        <v>FEZI, Bogdan Andrei, profesor universitar poziția 4, Departamentul Bazele Proiectării de Arhitectură</v>
      </c>
      <c r="B4" s="93"/>
      <c r="C4" s="93"/>
      <c r="D4" s="93"/>
    </row>
    <row r="5" spans="1:8">
      <c r="A5" s="93"/>
      <c r="B5" s="93"/>
      <c r="C5" s="93"/>
      <c r="D5" s="93"/>
    </row>
    <row r="6" spans="1:8" ht="15.75">
      <c r="A6" s="304" t="s">
        <v>110</v>
      </c>
      <c r="B6" s="305"/>
      <c r="C6" s="305"/>
      <c r="D6" s="305"/>
      <c r="E6" s="306"/>
    </row>
    <row r="7" spans="1:8" ht="15.75">
      <c r="A7" s="297" t="str">
        <f>'Descriere indicatori'!B27&amp;". "&amp;'Descriere indicatori'!C27</f>
        <v xml:space="preserve">I20. Expoziţii profesionale în domeniu organizate la nivel internaţional / naţional sau local în calitate de autor, coautor, curator </v>
      </c>
      <c r="B7" s="297"/>
      <c r="C7" s="297"/>
      <c r="D7" s="297"/>
      <c r="E7" s="297"/>
      <c r="F7" s="133"/>
    </row>
    <row r="8" spans="1:8" ht="32.25" customHeight="1" thickBot="1">
      <c r="A8" s="38"/>
      <c r="B8" s="38"/>
      <c r="C8" s="38"/>
      <c r="D8" s="38"/>
      <c r="E8" s="38"/>
    </row>
    <row r="9" spans="1:8" ht="28.9" thickBot="1">
      <c r="A9" s="112" t="s">
        <v>55</v>
      </c>
      <c r="B9" s="203" t="s">
        <v>152</v>
      </c>
      <c r="C9" s="113" t="s">
        <v>151</v>
      </c>
      <c r="D9" s="113" t="s">
        <v>87</v>
      </c>
      <c r="E9" s="204" t="s">
        <v>147</v>
      </c>
      <c r="G9" s="191" t="s">
        <v>108</v>
      </c>
    </row>
    <row r="10" spans="1:8">
      <c r="A10" s="379">
        <v>1</v>
      </c>
      <c r="B10" s="380"/>
      <c r="C10" s="387"/>
      <c r="D10" s="388"/>
      <c r="E10" s="389"/>
      <c r="G10" s="192" t="s">
        <v>170</v>
      </c>
      <c r="H10" s="259" t="s">
        <v>263</v>
      </c>
    </row>
    <row r="11" spans="1:8">
      <c r="A11" s="381">
        <f>A10+1</f>
        <v>2</v>
      </c>
      <c r="B11" s="382"/>
      <c r="C11" s="323"/>
      <c r="D11" s="323"/>
      <c r="E11" s="383"/>
      <c r="G11" s="192" t="s">
        <v>172</v>
      </c>
    </row>
    <row r="12" spans="1:8">
      <c r="A12" s="381">
        <f t="shared" ref="A12:A19" si="0">A11+1</f>
        <v>3</v>
      </c>
      <c r="B12" s="382"/>
      <c r="C12" s="323"/>
      <c r="D12" s="323"/>
      <c r="E12" s="383"/>
      <c r="G12" s="192" t="s">
        <v>173</v>
      </c>
    </row>
    <row r="13" spans="1:8">
      <c r="A13" s="381">
        <f t="shared" si="0"/>
        <v>4</v>
      </c>
      <c r="B13" s="382"/>
      <c r="C13" s="323"/>
      <c r="D13" s="323"/>
      <c r="E13" s="383"/>
    </row>
    <row r="14" spans="1:8">
      <c r="A14" s="381">
        <f t="shared" si="0"/>
        <v>5</v>
      </c>
      <c r="B14" s="326"/>
      <c r="C14" s="323"/>
      <c r="D14" s="323"/>
      <c r="E14" s="384"/>
    </row>
    <row r="15" spans="1:8">
      <c r="A15" s="381">
        <f t="shared" si="0"/>
        <v>6</v>
      </c>
      <c r="B15" s="326"/>
      <c r="C15" s="323"/>
      <c r="D15" s="323"/>
      <c r="E15" s="384"/>
    </row>
    <row r="16" spans="1:8">
      <c r="A16" s="381">
        <f t="shared" si="0"/>
        <v>7</v>
      </c>
      <c r="B16" s="326"/>
      <c r="C16" s="323"/>
      <c r="D16" s="323"/>
      <c r="E16" s="384"/>
    </row>
    <row r="17" spans="1:5">
      <c r="A17" s="381">
        <f t="shared" si="0"/>
        <v>8</v>
      </c>
      <c r="B17" s="326"/>
      <c r="C17" s="323"/>
      <c r="D17" s="323"/>
      <c r="E17" s="266"/>
    </row>
    <row r="18" spans="1:5">
      <c r="A18" s="381">
        <f t="shared" si="0"/>
        <v>9</v>
      </c>
      <c r="B18" s="326"/>
      <c r="C18" s="323"/>
      <c r="D18" s="323"/>
      <c r="E18" s="384"/>
    </row>
    <row r="19" spans="1:5" ht="14.65" thickBot="1">
      <c r="A19" s="385">
        <f t="shared" si="0"/>
        <v>10</v>
      </c>
      <c r="B19" s="327"/>
      <c r="C19" s="324"/>
      <c r="D19" s="324"/>
      <c r="E19" s="386"/>
    </row>
    <row r="20" spans="1:5" ht="14.65" thickBot="1">
      <c r="A20" s="237"/>
      <c r="B20" s="205"/>
      <c r="C20" s="206"/>
      <c r="D20" s="116" t="str">
        <f>"Total "&amp;LEFT(A7,3)</f>
        <v>Total I20</v>
      </c>
      <c r="E20" s="96">
        <f>SUM(E10:E19)</f>
        <v>0</v>
      </c>
    </row>
    <row r="21" spans="1:5">
      <c r="B21" s="17"/>
    </row>
    <row r="25" spans="1:5">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abSelected="1" topLeftCell="A31" zoomScaleNormal="100" workbookViewId="0">
      <selection activeCell="G45" sqref="G45"/>
    </sheetView>
  </sheetViews>
  <sheetFormatPr defaultRowHeight="14.25"/>
  <cols>
    <col min="1" max="1" width="4.265625" customWidth="1"/>
    <col min="2" max="2" width="8.73046875" customWidth="1"/>
    <col min="3" max="3" width="72" customWidth="1"/>
    <col min="4" max="4" width="7.73046875" customWidth="1"/>
  </cols>
  <sheetData>
    <row r="1" spans="2:4">
      <c r="B1" s="283" t="s">
        <v>102</v>
      </c>
      <c r="C1" s="283"/>
      <c r="D1" s="283"/>
    </row>
    <row r="2" spans="2:4">
      <c r="B2" s="251" t="str">
        <f>"Facultatea de "&amp;'Date initiale'!C4</f>
        <v>Facultatea de ARHITECTURA</v>
      </c>
      <c r="C2" s="251"/>
      <c r="D2" s="251"/>
    </row>
    <row r="3" spans="2:4">
      <c r="B3" s="283" t="str">
        <f>"Departamentul "&amp;'Date initiale'!C5</f>
        <v>Departamentul Bazele Proiectării de Arhitectură</v>
      </c>
      <c r="C3" s="283"/>
      <c r="D3" s="283"/>
    </row>
    <row r="4" spans="2:4">
      <c r="B4" s="251" t="str">
        <f>"Nume și prenume: "&amp;'Date initiale'!C6</f>
        <v>Nume și prenume: FEZI, Bogdan Andrei</v>
      </c>
      <c r="C4" s="251"/>
      <c r="D4" s="251"/>
    </row>
    <row r="5" spans="2:4">
      <c r="B5" s="251" t="str">
        <f>"Post: "&amp;'Date initiale'!C7</f>
        <v>Post: profesor universitar poziția 4, Departamentul Bazele Proiectării de Arhitectură</v>
      </c>
      <c r="C5" s="251"/>
      <c r="D5" s="251"/>
    </row>
    <row r="6" spans="2:4">
      <c r="B6" s="251" t="str">
        <f>"Standard de referință: "&amp;'Date initiale'!C8</f>
        <v>Standard de referință: profesor universitar</v>
      </c>
      <c r="C6" s="251"/>
      <c r="D6" s="251"/>
    </row>
    <row r="8" spans="2:4" ht="15.75">
      <c r="B8" s="286" t="s">
        <v>178</v>
      </c>
      <c r="C8" s="286"/>
      <c r="D8" s="286"/>
    </row>
    <row r="9" spans="2:4" ht="34.5" customHeight="1">
      <c r="B9" s="284" t="s">
        <v>186</v>
      </c>
      <c r="C9" s="285"/>
      <c r="D9" s="285"/>
    </row>
    <row r="10" spans="2:4" ht="28.5">
      <c r="B10" s="68" t="s">
        <v>63</v>
      </c>
      <c r="C10" s="68" t="s">
        <v>177</v>
      </c>
      <c r="D10" s="68" t="s">
        <v>147</v>
      </c>
    </row>
    <row r="11" spans="2:4">
      <c r="B11" s="69" t="s">
        <v>19</v>
      </c>
      <c r="C11" s="10" t="s">
        <v>20</v>
      </c>
      <c r="D11" s="78">
        <f>'I1'!I20</f>
        <v>50</v>
      </c>
    </row>
    <row r="12" spans="2:4" ht="15" customHeight="1">
      <c r="B12" s="70" t="s">
        <v>21</v>
      </c>
      <c r="C12" s="10" t="s">
        <v>22</v>
      </c>
      <c r="D12" s="79">
        <f>'I2'!I20</f>
        <v>30</v>
      </c>
    </row>
    <row r="13" spans="2:4">
      <c r="B13" s="70" t="s">
        <v>23</v>
      </c>
      <c r="C13" s="22" t="s">
        <v>24</v>
      </c>
      <c r="D13" s="79">
        <f>'I3'!I20</f>
        <v>30</v>
      </c>
    </row>
    <row r="14" spans="2:4">
      <c r="B14" s="70" t="s">
        <v>26</v>
      </c>
      <c r="C14" s="10" t="s">
        <v>199</v>
      </c>
      <c r="D14" s="79">
        <f>'I4'!I20</f>
        <v>40</v>
      </c>
    </row>
    <row r="15" spans="2:4" ht="42.75">
      <c r="B15" s="70" t="s">
        <v>28</v>
      </c>
      <c r="C15" s="52" t="s">
        <v>200</v>
      </c>
      <c r="D15" s="79">
        <f>'I5'!I20</f>
        <v>30</v>
      </c>
    </row>
    <row r="16" spans="2:4" ht="15" customHeight="1">
      <c r="B16" s="70" t="s">
        <v>29</v>
      </c>
      <c r="C16" s="14" t="s">
        <v>201</v>
      </c>
      <c r="D16" s="79">
        <f>'I6'!I20</f>
        <v>5</v>
      </c>
    </row>
    <row r="17" spans="2:4" ht="15" customHeight="1">
      <c r="B17" s="70" t="s">
        <v>30</v>
      </c>
      <c r="C17" s="14" t="s">
        <v>203</v>
      </c>
      <c r="D17" s="79">
        <f>'I7'!I20</f>
        <v>0</v>
      </c>
    </row>
    <row r="18" spans="2:4" ht="28.5">
      <c r="B18" s="70" t="s">
        <v>31</v>
      </c>
      <c r="C18" s="14" t="s">
        <v>204</v>
      </c>
      <c r="D18" s="79">
        <f>'I8'!I20</f>
        <v>0</v>
      </c>
    </row>
    <row r="19" spans="2:4">
      <c r="B19" s="70" t="s">
        <v>33</v>
      </c>
      <c r="C19" s="10" t="s">
        <v>205</v>
      </c>
      <c r="D19" s="79">
        <f>'I9'!I20</f>
        <v>0</v>
      </c>
    </row>
    <row r="20" spans="2:4" ht="28.5">
      <c r="B20" s="70" t="s">
        <v>34</v>
      </c>
      <c r="C20" s="51" t="s">
        <v>207</v>
      </c>
      <c r="D20" s="79">
        <f>'I10'!I20</f>
        <v>0</v>
      </c>
    </row>
    <row r="21" spans="2:4" ht="42.75">
      <c r="B21" s="71" t="s">
        <v>36</v>
      </c>
      <c r="C21" s="14" t="s">
        <v>209</v>
      </c>
      <c r="D21" s="79">
        <f>I11a!I20</f>
        <v>70</v>
      </c>
    </row>
    <row r="22" spans="2:4" ht="60" customHeight="1">
      <c r="B22" s="72"/>
      <c r="C22" s="14" t="s">
        <v>211</v>
      </c>
      <c r="D22" s="79">
        <f>I11b!H20</f>
        <v>10</v>
      </c>
    </row>
    <row r="23" spans="2:4" ht="28.5">
      <c r="B23" s="69"/>
      <c r="C23" s="25" t="s">
        <v>213</v>
      </c>
      <c r="D23" s="79">
        <f>I11c!G20</f>
        <v>37</v>
      </c>
    </row>
    <row r="24" spans="2:4" ht="71.25">
      <c r="B24" s="70" t="s">
        <v>40</v>
      </c>
      <c r="C24" s="14" t="s">
        <v>215</v>
      </c>
      <c r="D24" s="79">
        <f>'I12'!H21</f>
        <v>190</v>
      </c>
    </row>
    <row r="25" spans="2:4" ht="48" customHeight="1">
      <c r="B25" s="70" t="s">
        <v>60</v>
      </c>
      <c r="C25" s="14" t="s">
        <v>217</v>
      </c>
      <c r="D25" s="79">
        <f>'I13'!H23</f>
        <v>120</v>
      </c>
    </row>
    <row r="26" spans="2:4" ht="57">
      <c r="B26" s="71" t="s">
        <v>61</v>
      </c>
      <c r="C26" s="10" t="s">
        <v>219</v>
      </c>
      <c r="D26" s="79">
        <f>I14a!H20</f>
        <v>0</v>
      </c>
    </row>
    <row r="27" spans="2:4" ht="30" customHeight="1">
      <c r="B27" s="69"/>
      <c r="C27" s="10" t="s">
        <v>221</v>
      </c>
      <c r="D27" s="79">
        <f>I14b!H20</f>
        <v>0</v>
      </c>
    </row>
    <row r="28" spans="2:4" ht="42.75">
      <c r="B28" s="70" t="s">
        <v>61</v>
      </c>
      <c r="C28" s="10" t="s">
        <v>62</v>
      </c>
      <c r="D28" s="79">
        <f>I14c!H20</f>
        <v>35</v>
      </c>
    </row>
    <row r="29" spans="2:4" ht="42.75">
      <c r="B29" s="255" t="s">
        <v>0</v>
      </c>
      <c r="C29" s="10" t="s">
        <v>224</v>
      </c>
      <c r="D29" s="80">
        <f>'I15'!H20</f>
        <v>0</v>
      </c>
    </row>
    <row r="30" spans="2:4" ht="99.75">
      <c r="B30" s="73" t="s">
        <v>64</v>
      </c>
      <c r="C30" s="59" t="s">
        <v>226</v>
      </c>
      <c r="D30" s="80">
        <f>'I16'!D23</f>
        <v>650</v>
      </c>
    </row>
    <row r="31" spans="2:4" ht="42.75">
      <c r="B31" s="73" t="s">
        <v>66</v>
      </c>
      <c r="C31" s="45" t="s">
        <v>229</v>
      </c>
      <c r="D31" s="79">
        <f>'I17'!D20</f>
        <v>0</v>
      </c>
    </row>
    <row r="32" spans="2:4" ht="45" customHeight="1">
      <c r="B32" s="69" t="s">
        <v>68</v>
      </c>
      <c r="C32" s="14" t="s">
        <v>231</v>
      </c>
      <c r="D32" s="78">
        <f>'I18'!D20</f>
        <v>20</v>
      </c>
    </row>
    <row r="33" spans="2:4" ht="75" customHeight="1">
      <c r="B33" s="70" t="s">
        <v>42</v>
      </c>
      <c r="C33" s="63" t="s">
        <v>233</v>
      </c>
      <c r="D33" s="79">
        <f>'I19'!E20</f>
        <v>35</v>
      </c>
    </row>
    <row r="34" spans="2:4" ht="28.5">
      <c r="B34" s="74" t="s">
        <v>44</v>
      </c>
      <c r="C34" s="62" t="s">
        <v>234</v>
      </c>
      <c r="D34" s="79">
        <f>'I20'!E20</f>
        <v>0</v>
      </c>
    </row>
    <row r="35" spans="2:4">
      <c r="B35" s="70" t="s">
        <v>45</v>
      </c>
      <c r="C35" s="54" t="s">
        <v>236</v>
      </c>
      <c r="D35" s="79">
        <f>'I21'!D20</f>
        <v>5</v>
      </c>
    </row>
    <row r="36" spans="2:4" ht="71.25">
      <c r="B36" s="70" t="s">
        <v>47</v>
      </c>
      <c r="C36" s="53" t="s">
        <v>271</v>
      </c>
      <c r="D36" s="79">
        <f>'I22'!D20</f>
        <v>30</v>
      </c>
    </row>
    <row r="37" spans="2:4" ht="42.75">
      <c r="B37" s="70" t="s">
        <v>48</v>
      </c>
      <c r="C37" s="52" t="s">
        <v>237</v>
      </c>
      <c r="D37" s="79">
        <f>'I23'!D20</f>
        <v>0</v>
      </c>
    </row>
    <row r="38" spans="2:4">
      <c r="B38" s="70" t="s">
        <v>239</v>
      </c>
      <c r="C38" s="52" t="s">
        <v>49</v>
      </c>
      <c r="D38" s="79">
        <f>'I24'!F20</f>
        <v>5</v>
      </c>
    </row>
    <row r="40" spans="2:4">
      <c r="B40" s="197" t="s">
        <v>2</v>
      </c>
      <c r="C40" s="1" t="s">
        <v>104</v>
      </c>
    </row>
    <row r="41" spans="2:4">
      <c r="B41" s="18" t="s">
        <v>5</v>
      </c>
      <c r="C41" s="12" t="s">
        <v>242</v>
      </c>
      <c r="D41" s="81">
        <f>SUM(D11:D20)+SUM(D33:D38)</f>
        <v>260</v>
      </c>
    </row>
    <row r="42" spans="2:4">
      <c r="B42" s="18" t="s">
        <v>6</v>
      </c>
      <c r="C42" s="12" t="s">
        <v>243</v>
      </c>
      <c r="D42" s="81">
        <f>SUM(D24:D33)</f>
        <v>1050</v>
      </c>
    </row>
    <row r="43" spans="2:4" ht="14.65" thickBot="1">
      <c r="B43" s="75" t="s">
        <v>7</v>
      </c>
      <c r="C43" s="13" t="s">
        <v>9</v>
      </c>
      <c r="D43" s="82">
        <f>SUM(D21:D23)</f>
        <v>117</v>
      </c>
    </row>
    <row r="44" spans="2:4" ht="15" thickTop="1" thickBot="1">
      <c r="B44" s="76" t="s">
        <v>8</v>
      </c>
      <c r="C44" s="77" t="s">
        <v>244</v>
      </c>
      <c r="D44" s="83">
        <f>D41+D42+D43</f>
        <v>1427</v>
      </c>
    </row>
    <row r="45" spans="2:4" ht="14.65" thickTop="1"/>
    <row r="46" spans="2:4">
      <c r="B46" s="50" t="s">
        <v>148</v>
      </c>
      <c r="C46" t="s">
        <v>149</v>
      </c>
    </row>
    <row r="47" spans="2:4">
      <c r="B47" s="213" t="str">
        <f>'Date initiale'!C9</f>
        <v>iunie/2023</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M17" sqref="M17"/>
    </sheetView>
  </sheetViews>
  <sheetFormatPr defaultRowHeight="14.25"/>
  <cols>
    <col min="1" max="1" width="5.1328125" customWidth="1"/>
    <col min="2" max="2" width="104.265625" customWidth="1"/>
    <col min="3" max="3" width="10.59765625" customWidth="1"/>
    <col min="4" max="4" width="9.73046875" customWidth="1"/>
  </cols>
  <sheetData>
    <row r="1" spans="1:10">
      <c r="A1" s="93" t="str">
        <f>'Date initiale'!C3</f>
        <v>Universitatea de Arhitectură și Urbanism "Ion Mincu" București</v>
      </c>
      <c r="B1" s="93"/>
    </row>
    <row r="2" spans="1:10">
      <c r="A2" s="93" t="str">
        <f>'Date initiale'!B4&amp;" "&amp;'Date initiale'!C4</f>
        <v>Facultatea ARHITECTURA</v>
      </c>
      <c r="B2" s="93"/>
    </row>
    <row r="3" spans="1:10">
      <c r="A3" s="93" t="str">
        <f>'Date initiale'!B5&amp;" "&amp;'Date initiale'!C5</f>
        <v>Departamentul Bazele Proiectării de Arhitectură</v>
      </c>
      <c r="B3" s="93"/>
    </row>
    <row r="4" spans="1:10">
      <c r="A4" s="93" t="str">
        <f>'Date initiale'!C6&amp;", "&amp;'Date initiale'!C7</f>
        <v>FEZI, Bogdan Andrei, profesor universitar poziția 4, Departamentul Bazele Proiectării de Arhitectură</v>
      </c>
      <c r="B4" s="93"/>
    </row>
    <row r="5" spans="1:10">
      <c r="A5" s="93"/>
      <c r="B5" s="93"/>
    </row>
    <row r="6" spans="1:10" ht="15.75">
      <c r="A6" s="300" t="s">
        <v>110</v>
      </c>
      <c r="B6" s="300"/>
      <c r="C6" s="300"/>
      <c r="D6" s="300"/>
    </row>
    <row r="7" spans="1:10" ht="24" customHeight="1">
      <c r="A7" s="297" t="str">
        <f>'Descriere indicatori'!B28&amp;". "&amp;'Descriere indicatori'!C28</f>
        <v xml:space="preserve">I21. Organizator / curator expoziţii la nivel internaţional/naţional </v>
      </c>
      <c r="B7" s="297"/>
      <c r="C7" s="297"/>
      <c r="D7" s="297"/>
    </row>
    <row r="8" spans="1:10" ht="14.65" thickBot="1"/>
    <row r="9" spans="1:10" ht="28.9" thickBot="1">
      <c r="A9" s="112" t="s">
        <v>55</v>
      </c>
      <c r="B9" s="203" t="s">
        <v>152</v>
      </c>
      <c r="C9" s="113" t="s">
        <v>87</v>
      </c>
      <c r="D9" s="204" t="s">
        <v>147</v>
      </c>
      <c r="F9" s="191" t="s">
        <v>108</v>
      </c>
      <c r="J9" s="13"/>
    </row>
    <row r="10" spans="1:10" ht="28.5">
      <c r="A10" s="379">
        <v>1</v>
      </c>
      <c r="B10" s="466" t="s">
        <v>385</v>
      </c>
      <c r="C10" s="494">
        <v>2011</v>
      </c>
      <c r="D10" s="495">
        <v>5</v>
      </c>
      <c r="F10" s="192" t="s">
        <v>170</v>
      </c>
      <c r="G10" s="259" t="s">
        <v>263</v>
      </c>
      <c r="J10" s="193"/>
    </row>
    <row r="11" spans="1:10">
      <c r="A11" s="381">
        <f>A10+1</f>
        <v>2</v>
      </c>
      <c r="B11" s="382"/>
      <c r="C11" s="323"/>
      <c r="D11" s="467"/>
    </row>
    <row r="12" spans="1:10">
      <c r="A12" s="381">
        <f t="shared" ref="A12:A19" si="0">A11+1</f>
        <v>3</v>
      </c>
      <c r="B12" s="382"/>
      <c r="C12" s="323"/>
      <c r="D12" s="467"/>
    </row>
    <row r="13" spans="1:10">
      <c r="A13" s="381">
        <f t="shared" si="0"/>
        <v>4</v>
      </c>
      <c r="B13" s="382"/>
      <c r="C13" s="323"/>
      <c r="D13" s="467"/>
    </row>
    <row r="14" spans="1:10">
      <c r="A14" s="381">
        <f t="shared" si="0"/>
        <v>5</v>
      </c>
      <c r="B14" s="326"/>
      <c r="C14" s="323"/>
      <c r="D14" s="468"/>
    </row>
    <row r="15" spans="1:10">
      <c r="A15" s="381">
        <f t="shared" si="0"/>
        <v>6</v>
      </c>
      <c r="B15" s="326"/>
      <c r="C15" s="323"/>
      <c r="D15" s="468"/>
    </row>
    <row r="16" spans="1:10">
      <c r="A16" s="381">
        <f t="shared" si="0"/>
        <v>7</v>
      </c>
      <c r="B16" s="326"/>
      <c r="C16" s="323"/>
      <c r="D16" s="468"/>
    </row>
    <row r="17" spans="1:4">
      <c r="A17" s="381">
        <f t="shared" si="0"/>
        <v>8</v>
      </c>
      <c r="B17" s="326"/>
      <c r="C17" s="323"/>
      <c r="D17" s="469"/>
    </row>
    <row r="18" spans="1:4">
      <c r="A18" s="381">
        <f t="shared" si="0"/>
        <v>9</v>
      </c>
      <c r="B18" s="326"/>
      <c r="C18" s="323"/>
      <c r="D18" s="468"/>
    </row>
    <row r="19" spans="1:4" ht="14.65" thickBot="1">
      <c r="A19" s="385">
        <f t="shared" si="0"/>
        <v>10</v>
      </c>
      <c r="B19" s="327"/>
      <c r="C19" s="324"/>
      <c r="D19" s="470"/>
    </row>
    <row r="20" spans="1:4" ht="14.65" thickBot="1">
      <c r="A20" s="237"/>
      <c r="B20" s="205"/>
      <c r="C20" s="116" t="str">
        <f>"Total "&amp;LEFT(A7,3)</f>
        <v>Total I21</v>
      </c>
      <c r="D20" s="96">
        <f>SUM(D10:D19)</f>
        <v>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K11" sqref="K11"/>
    </sheetView>
  </sheetViews>
  <sheetFormatPr defaultRowHeight="14.25"/>
  <cols>
    <col min="1" max="1" width="5.1328125" customWidth="1"/>
    <col min="2" max="2" width="98.265625" customWidth="1"/>
    <col min="3" max="3" width="15.73046875" customWidth="1"/>
    <col min="4" max="4" width="9.73046875" customWidth="1"/>
  </cols>
  <sheetData>
    <row r="1" spans="1:7" ht="15.75">
      <c r="A1" s="188" t="str">
        <f>'Date initiale'!C3</f>
        <v>Universitatea de Arhitectură și Urbanism "Ion Mincu" București</v>
      </c>
      <c r="B1" s="188"/>
      <c r="C1" s="188"/>
      <c r="D1" s="16"/>
    </row>
    <row r="2" spans="1:7" ht="15.75">
      <c r="A2" s="188" t="str">
        <f>'Date initiale'!B4&amp;" "&amp;'Date initiale'!C4</f>
        <v>Facultatea ARHITECTURA</v>
      </c>
      <c r="B2" s="188"/>
      <c r="C2" s="188"/>
      <c r="D2" s="16"/>
    </row>
    <row r="3" spans="1:7" ht="15.75">
      <c r="A3" s="188" t="str">
        <f>'Date initiale'!B5&amp;" "&amp;'Date initiale'!C5</f>
        <v>Departamentul Bazele Proiectării de Arhitectură</v>
      </c>
      <c r="B3" s="188"/>
      <c r="C3" s="188"/>
      <c r="D3" s="16"/>
    </row>
    <row r="4" spans="1:7">
      <c r="A4" s="93" t="str">
        <f>'Date initiale'!C6&amp;", "&amp;'Date initiale'!C7</f>
        <v>FEZI, Bogdan Andrei, profesor universitar poziția 4, Departamentul Bazele Proiectării de Arhitectură</v>
      </c>
      <c r="B4" s="93"/>
      <c r="C4" s="93"/>
    </row>
    <row r="5" spans="1:7">
      <c r="A5" s="93"/>
      <c r="B5" s="93"/>
      <c r="C5" s="93"/>
    </row>
    <row r="6" spans="1:7" ht="15.75">
      <c r="A6" s="299" t="s">
        <v>110</v>
      </c>
      <c r="B6" s="299"/>
      <c r="C6" s="299"/>
      <c r="D6" s="299"/>
    </row>
    <row r="7" spans="1:7" ht="66.75" customHeight="1">
      <c r="A7" s="29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297"/>
      <c r="C7" s="297"/>
      <c r="D7" s="297"/>
    </row>
    <row r="8" spans="1:7" ht="16.149999999999999" thickBot="1">
      <c r="A8" s="40"/>
      <c r="B8" s="40"/>
      <c r="C8" s="40"/>
      <c r="D8" s="40"/>
    </row>
    <row r="9" spans="1:7" ht="28.9" thickBot="1">
      <c r="A9" s="112" t="s">
        <v>55</v>
      </c>
      <c r="B9" s="209" t="s">
        <v>158</v>
      </c>
      <c r="C9" s="209" t="s">
        <v>81</v>
      </c>
      <c r="D9" s="210" t="s">
        <v>147</v>
      </c>
      <c r="F9" s="191" t="s">
        <v>108</v>
      </c>
    </row>
    <row r="10" spans="1:7" ht="28.5">
      <c r="A10" s="496">
        <v>1</v>
      </c>
      <c r="B10" s="497" t="s">
        <v>431</v>
      </c>
      <c r="C10" s="498" t="s">
        <v>386</v>
      </c>
      <c r="D10" s="499">
        <v>10</v>
      </c>
      <c r="E10" s="23"/>
      <c r="F10" s="192" t="s">
        <v>174</v>
      </c>
      <c r="G10" s="259" t="s">
        <v>265</v>
      </c>
    </row>
    <row r="11" spans="1:7" ht="28.5">
      <c r="A11" s="485">
        <f>A10+1</f>
        <v>2</v>
      </c>
      <c r="B11" s="497" t="s">
        <v>387</v>
      </c>
      <c r="C11" s="333">
        <v>2009</v>
      </c>
      <c r="D11" s="448">
        <v>5</v>
      </c>
      <c r="E11" s="23"/>
      <c r="F11" s="192" t="s">
        <v>170</v>
      </c>
    </row>
    <row r="12" spans="1:7" ht="28.5">
      <c r="A12" s="485">
        <f t="shared" ref="A12:A19" si="0">A11+1</f>
        <v>3</v>
      </c>
      <c r="B12" s="497" t="s">
        <v>405</v>
      </c>
      <c r="C12" s="500" t="s">
        <v>406</v>
      </c>
      <c r="D12" s="501">
        <v>5</v>
      </c>
      <c r="E12" s="23"/>
      <c r="F12" s="192" t="s">
        <v>170</v>
      </c>
    </row>
    <row r="13" spans="1:7" ht="15.75">
      <c r="A13" s="485">
        <f t="shared" si="0"/>
        <v>4</v>
      </c>
      <c r="B13" s="497" t="s">
        <v>421</v>
      </c>
      <c r="C13" s="333" t="s">
        <v>422</v>
      </c>
      <c r="D13" s="501">
        <v>10</v>
      </c>
      <c r="E13" s="23"/>
      <c r="F13" s="192">
        <v>20</v>
      </c>
    </row>
    <row r="14" spans="1:7" ht="15.75">
      <c r="A14" s="485">
        <f t="shared" si="0"/>
        <v>5</v>
      </c>
      <c r="B14" s="404"/>
      <c r="C14" s="333"/>
      <c r="D14" s="501"/>
      <c r="E14" s="23"/>
    </row>
    <row r="15" spans="1:7" ht="15.75">
      <c r="A15" s="485">
        <f t="shared" si="0"/>
        <v>6</v>
      </c>
      <c r="B15" s="404"/>
      <c r="C15" s="333"/>
      <c r="D15" s="501"/>
      <c r="E15" s="23"/>
    </row>
    <row r="16" spans="1:7" ht="15.75">
      <c r="A16" s="485">
        <f t="shared" si="0"/>
        <v>7</v>
      </c>
      <c r="B16" s="404"/>
      <c r="C16" s="333"/>
      <c r="D16" s="501"/>
      <c r="E16" s="23"/>
    </row>
    <row r="17" spans="1:5" ht="15.75">
      <c r="A17" s="485">
        <f t="shared" si="0"/>
        <v>8</v>
      </c>
      <c r="B17" s="404"/>
      <c r="C17" s="333"/>
      <c r="D17" s="501"/>
      <c r="E17" s="23"/>
    </row>
    <row r="18" spans="1:5" ht="15.75">
      <c r="A18" s="485">
        <f t="shared" si="0"/>
        <v>9</v>
      </c>
      <c r="B18" s="404"/>
      <c r="C18" s="333"/>
      <c r="D18" s="501"/>
      <c r="E18" s="23"/>
    </row>
    <row r="19" spans="1:5" ht="16.149999999999999" thickBot="1">
      <c r="A19" s="491">
        <f t="shared" si="0"/>
        <v>10</v>
      </c>
      <c r="B19" s="410"/>
      <c r="C19" s="342"/>
      <c r="D19" s="502"/>
      <c r="E19" s="23"/>
    </row>
    <row r="20" spans="1:5" ht="16.149999999999999" thickBot="1">
      <c r="A20" s="237"/>
      <c r="B20" s="205"/>
      <c r="C20" s="95" t="str">
        <f>"Total "&amp;LEFT(A7,3)</f>
        <v>Total I22</v>
      </c>
      <c r="D20" s="96">
        <f>SUM(D10:D19)</f>
        <v>30</v>
      </c>
      <c r="E20" s="23"/>
    </row>
    <row r="21" spans="1:5" ht="15.75">
      <c r="A21" s="23"/>
      <c r="B21" s="34"/>
      <c r="C21" s="23"/>
      <c r="D21" s="23"/>
      <c r="E21" s="23"/>
    </row>
    <row r="22" spans="1:5" ht="15.75">
      <c r="A22" s="23"/>
      <c r="B22" s="34"/>
      <c r="C22" s="23"/>
      <c r="D22" s="23"/>
      <c r="E22" s="23"/>
    </row>
    <row r="23" spans="1:5" ht="15.75">
      <c r="A23" s="23"/>
      <c r="B23" s="34"/>
      <c r="C23" s="23"/>
      <c r="D23" s="23"/>
      <c r="E23" s="23"/>
    </row>
    <row r="24" spans="1:5" ht="15.75">
      <c r="A24" s="23"/>
      <c r="B24" s="34"/>
      <c r="C24" s="23"/>
      <c r="D24" s="23"/>
      <c r="E24" s="23"/>
    </row>
    <row r="25" spans="1:5" ht="15.75">
      <c r="A25" s="23"/>
      <c r="B25" s="34"/>
      <c r="C25" s="23"/>
      <c r="D25" s="23"/>
      <c r="E25" s="23"/>
    </row>
    <row r="26" spans="1:5" ht="15.75">
      <c r="A26" s="23"/>
      <c r="B26" s="34"/>
      <c r="C26" s="23"/>
      <c r="D26" s="23"/>
      <c r="E26" s="23"/>
    </row>
    <row r="27" spans="1:5" ht="15.75">
      <c r="A27" s="23"/>
      <c r="B27" s="35"/>
      <c r="C27" s="23"/>
      <c r="D27" s="23"/>
      <c r="E27" s="23"/>
    </row>
    <row r="28" spans="1:5" ht="15.75">
      <c r="A28" s="23"/>
      <c r="B28" s="34"/>
      <c r="C28" s="23"/>
      <c r="D28" s="23"/>
      <c r="E28" s="23"/>
    </row>
    <row r="29" spans="1:5" ht="15.75">
      <c r="A29" s="23"/>
      <c r="B29" s="34"/>
      <c r="C29" s="23"/>
      <c r="D29" s="23"/>
      <c r="E29" s="23"/>
    </row>
    <row r="30" spans="1:5" ht="15.75">
      <c r="A30" s="23"/>
      <c r="B30" s="34"/>
      <c r="C30" s="23"/>
      <c r="D30" s="23"/>
      <c r="E30" s="23"/>
    </row>
    <row r="31" spans="1:5" ht="15.75">
      <c r="A31" s="23"/>
      <c r="B31" s="23"/>
      <c r="C31" s="23"/>
      <c r="D31" s="23"/>
      <c r="E31" s="23"/>
    </row>
    <row r="32" spans="1:5" ht="15.75">
      <c r="A32" s="23"/>
      <c r="B32" s="23"/>
      <c r="C32" s="23"/>
      <c r="D32" s="23"/>
      <c r="E32" s="23"/>
    </row>
    <row r="33" spans="1:5" ht="15.75">
      <c r="A33" s="23"/>
      <c r="B33" s="23"/>
      <c r="C33" s="23"/>
      <c r="D33" s="23"/>
      <c r="E33" s="23"/>
    </row>
    <row r="34" spans="1:5" ht="15.75">
      <c r="A34" s="23"/>
      <c r="B34" s="23"/>
      <c r="C34" s="23"/>
      <c r="D34" s="23"/>
      <c r="E34" s="23"/>
    </row>
    <row r="35" spans="1:5" ht="15.75">
      <c r="A35" s="23"/>
      <c r="B35" s="23"/>
      <c r="C35" s="23"/>
      <c r="D35" s="23"/>
      <c r="E35" s="23"/>
    </row>
    <row r="36" spans="1:5" ht="15.75">
      <c r="A36" s="23"/>
      <c r="B36" s="23"/>
      <c r="C36" s="23"/>
      <c r="D36" s="23"/>
      <c r="E36" s="23"/>
    </row>
    <row r="37" spans="1:5" ht="15.75">
      <c r="A37" s="23"/>
      <c r="B37" s="23"/>
      <c r="C37" s="23"/>
      <c r="D37" s="23"/>
      <c r="E37" s="23"/>
    </row>
    <row r="38" spans="1:5" ht="15.75">
      <c r="A38" s="23"/>
      <c r="B38" s="23"/>
      <c r="C38" s="23"/>
      <c r="D38" s="23"/>
      <c r="E38" s="23"/>
    </row>
    <row r="39" spans="1:5" ht="15.75">
      <c r="A39" s="23"/>
      <c r="B39" s="23"/>
      <c r="C39" s="23"/>
      <c r="D39" s="23"/>
      <c r="E39" s="23"/>
    </row>
    <row r="40" spans="1:5" ht="15.75">
      <c r="A40" s="23"/>
      <c r="B40" s="23"/>
      <c r="C40" s="23"/>
      <c r="D40" s="23"/>
      <c r="E40" s="23"/>
    </row>
    <row r="41" spans="1:5" ht="15.75">
      <c r="A41" s="23"/>
      <c r="B41" s="23"/>
      <c r="C41" s="23"/>
      <c r="D41" s="23"/>
      <c r="E41" s="23"/>
    </row>
    <row r="42" spans="1:5" ht="15.75">
      <c r="A42" s="23"/>
      <c r="B42" s="23"/>
      <c r="C42" s="23"/>
      <c r="D42" s="23"/>
      <c r="E42" s="23"/>
    </row>
    <row r="43" spans="1:5" ht="15.75">
      <c r="A43" s="23"/>
      <c r="B43" s="23"/>
      <c r="C43" s="23"/>
      <c r="D43" s="23"/>
      <c r="E43" s="23"/>
    </row>
    <row r="44" spans="1:5" ht="15.75">
      <c r="A44" s="23"/>
      <c r="B44" s="23"/>
      <c r="C44" s="23"/>
      <c r="D44" s="23"/>
      <c r="E44" s="23"/>
    </row>
    <row r="45" spans="1:5" ht="15.75">
      <c r="A45" s="23"/>
      <c r="B45" s="23"/>
      <c r="C45" s="23"/>
      <c r="D45" s="23"/>
      <c r="E45" s="23"/>
    </row>
    <row r="46" spans="1:5" ht="15.75">
      <c r="A46" s="23"/>
      <c r="B46" s="23"/>
      <c r="C46" s="23"/>
      <c r="D46" s="23"/>
      <c r="E46" s="23"/>
    </row>
    <row r="47" spans="1:5" ht="15.75">
      <c r="A47" s="23"/>
      <c r="B47" s="23"/>
      <c r="C47" s="23"/>
      <c r="D47" s="23"/>
      <c r="E47" s="23"/>
    </row>
    <row r="48" spans="1:5" ht="15.75">
      <c r="A48" s="23"/>
      <c r="B48" s="23"/>
      <c r="C48" s="23"/>
      <c r="D48" s="23"/>
      <c r="E48" s="23"/>
    </row>
    <row r="49" spans="1:5" ht="15.75">
      <c r="A49" s="23"/>
      <c r="B49" s="23"/>
      <c r="C49" s="23"/>
      <c r="D49" s="23"/>
      <c r="E49" s="23"/>
    </row>
    <row r="50" spans="1:5" ht="15.75">
      <c r="A50" s="23"/>
      <c r="B50" s="23"/>
      <c r="C50" s="23"/>
      <c r="D50" s="23"/>
      <c r="E50" s="23"/>
    </row>
    <row r="51" spans="1:5" ht="15.75">
      <c r="A51" s="23"/>
      <c r="B51" s="23"/>
      <c r="C51" s="23"/>
      <c r="D51" s="23"/>
      <c r="E51" s="23"/>
    </row>
    <row r="52" spans="1:5" ht="15.75">
      <c r="A52" s="23"/>
      <c r="B52" s="23"/>
      <c r="C52" s="23"/>
      <c r="D52" s="23"/>
      <c r="E52" s="23"/>
    </row>
    <row r="53" spans="1:5" ht="15.75">
      <c r="A53" s="23"/>
      <c r="B53" s="23"/>
      <c r="C53" s="23"/>
      <c r="D53" s="23"/>
      <c r="E53" s="23"/>
    </row>
    <row r="54" spans="1:5" ht="15.75">
      <c r="A54" s="23"/>
      <c r="B54" s="23"/>
      <c r="C54" s="23"/>
      <c r="D54" s="23"/>
      <c r="E54" s="23"/>
    </row>
    <row r="55" spans="1:5" ht="15.75">
      <c r="A55" s="23"/>
      <c r="B55" s="23"/>
      <c r="C55" s="23"/>
      <c r="D55" s="23"/>
      <c r="E55" s="23"/>
    </row>
    <row r="56" spans="1:5" ht="15.75">
      <c r="A56" s="23"/>
      <c r="B56" s="23"/>
      <c r="C56" s="23"/>
      <c r="D56" s="23"/>
      <c r="E56" s="23"/>
    </row>
    <row r="57" spans="1:5" ht="15.75">
      <c r="A57" s="23"/>
      <c r="B57" s="23"/>
      <c r="C57" s="23"/>
      <c r="D57" s="23"/>
      <c r="E57" s="23"/>
    </row>
    <row r="58" spans="1:5" ht="15.75">
      <c r="A58" s="23"/>
      <c r="B58" s="23"/>
      <c r="C58" s="23"/>
      <c r="D58" s="23"/>
      <c r="E58" s="23"/>
    </row>
    <row r="59" spans="1:5" ht="15.75">
      <c r="A59" s="23"/>
      <c r="B59" s="23"/>
      <c r="C59" s="23"/>
      <c r="D59" s="23"/>
      <c r="E59" s="23"/>
    </row>
    <row r="60" spans="1:5" ht="15.75">
      <c r="A60" s="23"/>
      <c r="B60" s="23"/>
      <c r="C60" s="23"/>
      <c r="D60" s="23"/>
      <c r="E60" s="23"/>
    </row>
    <row r="61" spans="1:5" ht="15.75">
      <c r="A61" s="23"/>
      <c r="B61" s="23"/>
      <c r="C61" s="23"/>
      <c r="D61" s="23"/>
      <c r="E61" s="23"/>
    </row>
    <row r="62" spans="1:5" ht="15.75">
      <c r="A62" s="23"/>
      <c r="B62" s="23"/>
      <c r="C62" s="23"/>
      <c r="D62" s="23"/>
      <c r="E62" s="23"/>
    </row>
    <row r="63" spans="1:5" ht="15.75">
      <c r="A63" s="23"/>
      <c r="B63" s="23"/>
      <c r="C63" s="23"/>
      <c r="D63" s="23"/>
      <c r="E63" s="23"/>
    </row>
    <row r="64" spans="1:5" ht="15.75">
      <c r="A64" s="23"/>
      <c r="B64" s="23"/>
      <c r="C64" s="23"/>
      <c r="D64" s="23"/>
      <c r="E64" s="23"/>
    </row>
    <row r="65" spans="1:5" ht="15.75">
      <c r="A65" s="23"/>
      <c r="B65" s="23"/>
      <c r="C65" s="23"/>
      <c r="D65" s="23"/>
      <c r="E65" s="23"/>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L24" sqref="L24"/>
    </sheetView>
  </sheetViews>
  <sheetFormatPr defaultRowHeight="14.25"/>
  <cols>
    <col min="1" max="1" width="5.1328125" customWidth="1"/>
    <col min="2" max="2" width="98.265625" customWidth="1"/>
    <col min="3" max="3" width="15.73046875" customWidth="1"/>
    <col min="4" max="4" width="9.73046875" customWidth="1"/>
  </cols>
  <sheetData>
    <row r="1" spans="1:7" ht="15.75">
      <c r="A1" s="188" t="str">
        <f>'Date initiale'!C3</f>
        <v>Universitatea de Arhitectură și Urbanism "Ion Mincu" București</v>
      </c>
      <c r="B1" s="188"/>
      <c r="C1" s="188"/>
      <c r="D1" s="31"/>
    </row>
    <row r="2" spans="1:7" ht="15.75">
      <c r="A2" s="188" t="str">
        <f>'Date initiale'!B4&amp;" "&amp;'Date initiale'!C4</f>
        <v>Facultatea ARHITECTURA</v>
      </c>
      <c r="B2" s="188"/>
      <c r="C2" s="188"/>
      <c r="D2" s="16"/>
    </row>
    <row r="3" spans="1:7" ht="15.75">
      <c r="A3" s="188" t="str">
        <f>'Date initiale'!B5&amp;" "&amp;'Date initiale'!C5</f>
        <v>Departamentul Bazele Proiectării de Arhitectură</v>
      </c>
      <c r="B3" s="188"/>
      <c r="C3" s="188"/>
      <c r="D3" s="16"/>
    </row>
    <row r="4" spans="1:7">
      <c r="A4" s="93" t="str">
        <f>'Date initiale'!C6&amp;", "&amp;'Date initiale'!C7</f>
        <v>FEZI, Bogdan Andrei, profesor universitar poziția 4, Departamentul Bazele Proiectării de Arhitectură</v>
      </c>
      <c r="B4" s="93"/>
      <c r="C4" s="93"/>
    </row>
    <row r="5" spans="1:7">
      <c r="A5" s="93"/>
      <c r="B5" s="93"/>
      <c r="C5" s="93"/>
    </row>
    <row r="6" spans="1:7" ht="15.75">
      <c r="A6" s="300" t="s">
        <v>110</v>
      </c>
      <c r="B6" s="300"/>
      <c r="C6" s="300"/>
      <c r="D6" s="300"/>
    </row>
    <row r="7" spans="1:7" ht="39.75" customHeight="1">
      <c r="A7" s="29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297"/>
      <c r="C7" s="297"/>
      <c r="D7" s="297"/>
    </row>
    <row r="8" spans="1:7" ht="15.75" customHeight="1" thickBot="1">
      <c r="A8" s="40"/>
      <c r="B8" s="40"/>
      <c r="C8" s="40"/>
      <c r="D8" s="40"/>
    </row>
    <row r="9" spans="1:7" ht="28.9" thickBot="1">
      <c r="A9" s="112" t="s">
        <v>55</v>
      </c>
      <c r="B9" s="113" t="s">
        <v>159</v>
      </c>
      <c r="C9" s="113" t="s">
        <v>81</v>
      </c>
      <c r="D9" s="204" t="s">
        <v>147</v>
      </c>
      <c r="F9" s="191" t="s">
        <v>108</v>
      </c>
    </row>
    <row r="10" spans="1:7">
      <c r="A10" s="118">
        <v>1</v>
      </c>
      <c r="B10" s="211"/>
      <c r="C10" s="119"/>
      <c r="D10" s="233"/>
      <c r="F10" s="192" t="s">
        <v>170</v>
      </c>
      <c r="G10" s="259" t="s">
        <v>262</v>
      </c>
    </row>
    <row r="11" spans="1:7">
      <c r="A11" s="120">
        <f>A10+1</f>
        <v>2</v>
      </c>
      <c r="B11" s="207"/>
      <c r="C11" s="30"/>
      <c r="D11" s="234"/>
      <c r="F11" s="192" t="s">
        <v>172</v>
      </c>
    </row>
    <row r="12" spans="1:7">
      <c r="A12" s="120">
        <f t="shared" ref="A12:A19" si="0">A11+1</f>
        <v>3</v>
      </c>
      <c r="B12" s="207"/>
      <c r="C12" s="30"/>
      <c r="D12" s="234"/>
      <c r="F12" s="192" t="s">
        <v>173</v>
      </c>
    </row>
    <row r="13" spans="1:7">
      <c r="A13" s="120">
        <f t="shared" si="0"/>
        <v>4</v>
      </c>
      <c r="B13" s="207"/>
      <c r="C13" s="30"/>
      <c r="D13" s="234"/>
    </row>
    <row r="14" spans="1:7">
      <c r="A14" s="120">
        <f t="shared" si="0"/>
        <v>5</v>
      </c>
      <c r="B14" s="207"/>
      <c r="C14" s="30"/>
      <c r="D14" s="234"/>
    </row>
    <row r="15" spans="1:7">
      <c r="A15" s="120">
        <f t="shared" si="0"/>
        <v>6</v>
      </c>
      <c r="B15" s="207"/>
      <c r="C15" s="30"/>
      <c r="D15" s="234"/>
    </row>
    <row r="16" spans="1:7">
      <c r="A16" s="120">
        <f t="shared" si="0"/>
        <v>7</v>
      </c>
      <c r="B16" s="207"/>
      <c r="C16" s="30"/>
      <c r="D16" s="234"/>
    </row>
    <row r="17" spans="1:4">
      <c r="A17" s="120">
        <f t="shared" si="0"/>
        <v>8</v>
      </c>
      <c r="B17" s="207"/>
      <c r="C17" s="30"/>
      <c r="D17" s="234"/>
    </row>
    <row r="18" spans="1:4">
      <c r="A18" s="120">
        <f t="shared" si="0"/>
        <v>9</v>
      </c>
      <c r="B18" s="207"/>
      <c r="C18" s="30"/>
      <c r="D18" s="234"/>
    </row>
    <row r="19" spans="1:4" ht="14.65" thickBot="1">
      <c r="A19" s="169">
        <f t="shared" si="0"/>
        <v>10</v>
      </c>
      <c r="B19" s="208"/>
      <c r="C19" s="110"/>
      <c r="D19" s="235"/>
    </row>
    <row r="20" spans="1:4" ht="14.65" thickBot="1">
      <c r="A20" s="236"/>
      <c r="B20" s="93"/>
      <c r="C20" s="95" t="str">
        <f>"Total "&amp;LEFT(A7,3)</f>
        <v>Total I23</v>
      </c>
      <c r="D20" s="212">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L23" sqref="L23"/>
    </sheetView>
  </sheetViews>
  <sheetFormatPr defaultRowHeight="14.25"/>
  <cols>
    <col min="1" max="1" width="5.1328125" customWidth="1"/>
    <col min="2" max="2" width="27.59765625" customWidth="1"/>
    <col min="3" max="3" width="46.86328125" customWidth="1"/>
    <col min="4" max="4" width="30" customWidth="1"/>
    <col min="5" max="5" width="10.59765625" customWidth="1"/>
    <col min="6" max="6" width="9.73046875" customWidth="1"/>
  </cols>
  <sheetData>
    <row r="1" spans="1:9">
      <c r="A1" s="93" t="str">
        <f>'Date initiale'!C3</f>
        <v>Universitatea de Arhitectură și Urbanism "Ion Mincu" București</v>
      </c>
      <c r="B1" s="93"/>
      <c r="C1" s="93"/>
      <c r="D1" s="93"/>
      <c r="E1" s="93"/>
    </row>
    <row r="2" spans="1:9">
      <c r="A2" s="93" t="str">
        <f>'Date initiale'!B4&amp;" "&amp;'Date initiale'!C4</f>
        <v>Facultatea ARHITECTURA</v>
      </c>
      <c r="B2" s="93"/>
      <c r="C2" s="93"/>
      <c r="D2" s="93"/>
      <c r="E2" s="93"/>
    </row>
    <row r="3" spans="1:9">
      <c r="A3" s="93" t="str">
        <f>'Date initiale'!B5&amp;" "&amp;'Date initiale'!C5</f>
        <v>Departamentul Bazele Proiectării de Arhitectură</v>
      </c>
      <c r="B3" s="93"/>
      <c r="C3" s="93"/>
      <c r="D3" s="93"/>
      <c r="E3" s="93"/>
    </row>
    <row r="4" spans="1:9">
      <c r="A4" s="93" t="str">
        <f>'Date initiale'!C6&amp;", "&amp;'Date initiale'!C7</f>
        <v>FEZI, Bogdan Andrei, profesor universitar poziția 4, Departamentul Bazele Proiectării de Arhitectură</v>
      </c>
      <c r="B4" s="93"/>
      <c r="C4" s="93"/>
      <c r="D4" s="93"/>
      <c r="E4" s="93"/>
    </row>
    <row r="5" spans="1:9">
      <c r="A5" s="93"/>
      <c r="B5" s="93"/>
      <c r="C5" s="93"/>
      <c r="D5" s="93"/>
      <c r="E5" s="93"/>
    </row>
    <row r="6" spans="1:9" ht="15.75">
      <c r="A6" s="199" t="s">
        <v>110</v>
      </c>
    </row>
    <row r="7" spans="1:9" ht="15.75">
      <c r="A7" s="297" t="str">
        <f>'Descriere indicatori'!B31&amp;". "&amp;'Descriere indicatori'!C31</f>
        <v xml:space="preserve">I24. Îndrumare de doctorat sau în co-tutelă la nivel internaţional/naţional </v>
      </c>
      <c r="B7" s="297"/>
      <c r="C7" s="297"/>
      <c r="D7" s="297"/>
      <c r="E7" s="297"/>
      <c r="F7" s="297"/>
    </row>
    <row r="8" spans="1:9" ht="14.65" thickBot="1"/>
    <row r="9" spans="1:9" ht="28.9" thickBot="1">
      <c r="A9" s="112" t="s">
        <v>55</v>
      </c>
      <c r="B9" s="113" t="s">
        <v>153</v>
      </c>
      <c r="C9" s="113" t="s">
        <v>155</v>
      </c>
      <c r="D9" s="113" t="s">
        <v>154</v>
      </c>
      <c r="E9" s="113" t="s">
        <v>81</v>
      </c>
      <c r="F9" s="204" t="s">
        <v>147</v>
      </c>
      <c r="H9" s="191" t="s">
        <v>108</v>
      </c>
    </row>
    <row r="10" spans="1:9">
      <c r="A10" s="118">
        <v>1</v>
      </c>
      <c r="B10" s="211" t="s">
        <v>389</v>
      </c>
      <c r="C10" s="211" t="s">
        <v>388</v>
      </c>
      <c r="D10" s="211" t="s">
        <v>423</v>
      </c>
      <c r="E10" s="119" t="s">
        <v>424</v>
      </c>
      <c r="F10" s="233">
        <v>5</v>
      </c>
      <c r="H10" s="192" t="s">
        <v>266</v>
      </c>
      <c r="I10" s="259" t="s">
        <v>267</v>
      </c>
    </row>
    <row r="11" spans="1:9">
      <c r="A11" s="120">
        <f>A10+1</f>
        <v>2</v>
      </c>
      <c r="B11" s="207"/>
      <c r="C11" s="207"/>
      <c r="D11" s="207"/>
      <c r="E11" s="30"/>
      <c r="F11" s="234"/>
      <c r="I11" s="259" t="s">
        <v>268</v>
      </c>
    </row>
    <row r="12" spans="1:9">
      <c r="A12" s="120">
        <f t="shared" ref="A12:A19" si="0">A11+1</f>
        <v>3</v>
      </c>
      <c r="B12" s="207"/>
      <c r="C12" s="207"/>
      <c r="D12" s="207"/>
      <c r="E12" s="30"/>
      <c r="F12" s="234"/>
    </row>
    <row r="13" spans="1:9">
      <c r="A13" s="120">
        <f t="shared" si="0"/>
        <v>4</v>
      </c>
      <c r="B13" s="207"/>
      <c r="C13" s="207"/>
      <c r="D13" s="207"/>
      <c r="E13" s="30"/>
      <c r="F13" s="234"/>
    </row>
    <row r="14" spans="1:9">
      <c r="A14" s="120">
        <f t="shared" si="0"/>
        <v>5</v>
      </c>
      <c r="B14" s="207"/>
      <c r="C14" s="207"/>
      <c r="D14" s="207"/>
      <c r="E14" s="30"/>
      <c r="F14" s="234"/>
    </row>
    <row r="15" spans="1:9">
      <c r="A15" s="120">
        <f t="shared" si="0"/>
        <v>6</v>
      </c>
      <c r="B15" s="207"/>
      <c r="C15" s="207"/>
      <c r="D15" s="207"/>
      <c r="E15" s="30"/>
      <c r="F15" s="234"/>
    </row>
    <row r="16" spans="1:9">
      <c r="A16" s="120">
        <f t="shared" si="0"/>
        <v>7</v>
      </c>
      <c r="B16" s="207"/>
      <c r="C16" s="207"/>
      <c r="D16" s="207"/>
      <c r="E16" s="30"/>
      <c r="F16" s="234"/>
    </row>
    <row r="17" spans="1:6">
      <c r="A17" s="120">
        <f t="shared" si="0"/>
        <v>8</v>
      </c>
      <c r="B17" s="207"/>
      <c r="C17" s="207"/>
      <c r="D17" s="207"/>
      <c r="E17" s="30"/>
      <c r="F17" s="234"/>
    </row>
    <row r="18" spans="1:6">
      <c r="A18" s="120">
        <f t="shared" si="0"/>
        <v>9</v>
      </c>
      <c r="B18" s="207"/>
      <c r="C18" s="207"/>
      <c r="D18" s="207"/>
      <c r="E18" s="30"/>
      <c r="F18" s="234"/>
    </row>
    <row r="19" spans="1:6" ht="14.65" thickBot="1">
      <c r="A19" s="169">
        <f t="shared" si="0"/>
        <v>10</v>
      </c>
      <c r="B19" s="208"/>
      <c r="C19" s="208"/>
      <c r="D19" s="208"/>
      <c r="E19" s="110"/>
      <c r="F19" s="235"/>
    </row>
    <row r="20" spans="1:6" ht="14.65" thickBot="1">
      <c r="A20" s="236"/>
      <c r="B20" s="93"/>
      <c r="C20" s="93"/>
      <c r="D20" s="93"/>
      <c r="E20" s="95" t="str">
        <f>"Total "&amp;LEFT(A7,3)</f>
        <v>Total I24</v>
      </c>
      <c r="F20" s="212">
        <f>SUM(F10:F19)</f>
        <v>5</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25"/>
  <sheetData>
    <row r="1" spans="1:28">
      <c r="A1" t="s">
        <v>106</v>
      </c>
      <c r="AA1" s="21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5"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zoomScale="115" zoomScaleNormal="115" workbookViewId="0">
      <selection activeCell="H9" sqref="H9"/>
    </sheetView>
  </sheetViews>
  <sheetFormatPr defaultRowHeight="14.25"/>
  <cols>
    <col min="1" max="1" width="3.86328125" customWidth="1"/>
    <col min="2" max="2" width="9.1328125" customWidth="1"/>
    <col min="3" max="3" width="55" customWidth="1"/>
    <col min="4" max="4" width="9.3984375" style="50" customWidth="1"/>
    <col min="5" max="5" width="14.265625" customWidth="1"/>
  </cols>
  <sheetData>
    <row r="1" spans="2:5">
      <c r="B1" s="64" t="s">
        <v>187</v>
      </c>
      <c r="D1"/>
    </row>
    <row r="2" spans="2:5">
      <c r="B2" s="64"/>
      <c r="D2"/>
    </row>
    <row r="3" spans="2:5" ht="42.75">
      <c r="B3" s="49" t="s">
        <v>63</v>
      </c>
      <c r="C3" s="11" t="s">
        <v>17</v>
      </c>
      <c r="D3" s="49" t="s">
        <v>18</v>
      </c>
      <c r="E3" s="11" t="s">
        <v>97</v>
      </c>
    </row>
    <row r="4" spans="2:5" ht="28.5">
      <c r="B4" s="55" t="s">
        <v>112</v>
      </c>
      <c r="C4" s="10" t="s">
        <v>20</v>
      </c>
      <c r="D4" s="55" t="s">
        <v>196</v>
      </c>
      <c r="E4" s="52" t="s">
        <v>98</v>
      </c>
    </row>
    <row r="5" spans="2:5">
      <c r="B5" s="55" t="s">
        <v>113</v>
      </c>
      <c r="C5" s="10" t="s">
        <v>22</v>
      </c>
      <c r="D5" s="55" t="s">
        <v>197</v>
      </c>
      <c r="E5" s="52" t="s">
        <v>16</v>
      </c>
    </row>
    <row r="6" spans="2:5" ht="28.5">
      <c r="B6" s="55" t="s">
        <v>114</v>
      </c>
      <c r="C6" s="22" t="s">
        <v>24</v>
      </c>
      <c r="D6" s="55" t="s">
        <v>198</v>
      </c>
      <c r="E6" s="52" t="s">
        <v>25</v>
      </c>
    </row>
    <row r="7" spans="2:5">
      <c r="B7" s="55" t="s">
        <v>115</v>
      </c>
      <c r="C7" s="10" t="s">
        <v>199</v>
      </c>
      <c r="D7" s="55" t="s">
        <v>198</v>
      </c>
      <c r="E7" s="52" t="s">
        <v>27</v>
      </c>
    </row>
    <row r="8" spans="2:5" s="17" customFormat="1" ht="42.75">
      <c r="B8" s="55" t="s">
        <v>116</v>
      </c>
      <c r="C8" s="52" t="s">
        <v>200</v>
      </c>
      <c r="D8" s="55" t="s">
        <v>198</v>
      </c>
      <c r="E8" s="52" t="s">
        <v>27</v>
      </c>
    </row>
    <row r="9" spans="2:5" ht="30" customHeight="1">
      <c r="B9" s="55" t="s">
        <v>117</v>
      </c>
      <c r="C9" s="14" t="s">
        <v>201</v>
      </c>
      <c r="D9" s="55" t="s">
        <v>202</v>
      </c>
      <c r="E9" s="52" t="s">
        <v>27</v>
      </c>
    </row>
    <row r="10" spans="2:5" ht="30" customHeight="1">
      <c r="B10" s="55" t="s">
        <v>118</v>
      </c>
      <c r="C10" s="14" t="s">
        <v>203</v>
      </c>
      <c r="D10" s="55" t="s">
        <v>202</v>
      </c>
      <c r="E10" s="52" t="s">
        <v>27</v>
      </c>
    </row>
    <row r="11" spans="2:5" ht="28.5">
      <c r="B11" s="55" t="s">
        <v>119</v>
      </c>
      <c r="C11" s="14" t="s">
        <v>204</v>
      </c>
      <c r="D11" s="55" t="s">
        <v>198</v>
      </c>
      <c r="E11" s="52" t="s">
        <v>32</v>
      </c>
    </row>
    <row r="12" spans="2:5" ht="28.5">
      <c r="B12" s="55" t="s">
        <v>120</v>
      </c>
      <c r="C12" s="10" t="s">
        <v>205</v>
      </c>
      <c r="D12" s="55" t="s">
        <v>206</v>
      </c>
      <c r="E12" s="52" t="s">
        <v>32</v>
      </c>
    </row>
    <row r="13" spans="2:5" ht="62.25" customHeight="1">
      <c r="B13" s="55" t="s">
        <v>121</v>
      </c>
      <c r="C13" s="51" t="s">
        <v>207</v>
      </c>
      <c r="D13" s="55" t="s">
        <v>208</v>
      </c>
      <c r="E13" s="52" t="s">
        <v>35</v>
      </c>
    </row>
    <row r="14" spans="2:5" ht="57">
      <c r="B14" s="56" t="s">
        <v>122</v>
      </c>
      <c r="C14" s="14" t="s">
        <v>209</v>
      </c>
      <c r="D14" s="55" t="s">
        <v>210</v>
      </c>
      <c r="E14" s="52" t="s">
        <v>37</v>
      </c>
    </row>
    <row r="15" spans="2:5" ht="76.5" customHeight="1">
      <c r="B15" s="57"/>
      <c r="C15" s="14" t="s">
        <v>211</v>
      </c>
      <c r="D15" s="55" t="s">
        <v>212</v>
      </c>
      <c r="E15" s="52" t="s">
        <v>38</v>
      </c>
    </row>
    <row r="16" spans="2:5" ht="28.5">
      <c r="B16" s="58"/>
      <c r="C16" s="25" t="s">
        <v>213</v>
      </c>
      <c r="D16" s="55" t="s">
        <v>214</v>
      </c>
      <c r="E16" s="52" t="s">
        <v>39</v>
      </c>
    </row>
    <row r="17" spans="2:5" ht="90" customHeight="1">
      <c r="B17" s="55" t="s">
        <v>123</v>
      </c>
      <c r="C17" s="14" t="s">
        <v>215</v>
      </c>
      <c r="D17" s="55" t="s">
        <v>216</v>
      </c>
      <c r="E17" s="52" t="s">
        <v>59</v>
      </c>
    </row>
    <row r="18" spans="2:5" ht="61.5" customHeight="1">
      <c r="B18" s="55" t="s">
        <v>124</v>
      </c>
      <c r="C18" s="14" t="s">
        <v>217</v>
      </c>
      <c r="D18" s="55" t="s">
        <v>218</v>
      </c>
      <c r="E18" s="52" t="s">
        <v>59</v>
      </c>
    </row>
    <row r="19" spans="2:5" ht="75" customHeight="1">
      <c r="B19" s="287" t="s">
        <v>125</v>
      </c>
      <c r="C19" s="10" t="s">
        <v>219</v>
      </c>
      <c r="D19" s="55" t="s">
        <v>220</v>
      </c>
      <c r="E19" s="52" t="s">
        <v>59</v>
      </c>
    </row>
    <row r="20" spans="2:5" ht="42.75">
      <c r="B20" s="288"/>
      <c r="C20" s="10" t="s">
        <v>221</v>
      </c>
      <c r="D20" s="55" t="s">
        <v>222</v>
      </c>
      <c r="E20" s="52" t="s">
        <v>59</v>
      </c>
    </row>
    <row r="21" spans="2:5" ht="57">
      <c r="B21" s="58"/>
      <c r="C21" s="10" t="s">
        <v>62</v>
      </c>
      <c r="D21" s="55" t="s">
        <v>223</v>
      </c>
      <c r="E21" s="52" t="s">
        <v>59</v>
      </c>
    </row>
    <row r="22" spans="2:5" ht="57">
      <c r="B22" s="55" t="s">
        <v>0</v>
      </c>
      <c r="C22" s="10" t="s">
        <v>224</v>
      </c>
      <c r="D22" s="55" t="s">
        <v>225</v>
      </c>
      <c r="E22" s="52" t="s">
        <v>59</v>
      </c>
    </row>
    <row r="23" spans="2:5" ht="135.75" customHeight="1">
      <c r="B23" s="61" t="s">
        <v>126</v>
      </c>
      <c r="C23" s="59" t="s">
        <v>226</v>
      </c>
      <c r="D23" s="60" t="s">
        <v>227</v>
      </c>
      <c r="E23" s="59" t="s">
        <v>228</v>
      </c>
    </row>
    <row r="24" spans="2:5" ht="57">
      <c r="B24" s="58" t="s">
        <v>127</v>
      </c>
      <c r="C24" s="45" t="s">
        <v>229</v>
      </c>
      <c r="D24" s="58" t="s">
        <v>230</v>
      </c>
      <c r="E24" s="54" t="s">
        <v>65</v>
      </c>
    </row>
    <row r="25" spans="2:5" ht="57">
      <c r="B25" s="55" t="s">
        <v>128</v>
      </c>
      <c r="C25" s="14" t="s">
        <v>231</v>
      </c>
      <c r="D25" s="55" t="s">
        <v>232</v>
      </c>
      <c r="E25" s="52" t="s">
        <v>67</v>
      </c>
    </row>
    <row r="26" spans="2:5" ht="106.5" customHeight="1">
      <c r="B26" s="55" t="s">
        <v>129</v>
      </c>
      <c r="C26" s="63" t="s">
        <v>233</v>
      </c>
      <c r="D26" s="55" t="s">
        <v>99</v>
      </c>
      <c r="E26" s="52" t="s">
        <v>41</v>
      </c>
    </row>
    <row r="27" spans="2:5" ht="42.75">
      <c r="B27" s="55" t="s">
        <v>130</v>
      </c>
      <c r="C27" s="62" t="s">
        <v>234</v>
      </c>
      <c r="D27" s="55" t="s">
        <v>235</v>
      </c>
      <c r="E27" s="52" t="s">
        <v>43</v>
      </c>
    </row>
    <row r="28" spans="2:5" ht="28.5">
      <c r="B28" s="55" t="s">
        <v>131</v>
      </c>
      <c r="C28" s="54" t="s">
        <v>236</v>
      </c>
      <c r="D28" s="55" t="s">
        <v>232</v>
      </c>
      <c r="E28" s="52" t="s">
        <v>43</v>
      </c>
    </row>
    <row r="29" spans="2:5" ht="107.25" customHeight="1">
      <c r="B29" s="55" t="s">
        <v>132</v>
      </c>
      <c r="C29" s="53" t="s">
        <v>264</v>
      </c>
      <c r="D29" s="55" t="s">
        <v>100</v>
      </c>
      <c r="E29" s="52" t="s">
        <v>46</v>
      </c>
    </row>
    <row r="30" spans="2:5" ht="57">
      <c r="B30" s="55" t="s">
        <v>133</v>
      </c>
      <c r="C30" s="52" t="s">
        <v>237</v>
      </c>
      <c r="D30" s="55" t="s">
        <v>238</v>
      </c>
      <c r="E30" s="52" t="s">
        <v>41</v>
      </c>
    </row>
    <row r="31" spans="2:5" ht="57">
      <c r="B31" s="55" t="s">
        <v>239</v>
      </c>
      <c r="C31" s="52" t="s">
        <v>49</v>
      </c>
      <c r="D31" s="55" t="s">
        <v>240</v>
      </c>
      <c r="E31" s="52" t="s">
        <v>241</v>
      </c>
    </row>
    <row r="33" spans="2:5">
      <c r="B33" s="291" t="s">
        <v>193</v>
      </c>
      <c r="C33" s="289"/>
      <c r="D33" s="289"/>
      <c r="E33" s="289"/>
    </row>
    <row r="34" spans="2:5">
      <c r="B34" s="289"/>
      <c r="C34" s="289"/>
      <c r="D34" s="289"/>
      <c r="E34" s="289"/>
    </row>
    <row r="35" spans="2:5">
      <c r="B35" s="289"/>
      <c r="C35" s="289"/>
      <c r="D35" s="289"/>
      <c r="E35" s="289"/>
    </row>
    <row r="36" spans="2:5">
      <c r="B36" s="289"/>
      <c r="C36" s="289"/>
      <c r="D36" s="289"/>
      <c r="E36" s="289"/>
    </row>
    <row r="37" spans="2:5">
      <c r="B37" s="289"/>
      <c r="C37" s="289"/>
      <c r="D37" s="289"/>
      <c r="E37" s="289"/>
    </row>
    <row r="38" spans="2:5">
      <c r="B38" s="289"/>
      <c r="C38" s="289"/>
      <c r="D38" s="289"/>
      <c r="E38" s="289"/>
    </row>
    <row r="39" spans="2:5">
      <c r="B39" s="289"/>
      <c r="C39" s="289"/>
      <c r="D39" s="289"/>
      <c r="E39" s="289"/>
    </row>
    <row r="40" spans="2:5" ht="128.25" customHeight="1">
      <c r="B40" s="289"/>
      <c r="C40" s="289"/>
      <c r="D40" s="289"/>
      <c r="E40" s="289"/>
    </row>
    <row r="41" spans="2:5">
      <c r="B41" s="290" t="s">
        <v>191</v>
      </c>
      <c r="C41" s="290"/>
      <c r="D41" s="290"/>
      <c r="E41" s="290"/>
    </row>
    <row r="42" spans="2:5" ht="48.75" customHeight="1">
      <c r="B42" s="289" t="s">
        <v>50</v>
      </c>
      <c r="C42" s="289"/>
      <c r="D42" s="289"/>
      <c r="E42" s="289"/>
    </row>
    <row r="43" spans="2:5" ht="64.5" customHeight="1">
      <c r="B43" s="289" t="s">
        <v>188</v>
      </c>
      <c r="C43" s="289"/>
      <c r="D43" s="289"/>
      <c r="E43" s="289"/>
    </row>
    <row r="44" spans="2:5" ht="59.25" customHeight="1">
      <c r="B44" s="289" t="s">
        <v>189</v>
      </c>
      <c r="C44" s="289"/>
      <c r="D44" s="289"/>
      <c r="E44" s="289"/>
    </row>
    <row r="45" spans="2:5" ht="46.5" customHeight="1">
      <c r="B45" s="289" t="s">
        <v>190</v>
      </c>
      <c r="C45" s="289"/>
      <c r="D45" s="289"/>
      <c r="E45" s="289"/>
    </row>
    <row r="46" spans="2:5" ht="32.25" customHeight="1">
      <c r="B46" s="289" t="s">
        <v>192</v>
      </c>
      <c r="C46" s="289"/>
      <c r="D46" s="289"/>
      <c r="E46" s="289"/>
    </row>
    <row r="47" spans="2:5">
      <c r="B47" s="293" t="s">
        <v>179</v>
      </c>
      <c r="C47" s="289"/>
      <c r="D47" s="289"/>
      <c r="E47" s="289"/>
    </row>
    <row r="48" spans="2:5">
      <c r="B48" s="289"/>
      <c r="C48" s="289"/>
      <c r="D48" s="289"/>
      <c r="E48" s="289"/>
    </row>
    <row r="49" spans="2:5">
      <c r="B49" s="289"/>
      <c r="C49" s="289"/>
      <c r="D49" s="289"/>
      <c r="E49" s="289"/>
    </row>
    <row r="50" spans="2:5">
      <c r="B50" s="289"/>
      <c r="C50" s="289"/>
      <c r="D50" s="289"/>
      <c r="E50" s="289"/>
    </row>
    <row r="51" spans="2:5">
      <c r="B51" s="289"/>
      <c r="C51" s="289"/>
      <c r="D51" s="289"/>
      <c r="E51" s="289"/>
    </row>
    <row r="52" spans="2:5">
      <c r="B52" s="289"/>
      <c r="C52" s="289"/>
      <c r="D52" s="289"/>
      <c r="E52" s="289"/>
    </row>
    <row r="53" spans="2:5">
      <c r="B53" s="289"/>
      <c r="C53" s="289"/>
      <c r="D53" s="289"/>
      <c r="E53" s="289"/>
    </row>
    <row r="54" spans="2:5" ht="114" customHeight="1">
      <c r="B54" s="289"/>
      <c r="C54" s="289"/>
      <c r="D54" s="289"/>
      <c r="E54" s="289"/>
    </row>
    <row r="56" spans="2:5">
      <c r="B56" s="259" t="s">
        <v>194</v>
      </c>
    </row>
    <row r="57" spans="2:5" ht="63" customHeight="1">
      <c r="B57" s="292" t="s">
        <v>195</v>
      </c>
      <c r="C57" s="289"/>
      <c r="D57" s="289"/>
      <c r="E57" s="28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G34" sqref="G34"/>
    </sheetView>
  </sheetViews>
  <sheetFormatPr defaultRowHeight="14.25"/>
  <cols>
    <col min="2" max="2" width="46.59765625" customWidth="1"/>
    <col min="3" max="4" width="14.265625" customWidth="1"/>
  </cols>
  <sheetData>
    <row r="1" spans="1:8">
      <c r="A1" s="64" t="s">
        <v>103</v>
      </c>
    </row>
    <row r="3" spans="1:8" ht="64.5" customHeight="1">
      <c r="A3" s="66" t="s">
        <v>2</v>
      </c>
      <c r="B3" s="65" t="s">
        <v>1</v>
      </c>
      <c r="C3" s="67" t="s">
        <v>3</v>
      </c>
      <c r="D3" s="67"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261" t="s">
        <v>8</v>
      </c>
      <c r="B7" s="260" t="s">
        <v>244</v>
      </c>
      <c r="C7" s="261" t="s">
        <v>12</v>
      </c>
      <c r="D7" s="261"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5" workbookViewId="0">
      <selection activeCell="L13" sqref="L13"/>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73046875" customWidth="1"/>
    <col min="9" max="9" width="9.3984375" customWidth="1"/>
  </cols>
  <sheetData>
    <row r="1" spans="1:31" ht="15.75">
      <c r="A1" s="188" t="str">
        <f>'Date initiale'!C3</f>
        <v>Universitatea de Arhitectură și Urbanism "Ion Mincu" București</v>
      </c>
      <c r="B1" s="188"/>
      <c r="C1" s="188"/>
      <c r="D1" s="2"/>
      <c r="E1" s="2"/>
      <c r="F1" s="3"/>
      <c r="G1" s="3"/>
      <c r="H1" s="3"/>
      <c r="I1" s="3"/>
    </row>
    <row r="2" spans="1:31" ht="15.75">
      <c r="A2" s="188" t="str">
        <f>'Date initiale'!B4&amp;" "&amp;'Date initiale'!C4</f>
        <v>Facultatea ARHITECTURA</v>
      </c>
      <c r="B2" s="188"/>
      <c r="C2" s="188"/>
      <c r="D2" s="2"/>
      <c r="E2" s="2"/>
      <c r="F2" s="3"/>
      <c r="G2" s="3"/>
      <c r="H2" s="3"/>
      <c r="I2" s="3"/>
    </row>
    <row r="3" spans="1:31" ht="15.75">
      <c r="A3" s="188" t="str">
        <f>'Date initiale'!B5&amp;" "&amp;'Date initiale'!C5</f>
        <v>Departamentul Bazele Proiectării de Arhitectură</v>
      </c>
      <c r="B3" s="188"/>
      <c r="C3" s="188"/>
      <c r="D3" s="2"/>
      <c r="E3" s="2"/>
      <c r="F3" s="2"/>
      <c r="G3" s="2"/>
      <c r="H3" s="2"/>
      <c r="I3" s="2"/>
    </row>
    <row r="4" spans="1:31" ht="15.75">
      <c r="A4" s="295" t="str">
        <f>'Date initiale'!C6&amp;", "&amp;'Date initiale'!C7</f>
        <v>FEZI, Bogdan Andrei, profesor universitar poziția 4, Departamentul Bazele Proiectării de Arhitectură</v>
      </c>
      <c r="B4" s="295"/>
      <c r="C4" s="295"/>
      <c r="D4" s="2"/>
      <c r="E4" s="2"/>
      <c r="F4" s="3"/>
      <c r="G4" s="3"/>
      <c r="H4" s="3"/>
      <c r="I4" s="3"/>
    </row>
    <row r="5" spans="1:31" ht="15.75">
      <c r="A5" s="189"/>
      <c r="B5" s="189"/>
      <c r="C5" s="189"/>
      <c r="D5" s="2"/>
      <c r="E5" s="2"/>
      <c r="F5" s="3"/>
      <c r="G5" s="3"/>
      <c r="H5" s="3"/>
      <c r="I5" s="3"/>
    </row>
    <row r="6" spans="1:31" ht="15.75">
      <c r="A6" s="294" t="s">
        <v>110</v>
      </c>
      <c r="B6" s="294"/>
      <c r="C6" s="294"/>
      <c r="D6" s="294"/>
      <c r="E6" s="294"/>
      <c r="F6" s="294"/>
      <c r="G6" s="294"/>
      <c r="H6" s="294"/>
      <c r="I6" s="294"/>
    </row>
    <row r="7" spans="1:31" ht="15.75">
      <c r="A7" s="294" t="str">
        <f>'Descriere indicatori'!B4&amp;". "&amp;'Descriere indicatori'!C4</f>
        <v xml:space="preserve">I1. Cărţi de autor/capitole publicate la edituri cu prestigiu internaţional* </v>
      </c>
      <c r="B7" s="294"/>
      <c r="C7" s="294"/>
      <c r="D7" s="294"/>
      <c r="E7" s="294"/>
      <c r="F7" s="294"/>
      <c r="G7" s="294"/>
      <c r="H7" s="294"/>
      <c r="I7" s="294"/>
    </row>
    <row r="8" spans="1:31" ht="16.149999999999999" thickBot="1">
      <c r="A8" s="27"/>
      <c r="B8" s="27"/>
      <c r="C8" s="27"/>
      <c r="D8" s="27"/>
      <c r="E8" s="27"/>
      <c r="F8" s="27"/>
      <c r="G8" s="27"/>
      <c r="H8" s="27"/>
      <c r="I8" s="27"/>
    </row>
    <row r="9" spans="1:31" s="6" customFormat="1" ht="57.4" thickBot="1">
      <c r="A9" s="137" t="s">
        <v>55</v>
      </c>
      <c r="B9" s="138" t="s">
        <v>83</v>
      </c>
      <c r="C9" s="138" t="s">
        <v>175</v>
      </c>
      <c r="D9" s="138" t="s">
        <v>85</v>
      </c>
      <c r="E9" s="138" t="s">
        <v>86</v>
      </c>
      <c r="F9" s="139" t="s">
        <v>87</v>
      </c>
      <c r="G9" s="138" t="s">
        <v>88</v>
      </c>
      <c r="H9" s="138" t="s">
        <v>89</v>
      </c>
      <c r="I9" s="140" t="s">
        <v>90</v>
      </c>
      <c r="J9" s="4"/>
      <c r="K9" s="191" t="s">
        <v>108</v>
      </c>
      <c r="L9" s="5"/>
      <c r="M9" s="5"/>
      <c r="N9" s="5"/>
      <c r="O9" s="5"/>
      <c r="P9" s="5"/>
      <c r="Q9" s="5"/>
      <c r="R9" s="5"/>
      <c r="S9" s="5"/>
      <c r="T9" s="5"/>
      <c r="U9" s="5"/>
      <c r="V9" s="5"/>
      <c r="W9" s="5"/>
      <c r="X9" s="5"/>
      <c r="Y9" s="5"/>
      <c r="Z9" s="5"/>
      <c r="AA9" s="5"/>
      <c r="AB9" s="5"/>
      <c r="AC9" s="5"/>
      <c r="AD9" s="5"/>
      <c r="AE9" s="5"/>
    </row>
    <row r="10" spans="1:31" s="6" customFormat="1" ht="42.75">
      <c r="A10" s="390">
        <v>1</v>
      </c>
      <c r="B10" s="307" t="s">
        <v>273</v>
      </c>
      <c r="C10" s="427" t="s">
        <v>274</v>
      </c>
      <c r="D10" s="307" t="s">
        <v>275</v>
      </c>
      <c r="E10" s="345" t="s">
        <v>276</v>
      </c>
      <c r="F10" s="312">
        <v>2005</v>
      </c>
      <c r="G10" s="312"/>
      <c r="H10" s="312"/>
      <c r="I10" s="313">
        <v>20</v>
      </c>
      <c r="J10" s="8"/>
      <c r="K10" s="192" t="s">
        <v>109</v>
      </c>
      <c r="L10" s="262" t="s">
        <v>245</v>
      </c>
      <c r="M10" s="9"/>
      <c r="N10" s="9"/>
      <c r="O10" s="9"/>
      <c r="P10" s="9"/>
      <c r="Q10" s="9"/>
      <c r="R10" s="9"/>
      <c r="S10" s="9"/>
      <c r="T10" s="9"/>
      <c r="U10" s="5"/>
      <c r="V10" s="5"/>
      <c r="W10" s="5"/>
      <c r="X10" s="5"/>
      <c r="Y10" s="5"/>
      <c r="Z10" s="5"/>
      <c r="AA10" s="5"/>
      <c r="AB10" s="5"/>
      <c r="AC10" s="5"/>
      <c r="AD10" s="5"/>
      <c r="AE10" s="5"/>
    </row>
    <row r="11" spans="1:31" s="6" customFormat="1" ht="28.5">
      <c r="A11" s="391">
        <f>A10+1</f>
        <v>2</v>
      </c>
      <c r="B11" s="308" t="s">
        <v>273</v>
      </c>
      <c r="C11" s="471" t="s">
        <v>277</v>
      </c>
      <c r="D11" s="308" t="s">
        <v>278</v>
      </c>
      <c r="E11" s="364" t="s">
        <v>279</v>
      </c>
      <c r="F11" s="317">
        <v>2010</v>
      </c>
      <c r="G11" s="314"/>
      <c r="H11" s="314"/>
      <c r="I11" s="315">
        <v>10</v>
      </c>
      <c r="J11" s="8"/>
      <c r="K11" s="50"/>
      <c r="L11" s="9"/>
      <c r="M11" s="9"/>
      <c r="N11" s="9"/>
      <c r="O11" s="9"/>
      <c r="P11" s="9"/>
      <c r="Q11" s="9"/>
      <c r="R11" s="9"/>
      <c r="S11" s="9"/>
      <c r="T11" s="9"/>
      <c r="U11" s="5"/>
      <c r="V11" s="5"/>
      <c r="W11" s="5"/>
      <c r="X11" s="5"/>
      <c r="Y11" s="5"/>
      <c r="Z11" s="5"/>
      <c r="AA11" s="5"/>
      <c r="AB11" s="5"/>
      <c r="AC11" s="5"/>
      <c r="AD11" s="5"/>
      <c r="AE11" s="5"/>
    </row>
    <row r="12" spans="1:31" s="6" customFormat="1" ht="42.75">
      <c r="A12" s="391">
        <f t="shared" ref="A12:A19" si="0">A11+1</f>
        <v>3</v>
      </c>
      <c r="B12" s="308" t="s">
        <v>280</v>
      </c>
      <c r="C12" s="471" t="s">
        <v>281</v>
      </c>
      <c r="D12" s="308" t="s">
        <v>282</v>
      </c>
      <c r="E12" s="316" t="s">
        <v>283</v>
      </c>
      <c r="F12" s="317">
        <v>2013</v>
      </c>
      <c r="G12" s="314"/>
      <c r="H12" s="314"/>
      <c r="I12" s="315">
        <v>10</v>
      </c>
      <c r="J12" s="8"/>
      <c r="K12" s="9"/>
      <c r="L12" s="9"/>
      <c r="M12" s="9"/>
      <c r="N12" s="9"/>
      <c r="O12" s="9"/>
      <c r="P12" s="9"/>
      <c r="Q12" s="9"/>
      <c r="R12" s="9"/>
      <c r="S12" s="9"/>
      <c r="T12" s="9"/>
      <c r="U12" s="5"/>
      <c r="V12" s="5"/>
      <c r="W12" s="5"/>
      <c r="X12" s="5"/>
      <c r="Y12" s="5"/>
      <c r="Z12" s="5"/>
      <c r="AA12" s="5"/>
      <c r="AB12" s="5"/>
      <c r="AC12" s="5"/>
      <c r="AD12" s="5"/>
      <c r="AE12" s="5"/>
    </row>
    <row r="13" spans="1:31" s="6" customFormat="1" ht="71.25">
      <c r="A13" s="391">
        <f t="shared" si="0"/>
        <v>4</v>
      </c>
      <c r="B13" s="308" t="s">
        <v>273</v>
      </c>
      <c r="C13" s="471" t="s">
        <v>390</v>
      </c>
      <c r="D13" s="308" t="s">
        <v>391</v>
      </c>
      <c r="E13" s="316" t="s">
        <v>392</v>
      </c>
      <c r="F13" s="317">
        <v>2021</v>
      </c>
      <c r="G13" s="314"/>
      <c r="H13" s="314"/>
      <c r="I13" s="315">
        <v>10</v>
      </c>
      <c r="J13" s="8"/>
      <c r="K13" s="9"/>
      <c r="L13" s="9"/>
      <c r="M13" s="9"/>
      <c r="N13" s="9"/>
      <c r="O13" s="9"/>
      <c r="P13" s="9"/>
      <c r="Q13" s="9"/>
      <c r="R13" s="9"/>
      <c r="S13" s="9"/>
      <c r="T13" s="9"/>
      <c r="U13" s="5"/>
      <c r="V13" s="5"/>
      <c r="W13" s="5"/>
      <c r="X13" s="5"/>
      <c r="Y13" s="5"/>
      <c r="Z13" s="5"/>
      <c r="AA13" s="5"/>
      <c r="AB13" s="5"/>
      <c r="AC13" s="5"/>
      <c r="AD13" s="5"/>
      <c r="AE13" s="5"/>
    </row>
    <row r="14" spans="1:31" s="6" customFormat="1" ht="15.75">
      <c r="A14" s="391">
        <f t="shared" si="0"/>
        <v>5</v>
      </c>
      <c r="B14" s="308"/>
      <c r="C14" s="309"/>
      <c r="D14" s="309"/>
      <c r="E14" s="364"/>
      <c r="F14" s="317"/>
      <c r="G14" s="314"/>
      <c r="H14" s="314"/>
      <c r="I14" s="315"/>
      <c r="J14" s="8"/>
      <c r="K14" s="9"/>
      <c r="L14" s="9"/>
      <c r="M14" s="9"/>
      <c r="N14" s="9"/>
      <c r="O14" s="9"/>
      <c r="P14" s="9"/>
      <c r="Q14" s="9"/>
      <c r="R14" s="9"/>
      <c r="S14" s="9"/>
      <c r="T14" s="9"/>
      <c r="U14" s="5"/>
      <c r="V14" s="5"/>
      <c r="W14" s="5"/>
      <c r="X14" s="5"/>
      <c r="Y14" s="5"/>
      <c r="Z14" s="5"/>
      <c r="AA14" s="5"/>
      <c r="AB14" s="5"/>
      <c r="AC14" s="5"/>
      <c r="AD14" s="5"/>
      <c r="AE14" s="5"/>
    </row>
    <row r="15" spans="1:31" s="6" customFormat="1" ht="15.75">
      <c r="A15" s="391">
        <f t="shared" si="0"/>
        <v>6</v>
      </c>
      <c r="B15" s="309"/>
      <c r="C15" s="309"/>
      <c r="D15" s="309"/>
      <c r="E15" s="316"/>
      <c r="F15" s="317"/>
      <c r="G15" s="314"/>
      <c r="H15" s="314"/>
      <c r="I15" s="315"/>
      <c r="J15" s="8"/>
      <c r="K15" s="9"/>
      <c r="L15" s="9"/>
      <c r="M15" s="9"/>
      <c r="N15" s="9"/>
      <c r="O15" s="9"/>
      <c r="P15" s="9"/>
      <c r="Q15" s="9"/>
      <c r="R15" s="9"/>
      <c r="S15" s="9"/>
      <c r="T15" s="9"/>
      <c r="U15" s="5"/>
      <c r="V15" s="5"/>
      <c r="W15" s="5"/>
      <c r="X15" s="5"/>
      <c r="Y15" s="5"/>
      <c r="Z15" s="5"/>
      <c r="AA15" s="5"/>
      <c r="AB15" s="5"/>
      <c r="AC15" s="5"/>
      <c r="AD15" s="5"/>
      <c r="AE15" s="5"/>
    </row>
    <row r="16" spans="1:31" s="6" customFormat="1" ht="15.75">
      <c r="A16" s="391">
        <f t="shared" si="0"/>
        <v>7</v>
      </c>
      <c r="B16" s="308"/>
      <c r="C16" s="309"/>
      <c r="D16" s="308"/>
      <c r="E16" s="316"/>
      <c r="F16" s="317"/>
      <c r="G16" s="314"/>
      <c r="H16" s="314"/>
      <c r="I16" s="315"/>
      <c r="J16" s="8"/>
      <c r="K16" s="9"/>
      <c r="L16" s="9"/>
      <c r="M16" s="9"/>
      <c r="N16" s="9"/>
      <c r="O16" s="9"/>
      <c r="P16" s="9"/>
      <c r="Q16" s="9"/>
      <c r="R16" s="9"/>
      <c r="S16" s="9"/>
      <c r="T16" s="9"/>
      <c r="U16" s="5"/>
      <c r="V16" s="5"/>
      <c r="W16" s="5"/>
      <c r="X16" s="5"/>
      <c r="Y16" s="5"/>
      <c r="Z16" s="5"/>
      <c r="AA16" s="5"/>
      <c r="AB16" s="5"/>
      <c r="AC16" s="5"/>
      <c r="AD16" s="5"/>
      <c r="AE16" s="5"/>
    </row>
    <row r="17" spans="1:31" s="6" customFormat="1" ht="15.75">
      <c r="A17" s="391">
        <f t="shared" si="0"/>
        <v>8</v>
      </c>
      <c r="B17" s="309"/>
      <c r="C17" s="309"/>
      <c r="D17" s="309"/>
      <c r="E17" s="316"/>
      <c r="F17" s="317"/>
      <c r="G17" s="314"/>
      <c r="H17" s="314"/>
      <c r="I17" s="315"/>
      <c r="J17" s="8"/>
      <c r="K17" s="9"/>
      <c r="L17" s="9"/>
      <c r="M17" s="9"/>
      <c r="N17" s="9"/>
      <c r="O17" s="9"/>
      <c r="P17" s="9"/>
      <c r="Q17" s="9"/>
      <c r="R17" s="9"/>
      <c r="S17" s="9"/>
      <c r="T17" s="9"/>
      <c r="U17" s="5"/>
      <c r="V17" s="5"/>
      <c r="W17" s="5"/>
      <c r="X17" s="5"/>
      <c r="Y17" s="5"/>
      <c r="Z17" s="5"/>
      <c r="AA17" s="5"/>
      <c r="AB17" s="5"/>
      <c r="AC17" s="5"/>
      <c r="AD17" s="5"/>
      <c r="AE17" s="5"/>
    </row>
    <row r="18" spans="1:31" s="6" customFormat="1" ht="15.75">
      <c r="A18" s="391">
        <f t="shared" si="0"/>
        <v>9</v>
      </c>
      <c r="B18" s="308"/>
      <c r="C18" s="309"/>
      <c r="D18" s="308"/>
      <c r="E18" s="316"/>
      <c r="F18" s="317"/>
      <c r="G18" s="314"/>
      <c r="H18" s="314"/>
      <c r="I18" s="315"/>
      <c r="J18" s="8"/>
      <c r="K18" s="9"/>
      <c r="L18" s="9"/>
      <c r="M18" s="9"/>
      <c r="N18" s="9"/>
      <c r="O18" s="9"/>
      <c r="P18" s="9"/>
      <c r="Q18" s="9"/>
      <c r="R18" s="9"/>
      <c r="S18" s="9"/>
      <c r="T18" s="9"/>
      <c r="U18" s="5"/>
      <c r="V18" s="5"/>
      <c r="W18" s="5"/>
      <c r="X18" s="5"/>
      <c r="Y18" s="5"/>
      <c r="Z18" s="5"/>
      <c r="AA18" s="5"/>
      <c r="AB18" s="5"/>
      <c r="AC18" s="5"/>
      <c r="AD18" s="5"/>
      <c r="AE18" s="5"/>
    </row>
    <row r="19" spans="1:31" s="6" customFormat="1" ht="16.149999999999999" thickBot="1">
      <c r="A19" s="361">
        <f t="shared" si="0"/>
        <v>10</v>
      </c>
      <c r="B19" s="318"/>
      <c r="C19" s="318"/>
      <c r="D19" s="318"/>
      <c r="E19" s="319"/>
      <c r="F19" s="320"/>
      <c r="G19" s="321"/>
      <c r="H19" s="321"/>
      <c r="I19" s="322"/>
      <c r="J19" s="8"/>
      <c r="K19" s="9"/>
      <c r="L19" s="9"/>
      <c r="M19" s="9"/>
      <c r="N19" s="9"/>
      <c r="O19" s="9"/>
      <c r="P19" s="9"/>
      <c r="Q19" s="9"/>
      <c r="R19" s="9"/>
      <c r="S19" s="9"/>
      <c r="T19" s="9"/>
      <c r="U19" s="5"/>
      <c r="V19" s="5"/>
      <c r="W19" s="5"/>
      <c r="X19" s="5"/>
      <c r="Y19" s="5"/>
      <c r="Z19" s="5"/>
      <c r="AA19" s="5"/>
      <c r="AB19" s="5"/>
      <c r="AC19" s="5"/>
      <c r="AD19" s="5"/>
      <c r="AE19" s="5"/>
    </row>
    <row r="20" spans="1:31" ht="14.65" thickBot="1">
      <c r="A20" s="236"/>
      <c r="B20" s="93"/>
      <c r="C20" s="93"/>
      <c r="D20" s="93"/>
      <c r="E20" s="93"/>
      <c r="F20" s="93"/>
      <c r="G20" s="93"/>
      <c r="H20" s="95" t="str">
        <f>"Total "&amp;LEFT(A7,2)</f>
        <v>Total I1</v>
      </c>
      <c r="I20" s="96">
        <f>SUM(I10:I19)</f>
        <v>50</v>
      </c>
    </row>
    <row r="22" spans="1:31" ht="33.75" customHeight="1">
      <c r="A22" s="2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296"/>
      <c r="C22" s="296"/>
      <c r="D22" s="296"/>
      <c r="E22" s="296"/>
      <c r="F22" s="296"/>
      <c r="G22" s="296"/>
      <c r="H22" s="296"/>
      <c r="I22" s="29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N15" sqref="N15"/>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59765625" customWidth="1"/>
    <col min="9" max="9" width="9.73046875" customWidth="1"/>
  </cols>
  <sheetData>
    <row r="1" spans="1:31" ht="15.75">
      <c r="A1" s="188" t="str">
        <f>'Date initiale'!C3</f>
        <v>Universitatea de Arhitectură și Urbanism "Ion Mincu" București</v>
      </c>
      <c r="B1" s="188"/>
      <c r="C1" s="188"/>
      <c r="D1" s="2"/>
      <c r="E1" s="2"/>
      <c r="F1" s="3"/>
      <c r="G1" s="3"/>
      <c r="H1" s="3"/>
      <c r="I1" s="3"/>
    </row>
    <row r="2" spans="1:31" ht="15.75">
      <c r="A2" s="188" t="str">
        <f>'Date initiale'!B4&amp;" "&amp;'Date initiale'!C4</f>
        <v>Facultatea ARHITECTURA</v>
      </c>
      <c r="B2" s="188"/>
      <c r="C2" s="188"/>
      <c r="D2" s="2"/>
      <c r="E2" s="2"/>
      <c r="F2" s="3"/>
      <c r="G2" s="3"/>
      <c r="H2" s="3"/>
      <c r="I2" s="3"/>
    </row>
    <row r="3" spans="1:31" ht="15.75">
      <c r="A3" s="188" t="str">
        <f>'Date initiale'!B5&amp;" "&amp;'Date initiale'!C5</f>
        <v>Departamentul Bazele Proiectării de Arhitectură</v>
      </c>
      <c r="B3" s="188"/>
      <c r="C3" s="188"/>
      <c r="D3" s="2"/>
      <c r="E3" s="2"/>
      <c r="F3" s="2"/>
      <c r="G3" s="2"/>
      <c r="H3" s="2"/>
      <c r="I3" s="2"/>
    </row>
    <row r="4" spans="1:31" ht="15.75">
      <c r="A4" s="295" t="str">
        <f>'Date initiale'!C6&amp;", "&amp;'Date initiale'!C7</f>
        <v>FEZI, Bogdan Andrei, profesor universitar poziția 4, Departamentul Bazele Proiectării de Arhitectură</v>
      </c>
      <c r="B4" s="295"/>
      <c r="C4" s="295"/>
      <c r="D4" s="2"/>
      <c r="E4" s="2"/>
      <c r="F4" s="3"/>
      <c r="G4" s="3"/>
      <c r="H4" s="3"/>
      <c r="I4" s="3"/>
    </row>
    <row r="5" spans="1:31" ht="15.75">
      <c r="A5" s="189"/>
      <c r="B5" s="189"/>
      <c r="C5" s="189"/>
      <c r="D5" s="2"/>
      <c r="E5" s="2"/>
      <c r="F5" s="3"/>
      <c r="G5" s="3"/>
      <c r="H5" s="3"/>
      <c r="I5" s="3"/>
    </row>
    <row r="6" spans="1:31" ht="15.75">
      <c r="A6" s="294" t="s">
        <v>110</v>
      </c>
      <c r="B6" s="294"/>
      <c r="C6" s="294"/>
      <c r="D6" s="294"/>
      <c r="E6" s="294"/>
      <c r="F6" s="294"/>
      <c r="G6" s="294"/>
      <c r="H6" s="294"/>
      <c r="I6" s="294"/>
    </row>
    <row r="7" spans="1:31" ht="15.75">
      <c r="A7" s="294" t="str">
        <f>'Descriere indicatori'!B5&amp;". "&amp;'Descriere indicatori'!C5</f>
        <v xml:space="preserve">I2. Cărţi de autor publicate la edituri cu prestigiu naţional* </v>
      </c>
      <c r="B7" s="294"/>
      <c r="C7" s="294"/>
      <c r="D7" s="294"/>
      <c r="E7" s="294"/>
      <c r="F7" s="294"/>
      <c r="G7" s="294"/>
      <c r="H7" s="294"/>
      <c r="I7" s="294"/>
    </row>
    <row r="8" spans="1:31" ht="16.149999999999999" thickBot="1">
      <c r="A8" s="27"/>
      <c r="B8" s="27"/>
      <c r="C8" s="27"/>
      <c r="D8" s="27"/>
      <c r="E8" s="27"/>
      <c r="F8" s="27"/>
      <c r="G8" s="27"/>
      <c r="H8" s="27"/>
      <c r="I8" s="27"/>
    </row>
    <row r="9" spans="1:31" s="6" customFormat="1" ht="57.4" thickBot="1">
      <c r="A9" s="141" t="s">
        <v>55</v>
      </c>
      <c r="B9" s="142" t="s">
        <v>83</v>
      </c>
      <c r="C9" s="142" t="s">
        <v>84</v>
      </c>
      <c r="D9" s="142" t="s">
        <v>85</v>
      </c>
      <c r="E9" s="142" t="s">
        <v>86</v>
      </c>
      <c r="F9" s="143" t="s">
        <v>87</v>
      </c>
      <c r="G9" s="142" t="s">
        <v>88</v>
      </c>
      <c r="H9" s="142" t="s">
        <v>89</v>
      </c>
      <c r="I9" s="144" t="s">
        <v>90</v>
      </c>
      <c r="J9" s="4"/>
      <c r="K9" s="191" t="s">
        <v>108</v>
      </c>
      <c r="L9" s="5"/>
      <c r="M9" s="5"/>
      <c r="N9" s="5"/>
      <c r="O9" s="5"/>
      <c r="P9" s="5"/>
      <c r="Q9" s="5"/>
      <c r="R9" s="5"/>
      <c r="S9" s="5"/>
      <c r="T9" s="5"/>
      <c r="U9" s="5"/>
      <c r="V9" s="5"/>
      <c r="W9" s="5"/>
      <c r="X9" s="5"/>
      <c r="Y9" s="5"/>
      <c r="Z9" s="5"/>
      <c r="AA9" s="5"/>
      <c r="AB9" s="5"/>
      <c r="AC9" s="5"/>
      <c r="AD9" s="5"/>
      <c r="AE9" s="5"/>
    </row>
    <row r="10" spans="1:31" s="6" customFormat="1" ht="28.5">
      <c r="A10" s="392">
        <v>1</v>
      </c>
      <c r="B10" s="393" t="s">
        <v>273</v>
      </c>
      <c r="C10" s="394" t="s">
        <v>284</v>
      </c>
      <c r="D10" s="393" t="s">
        <v>285</v>
      </c>
      <c r="E10" s="393" t="s">
        <v>286</v>
      </c>
      <c r="F10" s="395">
        <v>2010</v>
      </c>
      <c r="G10" s="396"/>
      <c r="H10" s="397"/>
      <c r="I10" s="398">
        <v>15</v>
      </c>
      <c r="J10" s="7"/>
      <c r="K10" s="192">
        <v>15</v>
      </c>
      <c r="L10" s="7" t="s">
        <v>246</v>
      </c>
      <c r="M10" s="7"/>
      <c r="N10" s="7"/>
      <c r="O10" s="7"/>
      <c r="P10" s="7"/>
      <c r="Q10" s="7"/>
      <c r="R10" s="7"/>
      <c r="S10" s="7"/>
      <c r="T10" s="7"/>
      <c r="U10" s="7"/>
      <c r="V10" s="7"/>
      <c r="W10" s="7"/>
      <c r="X10" s="7"/>
      <c r="Y10" s="7"/>
      <c r="Z10" s="7"/>
      <c r="AA10" s="7"/>
      <c r="AB10" s="7"/>
      <c r="AC10" s="7"/>
      <c r="AD10" s="7"/>
      <c r="AE10" s="7"/>
    </row>
    <row r="11" spans="1:31" s="6" customFormat="1" ht="42.75">
      <c r="A11" s="399">
        <f>A10+1</f>
        <v>2</v>
      </c>
      <c r="B11" s="400" t="s">
        <v>273</v>
      </c>
      <c r="C11" s="401" t="s">
        <v>287</v>
      </c>
      <c r="D11" s="400" t="s">
        <v>288</v>
      </c>
      <c r="E11" s="402" t="s">
        <v>289</v>
      </c>
      <c r="F11" s="356">
        <v>2011</v>
      </c>
      <c r="G11" s="339"/>
      <c r="H11" s="334"/>
      <c r="I11" s="403">
        <v>15</v>
      </c>
      <c r="J11" s="7"/>
      <c r="K11"/>
      <c r="L11" s="7"/>
      <c r="M11" s="7"/>
      <c r="N11" s="7"/>
      <c r="O11" s="7"/>
      <c r="P11" s="7"/>
      <c r="Q11" s="7"/>
      <c r="R11" s="7"/>
      <c r="S11" s="7"/>
      <c r="T11" s="7"/>
      <c r="U11" s="7"/>
      <c r="V11" s="7"/>
      <c r="W11" s="7"/>
      <c r="X11" s="7"/>
      <c r="Y11" s="7"/>
      <c r="Z11" s="7"/>
      <c r="AA11" s="7"/>
      <c r="AB11" s="7"/>
      <c r="AC11" s="7"/>
      <c r="AD11" s="7"/>
      <c r="AE11" s="7"/>
    </row>
    <row r="12" spans="1:31" s="6" customFormat="1" ht="15.75">
      <c r="A12" s="399">
        <f t="shared" ref="A12:A19" si="0">A11+1</f>
        <v>3</v>
      </c>
      <c r="B12" s="400"/>
      <c r="C12" s="404"/>
      <c r="D12" s="400"/>
      <c r="E12" s="404"/>
      <c r="F12" s="356"/>
      <c r="G12" s="333"/>
      <c r="H12" s="334"/>
      <c r="I12" s="403"/>
      <c r="J12" s="7"/>
      <c r="K12" s="7"/>
      <c r="L12" s="7"/>
      <c r="M12" s="7"/>
      <c r="N12" s="7"/>
      <c r="O12" s="7"/>
      <c r="P12" s="7"/>
      <c r="Q12" s="7"/>
      <c r="R12" s="7"/>
      <c r="S12" s="7"/>
      <c r="T12" s="7"/>
      <c r="U12" s="7"/>
      <c r="V12" s="7"/>
      <c r="W12" s="7"/>
      <c r="X12" s="7"/>
      <c r="Y12" s="7"/>
      <c r="Z12" s="7"/>
      <c r="AA12" s="7"/>
      <c r="AB12" s="7"/>
      <c r="AC12" s="7"/>
      <c r="AD12" s="7"/>
      <c r="AE12" s="7"/>
    </row>
    <row r="13" spans="1:31" s="6" customFormat="1" ht="15.75">
      <c r="A13" s="399">
        <f t="shared" si="0"/>
        <v>4</v>
      </c>
      <c r="B13" s="404"/>
      <c r="C13" s="404"/>
      <c r="D13" s="331"/>
      <c r="E13" s="405"/>
      <c r="F13" s="356"/>
      <c r="G13" s="333"/>
      <c r="H13" s="406"/>
      <c r="I13" s="403"/>
      <c r="J13" s="7"/>
      <c r="K13" s="7"/>
      <c r="L13" s="7"/>
      <c r="M13" s="7"/>
      <c r="N13" s="7"/>
      <c r="O13" s="7"/>
      <c r="P13" s="7"/>
      <c r="Q13" s="7"/>
      <c r="R13" s="7"/>
      <c r="S13" s="7"/>
      <c r="T13" s="7"/>
      <c r="U13" s="7"/>
      <c r="V13" s="7"/>
      <c r="W13" s="7"/>
      <c r="X13" s="7"/>
      <c r="Y13" s="7"/>
      <c r="Z13" s="7"/>
      <c r="AA13" s="7"/>
      <c r="AB13" s="7"/>
      <c r="AC13" s="7"/>
      <c r="AD13" s="7"/>
      <c r="AE13" s="7"/>
    </row>
    <row r="14" spans="1:31" s="6" customFormat="1" ht="15.75">
      <c r="A14" s="399">
        <f t="shared" si="0"/>
        <v>5</v>
      </c>
      <c r="B14" s="331"/>
      <c r="C14" s="404"/>
      <c r="D14" s="331"/>
      <c r="E14" s="404"/>
      <c r="F14" s="356"/>
      <c r="G14" s="339"/>
      <c r="H14" s="334"/>
      <c r="I14" s="403"/>
      <c r="J14" s="7"/>
      <c r="K14" s="7"/>
      <c r="L14" s="7"/>
      <c r="M14" s="7"/>
      <c r="N14" s="7"/>
      <c r="O14" s="7"/>
      <c r="P14" s="7"/>
      <c r="Q14" s="7"/>
      <c r="R14" s="7"/>
      <c r="S14" s="7"/>
      <c r="T14" s="7"/>
      <c r="U14" s="7"/>
      <c r="V14" s="7"/>
      <c r="W14" s="7"/>
      <c r="X14" s="7"/>
      <c r="Y14" s="7"/>
      <c r="Z14" s="7"/>
      <c r="AA14" s="7"/>
      <c r="AB14" s="7"/>
      <c r="AC14" s="7"/>
      <c r="AD14" s="7"/>
      <c r="AE14" s="7"/>
    </row>
    <row r="15" spans="1:31" s="6" customFormat="1" ht="15.75">
      <c r="A15" s="399">
        <f t="shared" si="0"/>
        <v>6</v>
      </c>
      <c r="B15" s="404"/>
      <c r="C15" s="404"/>
      <c r="D15" s="331"/>
      <c r="E15" s="404"/>
      <c r="F15" s="356"/>
      <c r="G15" s="333"/>
      <c r="H15" s="334"/>
      <c r="I15" s="403"/>
      <c r="J15" s="7"/>
      <c r="K15" s="7"/>
      <c r="L15" s="7"/>
      <c r="M15" s="7"/>
      <c r="N15" s="7"/>
      <c r="O15" s="7"/>
      <c r="P15" s="7"/>
      <c r="Q15" s="7"/>
      <c r="R15" s="7"/>
      <c r="S15" s="7"/>
      <c r="T15" s="7"/>
      <c r="U15" s="7"/>
      <c r="V15" s="7"/>
      <c r="W15" s="7"/>
      <c r="X15" s="7"/>
      <c r="Y15" s="7"/>
      <c r="Z15" s="7"/>
      <c r="AA15" s="7"/>
      <c r="AB15" s="7"/>
      <c r="AC15" s="7"/>
      <c r="AD15" s="7"/>
      <c r="AE15" s="7"/>
    </row>
    <row r="16" spans="1:31" s="6" customFormat="1" ht="15.75">
      <c r="A16" s="399">
        <f t="shared" si="0"/>
        <v>7</v>
      </c>
      <c r="B16" s="404"/>
      <c r="C16" s="404"/>
      <c r="D16" s="331"/>
      <c r="E16" s="404"/>
      <c r="F16" s="356"/>
      <c r="G16" s="333"/>
      <c r="H16" s="406"/>
      <c r="I16" s="403"/>
      <c r="J16" s="7"/>
      <c r="K16" s="7"/>
      <c r="L16" s="7"/>
      <c r="M16" s="7"/>
      <c r="N16" s="7"/>
      <c r="O16" s="7"/>
      <c r="P16" s="7"/>
      <c r="Q16" s="7"/>
      <c r="R16" s="7"/>
      <c r="S16" s="7"/>
      <c r="T16" s="7"/>
      <c r="U16" s="7"/>
      <c r="V16" s="7"/>
      <c r="W16" s="7"/>
      <c r="X16" s="7"/>
      <c r="Y16" s="7"/>
      <c r="Z16" s="7"/>
      <c r="AA16" s="7"/>
      <c r="AB16" s="7"/>
      <c r="AC16" s="7"/>
      <c r="AD16" s="7"/>
      <c r="AE16" s="7"/>
    </row>
    <row r="17" spans="1:31" s="6" customFormat="1" ht="15.75">
      <c r="A17" s="399">
        <f t="shared" si="0"/>
        <v>8</v>
      </c>
      <c r="B17" s="338"/>
      <c r="C17" s="404"/>
      <c r="D17" s="338"/>
      <c r="E17" s="407"/>
      <c r="F17" s="356"/>
      <c r="G17" s="333"/>
      <c r="H17" s="406"/>
      <c r="I17" s="403"/>
      <c r="J17" s="7"/>
      <c r="K17" s="7"/>
      <c r="L17" s="7"/>
      <c r="M17" s="7"/>
      <c r="N17" s="7"/>
      <c r="O17" s="7"/>
      <c r="P17" s="7"/>
      <c r="Q17" s="7"/>
      <c r="R17" s="7"/>
      <c r="S17" s="7"/>
      <c r="T17" s="7"/>
      <c r="U17" s="7"/>
      <c r="V17" s="7"/>
      <c r="W17" s="7"/>
      <c r="X17" s="7"/>
      <c r="Y17" s="7"/>
      <c r="Z17" s="7"/>
      <c r="AA17" s="7"/>
      <c r="AB17" s="7"/>
      <c r="AC17" s="7"/>
      <c r="AD17" s="7"/>
      <c r="AE17" s="7"/>
    </row>
    <row r="18" spans="1:31" s="6" customFormat="1" ht="15.75">
      <c r="A18" s="399">
        <f t="shared" si="0"/>
        <v>9</v>
      </c>
      <c r="B18" s="338"/>
      <c r="C18" s="404"/>
      <c r="D18" s="338"/>
      <c r="E18" s="407"/>
      <c r="F18" s="356"/>
      <c r="G18" s="333"/>
      <c r="H18" s="406"/>
      <c r="I18" s="403"/>
      <c r="J18" s="7"/>
      <c r="K18" s="7"/>
      <c r="L18" s="7"/>
      <c r="M18" s="7"/>
      <c r="N18" s="7"/>
      <c r="O18" s="7"/>
      <c r="P18" s="7"/>
      <c r="Q18" s="7"/>
      <c r="R18" s="7"/>
      <c r="S18" s="7"/>
      <c r="T18" s="7"/>
      <c r="U18" s="7"/>
      <c r="V18" s="7"/>
      <c r="W18" s="7"/>
      <c r="X18" s="7"/>
      <c r="Y18" s="7"/>
      <c r="Z18" s="7"/>
      <c r="AA18" s="7"/>
      <c r="AB18" s="7"/>
      <c r="AC18" s="7"/>
      <c r="AD18" s="7"/>
      <c r="AE18" s="7"/>
    </row>
    <row r="19" spans="1:31" s="6" customFormat="1" ht="16.149999999999999" thickBot="1">
      <c r="A19" s="408">
        <f t="shared" si="0"/>
        <v>10</v>
      </c>
      <c r="B19" s="409"/>
      <c r="C19" s="410"/>
      <c r="D19" s="409"/>
      <c r="E19" s="410"/>
      <c r="F19" s="411"/>
      <c r="G19" s="411"/>
      <c r="H19" s="412"/>
      <c r="I19" s="413"/>
      <c r="J19" s="8"/>
      <c r="K19" s="9"/>
      <c r="L19" s="9"/>
      <c r="M19" s="9"/>
      <c r="N19" s="9"/>
      <c r="O19" s="9"/>
      <c r="P19" s="9"/>
      <c r="Q19" s="9"/>
      <c r="R19" s="9"/>
      <c r="S19" s="9"/>
      <c r="T19" s="9"/>
      <c r="U19" s="5"/>
      <c r="V19" s="5"/>
      <c r="W19" s="5"/>
      <c r="X19" s="5"/>
      <c r="Y19" s="5"/>
      <c r="Z19" s="5"/>
      <c r="AA19" s="5"/>
      <c r="AB19" s="5"/>
      <c r="AC19" s="5"/>
      <c r="AD19" s="5"/>
      <c r="AE19" s="5"/>
    </row>
    <row r="20" spans="1:31" s="6" customFormat="1" ht="16.149999999999999" thickBot="1">
      <c r="A20" s="247"/>
      <c r="B20" s="100"/>
      <c r="C20" s="100"/>
      <c r="D20" s="100"/>
      <c r="E20" s="100"/>
      <c r="F20" s="100"/>
      <c r="G20" s="100"/>
      <c r="H20" s="95" t="str">
        <f>"Total "&amp;LEFT(A7,2)</f>
        <v>Total I2</v>
      </c>
      <c r="I20" s="103">
        <f>SUM(I10:I19)</f>
        <v>30</v>
      </c>
      <c r="J20" s="9"/>
      <c r="K20" s="9"/>
      <c r="L20" s="5"/>
      <c r="M20" s="5"/>
      <c r="N20" s="5"/>
      <c r="O20" s="5"/>
      <c r="P20" s="5"/>
      <c r="Q20" s="5"/>
      <c r="R20" s="5"/>
      <c r="S20" s="5"/>
      <c r="T20" s="5"/>
      <c r="U20" s="5"/>
      <c r="V20" s="5"/>
    </row>
    <row r="21" spans="1:31" s="6" customFormat="1" ht="15.75">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2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296"/>
      <c r="C22" s="296"/>
      <c r="D22" s="296"/>
      <c r="E22" s="296"/>
      <c r="F22" s="296"/>
      <c r="G22" s="296"/>
      <c r="H22" s="296"/>
      <c r="I22" s="296"/>
      <c r="J22" s="9"/>
      <c r="K22" s="9"/>
      <c r="L22" s="5"/>
      <c r="M22" s="5"/>
      <c r="N22" s="5"/>
      <c r="O22" s="5"/>
      <c r="P22" s="5"/>
      <c r="Q22" s="5"/>
      <c r="R22" s="5"/>
      <c r="S22" s="5"/>
      <c r="T22" s="5"/>
      <c r="U22" s="5"/>
      <c r="V22" s="5"/>
    </row>
    <row r="23" spans="1:31" s="6" customFormat="1" ht="15.75">
      <c r="A23" s="8"/>
      <c r="B23" s="9"/>
      <c r="C23" s="9"/>
      <c r="D23" s="9"/>
      <c r="E23" s="9"/>
      <c r="F23" s="9"/>
      <c r="G23" s="9"/>
      <c r="H23" s="9"/>
      <c r="I23" s="9"/>
      <c r="J23" s="9"/>
      <c r="K23" s="9"/>
      <c r="L23" s="5"/>
      <c r="M23" s="5"/>
      <c r="N23" s="5"/>
      <c r="O23" s="5"/>
      <c r="P23" s="5"/>
      <c r="Q23" s="5"/>
      <c r="R23" s="5"/>
      <c r="S23" s="5"/>
      <c r="T23" s="5"/>
      <c r="U23" s="5"/>
      <c r="V23" s="5"/>
    </row>
    <row r="24" spans="1:31" s="6" customFormat="1" ht="15.75">
      <c r="A24" s="8"/>
      <c r="B24" s="9"/>
      <c r="C24" s="9"/>
      <c r="D24" s="9"/>
      <c r="E24" s="9"/>
      <c r="F24" s="9"/>
      <c r="G24" s="9"/>
      <c r="H24" s="9"/>
      <c r="I24" s="9"/>
      <c r="J24" s="9"/>
      <c r="K24" s="9"/>
      <c r="L24" s="5"/>
      <c r="M24" s="5"/>
      <c r="N24" s="5"/>
      <c r="O24" s="5"/>
      <c r="P24" s="5"/>
      <c r="Q24" s="5"/>
      <c r="R24" s="5"/>
      <c r="S24" s="5"/>
      <c r="T24" s="5"/>
      <c r="U24" s="5"/>
      <c r="V24" s="5"/>
    </row>
    <row r="25" spans="1:31" s="6" customFormat="1" ht="15.75">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O15" sqref="O15"/>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 customWidth="1"/>
    <col min="8" max="8" width="10.59765625" customWidth="1"/>
    <col min="9" max="9" width="9.73046875" customWidth="1"/>
  </cols>
  <sheetData>
    <row r="1" spans="1:12">
      <c r="A1" s="188" t="str">
        <f>'Date initiale'!C3</f>
        <v>Universitatea de Arhitectură și Urbanism "Ion Mincu" București</v>
      </c>
      <c r="B1" s="188"/>
      <c r="C1" s="188"/>
    </row>
    <row r="2" spans="1:12">
      <c r="A2" s="188" t="str">
        <f>'Date initiale'!B4&amp;" "&amp;'Date initiale'!C4</f>
        <v>Facultatea ARHITECTURA</v>
      </c>
      <c r="B2" s="188"/>
      <c r="C2" s="188"/>
    </row>
    <row r="3" spans="1:12">
      <c r="A3" s="188" t="str">
        <f>'Date initiale'!B5&amp;" "&amp;'Date initiale'!C5</f>
        <v>Departamentul Bazele Proiectării de Arhitectură</v>
      </c>
      <c r="B3" s="188"/>
      <c r="C3" s="188"/>
    </row>
    <row r="4" spans="1:12">
      <c r="A4" s="93" t="str">
        <f>'Date initiale'!C6&amp;", "&amp;'Date initiale'!C7</f>
        <v>FEZI, Bogdan Andrei, profesor universitar poziția 4, Departamentul Bazele Proiectării de Arhitectură</v>
      </c>
      <c r="B4" s="93"/>
      <c r="C4" s="93"/>
    </row>
    <row r="5" spans="1:12">
      <c r="A5" s="93"/>
      <c r="B5" s="93"/>
      <c r="C5" s="93"/>
    </row>
    <row r="6" spans="1:12" ht="15.75">
      <c r="A6" s="294" t="s">
        <v>110</v>
      </c>
      <c r="B6" s="294"/>
      <c r="C6" s="294"/>
      <c r="D6" s="294"/>
      <c r="E6" s="294"/>
      <c r="F6" s="294"/>
      <c r="G6" s="294"/>
      <c r="H6" s="294"/>
      <c r="I6" s="294"/>
    </row>
    <row r="7" spans="1:12" ht="15.75">
      <c r="A7" s="294" t="str">
        <f>'Descriere indicatori'!B6&amp;". "&amp;'Descriere indicatori'!C6</f>
        <v xml:space="preserve">I3. Capitole de autor cuprinse în cărţi publicate la edituri cu prestigiu naţional* </v>
      </c>
      <c r="B7" s="294"/>
      <c r="C7" s="294"/>
      <c r="D7" s="294"/>
      <c r="E7" s="294"/>
      <c r="F7" s="294"/>
      <c r="G7" s="294"/>
      <c r="H7" s="294"/>
      <c r="I7" s="294"/>
    </row>
    <row r="8" spans="1:12" ht="16.149999999999999" thickBot="1">
      <c r="A8" s="27"/>
      <c r="B8" s="27"/>
      <c r="C8" s="27"/>
      <c r="D8" s="27"/>
      <c r="E8" s="27"/>
      <c r="F8" s="27"/>
      <c r="G8" s="27"/>
      <c r="H8" s="27"/>
      <c r="I8" s="27"/>
    </row>
    <row r="9" spans="1:12" ht="57.4" thickBot="1">
      <c r="A9" s="137" t="s">
        <v>55</v>
      </c>
      <c r="B9" s="119" t="s">
        <v>83</v>
      </c>
      <c r="C9" s="119" t="s">
        <v>175</v>
      </c>
      <c r="D9" s="119" t="s">
        <v>85</v>
      </c>
      <c r="E9" s="119" t="s">
        <v>86</v>
      </c>
      <c r="F9" s="105" t="s">
        <v>87</v>
      </c>
      <c r="G9" s="119" t="s">
        <v>88</v>
      </c>
      <c r="H9" s="119" t="s">
        <v>89</v>
      </c>
      <c r="I9" s="271" t="s">
        <v>90</v>
      </c>
      <c r="K9" s="191" t="s">
        <v>108</v>
      </c>
    </row>
    <row r="10" spans="1:12">
      <c r="A10" s="414">
        <v>1</v>
      </c>
      <c r="B10" s="393" t="s">
        <v>273</v>
      </c>
      <c r="C10" s="394" t="s">
        <v>290</v>
      </c>
      <c r="D10" s="393" t="s">
        <v>291</v>
      </c>
      <c r="E10" s="393" t="s">
        <v>292</v>
      </c>
      <c r="F10" s="395">
        <v>2005</v>
      </c>
      <c r="G10" s="396"/>
      <c r="H10" s="396"/>
      <c r="I10" s="415">
        <v>10</v>
      </c>
      <c r="K10" s="192">
        <v>10</v>
      </c>
      <c r="L10" s="259" t="s">
        <v>247</v>
      </c>
    </row>
    <row r="11" spans="1:12" ht="85.5">
      <c r="A11" s="392">
        <f>A10+1</f>
        <v>2</v>
      </c>
      <c r="B11" s="400" t="s">
        <v>273</v>
      </c>
      <c r="C11" s="401" t="s">
        <v>293</v>
      </c>
      <c r="D11" s="400" t="s">
        <v>294</v>
      </c>
      <c r="E11" s="400" t="s">
        <v>295</v>
      </c>
      <c r="F11" s="356">
        <v>2006</v>
      </c>
      <c r="G11" s="339"/>
      <c r="H11" s="339"/>
      <c r="I11" s="416">
        <v>10</v>
      </c>
    </row>
    <row r="12" spans="1:12" ht="85.5">
      <c r="A12" s="417">
        <f t="shared" ref="A12:A19" si="0">A11+1</f>
        <v>3</v>
      </c>
      <c r="B12" s="400" t="s">
        <v>408</v>
      </c>
      <c r="C12" s="458" t="s">
        <v>409</v>
      </c>
      <c r="D12" s="400" t="s">
        <v>288</v>
      </c>
      <c r="E12" s="404" t="s">
        <v>410</v>
      </c>
      <c r="F12" s="356">
        <v>2022</v>
      </c>
      <c r="G12" s="418"/>
      <c r="H12" s="418"/>
      <c r="I12" s="419">
        <v>10</v>
      </c>
    </row>
    <row r="13" spans="1:12">
      <c r="A13" s="417">
        <f t="shared" si="0"/>
        <v>4</v>
      </c>
      <c r="B13" s="338"/>
      <c r="C13" s="404"/>
      <c r="D13" s="404"/>
      <c r="E13" s="404"/>
      <c r="F13" s="359"/>
      <c r="G13" s="359"/>
      <c r="H13" s="359"/>
      <c r="I13" s="357"/>
    </row>
    <row r="14" spans="1:12">
      <c r="A14" s="417">
        <f t="shared" si="0"/>
        <v>5</v>
      </c>
      <c r="B14" s="336"/>
      <c r="C14" s="404"/>
      <c r="D14" s="404"/>
      <c r="E14" s="404"/>
      <c r="F14" s="359"/>
      <c r="G14" s="359"/>
      <c r="H14" s="359"/>
      <c r="I14" s="420"/>
    </row>
    <row r="15" spans="1:12">
      <c r="A15" s="417">
        <f t="shared" si="0"/>
        <v>6</v>
      </c>
      <c r="B15" s="338"/>
      <c r="C15" s="404"/>
      <c r="D15" s="404"/>
      <c r="E15" s="336"/>
      <c r="F15" s="359"/>
      <c r="G15" s="359"/>
      <c r="H15" s="359"/>
      <c r="I15" s="357"/>
    </row>
    <row r="16" spans="1:12">
      <c r="A16" s="417">
        <f t="shared" si="0"/>
        <v>7</v>
      </c>
      <c r="B16" s="336"/>
      <c r="C16" s="404"/>
      <c r="D16" s="404"/>
      <c r="E16" s="404"/>
      <c r="F16" s="359"/>
      <c r="G16" s="359"/>
      <c r="H16" s="359"/>
      <c r="I16" s="420"/>
    </row>
    <row r="17" spans="1:9">
      <c r="A17" s="417">
        <f t="shared" si="0"/>
        <v>8</v>
      </c>
      <c r="B17" s="338"/>
      <c r="C17" s="404"/>
      <c r="D17" s="404"/>
      <c r="E17" s="336"/>
      <c r="F17" s="359"/>
      <c r="G17" s="359"/>
      <c r="H17" s="359"/>
      <c r="I17" s="357"/>
    </row>
    <row r="18" spans="1:9">
      <c r="A18" s="417">
        <f t="shared" si="0"/>
        <v>9</v>
      </c>
      <c r="B18" s="421"/>
      <c r="C18" s="422"/>
      <c r="D18" s="423"/>
      <c r="E18" s="424"/>
      <c r="F18" s="418"/>
      <c r="G18" s="418"/>
      <c r="H18" s="418"/>
      <c r="I18" s="357"/>
    </row>
    <row r="19" spans="1:9" ht="14.65" thickBot="1">
      <c r="A19" s="425">
        <f t="shared" si="0"/>
        <v>10</v>
      </c>
      <c r="B19" s="409"/>
      <c r="C19" s="410"/>
      <c r="D19" s="410"/>
      <c r="E19" s="410"/>
      <c r="F19" s="411"/>
      <c r="G19" s="411"/>
      <c r="H19" s="411"/>
      <c r="I19" s="426"/>
    </row>
    <row r="20" spans="1:9" ht="14.65" thickBot="1">
      <c r="A20" s="236"/>
      <c r="B20" s="93"/>
      <c r="C20" s="93"/>
      <c r="D20" s="93"/>
      <c r="E20" s="93"/>
      <c r="F20" s="93"/>
      <c r="G20" s="93"/>
      <c r="H20" s="95" t="str">
        <f>"Total "&amp;LEFT(A7,2)</f>
        <v>Total I3</v>
      </c>
      <c r="I20" s="96">
        <f>SUM(I10:I19)</f>
        <v>30</v>
      </c>
    </row>
    <row r="22" spans="1:9" ht="33.75" customHeight="1">
      <c r="A22" s="2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296"/>
      <c r="C22" s="296"/>
      <c r="D22" s="296"/>
      <c r="E22" s="296"/>
      <c r="F22" s="296"/>
      <c r="G22" s="296"/>
      <c r="H22" s="296"/>
      <c r="I22" s="29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O10" sqref="O10"/>
    </sheetView>
  </sheetViews>
  <sheetFormatPr defaultRowHeight="14.25"/>
  <cols>
    <col min="1" max="1" width="5.1328125" customWidth="1"/>
    <col min="2" max="2" width="22.1328125" customWidth="1"/>
    <col min="3" max="3" width="27.1328125" customWidth="1"/>
    <col min="4" max="4" width="21.3984375" customWidth="1"/>
    <col min="5" max="5" width="16" customWidth="1"/>
    <col min="6" max="6" width="6.86328125" customWidth="1"/>
    <col min="7" max="7" width="10.59765625" customWidth="1"/>
    <col min="8" max="8" width="10" customWidth="1"/>
    <col min="9" max="9" width="9.73046875" customWidth="1"/>
  </cols>
  <sheetData>
    <row r="1" spans="1:12">
      <c r="A1" s="188" t="str">
        <f>'Date initiale'!C3</f>
        <v>Universitatea de Arhitectură și Urbanism "Ion Mincu" București</v>
      </c>
      <c r="B1" s="188"/>
      <c r="C1" s="188"/>
    </row>
    <row r="2" spans="1:12">
      <c r="A2" s="188" t="str">
        <f>'Date initiale'!B4&amp;" "&amp;'Date initiale'!C4</f>
        <v>Facultatea ARHITECTURA</v>
      </c>
      <c r="B2" s="188"/>
      <c r="C2" s="188"/>
    </row>
    <row r="3" spans="1:12">
      <c r="A3" s="188" t="str">
        <f>'Date initiale'!B5&amp;" "&amp;'Date initiale'!C5</f>
        <v>Departamentul Bazele Proiectării de Arhitectură</v>
      </c>
      <c r="B3" s="188"/>
      <c r="C3" s="188"/>
    </row>
    <row r="4" spans="1:12">
      <c r="A4" s="93" t="str">
        <f>'Date initiale'!C6&amp;", "&amp;'Date initiale'!C7</f>
        <v>FEZI, Bogdan Andrei, profesor universitar poziția 4, Departamentul Bazele Proiectării de Arhitectură</v>
      </c>
      <c r="B4" s="93"/>
      <c r="C4" s="93"/>
    </row>
    <row r="5" spans="1:12">
      <c r="A5" s="93"/>
      <c r="B5" s="93"/>
      <c r="C5" s="93"/>
    </row>
    <row r="6" spans="1:12" ht="15.75">
      <c r="A6" s="294" t="s">
        <v>110</v>
      </c>
      <c r="B6" s="294"/>
      <c r="C6" s="294"/>
      <c r="D6" s="294"/>
      <c r="E6" s="294"/>
      <c r="F6" s="294"/>
      <c r="G6" s="294"/>
      <c r="H6" s="294"/>
      <c r="I6" s="294"/>
    </row>
    <row r="7" spans="1:12" ht="15.75">
      <c r="A7" s="294" t="str">
        <f>'Descriere indicatori'!B7&amp;". "&amp;'Descriere indicatori'!C7</f>
        <v xml:space="preserve">I4. Articole in extenso în reviste ştiinţifice de specialitate* </v>
      </c>
      <c r="B7" s="294"/>
      <c r="C7" s="294"/>
      <c r="D7" s="294"/>
      <c r="E7" s="294"/>
      <c r="F7" s="294"/>
      <c r="G7" s="294"/>
      <c r="H7" s="294"/>
      <c r="I7" s="294"/>
    </row>
    <row r="8" spans="1:12" ht="14.65" thickBot="1">
      <c r="A8" s="111"/>
      <c r="B8" s="111"/>
      <c r="C8" s="111"/>
      <c r="D8" s="111"/>
      <c r="E8" s="111"/>
      <c r="F8" s="111"/>
      <c r="G8" s="111"/>
      <c r="H8" s="111"/>
      <c r="I8" s="111"/>
    </row>
    <row r="9" spans="1:12" ht="28.9" thickBot="1">
      <c r="A9" s="137" t="s">
        <v>55</v>
      </c>
      <c r="B9" s="113" t="s">
        <v>83</v>
      </c>
      <c r="C9" s="113" t="s">
        <v>56</v>
      </c>
      <c r="D9" s="113" t="s">
        <v>57</v>
      </c>
      <c r="E9" s="113" t="s">
        <v>80</v>
      </c>
      <c r="F9" s="114" t="s">
        <v>87</v>
      </c>
      <c r="G9" s="113" t="s">
        <v>58</v>
      </c>
      <c r="H9" s="113" t="s">
        <v>111</v>
      </c>
      <c r="I9" s="115" t="s">
        <v>90</v>
      </c>
      <c r="K9" s="191" t="s">
        <v>108</v>
      </c>
    </row>
    <row r="10" spans="1:12" ht="42.75">
      <c r="A10" s="472">
        <v>1</v>
      </c>
      <c r="B10" s="473" t="s">
        <v>273</v>
      </c>
      <c r="C10" s="475" t="s">
        <v>296</v>
      </c>
      <c r="D10" s="474" t="s">
        <v>297</v>
      </c>
      <c r="E10" s="476" t="s">
        <v>298</v>
      </c>
      <c r="F10" s="477">
        <v>2008</v>
      </c>
      <c r="G10" s="478" t="s">
        <v>299</v>
      </c>
      <c r="H10" s="477"/>
      <c r="I10" s="354">
        <v>10</v>
      </c>
      <c r="K10" s="192">
        <v>10</v>
      </c>
      <c r="L10" s="259" t="s">
        <v>248</v>
      </c>
    </row>
    <row r="11" spans="1:12">
      <c r="A11" s="479">
        <f>A10+1</f>
        <v>2</v>
      </c>
      <c r="B11" s="330" t="s">
        <v>273</v>
      </c>
      <c r="C11" s="335" t="s">
        <v>300</v>
      </c>
      <c r="D11" s="332" t="s">
        <v>297</v>
      </c>
      <c r="E11" s="480" t="s">
        <v>298</v>
      </c>
      <c r="F11" s="359">
        <v>2011</v>
      </c>
      <c r="G11" s="481" t="s">
        <v>301</v>
      </c>
      <c r="H11" s="359"/>
      <c r="I11" s="357">
        <v>10</v>
      </c>
    </row>
    <row r="12" spans="1:12" ht="28.5">
      <c r="A12" s="479">
        <f t="shared" ref="A12:A17" si="0">A11+1</f>
        <v>3</v>
      </c>
      <c r="B12" s="330" t="s">
        <v>273</v>
      </c>
      <c r="C12" s="335" t="s">
        <v>302</v>
      </c>
      <c r="D12" s="332" t="s">
        <v>297</v>
      </c>
      <c r="E12" s="480" t="s">
        <v>298</v>
      </c>
      <c r="F12" s="337">
        <v>2012</v>
      </c>
      <c r="G12" s="337">
        <v>3</v>
      </c>
      <c r="H12" s="337"/>
      <c r="I12" s="357">
        <v>10</v>
      </c>
    </row>
    <row r="13" spans="1:12" ht="28.5">
      <c r="A13" s="479">
        <f t="shared" si="0"/>
        <v>4</v>
      </c>
      <c r="B13" s="330" t="s">
        <v>273</v>
      </c>
      <c r="C13" s="335" t="s">
        <v>303</v>
      </c>
      <c r="D13" s="332" t="s">
        <v>297</v>
      </c>
      <c r="E13" s="480" t="s">
        <v>298</v>
      </c>
      <c r="F13" s="337">
        <v>2013</v>
      </c>
      <c r="G13" s="337">
        <v>2</v>
      </c>
      <c r="H13" s="337"/>
      <c r="I13" s="357">
        <v>10</v>
      </c>
    </row>
    <row r="14" spans="1:12">
      <c r="A14" s="479">
        <f t="shared" si="0"/>
        <v>5</v>
      </c>
      <c r="B14" s="336"/>
      <c r="C14" s="336"/>
      <c r="D14" s="336"/>
      <c r="E14" s="337"/>
      <c r="F14" s="359"/>
      <c r="G14" s="359"/>
      <c r="H14" s="359"/>
      <c r="I14" s="416"/>
    </row>
    <row r="15" spans="1:12">
      <c r="A15" s="479">
        <f t="shared" si="0"/>
        <v>6</v>
      </c>
      <c r="B15" s="336"/>
      <c r="C15" s="336"/>
      <c r="D15" s="336"/>
      <c r="E15" s="337"/>
      <c r="F15" s="359"/>
      <c r="G15" s="359"/>
      <c r="H15" s="359"/>
      <c r="I15" s="416"/>
    </row>
    <row r="16" spans="1:12">
      <c r="A16" s="479">
        <f t="shared" si="0"/>
        <v>7</v>
      </c>
      <c r="B16" s="336"/>
      <c r="C16" s="336"/>
      <c r="D16" s="336"/>
      <c r="E16" s="337"/>
      <c r="F16" s="359"/>
      <c r="G16" s="359"/>
      <c r="H16" s="359"/>
      <c r="I16" s="416"/>
    </row>
    <row r="17" spans="1:9">
      <c r="A17" s="479">
        <f t="shared" si="0"/>
        <v>8</v>
      </c>
      <c r="B17" s="336"/>
      <c r="C17" s="336"/>
      <c r="D17" s="336"/>
      <c r="E17" s="337"/>
      <c r="F17" s="359"/>
      <c r="G17" s="359"/>
      <c r="H17" s="359"/>
      <c r="I17" s="416"/>
    </row>
    <row r="18" spans="1:9">
      <c r="A18" s="479">
        <f>A17+1</f>
        <v>9</v>
      </c>
      <c r="B18" s="336"/>
      <c r="C18" s="336"/>
      <c r="D18" s="336"/>
      <c r="E18" s="337"/>
      <c r="F18" s="359"/>
      <c r="G18" s="359"/>
      <c r="H18" s="359"/>
      <c r="I18" s="416"/>
    </row>
    <row r="19" spans="1:9" ht="14.65" thickBot="1">
      <c r="A19" s="482">
        <f>A18+1</f>
        <v>10</v>
      </c>
      <c r="B19" s="340"/>
      <c r="C19" s="340"/>
      <c r="D19" s="340"/>
      <c r="E19" s="341"/>
      <c r="F19" s="411"/>
      <c r="G19" s="411"/>
      <c r="H19" s="411"/>
      <c r="I19" s="483"/>
    </row>
    <row r="20" spans="1:9" ht="14.65" thickBot="1">
      <c r="A20" s="245"/>
      <c r="B20" s="93"/>
      <c r="C20" s="93"/>
      <c r="D20" s="93"/>
      <c r="E20" s="93"/>
      <c r="F20" s="93"/>
      <c r="G20" s="93"/>
      <c r="H20" s="95" t="str">
        <f>"Total "&amp;LEFT(A7,2)</f>
        <v>Total I4</v>
      </c>
      <c r="I20" s="117">
        <f>SUM(I10:I19)</f>
        <v>40</v>
      </c>
    </row>
    <row r="22" spans="1:9" ht="33.75" customHeight="1">
      <c r="A22" s="29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296"/>
      <c r="C22" s="296"/>
      <c r="D22" s="296"/>
      <c r="E22" s="296"/>
      <c r="F22" s="296"/>
      <c r="G22" s="296"/>
      <c r="H22" s="296"/>
      <c r="I22" s="29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B</cp:lastModifiedBy>
  <cp:lastPrinted>2023-06-10T10:43:32Z</cp:lastPrinted>
  <dcterms:created xsi:type="dcterms:W3CDTF">2013-01-10T17:13:12Z</dcterms:created>
  <dcterms:modified xsi:type="dcterms:W3CDTF">2023-06-10T10:43:51Z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