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40752\Desktop\Dosar conf\"/>
    </mc:Choice>
  </mc:AlternateContent>
  <xr:revisionPtr revIDLastSave="0" documentId="13_ncr:1_{3BAFF3CF-694E-480A-8A5D-5C6000FD6D5E}" xr6:coauthVersionLast="47" xr6:coauthVersionMax="47" xr10:uidLastSave="{00000000-0000-0000-0000-000000000000}"/>
  <bookViews>
    <workbookView xWindow="-108" yWindow="-108" windowWidth="23256" windowHeight="12720" tabRatio="928" firstSheet="3" activeTab="7"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'I10'!$A$1:$I$26</definedName>
    <definedName name="_xlnm.Print_Area" localSheetId="15">I11a!$A$1:$I$13</definedName>
    <definedName name="_xlnm.Print_Area" localSheetId="16">I11b!$A$1:$H$20</definedName>
    <definedName name="_xlnm.Print_Area" localSheetId="17">I11c!$A$1:$G$21</definedName>
    <definedName name="_xlnm.Print_Area" localSheetId="18">'I12'!$A$1:$H$22</definedName>
    <definedName name="_xlnm.Print_Area" localSheetId="19">'I13'!$A$1:$H$24</definedName>
    <definedName name="_xlnm.Print_Area" localSheetId="20">I14a!$A$1:$H$22</definedName>
    <definedName name="_xlnm.Print_Area" localSheetId="21">I14b!$A$1:$H$22</definedName>
    <definedName name="_xlnm.Print_Area" localSheetId="22">I14c!$A$1:$H$15</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'I3'!$A$1:$I$16</definedName>
    <definedName name="_xlnm.Print_Area" localSheetId="8">'I4'!$A$1:$I$22</definedName>
    <definedName name="_xlnm.Print_Area" localSheetId="9">'I5'!$A$1:$I$22</definedName>
    <definedName name="_xlnm.Print_Area" localSheetId="10">'I6'!$A$1:$I$16</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5" l="1"/>
  <c r="A12" i="6"/>
  <c r="A12" i="34"/>
  <c r="H22" i="16" l="1"/>
  <c r="A27" i="13" l="1"/>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16" i="9"/>
  <c r="D16" i="36" s="1"/>
  <c r="I20" i="7"/>
  <c r="D14" i="36" s="1"/>
  <c r="I20" i="8"/>
  <c r="D15" i="36" s="1"/>
  <c r="A26" i="13"/>
  <c r="A22" i="12"/>
  <c r="A22" i="11"/>
  <c r="A22" i="10"/>
  <c r="A22" i="8"/>
  <c r="A22" i="7"/>
  <c r="A16"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3" i="34" s="1"/>
  <c r="A15" i="34"/>
  <c r="H13" i="34"/>
  <c r="D28" i="36"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4" i="16"/>
  <c r="A7" i="16"/>
  <c r="G22" i="16" s="1"/>
  <c r="A13" i="16"/>
  <c r="A14" i="16" s="1"/>
  <c r="A15" i="16" s="1"/>
  <c r="A16" i="16" s="1"/>
  <c r="A17" i="16" s="1"/>
  <c r="A18" i="16" s="1"/>
  <c r="A19" i="16" s="1"/>
  <c r="A20" i="16" s="1"/>
  <c r="A21"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20" i="28" s="1"/>
  <c r="A7" i="28"/>
  <c r="F21" i="28" s="1"/>
  <c r="A11" i="29"/>
  <c r="A12" i="29"/>
  <c r="A13" i="29" s="1"/>
  <c r="A14" i="29" s="1"/>
  <c r="A15" i="29" s="1"/>
  <c r="A16" i="29" s="1"/>
  <c r="A17" i="29" s="1"/>
  <c r="A18" i="29" s="1"/>
  <c r="A19" i="29" s="1"/>
  <c r="A7" i="29"/>
  <c r="G20" i="29" s="1"/>
  <c r="A11" i="14"/>
  <c r="A7" i="14"/>
  <c r="H13" i="14" s="1"/>
  <c r="A17" i="13"/>
  <c r="A7" i="13"/>
  <c r="H24" i="13" s="1"/>
  <c r="A11" i="6"/>
  <c r="I20" i="12"/>
  <c r="D19" i="36" s="1"/>
  <c r="A11" i="12"/>
  <c r="A12" i="12" s="1"/>
  <c r="A13" i="12" s="1"/>
  <c r="A14" i="12" s="1"/>
  <c r="A15" i="12" s="1"/>
  <c r="A16" i="12" s="1"/>
  <c r="A17" i="12" s="1"/>
  <c r="A18" i="12" s="1"/>
  <c r="A19" i="12" s="1"/>
  <c r="A7" i="12"/>
  <c r="H20" i="12" s="1"/>
  <c r="A7" i="11"/>
  <c r="H20" i="11" s="1"/>
  <c r="A7" i="10"/>
  <c r="H20" i="10" s="1"/>
  <c r="A7" i="9"/>
  <c r="H16" i="9" s="1"/>
  <c r="A7" i="8"/>
  <c r="H20" i="8" s="1"/>
  <c r="A7" i="7"/>
  <c r="H20" i="7" s="1"/>
  <c r="A7" i="6"/>
  <c r="H14"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4" i="13"/>
  <c r="D20" i="36" s="1"/>
  <c r="G21" i="28"/>
  <c r="D23" i="36" s="1"/>
  <c r="D25" i="36"/>
  <c r="D20" i="24"/>
  <c r="D36" i="36" s="1"/>
  <c r="D20" i="20"/>
  <c r="D32" i="36" s="1"/>
  <c r="D20" i="18"/>
  <c r="D30" i="36" s="1"/>
  <c r="H20" i="30"/>
  <c r="D27" i="36" s="1"/>
  <c r="H20" i="15"/>
  <c r="D24" i="36" s="1"/>
  <c r="H20" i="29"/>
  <c r="D22" i="36" s="1"/>
  <c r="I13" i="14"/>
  <c r="D21" i="36" s="1"/>
  <c r="I20" i="5"/>
  <c r="D12" i="36" s="1"/>
  <c r="D20" i="19"/>
  <c r="I20" i="10"/>
  <c r="D17" i="36" s="1"/>
  <c r="I14" i="6"/>
  <c r="D13" i="36" s="1"/>
  <c r="I20" i="4"/>
  <c r="D43" i="36" l="1"/>
  <c r="D31" i="36"/>
  <c r="D42" i="36" s="1"/>
  <c r="D11" i="36"/>
  <c r="D41" i="36" s="1"/>
  <c r="D35" i="36"/>
  <c r="D44" i="36" l="1"/>
</calcChain>
</file>

<file path=xl/sharedStrings.xml><?xml version="1.0" encoding="utf-8"?>
<sst xmlns="http://schemas.openxmlformats.org/spreadsheetml/2006/main" count="794" uniqueCount="420">
  <si>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</si>
  <si>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</si>
  <si>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</si>
  <si>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</si>
  <si>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</si>
  <si>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</si>
  <si>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</si>
  <si>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</si>
  <si>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</si>
  <si>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</si>
  <si>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</si>
  <si>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</si>
  <si>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</si>
  <si>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</si>
  <si>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</si>
  <si>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</si>
  <si>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</si>
  <si>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</si>
  <si>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</si>
  <si>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</si>
  <si>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</si>
  <si>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</si>
  <si>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</si>
  <si>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</si>
  <si>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</si>
  <si>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</si>
  <si>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</si>
  <si>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</si>
  <si>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</si>
  <si>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</si>
  <si>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</si>
  <si>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</si>
  <si>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</si>
  <si>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</si>
  <si>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</si>
  <si>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</si>
  <si>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</si>
  <si>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</si>
  <si>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</si>
  <si>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</si>
  <si>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</si>
  <si>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</si>
  <si>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</si>
  <si>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</si>
  <si>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</si>
  <si>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</si>
  <si>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</si>
  <si>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</si>
  <si>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</si>
  <si>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</si>
  <si>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</si>
  <si>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</si>
  <si>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</si>
  <si>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</si>
  <si>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</si>
  <si>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</si>
  <si>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</si>
  <si>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</si>
  <si>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</si>
  <si>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</si>
  <si>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</si>
  <si>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</si>
  <si>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</si>
  <si>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</si>
  <si>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</si>
  <si>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</si>
  <si>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</si>
  <si>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</si>
  <si>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</si>
  <si>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</si>
  <si>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</si>
  <si>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</si>
  <si>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</si>
  <si>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</si>
  <si>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</si>
  <si>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</si>
  <si>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</si>
  <si>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</si>
  <si>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</si>
  <si>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</si>
  <si>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</si>
  <si>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</si>
  <si>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</si>
  <si>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</si>
  <si>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</si>
  <si>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</si>
  <si>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</si>
  <si>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</si>
  <si>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</si>
  <si>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</si>
  <si>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</si>
  <si>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</si>
  <si>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</si>
  <si>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</si>
  <si>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</si>
  <si>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</si>
  <si>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</si>
  <si>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</si>
  <si>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</si>
  <si>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</si>
  <si>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</si>
  <si>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</si>
  <si>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</si>
  <si>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</si>
  <si>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</si>
  <si>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</si>
  <si>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</si>
  <si>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</si>
  <si>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</si>
  <si>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</si>
  <si>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</si>
  <si>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</si>
  <si>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</si>
  <si>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</si>
  <si>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</si>
  <si>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</si>
  <si>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</si>
  <si>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</si>
  <si>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</si>
  <si>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</si>
  <si>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</si>
  <si>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</si>
  <si>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</si>
  <si>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</si>
  <si>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</si>
  <si>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</si>
  <si>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</si>
  <si>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</si>
  <si>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</si>
  <si>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</si>
  <si>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</si>
  <si>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</si>
  <si>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</si>
  <si>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</si>
  <si>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</si>
  <si>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</si>
  <si>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</si>
  <si>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</si>
  <si>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</si>
  <si>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</si>
  <si>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</si>
  <si>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</si>
  <si>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</si>
  <si>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</si>
  <si>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</si>
  <si>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</si>
  <si>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</si>
  <si>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</si>
  <si>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</si>
  <si>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</si>
  <si>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</si>
  <si>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</si>
  <si>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</si>
  <si>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</si>
  <si>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</si>
  <si>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</si>
  <si>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</si>
  <si>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</si>
  <si>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</si>
  <si>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</si>
  <si>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</si>
  <si>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</si>
  <si>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</si>
  <si>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</si>
  <si>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</si>
  <si>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</si>
  <si>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</si>
  <si>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</si>
  <si>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</si>
  <si>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</si>
  <si>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</si>
  <si>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</si>
  <si>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</si>
  <si>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</si>
  <si>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</si>
  <si>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</si>
  <si>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</si>
  <si>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</si>
  <si>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</si>
  <si>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</si>
  <si>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</si>
  <si>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</si>
  <si>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</si>
  <si>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</si>
  <si>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</si>
  <si>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</si>
  <si>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</si>
  <si>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</si>
  <si>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</si>
  <si>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</si>
  <si>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</si>
  <si>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</si>
  <si>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</si>
  <si>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</si>
  <si>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</si>
  <si>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</si>
  <si>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</si>
  <si>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</si>
  <si>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</si>
  <si>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</si>
  <si>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</si>
  <si>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</si>
  <si>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</si>
  <si>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</si>
  <si>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</si>
  <si>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</si>
  <si>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</si>
  <si>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</si>
  <si>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</si>
  <si>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</si>
  <si>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</si>
  <si>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</si>
  <si>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</si>
  <si>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</si>
  <si>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</si>
  <si>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</si>
  <si>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</si>
  <si>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</si>
  <si>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</si>
  <si>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</si>
  <si>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</si>
  <si>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</si>
  <si>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</si>
  <si>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</si>
  <si>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</si>
  <si>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</si>
  <si>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</si>
  <si>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</si>
  <si>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</si>
  <si>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</si>
  <si>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</si>
  <si>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</si>
  <si>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</si>
  <si>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</si>
  <si>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</si>
  <si>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</si>
  <si>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</si>
  <si>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</si>
  <si>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</si>
  <si>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</si>
  <si>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</si>
  <si>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</si>
  <si>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</si>
  <si>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</si>
  <si>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</si>
  <si>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</si>
  <si>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</si>
  <si>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</si>
  <si>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</si>
  <si>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</si>
  <si>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</si>
  <si>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</si>
  <si>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</si>
  <si>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</si>
  <si>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</si>
  <si>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</si>
  <si>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</si>
  <si>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</si>
  <si>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</si>
  <si>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</si>
  <si>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</si>
  <si>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</si>
  <si>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</si>
  <si>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</si>
  <si>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</si>
  <si>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</si>
  <si>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</si>
  <si>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</si>
  <si>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</si>
  <si>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</si>
  <si>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</si>
  <si>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</si>
  <si>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Conferențiar C11</t>
  </si>
  <si>
    <t>2002 - 2023</t>
  </si>
  <si>
    <t>Ana-Maria Dabija, Radu Petrovici, Anamaria Mortu</t>
  </si>
  <si>
    <t>Deficiențe ale anvelopei clădirilor/
Izolarea termică a construcțiilor</t>
  </si>
  <si>
    <t>978-973-1884-24-0</t>
  </si>
  <si>
    <t>Anamaria Mortu</t>
  </si>
  <si>
    <t>The industrial heritage of Bucharest the metallurgical industry - less known histories</t>
  </si>
  <si>
    <t>Caiete ARA</t>
  </si>
  <si>
    <t>Iron and cast iron in the architecture of Bucharest. Late 19th century</t>
  </si>
  <si>
    <t>6</t>
  </si>
  <si>
    <t>Editura „Ozalid"</t>
  </si>
  <si>
    <t>Editura Universitară „Ion Mincu"</t>
  </si>
  <si>
    <t>„Confluențe Arhitecturale - In Honorem Professoris Nicolae Lascu” / Palatul Poștelor, Telegrafelor și Telefoanelor</t>
  </si>
  <si>
    <t>978-606-93327-5-7</t>
  </si>
  <si>
    <t>Theory and Practice in Architectural Education</t>
  </si>
  <si>
    <t>AEEA – DIVERSITY IN ARCHITECTURAL EDUCATIONA   Resource for the Architectural Education. Diversity / Bucureşti</t>
  </si>
  <si>
    <t>26 - 29 oct.</t>
  </si>
  <si>
    <t>2-930301-26-0</t>
  </si>
  <si>
    <t>Rodica Crişan, Mircea Crişan, Anamaria Mortu</t>
  </si>
  <si>
    <t>Construction Teaching Methods</t>
  </si>
  <si>
    <t>Construction Teching Methods. The Execise(s) in the Teaching of Construction / Lyon</t>
  </si>
  <si>
    <t>2-930301-13-9</t>
  </si>
  <si>
    <t>Studiu de fundamentare istorico-urbanistică pentru întocmirea PUZ - CP "Cetatea Giurgiu"</t>
  </si>
  <si>
    <t>2019</t>
  </si>
  <si>
    <t xml:space="preserve">Anamaria Mortu </t>
  </si>
  <si>
    <t>Studiu istorico-arhitectural Casa Macca - Institutul de Arheologie "Vasile Pârvan", str. H. Coandă, nr. 11, Bucureşti</t>
  </si>
  <si>
    <t>2015</t>
  </si>
  <si>
    <t>41</t>
  </si>
  <si>
    <t>2021</t>
  </si>
  <si>
    <t>Studiu istorico-arhitectural scuarul Eroilor, nr. 1, Judecătoria Rîmnicu Vâlcea</t>
  </si>
  <si>
    <t>50</t>
  </si>
  <si>
    <t>Studiu istorico-arhitectural Calea Victoriei, nr. 12, Bucureşti, M.N.I.R.</t>
  </si>
  <si>
    <t>78</t>
  </si>
  <si>
    <t>Cetatea Giurgiu - Delimitarea monumentului şi a zonei de protecţie</t>
  </si>
  <si>
    <t>56</t>
  </si>
  <si>
    <t>Studiu istorico-arhitectural Intrarea Nopții, nr. 3, Bucureşti</t>
  </si>
  <si>
    <t>Studiu istorico-arhitectural Str. Biserica Enei, nr. 1-3, Bucureşti, UAUIM - Corp istoric</t>
  </si>
  <si>
    <t>Casa Macca - Conservarea, restaurarea şi valorificarea colecţiilor Muzeului Naţional de Antichităţi. Str. H. Coandă, nr. 11, Bucureşti</t>
  </si>
  <si>
    <t>Institutul de Arheologie "Vasile Pârvan"</t>
  </si>
  <si>
    <t>coautor</t>
  </si>
  <si>
    <t>în curs de execuție</t>
  </si>
  <si>
    <t>Proiect pentru „Consolidare, supraetajare parţială, reconfigurare planimetrica, realbilitare estetică, funcţională şi împrejmuire teren”, Calea Victoriei nr. 116, sector 1, Bucureşti (zonă construită protejată)</t>
  </si>
  <si>
    <t>Mazilu Gabriel</t>
  </si>
  <si>
    <t>Banca Naţională a României</t>
  </si>
  <si>
    <t>Proiect pentru remontarea în incinta Muzeului Naţional al Satului „Dimitrie Gusti” a casei germane din Dealul Frumos</t>
  </si>
  <si>
    <t>Muzeul Naţional al Satului "Dimitrie Gusti"</t>
  </si>
  <si>
    <t>S.C. Deltanav Tulcea</t>
  </si>
  <si>
    <t xml:space="preserve"> </t>
  </si>
  <si>
    <t>Ministerul Culturii</t>
  </si>
  <si>
    <t>executat</t>
  </si>
  <si>
    <t>Cristina Mihalcea</t>
  </si>
  <si>
    <t>9349/2015</t>
  </si>
  <si>
    <t>Studiu arhitectural şi urbanistic în vederea obţinerii avizului de oportunitate pentru elaborare P.U.Z. Calea Victoriei nr. 12, bucureşti M.N.I.R.</t>
  </si>
  <si>
    <t>M.N.I.R.</t>
  </si>
  <si>
    <t>avizat</t>
  </si>
  <si>
    <t>Primăria Municipiului Giurgiu</t>
  </si>
  <si>
    <t>Studiu istorico-arhitectural Str. Iulia Hașdeu, nr. 12, Bucureşti</t>
  </si>
  <si>
    <r>
      <t>978-606-94955-1-3</t>
    </r>
    <r>
      <rPr>
        <sz val="7"/>
        <color rgb="FF000000"/>
        <rFont val="Tahoma"/>
        <family val="2"/>
        <charset val="238"/>
      </rPr>
      <t> </t>
    </r>
  </si>
  <si>
    <t>Editura A.R.A.- Arhitectură,Restaurare, Arheologie</t>
  </si>
  <si>
    <t xml:space="preserve"> Petru Mortu
Anamaria Mortu</t>
  </si>
  <si>
    <t xml:space="preserve"> Anamaria Mortu 
Petru Mortu 
Horia Moldovan 
 Mara Popescu</t>
  </si>
  <si>
    <t>Petru Mortu 
 Anamaria Mortu</t>
  </si>
  <si>
    <t>Ştefan Bâlici 
Petru Mortu 
 Kasmer Kovac 
 Diana Mihnea 
Anamaria Mortu</t>
  </si>
  <si>
    <t>Ştefan Bâlici 
Petru Mortu 
 Kasmer Kovac 
 Anamaria Mortu</t>
  </si>
  <si>
    <t>Petru Mortu 
 Anamaria Mortu 
 Alexandra Vişan 
 Ioana Dăncuş 
Horia Rădulescu</t>
  </si>
  <si>
    <t>Petru Mortu 
 Adrian Crăciunescu 
 Anamaria Mortu 
Andrei Moldoveanu</t>
  </si>
  <si>
    <t>Petru Mortu 
 Anamaria Mortu / Simina Stan</t>
  </si>
  <si>
    <r>
      <t>An</t>
    </r>
    <r>
      <rPr>
        <sz val="12"/>
        <color indexed="8"/>
        <rFont val="Calibri"/>
        <family val="2"/>
      </rPr>
      <t>amaria Mortu</t>
    </r>
  </si>
  <si>
    <t>Patrimoniul industrial: trei istorii mai puţin cunoscute</t>
  </si>
  <si>
    <t>23 - 25 apr.</t>
  </si>
  <si>
    <t>Elemente structurale din fontă şi fier în arhitectura Bucureştiului. Sec. al XIX-lea</t>
  </si>
  <si>
    <t>24 - 26 apr.</t>
  </si>
  <si>
    <t>Industria metalurgică bucureşteană. 1863 - 1918</t>
  </si>
  <si>
    <t>27 - 29 sept.</t>
  </si>
  <si>
    <t>Ana Maria Dabija,  Anamaria Mortu</t>
  </si>
  <si>
    <t>Izolarea termică a faţadelor</t>
  </si>
  <si>
    <t>11 - 12 feb.</t>
  </si>
  <si>
    <t>Izolarea termică a construcţiilor. Conformarea componentei opace a anvelopei verticale</t>
  </si>
  <si>
    <t>Probleme în conformarea tâmplăriilor. Checklist-ul arhitectului</t>
  </si>
  <si>
    <t>26-29 oct.</t>
  </si>
  <si>
    <t>mai</t>
  </si>
  <si>
    <t>SIMPOZION ARA  - Anul Patrimoniului: România încotro?</t>
  </si>
  <si>
    <t>19 - 21 apr.</t>
  </si>
  <si>
    <r>
      <t>Petru Mortu
An</t>
    </r>
    <r>
      <rPr>
        <sz val="12"/>
        <color indexed="8"/>
        <rFont val="Calibri"/>
        <family val="2"/>
      </rPr>
      <t>amaria Mortu</t>
    </r>
  </si>
  <si>
    <t>Istoria Casei Miclescu în documente</t>
  </si>
  <si>
    <t>SIMPOZION ARA  - Cui aparține patrimoniul?</t>
  </si>
  <si>
    <t>Radu Pană
Anamaria Mortu</t>
  </si>
  <si>
    <t>RO.WIN DOOR</t>
  </si>
  <si>
    <t>3 mar.</t>
  </si>
  <si>
    <t>29 oct.</t>
  </si>
  <si>
    <t>Mihalcea Cristian</t>
  </si>
  <si>
    <t>realizat</t>
  </si>
  <si>
    <t>Proiect pentru imobilul din str. Frumoasă nr. 39, sector 1, Bucureşti (monument istoric - grupa B)</t>
  </si>
  <si>
    <t>Amenajare interioară locuinţă, intrarea Nopţii, nr. 2, Bucureşti (monument istoric - grupa B)</t>
  </si>
  <si>
    <t>Proiect pentru remontarea în incinta Muzeului Naţional al Satului „Dimitrie Gusti” a Salonului de Dans „Dumitru Berbec” din comuna Aluniş, sat Aluniş, nr. 361 (monument istoric - grupa B)</t>
  </si>
  <si>
    <t>Proiect pentru „Consolidare, refuncţionalizare şi amenajare imobil (clădiri şi curte)” a Conacului Oromolu din satul Vlăduceni, comuna Păuşeşti-Măglaşi, jud. Vâlcea (monument istoric - grupa B)</t>
  </si>
  <si>
    <t>2007 - 2008</t>
  </si>
  <si>
    <t xml:space="preserve"> Arhitectură. Restaurare. Arheologie. In honorem Monica Mărgineanu Cârstoiu / The History of the Mirea-Miclescu House between Stories and Documents
</t>
  </si>
  <si>
    <t>2068-0686</t>
  </si>
  <si>
    <t>membru în echipă</t>
  </si>
  <si>
    <t>Transparențe ale detaliilor - tâmplării și luminatoare</t>
  </si>
  <si>
    <t>Atelierele de la Sibiu</t>
  </si>
  <si>
    <t>8  oct. 2022</t>
  </si>
  <si>
    <t>„Transparența” pentru umiditate a pereților clădirilor existente</t>
  </si>
  <si>
    <t>28</t>
  </si>
  <si>
    <t>58</t>
  </si>
  <si>
    <t>2016 
2023</t>
  </si>
  <si>
    <t>Studiu istorico-arhitectural  
str. Şelari nr. 13-15 – Crama Domnească, sector 3, Bucureşti</t>
  </si>
  <si>
    <t>Studiu istorico-arhitectural Banca Românească,  str.Smârdan nr. 5, sector 3, Bucureşti</t>
  </si>
  <si>
    <t>Studiu istorico-arhitectural
Parchetul de pe lângă Tribunalul Rîmnicu Vâlcea 
strada Carol nr. 10, 
Rîmnicu Vâlcea</t>
  </si>
  <si>
    <t>ȘTIINȚE TEHNICE</t>
  </si>
  <si>
    <t>MORTU ANAMARIA CRINA</t>
  </si>
  <si>
    <t>06/2023</t>
  </si>
  <si>
    <t>40</t>
  </si>
  <si>
    <t xml:space="preserve">Proiect restaurare candelabru str. Iulia Hașdeu nr 12. </t>
  </si>
  <si>
    <t>Anamaria Mortu 
Sergiu Popescu</t>
  </si>
  <si>
    <t xml:space="preserve"> Conservarea, restaurarea şi valorificarea colecţiilor Muzeului Naţional de Antichităţi. Str. H. Coandă, nr. 11, Bucureşti
(Documentaţie pentru Autorizarea Lucrărilor de Intervenţie Casa Macca)</t>
  </si>
  <si>
    <t>Proiect de restaurare, consolidare și reamenajare imobil. Strada Iulia Haşdeu, Nr. 12, Sector 1, Bucureşti</t>
  </si>
  <si>
    <t>privat</t>
  </si>
  <si>
    <t>Consolidare şi reparaţii ansamblul memorial "Tudor Arghezi" (monument istoric - grupa B)</t>
  </si>
  <si>
    <t>decembrie 2022</t>
  </si>
  <si>
    <t>aprilie 2023</t>
  </si>
  <si>
    <t>aprilie 2019</t>
  </si>
  <si>
    <r>
      <t xml:space="preserve">Universitatea de Arhitectură și urbanism </t>
    </r>
    <r>
      <rPr>
        <sz val="11"/>
        <color indexed="8"/>
        <rFont val="Calibri"/>
        <family val="2"/>
        <charset val="238"/>
      </rPr>
      <t>„</t>
    </r>
    <r>
      <rPr>
        <sz val="11"/>
        <color indexed="8"/>
        <rFont val="Calibri"/>
        <family val="2"/>
      </rPr>
      <t>Ion Mincu”</t>
    </r>
  </si>
  <si>
    <r>
      <t xml:space="preserve">Restaurarea și conservarea portalului și a ușii principale de acces - Universitatea de Arhitectură și urbanism </t>
    </r>
    <r>
      <rPr>
        <sz val="11"/>
        <color indexed="8"/>
        <rFont val="Calibri"/>
        <family val="2"/>
        <charset val="238"/>
      </rPr>
      <t>„</t>
    </r>
    <r>
      <rPr>
        <sz val="11"/>
        <color indexed="8"/>
        <rFont val="Calibri"/>
        <family val="2"/>
      </rPr>
      <t>Ion Mincu” - corp vechi, proiect fază unică (PFU)</t>
    </r>
  </si>
  <si>
    <t>coordonator/
coautor</t>
  </si>
  <si>
    <t>11/10 05 2021</t>
  </si>
  <si>
    <t>Studiu istorico-arhitectural  pentru clasarea Casei Mirea-Miclescu, Șoseaua Kiseleff, nr 43, București.</t>
  </si>
  <si>
    <t>Anvelopa clădirilor între funcţionalitate şi estetică</t>
  </si>
  <si>
    <t>UAUIM-FFCSU-2022-008</t>
  </si>
  <si>
    <t xml:space="preserve">MERSI (Mobilitate, Echitate, Rezilienţă, Spații Incluzive), domeniul G. Cercetare strategică și dezvoltarea cercetării pe pilonul Design incluziv și dezvoltarea de soluții pentru comunitățile expuse la riscuri)
 director de proiect: Lect. dr. arh. Ioana Șerbănescu </t>
  </si>
  <si>
    <t>UAUIM-FFCSU-2022</t>
  </si>
  <si>
    <t>contract cercetare finanțare CNCSIS</t>
  </si>
  <si>
    <t>SIMPOZION ARA - Monument și memorie</t>
  </si>
  <si>
    <t>De la arhitectură la patrimoniu construit...și mai departe</t>
  </si>
  <si>
    <t>Produse și sisteme pentru termoizolarea clădirilor</t>
  </si>
  <si>
    <t>Eficiența energetică în clădiri</t>
  </si>
  <si>
    <t>AEEA – Diversity in Architectural Education</t>
  </si>
  <si>
    <t>The Teaching of Construction in Architectural Education: Current Pedagogy and Innovative Teaching Methods</t>
  </si>
  <si>
    <t>MST-AI (Materiale sustenabile și tehnologii pentru arhitectura de interior), Cercetare strategică și dezvoltarea cercetării pe pilonul
Dezvoltare Durabilă - soluții bazate pe natură, infrastructură verde, materiale ecologice, aspecte de circularitate pentru materiale și sisteme constructive/urbane, adaptare la schimbări climatice 
director de proiect:Asist. dr. arh. Mihaela Lazăr</t>
  </si>
  <si>
    <t>Reparații/refacere acoperiș și fațadă, reparații/înlocuire sistem pluvial și elemente decorative fațadă, refacere scară și terasă, Intrarea Nopții, nr. 2, Sector 1, București 
(monument istoric - grupa B)</t>
  </si>
  <si>
    <t>Workshop de mobilitate - în cadrul proiectului de cercetare FFCSU - MERSI</t>
  </si>
  <si>
    <t>Workshop de Design Incluziv - în cadrul proiectului de cercetare FFCSU - MERSI</t>
  </si>
  <si>
    <t>noiembrie 2022</t>
  </si>
  <si>
    <t>Experimente DST Lab - Epoxy -în cadrul proiectului de dezvoltare instituțională FDI 2022</t>
  </si>
  <si>
    <t xml:space="preserve">Experimente DST Lab - Ceramics </t>
  </si>
  <si>
    <t>Beton și lumină - atelier în parteneriat cu SIKA</t>
  </si>
  <si>
    <r>
      <rPr>
        <sz val="11"/>
        <color rgb="FF000000"/>
        <rFont val="Calibri"/>
        <family val="2"/>
        <charset val="238"/>
      </rPr>
      <t xml:space="preserve">Restaurarea și conservarea portalului și a ușii principale de acces - Universitatea de Arhitectură și urbanism „Ion Mincu” - corp vechi, </t>
    </r>
    <r>
      <rPr>
        <sz val="11"/>
        <color indexed="8"/>
        <rFont val="Calibri"/>
        <family val="2"/>
        <charset val="238"/>
      </rPr>
      <t xml:space="preserve">proiect fază unică (PFU)
Proiect câștigător în competiția națională  de finanțare prin Timbrul Monumentelor Istorice - sesiunea 2021 
(responsabil proiect și membru în echipa de elaborare) - punctaj total - 90,6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</si>
</sst>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0">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7"/>
      <color rgb="FF000000"/>
      <name val="Tahoma"/>
      <family val="2"/>
      <charset val="238"/>
    </font>
    <font>
      <sz val="11"/>
      <color indexed="8"/>
      <name val="Calibri"/>
      <family val="2"/>
      <scheme val="minor"/>
    </font>
    <font>
      <sz val="10"/>
      <color rgb="FF000000"/>
      <name val="Calibri"/>
      <family val="2"/>
      <charset val="238"/>
    </font>
    <font>
      <sz val="10"/>
      <color indexed="8"/>
      <name val="Calibri"/>
      <family val="2"/>
    </font>
    <font>
      <sz val="10"/>
      <color rgb="FF000000"/>
      <name val="Roboto"/>
    </font>
    <font>
      <sz val="11"/>
      <color rgb="FF000000"/>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1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9" fillId="0" borderId="0" xfId="0" applyFont="1"/>
    <xf numFmtId="0" fontId="14" fillId="0" borderId="9" xfId="0"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6"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0" fillId="0" borderId="2" xfId="0" applyBorder="1" applyAlignment="1">
      <alignment horizont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9" xfId="0" applyFont="1" applyBorder="1" applyAlignment="1">
      <alignment horizontal="center" vertical="center" wrapText="1"/>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165" fontId="10" fillId="0" borderId="22" xfId="0" applyNumberFormat="1" applyFont="1" applyBorder="1" applyAlignment="1">
      <alignment horizontal="center"/>
    </xf>
    <xf numFmtId="0" fontId="20"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6" fillId="0" borderId="0" xfId="0" applyFont="1"/>
    <xf numFmtId="0" fontId="19" fillId="0" borderId="17" xfId="0" applyFont="1" applyBorder="1" applyAlignment="1">
      <alignment horizontal="center"/>
    </xf>
    <xf numFmtId="0" fontId="19" fillId="0" borderId="18" xfId="0" applyFont="1" applyBorder="1"/>
    <xf numFmtId="0" fontId="19" fillId="0" borderId="27" xfId="0" applyFont="1" applyBorder="1"/>
    <xf numFmtId="0" fontId="19" fillId="0" borderId="8" xfId="0" applyFont="1" applyBorder="1" applyAlignment="1">
      <alignment horizontal="center"/>
    </xf>
    <xf numFmtId="0" fontId="16" fillId="0" borderId="23" xfId="0" applyFont="1" applyBorder="1" applyAlignment="1">
      <alignment horizontal="center"/>
    </xf>
    <xf numFmtId="0" fontId="14"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9" fillId="0" borderId="9" xfId="0" applyFont="1" applyBorder="1" applyAlignment="1">
      <alignment horizontal="center"/>
    </xf>
    <xf numFmtId="0" fontId="14" fillId="0" borderId="6" xfId="0" applyFont="1" applyBorder="1" applyAlignment="1">
      <alignment horizontal="left" vertical="center" wrapText="1"/>
    </xf>
    <xf numFmtId="0" fontId="16" fillId="0" borderId="36" xfId="0" applyFont="1" applyBorder="1" applyAlignment="1">
      <alignment horizontal="center" vertical="center" wrapText="1"/>
    </xf>
    <xf numFmtId="17" fontId="14" fillId="0" borderId="2" xfId="0" quotePrefix="1"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Alignment="1">
      <alignment horizontal="left"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0"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9" fillId="0" borderId="41" xfId="0" applyFont="1" applyBorder="1"/>
    <xf numFmtId="0" fontId="14" fillId="0" borderId="41" xfId="0" applyFont="1" applyBorder="1"/>
    <xf numFmtId="0" fontId="0" fillId="0" borderId="41" xfId="0" applyBorder="1"/>
    <xf numFmtId="0" fontId="3" fillId="0" borderId="41" xfId="0" applyFont="1" applyBorder="1"/>
    <xf numFmtId="0" fontId="0" fillId="0" borderId="41" xfId="0" applyBorder="1" applyAlignment="1">
      <alignment horizontal="center" vertical="center" wrapText="1"/>
    </xf>
    <xf numFmtId="0" fontId="3" fillId="0" borderId="41" xfId="0" applyFont="1" applyBorder="1" applyAlignment="1">
      <alignment horizontal="center" vertical="center" wrapText="1"/>
    </xf>
    <xf numFmtId="0" fontId="14" fillId="0" borderId="41" xfId="0" applyFont="1" applyBorder="1" applyAlignment="1">
      <alignment horizontal="center" vertical="center"/>
    </xf>
    <xf numFmtId="0" fontId="14" fillId="0" borderId="41"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Protection="1">
      <protection hidden="1"/>
    </xf>
    <xf numFmtId="49" fontId="14" fillId="0" borderId="2" xfId="0" applyNumberFormat="1" applyFont="1" applyBorder="1" applyAlignment="1">
      <alignment horizontal="left" vertical="center" wrapText="1"/>
    </xf>
    <xf numFmtId="0" fontId="14" fillId="0" borderId="4" xfId="0" applyFont="1" applyBorder="1" applyAlignment="1">
      <alignment horizontal="center" vertical="center"/>
    </xf>
    <xf numFmtId="49" fontId="14" fillId="0" borderId="4" xfId="0" applyNumberFormat="1" applyFont="1" applyBorder="1" applyAlignment="1">
      <alignment horizontal="center" vertical="center" wrapText="1"/>
    </xf>
    <xf numFmtId="0" fontId="8" fillId="0" borderId="2" xfId="0" applyFont="1" applyBorder="1" applyAlignment="1">
      <alignment horizontal="left" vertical="center" wrapText="1"/>
    </xf>
    <xf numFmtId="0" fontId="0" fillId="2" borderId="0" xfId="0" applyFill="1" applyAlignment="1">
      <alignment horizontal="center"/>
    </xf>
    <xf numFmtId="2" fontId="3" fillId="0" borderId="2" xfId="0" applyNumberFormat="1" applyFont="1" applyBorder="1" applyAlignment="1">
      <alignment horizontal="center" vertical="center" wrapText="1"/>
    </xf>
    <xf numFmtId="49" fontId="14"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1" fontId="14" fillId="0" borderId="4" xfId="0" applyNumberFormat="1" applyFont="1" applyBorder="1" applyAlignment="1">
      <alignment horizontal="center" vertical="center" wrapText="1"/>
    </xf>
    <xf numFmtId="0" fontId="35" fillId="0" borderId="2" xfId="0" applyFont="1" applyBorder="1" applyAlignment="1">
      <alignment horizontal="center" vertical="center"/>
    </xf>
    <xf numFmtId="0" fontId="0" fillId="0" borderId="2" xfId="0" applyBorder="1" applyAlignment="1">
      <alignment horizontal="center" vertical="center" wrapText="1"/>
    </xf>
    <xf numFmtId="16" fontId="3" fillId="0" borderId="2" xfId="0" applyNumberFormat="1" applyFont="1" applyBorder="1" applyAlignment="1">
      <alignment horizontal="center" vertical="center"/>
    </xf>
    <xf numFmtId="0" fontId="6" fillId="0" borderId="46" xfId="0" applyFont="1" applyBorder="1"/>
    <xf numFmtId="165" fontId="6" fillId="0" borderId="47" xfId="0" applyNumberFormat="1" applyFont="1" applyBorder="1" applyAlignment="1">
      <alignment horizontal="center"/>
    </xf>
    <xf numFmtId="0" fontId="0" fillId="0" borderId="4" xfId="0" applyBorder="1" applyAlignment="1">
      <alignment wrapText="1"/>
    </xf>
    <xf numFmtId="49" fontId="15" fillId="0" borderId="2"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left" vertical="center" wrapText="1"/>
      <protection locked="0"/>
    </xf>
    <xf numFmtId="0" fontId="15" fillId="0" borderId="2" xfId="0" applyFont="1" applyBorder="1" applyAlignment="1">
      <alignment horizontal="center" vertical="center" wrapText="1"/>
    </xf>
    <xf numFmtId="1" fontId="15" fillId="0" borderId="2" xfId="0" applyNumberFormat="1" applyFont="1" applyBorder="1" applyAlignment="1" applyProtection="1">
      <alignment horizontal="center" vertical="center" wrapText="1"/>
      <protection locked="0"/>
    </xf>
    <xf numFmtId="0" fontId="3" fillId="0" borderId="4" xfId="0" applyFont="1" applyBorder="1" applyAlignment="1">
      <alignment horizontal="left" vertical="center" wrapText="1"/>
    </xf>
    <xf numFmtId="0" fontId="3" fillId="0" borderId="4" xfId="0" applyFont="1" applyBorder="1" applyAlignment="1">
      <alignment vertical="center"/>
    </xf>
    <xf numFmtId="0" fontId="3" fillId="0" borderId="2" xfId="0" applyFont="1" applyBorder="1" applyAlignment="1">
      <alignment vertical="center"/>
    </xf>
    <xf numFmtId="0" fontId="37" fillId="0" borderId="2" xfId="0" applyFont="1" applyBorder="1" applyAlignment="1">
      <alignment horizontal="center" vertical="center" wrapText="1"/>
    </xf>
    <xf numFmtId="0" fontId="16" fillId="0" borderId="46" xfId="0" applyFont="1" applyBorder="1"/>
    <xf numFmtId="165" fontId="16" fillId="0" borderId="47" xfId="0" applyNumberFormat="1" applyFont="1" applyBorder="1" applyAlignment="1">
      <alignment horizontal="center"/>
    </xf>
    <xf numFmtId="0" fontId="14" fillId="0" borderId="0" xfId="0" applyFont="1" applyAlignment="1" applyProtection="1">
      <alignment horizontal="center" vertical="center" wrapText="1"/>
      <protection locked="0"/>
    </xf>
    <xf numFmtId="1" fontId="14" fillId="0" borderId="8" xfId="0" applyNumberFormat="1" applyFont="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14" fillId="0" borderId="7" xfId="0" applyFont="1" applyBorder="1" applyAlignment="1">
      <alignment horizontal="center" vertical="center" wrapText="1"/>
    </xf>
    <xf numFmtId="49" fontId="14" fillId="0" borderId="6"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165" fontId="16" fillId="0" borderId="47" xfId="0" applyNumberFormat="1" applyFont="1" applyBorder="1" applyAlignment="1">
      <alignment horizontal="center" vertical="center"/>
    </xf>
    <xf numFmtId="0" fontId="14" fillId="0" borderId="23" xfId="0" applyFont="1" applyBorder="1" applyAlignment="1" applyProtection="1">
      <alignment horizontal="center" vertical="center" wrapText="1"/>
      <protection hidden="1"/>
    </xf>
    <xf numFmtId="49" fontId="14" fillId="0" borderId="6" xfId="0" applyNumberFormat="1" applyFont="1" applyBorder="1" applyAlignment="1" applyProtection="1">
      <alignment horizontal="left" vertical="center" wrapText="1"/>
      <protection locked="0"/>
    </xf>
    <xf numFmtId="0" fontId="14" fillId="0" borderId="40" xfId="0" applyFont="1" applyBorder="1" applyAlignment="1" applyProtection="1">
      <alignment horizontal="center" vertical="center" wrapText="1"/>
      <protection hidden="1"/>
    </xf>
    <xf numFmtId="2" fontId="10" fillId="0" borderId="47" xfId="0" applyNumberFormat="1" applyFont="1" applyBorder="1" applyAlignment="1">
      <alignment horizontal="center"/>
    </xf>
    <xf numFmtId="0" fontId="0" fillId="0" borderId="6" xfId="0" applyBorder="1" applyAlignment="1">
      <alignment horizontal="center" vertical="center" wrapText="1"/>
    </xf>
    <xf numFmtId="0" fontId="3" fillId="0" borderId="6" xfId="0" applyFont="1" applyBorder="1" applyAlignment="1">
      <alignment horizontal="center" vertical="center"/>
    </xf>
    <xf numFmtId="2" fontId="3" fillId="0" borderId="36" xfId="0" applyNumberFormat="1" applyFont="1" applyBorder="1" applyAlignment="1">
      <alignment horizontal="center" vertical="center"/>
    </xf>
    <xf numFmtId="0" fontId="3" fillId="0" borderId="23" xfId="0" applyFont="1" applyBorder="1" applyAlignment="1">
      <alignment horizontal="center" vertical="center"/>
    </xf>
    <xf numFmtId="0" fontId="3" fillId="0" borderId="6" xfId="0" quotePrefix="1" applyFont="1" applyBorder="1" applyAlignment="1">
      <alignment horizontal="center"/>
    </xf>
    <xf numFmtId="0" fontId="36" fillId="0" borderId="6" xfId="0" applyFont="1" applyBorder="1" applyAlignment="1">
      <alignment vertical="center"/>
    </xf>
    <xf numFmtId="0" fontId="35" fillId="0" borderId="6" xfId="0" applyFont="1" applyBorder="1" applyAlignment="1">
      <alignment horizontal="center" wrapText="1"/>
    </xf>
    <xf numFmtId="0" fontId="35" fillId="0" borderId="6" xfId="0" applyFont="1" applyBorder="1"/>
    <xf numFmtId="0" fontId="35" fillId="0" borderId="6" xfId="0" applyFont="1" applyBorder="1" applyAlignment="1">
      <alignment horizontal="center" vertical="center"/>
    </xf>
    <xf numFmtId="2" fontId="35" fillId="0" borderId="36" xfId="0" applyNumberFormat="1" applyFont="1" applyBorder="1" applyAlignment="1">
      <alignment horizontal="center" vertical="center" wrapText="1"/>
    </xf>
    <xf numFmtId="0" fontId="3" fillId="0" borderId="40" xfId="0" applyFont="1" applyBorder="1" applyAlignment="1">
      <alignment horizontal="center" vertical="center" wrapText="1"/>
    </xf>
    <xf numFmtId="0" fontId="14" fillId="0" borderId="4" xfId="0" applyFont="1" applyBorder="1" applyAlignment="1" applyProtection="1">
      <alignment horizontal="left" vertical="center" wrapText="1"/>
      <protection locked="0"/>
    </xf>
    <xf numFmtId="0" fontId="19" fillId="0" borderId="0" xfId="0" applyFont="1" applyAlignment="1">
      <alignment horizontal="center" vertical="center" wrapText="1"/>
    </xf>
    <xf numFmtId="165" fontId="16" fillId="0" borderId="47" xfId="0" applyNumberFormat="1" applyFont="1" applyBorder="1" applyAlignment="1">
      <alignment horizontal="center" vertical="center" wrapText="1"/>
    </xf>
    <xf numFmtId="0" fontId="14" fillId="0" borderId="4" xfId="0" applyFont="1" applyBorder="1" applyAlignment="1">
      <alignment horizontal="left" vertical="center" wrapText="1"/>
    </xf>
    <xf numFmtId="0" fontId="38" fillId="0" borderId="0" xfId="0" applyFont="1"/>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2" fillId="0" borderId="0" xfId="0" applyFont="1" applyAlignment="1">
      <alignment horizontal="center" vertical="center"/>
    </xf>
    <xf numFmtId="0" fontId="3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0"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4" zoomScale="120" zoomScaleNormal="120" workbookViewId="0">
      <selection activeCell="B7" sqref="B7:L7"/>
    </sheetView>
  </sheetViews>
  <sheetFormatPr defaultColWidth="9.109375" defaultRowHeight="14.4"/>
  <cols>
    <col min="1" max="16384" width="9.109375" style="327"/>
  </cols>
  <sheetData>
    <row r="1" spans="2:12" ht="15.6">
      <c r="B1" s="325" t="s">
        <v>180</v>
      </c>
      <c r="C1" s="326"/>
      <c r="D1" s="326"/>
      <c r="E1" s="326"/>
      <c r="F1" s="326"/>
      <c r="G1" s="326"/>
      <c r="H1" s="326"/>
      <c r="I1" s="326"/>
      <c r="J1" s="326"/>
      <c r="K1" s="326"/>
    </row>
    <row r="2" spans="2:12" ht="15.6">
      <c r="B2" s="326"/>
      <c r="C2" s="326"/>
      <c r="D2" s="326"/>
      <c r="E2" s="326"/>
      <c r="F2" s="326"/>
      <c r="G2" s="326"/>
      <c r="H2" s="326"/>
      <c r="I2" s="326"/>
      <c r="J2" s="326"/>
      <c r="K2" s="326"/>
    </row>
    <row r="3" spans="2:12" ht="90" customHeight="1">
      <c r="B3" s="385" t="s">
        <v>184</v>
      </c>
      <c r="C3" s="385"/>
      <c r="D3" s="385"/>
      <c r="E3" s="385"/>
      <c r="F3" s="385"/>
      <c r="G3" s="385"/>
      <c r="H3" s="385"/>
      <c r="I3" s="385"/>
      <c r="J3" s="385"/>
      <c r="K3" s="385"/>
      <c r="L3" s="385"/>
    </row>
    <row r="4" spans="2:12" ht="135" customHeight="1">
      <c r="B4" s="386" t="s">
        <v>269</v>
      </c>
      <c r="C4" s="386"/>
      <c r="D4" s="386"/>
      <c r="E4" s="386"/>
      <c r="F4" s="386"/>
      <c r="G4" s="386"/>
      <c r="H4" s="386"/>
      <c r="I4" s="386"/>
      <c r="J4" s="386"/>
      <c r="K4" s="386"/>
      <c r="L4" s="386"/>
    </row>
    <row r="5" spans="2:12" ht="60" customHeight="1">
      <c r="B5" s="387" t="s">
        <v>270</v>
      </c>
      <c r="C5" s="387"/>
      <c r="D5" s="387"/>
      <c r="E5" s="387"/>
      <c r="F5" s="387"/>
      <c r="G5" s="387"/>
      <c r="H5" s="387"/>
      <c r="I5" s="387"/>
      <c r="J5" s="387"/>
      <c r="K5" s="387"/>
      <c r="L5" s="387"/>
    </row>
    <row r="6" spans="2:12" ht="60" customHeight="1">
      <c r="B6" s="387" t="s">
        <v>181</v>
      </c>
      <c r="C6" s="387"/>
      <c r="D6" s="387"/>
      <c r="E6" s="387"/>
      <c r="F6" s="387"/>
      <c r="G6" s="387"/>
      <c r="H6" s="387"/>
      <c r="I6" s="387"/>
      <c r="J6" s="387"/>
      <c r="K6" s="387"/>
      <c r="L6" s="387"/>
    </row>
    <row r="7" spans="2:12" ht="60" customHeight="1">
      <c r="B7" s="384" t="s">
        <v>185</v>
      </c>
      <c r="C7" s="384"/>
      <c r="D7" s="384"/>
      <c r="E7" s="384"/>
      <c r="F7" s="384"/>
      <c r="G7" s="384"/>
      <c r="H7" s="384"/>
      <c r="I7" s="384"/>
      <c r="J7" s="384"/>
      <c r="K7" s="384"/>
      <c r="L7" s="384"/>
    </row>
    <row r="8" spans="2:12" ht="15.6">
      <c r="B8" s="326"/>
      <c r="C8" s="326"/>
      <c r="D8" s="326"/>
      <c r="E8" s="326"/>
      <c r="F8" s="326"/>
      <c r="G8" s="326"/>
      <c r="H8" s="326"/>
      <c r="I8" s="326"/>
      <c r="J8" s="326"/>
      <c r="K8" s="326"/>
    </row>
    <row r="9" spans="2:12" ht="15.6">
      <c r="B9" s="326"/>
      <c r="C9" s="326"/>
      <c r="D9" s="326"/>
      <c r="E9" s="326"/>
      <c r="F9" s="326"/>
      <c r="G9" s="326"/>
      <c r="H9" s="326"/>
      <c r="I9" s="326"/>
      <c r="J9" s="326"/>
      <c r="K9" s="326"/>
    </row>
    <row r="10" spans="2:12" ht="15.6">
      <c r="B10" s="326"/>
      <c r="C10" s="326"/>
      <c r="D10" s="326"/>
      <c r="E10" s="326"/>
      <c r="F10" s="326"/>
      <c r="G10" s="326"/>
      <c r="H10" s="326"/>
      <c r="I10" s="326"/>
      <c r="J10" s="326"/>
      <c r="K10" s="326"/>
    </row>
    <row r="11" spans="2:12" ht="15.6">
      <c r="B11" s="326"/>
      <c r="C11" s="326"/>
      <c r="D11" s="326"/>
      <c r="E11" s="326"/>
      <c r="F11" s="326"/>
      <c r="G11" s="326"/>
      <c r="H11" s="326"/>
      <c r="I11" s="326"/>
      <c r="J11" s="326"/>
      <c r="K11" s="326"/>
    </row>
    <row r="12" spans="2:12" ht="15.6">
      <c r="B12" s="326"/>
      <c r="C12" s="326"/>
      <c r="D12" s="326"/>
      <c r="E12" s="326"/>
      <c r="F12" s="326"/>
      <c r="G12" s="326"/>
      <c r="H12" s="326"/>
      <c r="I12" s="326"/>
      <c r="J12" s="326"/>
      <c r="K12" s="32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35.25" customHeight="1">
      <c r="A7" s="40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02"/>
      <c r="C7" s="402"/>
      <c r="D7" s="402"/>
      <c r="E7" s="402"/>
      <c r="F7" s="402"/>
      <c r="G7" s="402"/>
      <c r="H7" s="402"/>
      <c r="I7" s="402"/>
    </row>
    <row r="8" spans="1:12" ht="15" thickBot="1">
      <c r="A8" s="51"/>
      <c r="B8" s="51"/>
      <c r="C8" s="51"/>
      <c r="D8" s="51"/>
      <c r="E8" s="51"/>
      <c r="F8" s="51"/>
      <c r="G8" s="51"/>
      <c r="H8" s="51"/>
      <c r="I8" s="51"/>
    </row>
    <row r="9" spans="1:12" ht="29.4" thickBot="1">
      <c r="A9" s="139" t="s">
        <v>55</v>
      </c>
      <c r="B9" s="140" t="s">
        <v>83</v>
      </c>
      <c r="C9" s="140" t="s">
        <v>52</v>
      </c>
      <c r="D9" s="140" t="s">
        <v>57</v>
      </c>
      <c r="E9" s="140" t="s">
        <v>80</v>
      </c>
      <c r="F9" s="141" t="s">
        <v>87</v>
      </c>
      <c r="G9" s="140" t="s">
        <v>58</v>
      </c>
      <c r="H9" s="140" t="s">
        <v>111</v>
      </c>
      <c r="I9" s="142" t="s">
        <v>90</v>
      </c>
      <c r="K9" s="231" t="s">
        <v>108</v>
      </c>
    </row>
    <row r="10" spans="1:12">
      <c r="A10" s="145">
        <v>1</v>
      </c>
      <c r="B10" s="130"/>
      <c r="C10" s="130"/>
      <c r="D10" s="130"/>
      <c r="E10" s="130"/>
      <c r="F10" s="129"/>
      <c r="G10" s="130"/>
      <c r="H10" s="130"/>
      <c r="I10" s="153"/>
      <c r="K10" s="232">
        <v>10</v>
      </c>
      <c r="L10" s="328" t="s">
        <v>248</v>
      </c>
    </row>
    <row r="11" spans="1:12">
      <c r="A11" s="146">
        <f>A10+1</f>
        <v>2</v>
      </c>
      <c r="B11" s="95"/>
      <c r="C11" s="30"/>
      <c r="D11" s="96"/>
      <c r="E11" s="30"/>
      <c r="F11" s="97"/>
      <c r="G11" s="97"/>
      <c r="H11" s="97"/>
      <c r="I11" s="277"/>
    </row>
    <row r="12" spans="1:12">
      <c r="A12" s="147">
        <f t="shared" ref="A12:A19" si="0">A11+1</f>
        <v>3</v>
      </c>
      <c r="B12" s="148"/>
      <c r="C12" s="149"/>
      <c r="D12" s="96"/>
      <c r="E12" s="149"/>
      <c r="F12" s="138"/>
      <c r="G12" s="149"/>
      <c r="H12" s="138"/>
      <c r="I12" s="277"/>
    </row>
    <row r="13" spans="1:12">
      <c r="A13" s="150">
        <f t="shared" si="0"/>
        <v>4</v>
      </c>
      <c r="B13" s="95"/>
      <c r="C13" s="96"/>
      <c r="D13" s="96"/>
      <c r="E13" s="96"/>
      <c r="F13" s="97"/>
      <c r="G13" s="97"/>
      <c r="H13" s="97"/>
      <c r="I13" s="277"/>
    </row>
    <row r="14" spans="1:12">
      <c r="A14" s="146">
        <f t="shared" si="0"/>
        <v>5</v>
      </c>
      <c r="B14" s="95"/>
      <c r="C14" s="30"/>
      <c r="D14" s="96"/>
      <c r="E14" s="30"/>
      <c r="F14" s="97"/>
      <c r="G14" s="97"/>
      <c r="H14" s="97"/>
      <c r="I14" s="277"/>
    </row>
    <row r="15" spans="1:12">
      <c r="A15" s="150">
        <f t="shared" si="0"/>
        <v>6</v>
      </c>
      <c r="B15" s="95"/>
      <c r="C15" s="96"/>
      <c r="D15" s="96"/>
      <c r="E15" s="96"/>
      <c r="F15" s="97"/>
      <c r="G15" s="97"/>
      <c r="H15" s="97"/>
      <c r="I15" s="277"/>
    </row>
    <row r="16" spans="1:12">
      <c r="A16" s="146">
        <f t="shared" si="0"/>
        <v>7</v>
      </c>
      <c r="B16" s="95"/>
      <c r="C16" s="30"/>
      <c r="D16" s="96"/>
      <c r="E16" s="30"/>
      <c r="F16" s="97"/>
      <c r="G16" s="97"/>
      <c r="H16" s="97"/>
      <c r="I16" s="277"/>
    </row>
    <row r="17" spans="1:9">
      <c r="A17" s="147">
        <f t="shared" si="0"/>
        <v>8</v>
      </c>
      <c r="B17" s="148"/>
      <c r="C17" s="149"/>
      <c r="D17" s="96"/>
      <c r="E17" s="149"/>
      <c r="F17" s="138"/>
      <c r="G17" s="149"/>
      <c r="H17" s="138"/>
      <c r="I17" s="277"/>
    </row>
    <row r="18" spans="1:9">
      <c r="A18" s="150">
        <f t="shared" si="0"/>
        <v>9</v>
      </c>
      <c r="B18" s="95"/>
      <c r="C18" s="96"/>
      <c r="D18" s="96"/>
      <c r="E18" s="96"/>
      <c r="F18" s="97"/>
      <c r="G18" s="97"/>
      <c r="H18" s="97"/>
      <c r="I18" s="277"/>
    </row>
    <row r="19" spans="1:9" ht="15" thickBot="1">
      <c r="A19" s="105">
        <f t="shared" si="0"/>
        <v>10</v>
      </c>
      <c r="B19" s="100"/>
      <c r="C19" s="101"/>
      <c r="D19" s="136"/>
      <c r="E19" s="151"/>
      <c r="F19" s="151"/>
      <c r="G19" s="152"/>
      <c r="H19" s="152"/>
      <c r="I19" s="284"/>
    </row>
    <row r="20" spans="1:9" ht="16.2" thickBot="1">
      <c r="A20" s="315"/>
      <c r="H20" s="106" t="str">
        <f>"Total "&amp;LEFT(A7,2)</f>
        <v>Total I5</v>
      </c>
      <c r="I20" s="144">
        <f>SUM(I10:I19)</f>
        <v>0</v>
      </c>
    </row>
    <row r="21" spans="1:9" ht="15.6">
      <c r="A21" s="38"/>
    </row>
    <row r="22" spans="1:9"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16"/>
  <sheetViews>
    <sheetView workbookViewId="0">
      <selection activeCell="E10" sqref="E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15.6">
      <c r="A7" s="402" t="str">
        <f>'Descriere indicatori'!B9&amp;". "&amp;'Descriere indicatori'!C9</f>
        <v xml:space="preserve">I6. Articole in extenso în reviste ştiinţifice indexate ERIH şi clasificate în categoria NAT </v>
      </c>
      <c r="B7" s="402"/>
      <c r="C7" s="402"/>
      <c r="D7" s="402"/>
      <c r="E7" s="402"/>
      <c r="F7" s="402"/>
      <c r="G7" s="402"/>
      <c r="H7" s="402"/>
      <c r="I7" s="402"/>
    </row>
    <row r="8" spans="1:12" ht="15" thickBot="1">
      <c r="A8" s="55"/>
      <c r="B8" s="55"/>
      <c r="C8" s="55"/>
      <c r="D8" s="55"/>
      <c r="E8" s="55"/>
      <c r="F8" s="55"/>
      <c r="G8" s="55"/>
      <c r="H8" s="55"/>
      <c r="I8" s="55"/>
    </row>
    <row r="9" spans="1:12" ht="29.4" thickBot="1">
      <c r="A9" s="139" t="s">
        <v>55</v>
      </c>
      <c r="B9" s="140" t="s">
        <v>83</v>
      </c>
      <c r="C9" s="140" t="s">
        <v>52</v>
      </c>
      <c r="D9" s="140" t="s">
        <v>57</v>
      </c>
      <c r="E9" s="140" t="s">
        <v>80</v>
      </c>
      <c r="F9" s="141" t="s">
        <v>87</v>
      </c>
      <c r="G9" s="140" t="s">
        <v>58</v>
      </c>
      <c r="H9" s="140" t="s">
        <v>111</v>
      </c>
      <c r="I9" s="142" t="s">
        <v>90</v>
      </c>
      <c r="K9" s="231" t="s">
        <v>108</v>
      </c>
    </row>
    <row r="10" spans="1:12" ht="43.2">
      <c r="A10" s="155">
        <v>1</v>
      </c>
      <c r="B10" s="338" t="s">
        <v>277</v>
      </c>
      <c r="C10" s="125" t="s">
        <v>278</v>
      </c>
      <c r="D10" s="125" t="s">
        <v>279</v>
      </c>
      <c r="E10" s="124" t="s">
        <v>370</v>
      </c>
      <c r="F10" s="98">
        <v>2016</v>
      </c>
      <c r="G10" s="98">
        <v>7</v>
      </c>
      <c r="H10" s="98">
        <v>18</v>
      </c>
      <c r="I10" s="359">
        <v>5</v>
      </c>
      <c r="K10" s="232">
        <v>5</v>
      </c>
      <c r="L10" s="328" t="s">
        <v>248</v>
      </c>
    </row>
    <row r="11" spans="1:12" ht="43.2">
      <c r="A11" s="358">
        <f>A10+1</f>
        <v>2</v>
      </c>
      <c r="B11" s="332" t="s">
        <v>277</v>
      </c>
      <c r="C11" s="149" t="s">
        <v>280</v>
      </c>
      <c r="D11" s="149" t="s">
        <v>279</v>
      </c>
      <c r="E11" s="149" t="s">
        <v>370</v>
      </c>
      <c r="F11" s="138">
        <v>2015</v>
      </c>
      <c r="G11" s="149" t="s">
        <v>281</v>
      </c>
      <c r="H11" s="138">
        <v>14</v>
      </c>
      <c r="I11" s="277">
        <v>5</v>
      </c>
    </row>
    <row r="12" spans="1:12">
      <c r="A12" s="155">
        <f t="shared" ref="A12:A15" si="0">A11+1</f>
        <v>3</v>
      </c>
      <c r="B12" s="95"/>
      <c r="C12" s="95"/>
      <c r="D12" s="95"/>
      <c r="E12" s="96"/>
      <c r="F12" s="97"/>
      <c r="G12" s="98"/>
      <c r="H12" s="98"/>
      <c r="I12" s="277"/>
    </row>
    <row r="13" spans="1:12">
      <c r="A13" s="155">
        <f t="shared" si="0"/>
        <v>4</v>
      </c>
      <c r="B13" s="95"/>
      <c r="C13" s="95"/>
      <c r="D13" s="95"/>
      <c r="E13" s="96"/>
      <c r="F13" s="97"/>
      <c r="G13" s="97"/>
      <c r="H13" s="97"/>
      <c r="I13" s="277"/>
    </row>
    <row r="14" spans="1:12">
      <c r="A14" s="155">
        <f t="shared" si="0"/>
        <v>5</v>
      </c>
      <c r="B14" s="95"/>
      <c r="C14" s="95"/>
      <c r="D14" s="95"/>
      <c r="E14" s="96"/>
      <c r="F14" s="97"/>
      <c r="G14" s="97"/>
      <c r="H14" s="97"/>
      <c r="I14" s="277"/>
    </row>
    <row r="15" spans="1:12" ht="15" thickBot="1">
      <c r="A15" s="156">
        <f t="shared" si="0"/>
        <v>6</v>
      </c>
      <c r="B15" s="100"/>
      <c r="C15" s="100"/>
      <c r="D15" s="100"/>
      <c r="E15" s="101"/>
      <c r="F15" s="102"/>
      <c r="G15" s="102"/>
      <c r="H15" s="102"/>
      <c r="I15" s="278"/>
    </row>
    <row r="16" spans="1:12" ht="15" thickBot="1">
      <c r="A16" s="357"/>
      <c r="B16" s="104"/>
      <c r="C16" s="104"/>
      <c r="D16" s="104"/>
      <c r="E16" s="104"/>
      <c r="F16" s="104"/>
      <c r="G16" s="104"/>
      <c r="H16" s="355" t="str">
        <f>"Total "&amp;LEFT(A7,2)</f>
        <v>Total I6</v>
      </c>
      <c r="I16" s="356">
        <f>SUM(I10:I15)</f>
        <v>10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28" t="str">
        <f>'Date initiale'!C3</f>
        <v>Universitatea de Arhitectură și Urbanism "Ion Mincu" București</v>
      </c>
      <c r="B1" s="228"/>
      <c r="C1" s="228"/>
      <c r="D1" s="6"/>
      <c r="E1" s="6"/>
      <c r="F1" s="6"/>
      <c r="G1" s="6"/>
      <c r="H1" s="6"/>
      <c r="I1" s="6"/>
      <c r="J1" s="6"/>
    </row>
    <row r="2" spans="1:12" ht="15.6">
      <c r="A2" s="228" t="str">
        <f>'Date initiale'!B4&amp;" "&amp;'Date initiale'!C4</f>
        <v>Facultatea ARHITECTURA</v>
      </c>
      <c r="B2" s="228"/>
      <c r="C2" s="228"/>
      <c r="D2" s="6"/>
      <c r="E2" s="6"/>
      <c r="F2" s="6"/>
      <c r="G2" s="6"/>
      <c r="H2" s="6"/>
      <c r="I2" s="6"/>
      <c r="J2" s="6"/>
    </row>
    <row r="3" spans="1:12" ht="15.6">
      <c r="A3" s="228" t="str">
        <f>'Date initiale'!B5&amp;" "&amp;'Date initiale'!C5</f>
        <v>Departamentul ȘTIINȚE TEHNICE</v>
      </c>
      <c r="B3" s="228"/>
      <c r="C3" s="228"/>
      <c r="D3" s="6"/>
      <c r="E3" s="6"/>
      <c r="F3" s="6"/>
      <c r="G3" s="6"/>
      <c r="H3" s="6"/>
      <c r="I3" s="6"/>
      <c r="J3" s="6"/>
    </row>
    <row r="4" spans="1:12" ht="15.6">
      <c r="A4" s="230" t="str">
        <f>'Date initiale'!C6&amp;", "&amp;'Date initiale'!C7</f>
        <v>MORTU ANAMARIA CRINA, Conferențiar C11</v>
      </c>
      <c r="B4" s="230"/>
      <c r="C4" s="230"/>
      <c r="D4" s="6"/>
      <c r="E4" s="6"/>
      <c r="F4" s="6"/>
      <c r="G4" s="6"/>
      <c r="H4" s="6"/>
      <c r="I4" s="6"/>
      <c r="J4" s="6"/>
    </row>
    <row r="5" spans="1:12" ht="15.6">
      <c r="A5" s="230"/>
      <c r="B5" s="230"/>
      <c r="C5" s="230"/>
      <c r="D5" s="6"/>
      <c r="E5" s="6"/>
      <c r="F5" s="6"/>
      <c r="G5" s="6"/>
      <c r="H5" s="6"/>
      <c r="I5" s="6"/>
      <c r="J5" s="6"/>
    </row>
    <row r="6" spans="1:12" ht="15.6">
      <c r="A6" s="403" t="s">
        <v>110</v>
      </c>
      <c r="B6" s="403"/>
      <c r="C6" s="403"/>
      <c r="D6" s="403"/>
      <c r="E6" s="403"/>
      <c r="F6" s="403"/>
      <c r="G6" s="403"/>
      <c r="H6" s="403"/>
      <c r="I6" s="403"/>
      <c r="J6" s="6"/>
    </row>
    <row r="7" spans="1:12" ht="15.6">
      <c r="A7" s="402" t="str">
        <f>'Descriere indicatori'!B10&amp;". "&amp;'Descriere indicatori'!C10</f>
        <v xml:space="preserve">I7. Articole in extenso în reviste ştiinţifice recunoscute în domenii conexe* </v>
      </c>
      <c r="B7" s="402"/>
      <c r="C7" s="402"/>
      <c r="D7" s="402"/>
      <c r="E7" s="402"/>
      <c r="F7" s="402"/>
      <c r="G7" s="402"/>
      <c r="H7" s="402"/>
      <c r="I7" s="402"/>
      <c r="J7" s="6"/>
    </row>
    <row r="8" spans="1:12" ht="16.2" thickBot="1">
      <c r="A8" s="154"/>
      <c r="B8" s="154"/>
      <c r="C8" s="154"/>
      <c r="D8" s="154"/>
      <c r="E8" s="154"/>
      <c r="F8" s="154"/>
      <c r="G8" s="154"/>
      <c r="H8" s="154"/>
      <c r="I8" s="154"/>
      <c r="J8" s="6"/>
    </row>
    <row r="9" spans="1:12" ht="29.4" thickBot="1">
      <c r="A9" s="139" t="s">
        <v>55</v>
      </c>
      <c r="B9" s="140" t="s">
        <v>83</v>
      </c>
      <c r="C9" s="140" t="s">
        <v>52</v>
      </c>
      <c r="D9" s="140" t="s">
        <v>57</v>
      </c>
      <c r="E9" s="140" t="s">
        <v>80</v>
      </c>
      <c r="F9" s="141" t="s">
        <v>87</v>
      </c>
      <c r="G9" s="140" t="s">
        <v>58</v>
      </c>
      <c r="H9" s="140" t="s">
        <v>111</v>
      </c>
      <c r="I9" s="142" t="s">
        <v>90</v>
      </c>
      <c r="J9" s="6"/>
      <c r="K9" s="231" t="s">
        <v>108</v>
      </c>
    </row>
    <row r="10" spans="1:12" ht="15.6">
      <c r="A10" s="158">
        <v>1</v>
      </c>
      <c r="B10" s="159"/>
      <c r="C10" s="128"/>
      <c r="D10" s="128"/>
      <c r="E10" s="128"/>
      <c r="F10" s="129"/>
      <c r="G10" s="128"/>
      <c r="H10" s="160"/>
      <c r="I10" s="282"/>
      <c r="J10" s="6"/>
      <c r="K10" s="232">
        <v>5</v>
      </c>
      <c r="L10" s="328" t="s">
        <v>248</v>
      </c>
    </row>
    <row r="11" spans="1:12" ht="15.6">
      <c r="A11" s="132">
        <f>A10+1</f>
        <v>2</v>
      </c>
      <c r="B11" s="125"/>
      <c r="C11" s="125"/>
      <c r="D11" s="125"/>
      <c r="E11" s="30"/>
      <c r="F11" s="98"/>
      <c r="G11" s="98"/>
      <c r="H11" s="98"/>
      <c r="I11" s="277"/>
      <c r="J11" s="36"/>
    </row>
    <row r="12" spans="1:12" ht="15.6">
      <c r="A12" s="132">
        <f t="shared" ref="A12:A19" si="0">A11+1</f>
        <v>3</v>
      </c>
      <c r="B12" s="125"/>
      <c r="C12" s="96"/>
      <c r="D12" s="125"/>
      <c r="E12" s="161"/>
      <c r="F12" s="97"/>
      <c r="G12" s="98"/>
      <c r="H12" s="98"/>
      <c r="I12" s="277"/>
      <c r="J12" s="36"/>
    </row>
    <row r="13" spans="1:12" ht="15.6">
      <c r="A13" s="132">
        <f t="shared" si="0"/>
        <v>4</v>
      </c>
      <c r="B13" s="96"/>
      <c r="C13" s="96"/>
      <c r="D13" s="96"/>
      <c r="E13" s="161"/>
      <c r="F13" s="97"/>
      <c r="G13" s="98"/>
      <c r="H13" s="98"/>
      <c r="I13" s="277"/>
      <c r="J13" s="6"/>
    </row>
    <row r="14" spans="1:12" ht="15.6">
      <c r="A14" s="132">
        <f t="shared" si="0"/>
        <v>5</v>
      </c>
      <c r="B14" s="96"/>
      <c r="C14" s="96"/>
      <c r="D14" s="96"/>
      <c r="E14" s="161"/>
      <c r="F14" s="97"/>
      <c r="G14" s="97"/>
      <c r="H14" s="97"/>
      <c r="I14" s="277"/>
      <c r="J14" s="6"/>
    </row>
    <row r="15" spans="1:12" ht="15.6">
      <c r="A15" s="132">
        <f t="shared" si="0"/>
        <v>6</v>
      </c>
      <c r="B15" s="96"/>
      <c r="C15" s="96"/>
      <c r="D15" s="96"/>
      <c r="E15" s="161"/>
      <c r="F15" s="97"/>
      <c r="G15" s="97"/>
      <c r="H15" s="97"/>
      <c r="I15" s="277"/>
      <c r="J15" s="6"/>
    </row>
    <row r="16" spans="1:12" ht="15.6">
      <c r="A16" s="132">
        <f t="shared" si="0"/>
        <v>7</v>
      </c>
      <c r="B16" s="96"/>
      <c r="C16" s="96"/>
      <c r="D16" s="96"/>
      <c r="E16" s="30"/>
      <c r="F16" s="97"/>
      <c r="G16" s="97"/>
      <c r="H16" s="97"/>
      <c r="I16" s="277"/>
      <c r="J16" s="6"/>
    </row>
    <row r="17" spans="1:10" ht="15.6">
      <c r="A17" s="132">
        <f t="shared" si="0"/>
        <v>8</v>
      </c>
      <c r="B17" s="96"/>
      <c r="C17" s="96"/>
      <c r="D17" s="96"/>
      <c r="E17" s="161"/>
      <c r="F17" s="97"/>
      <c r="G17" s="97"/>
      <c r="H17" s="97"/>
      <c r="I17" s="277"/>
      <c r="J17" s="6"/>
    </row>
    <row r="18" spans="1:10" ht="15.6">
      <c r="A18" s="132">
        <f t="shared" si="0"/>
        <v>9</v>
      </c>
      <c r="B18" s="30"/>
      <c r="C18" s="162"/>
      <c r="D18" s="96"/>
      <c r="E18" s="161"/>
      <c r="F18" s="161"/>
      <c r="G18" s="161"/>
      <c r="H18" s="161"/>
      <c r="I18" s="285"/>
      <c r="J18" s="6"/>
    </row>
    <row r="19" spans="1:10" ht="16.2" thickBot="1">
      <c r="A19" s="157">
        <f t="shared" si="0"/>
        <v>10</v>
      </c>
      <c r="B19" s="101"/>
      <c r="C19" s="101"/>
      <c r="D19" s="101"/>
      <c r="E19" s="163"/>
      <c r="F19" s="102"/>
      <c r="G19" s="102"/>
      <c r="H19" s="102"/>
      <c r="I19" s="278"/>
      <c r="J19" s="6"/>
    </row>
    <row r="20" spans="1:10" ht="16.2" thickBot="1">
      <c r="A20" s="313"/>
      <c r="B20" s="104"/>
      <c r="C20" s="104"/>
      <c r="D20" s="104"/>
      <c r="E20" s="104"/>
      <c r="F20" s="104"/>
      <c r="G20" s="104"/>
      <c r="H20" s="106" t="str">
        <f>"Total "&amp;LEFT(A7,2)</f>
        <v>Total I7</v>
      </c>
      <c r="I20" s="107">
        <f>SUM(I10:I19)</f>
        <v>0</v>
      </c>
      <c r="J20" s="6"/>
    </row>
    <row r="21" spans="1:10">
      <c r="A21" s="32"/>
      <c r="B21" s="32"/>
      <c r="C21" s="32"/>
      <c r="D21" s="32"/>
      <c r="E21" s="32"/>
      <c r="F21" s="32"/>
      <c r="G21" s="32"/>
      <c r="H21" s="32"/>
      <c r="I21" s="33"/>
    </row>
    <row r="22" spans="1:10"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row r="23" spans="1:10">
      <c r="A23" s="32"/>
    </row>
    <row r="24" spans="1:10">
      <c r="A24" s="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15.6">
      <c r="A7" s="402" t="str">
        <f>'Descriere indicatori'!B11&amp;". "&amp;'Descriere indicatori'!C11</f>
        <v xml:space="preserve">I8. Studii in extenso apărute în volume colective publicate la edituri de prestigiu internaţional* </v>
      </c>
      <c r="B7" s="402"/>
      <c r="C7" s="402"/>
      <c r="D7" s="402"/>
      <c r="E7" s="402"/>
      <c r="F7" s="402"/>
      <c r="G7" s="402"/>
      <c r="H7" s="402"/>
      <c r="I7" s="402"/>
    </row>
    <row r="8" spans="1:12" ht="15" thickBot="1">
      <c r="A8" s="55"/>
      <c r="B8" s="55"/>
      <c r="C8" s="55"/>
      <c r="D8" s="55"/>
      <c r="E8" s="55"/>
      <c r="F8" s="55"/>
      <c r="G8" s="55"/>
      <c r="H8" s="55"/>
      <c r="I8" s="55"/>
    </row>
    <row r="9" spans="1:12" ht="29.4" thickBot="1">
      <c r="A9" s="139" t="s">
        <v>55</v>
      </c>
      <c r="B9" s="140" t="s">
        <v>83</v>
      </c>
      <c r="C9" s="140" t="s">
        <v>52</v>
      </c>
      <c r="D9" s="140" t="s">
        <v>57</v>
      </c>
      <c r="E9" s="140" t="s">
        <v>80</v>
      </c>
      <c r="F9" s="141" t="s">
        <v>87</v>
      </c>
      <c r="G9" s="140" t="s">
        <v>58</v>
      </c>
      <c r="H9" s="140" t="s">
        <v>111</v>
      </c>
      <c r="I9" s="142" t="s">
        <v>90</v>
      </c>
      <c r="K9" s="231" t="s">
        <v>108</v>
      </c>
    </row>
    <row r="10" spans="1:12">
      <c r="A10" s="89">
        <v>1</v>
      </c>
      <c r="B10" s="90"/>
      <c r="C10" s="90"/>
      <c r="D10" s="90"/>
      <c r="E10" s="91"/>
      <c r="F10" s="92"/>
      <c r="G10" s="92"/>
      <c r="H10" s="92"/>
      <c r="I10" s="282"/>
      <c r="K10" s="232">
        <v>10</v>
      </c>
      <c r="L10" s="328" t="s">
        <v>249</v>
      </c>
    </row>
    <row r="11" spans="1:12">
      <c r="A11" s="150">
        <f>A10+1</f>
        <v>2</v>
      </c>
      <c r="B11" s="148"/>
      <c r="C11" s="95"/>
      <c r="D11" s="148"/>
      <c r="E11" s="96"/>
      <c r="F11" s="97"/>
      <c r="G11" s="97"/>
      <c r="H11" s="97"/>
      <c r="I11" s="277"/>
    </row>
    <row r="12" spans="1:12">
      <c r="A12" s="150">
        <f t="shared" ref="A12:A18" si="0">A11+1</f>
        <v>3</v>
      </c>
      <c r="B12" s="95"/>
      <c r="C12" s="95"/>
      <c r="D12" s="95"/>
      <c r="E12" s="96"/>
      <c r="F12" s="97"/>
      <c r="G12" s="97"/>
      <c r="H12" s="97"/>
      <c r="I12" s="277"/>
    </row>
    <row r="13" spans="1:12">
      <c r="A13" s="150">
        <f t="shared" si="0"/>
        <v>4</v>
      </c>
      <c r="B13" s="95"/>
      <c r="C13" s="95"/>
      <c r="D13" s="95"/>
      <c r="E13" s="96"/>
      <c r="F13" s="97"/>
      <c r="G13" s="97"/>
      <c r="H13" s="97"/>
      <c r="I13" s="277"/>
    </row>
    <row r="14" spans="1:12">
      <c r="A14" s="150">
        <f t="shared" si="0"/>
        <v>5</v>
      </c>
      <c r="B14" s="95"/>
      <c r="C14" s="95"/>
      <c r="D14" s="95"/>
      <c r="E14" s="96"/>
      <c r="F14" s="97"/>
      <c r="G14" s="97"/>
      <c r="H14" s="97"/>
      <c r="I14" s="277"/>
    </row>
    <row r="15" spans="1:12">
      <c r="A15" s="150">
        <f t="shared" si="0"/>
        <v>6</v>
      </c>
      <c r="B15" s="95"/>
      <c r="C15" s="95"/>
      <c r="D15" s="95"/>
      <c r="E15" s="96"/>
      <c r="F15" s="97"/>
      <c r="G15" s="97"/>
      <c r="H15" s="97"/>
      <c r="I15" s="277"/>
    </row>
    <row r="16" spans="1:12">
      <c r="A16" s="150">
        <f t="shared" si="0"/>
        <v>7</v>
      </c>
      <c r="B16" s="95"/>
      <c r="C16" s="95"/>
      <c r="D16" s="95"/>
      <c r="E16" s="96"/>
      <c r="F16" s="97"/>
      <c r="G16" s="97"/>
      <c r="H16" s="97"/>
      <c r="I16" s="277"/>
    </row>
    <row r="17" spans="1:10">
      <c r="A17" s="150">
        <f t="shared" si="0"/>
        <v>8</v>
      </c>
      <c r="B17" s="95"/>
      <c r="C17" s="95"/>
      <c r="D17" s="95"/>
      <c r="E17" s="96"/>
      <c r="F17" s="97"/>
      <c r="G17" s="97"/>
      <c r="H17" s="97"/>
      <c r="I17" s="277"/>
    </row>
    <row r="18" spans="1:10">
      <c r="A18" s="150">
        <f t="shared" si="0"/>
        <v>9</v>
      </c>
      <c r="B18" s="95"/>
      <c r="C18" s="95"/>
      <c r="D18" s="95"/>
      <c r="E18" s="96"/>
      <c r="F18" s="97"/>
      <c r="G18" s="97"/>
      <c r="H18" s="97"/>
      <c r="I18" s="277"/>
    </row>
    <row r="19" spans="1:10" ht="15" thickBot="1">
      <c r="A19" s="105">
        <f>A18+1</f>
        <v>10</v>
      </c>
      <c r="B19" s="100"/>
      <c r="C19" s="100"/>
      <c r="D19" s="100"/>
      <c r="E19" s="101"/>
      <c r="F19" s="102"/>
      <c r="G19" s="102"/>
      <c r="H19" s="102"/>
      <c r="I19" s="278"/>
    </row>
    <row r="20" spans="1:10" ht="16.2" thickBot="1">
      <c r="A20" s="313"/>
      <c r="B20" s="104"/>
      <c r="C20" s="104"/>
      <c r="D20" s="104"/>
      <c r="E20" s="104"/>
      <c r="F20" s="104"/>
      <c r="G20" s="104"/>
      <c r="H20" s="106" t="str">
        <f>"Total "&amp;LEFT(A7,2)</f>
        <v>Total I8</v>
      </c>
      <c r="I20" s="107">
        <f>SUM(I10:I19)</f>
        <v>0</v>
      </c>
      <c r="J20" s="6"/>
    </row>
    <row r="22" spans="1:10"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10"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15.75" customHeight="1">
      <c r="A7" s="402" t="str">
        <f>'Descriere indicatori'!B12&amp;". "&amp;'Descriere indicatori'!C12</f>
        <v xml:space="preserve">I9. Studii in extenso apărute în volume colective publicate la edituri de prestigiu naţional* </v>
      </c>
      <c r="B7" s="402"/>
      <c r="C7" s="402"/>
      <c r="D7" s="402"/>
      <c r="E7" s="402"/>
      <c r="F7" s="402"/>
      <c r="G7" s="402"/>
      <c r="H7" s="402"/>
      <c r="I7" s="402"/>
      <c r="J7" s="165"/>
    </row>
    <row r="8" spans="1:12" ht="16.2" thickBot="1">
      <c r="A8" s="44"/>
      <c r="B8" s="44"/>
      <c r="C8" s="44"/>
      <c r="D8" s="44"/>
      <c r="E8" s="44"/>
      <c r="F8" s="44"/>
      <c r="G8" s="55"/>
      <c r="H8" s="44"/>
      <c r="I8" s="44"/>
      <c r="J8" s="44"/>
    </row>
    <row r="9" spans="1:12" ht="29.4" thickBot="1">
      <c r="A9" s="139" t="s">
        <v>55</v>
      </c>
      <c r="B9" s="140" t="s">
        <v>83</v>
      </c>
      <c r="C9" s="140" t="s">
        <v>56</v>
      </c>
      <c r="D9" s="140" t="s">
        <v>57</v>
      </c>
      <c r="E9" s="140" t="s">
        <v>80</v>
      </c>
      <c r="F9" s="141" t="s">
        <v>87</v>
      </c>
      <c r="G9" s="140" t="s">
        <v>58</v>
      </c>
      <c r="H9" s="140" t="s">
        <v>111</v>
      </c>
      <c r="I9" s="142" t="s">
        <v>90</v>
      </c>
      <c r="K9" s="231" t="s">
        <v>108</v>
      </c>
    </row>
    <row r="10" spans="1:12">
      <c r="A10" s="145">
        <v>1</v>
      </c>
      <c r="B10" s="159"/>
      <c r="C10" s="159"/>
      <c r="D10" s="159"/>
      <c r="E10" s="128"/>
      <c r="F10" s="129"/>
      <c r="G10" s="92"/>
      <c r="H10" s="129"/>
      <c r="I10" s="282"/>
      <c r="K10" s="232">
        <v>7</v>
      </c>
      <c r="L10" s="328" t="s">
        <v>249</v>
      </c>
    </row>
    <row r="11" spans="1:12">
      <c r="A11" s="166">
        <f>A10+1</f>
        <v>2</v>
      </c>
      <c r="B11" s="148"/>
      <c r="C11" s="148"/>
      <c r="D11" s="148"/>
      <c r="E11" s="161"/>
      <c r="F11" s="97"/>
      <c r="G11" s="97"/>
      <c r="H11" s="97"/>
      <c r="I11" s="277"/>
    </row>
    <row r="12" spans="1:12">
      <c r="A12" s="166">
        <f t="shared" ref="A12:A19" si="0">A11+1</f>
        <v>3</v>
      </c>
      <c r="B12" s="148"/>
      <c r="C12" s="95"/>
      <c r="D12" s="148"/>
      <c r="E12" s="161"/>
      <c r="F12" s="97"/>
      <c r="G12" s="97"/>
      <c r="H12" s="97"/>
      <c r="I12" s="277"/>
    </row>
    <row r="13" spans="1:12">
      <c r="A13" s="166">
        <f t="shared" si="0"/>
        <v>4</v>
      </c>
      <c r="B13" s="148"/>
      <c r="C13" s="95"/>
      <c r="D13" s="148"/>
      <c r="E13" s="161"/>
      <c r="F13" s="97"/>
      <c r="G13" s="97"/>
      <c r="H13" s="97"/>
      <c r="I13" s="277"/>
    </row>
    <row r="14" spans="1:12">
      <c r="A14" s="166">
        <f t="shared" si="0"/>
        <v>5</v>
      </c>
      <c r="B14" s="167"/>
      <c r="C14" s="167"/>
      <c r="D14" s="167"/>
      <c r="E14" s="167"/>
      <c r="F14" s="167"/>
      <c r="G14" s="97"/>
      <c r="H14" s="167"/>
      <c r="I14" s="286"/>
    </row>
    <row r="15" spans="1:12">
      <c r="A15" s="166">
        <f t="shared" si="0"/>
        <v>6</v>
      </c>
      <c r="B15" s="167"/>
      <c r="C15" s="167"/>
      <c r="D15" s="167"/>
      <c r="E15" s="167"/>
      <c r="F15" s="167"/>
      <c r="G15" s="97"/>
      <c r="H15" s="167"/>
      <c r="I15" s="286"/>
    </row>
    <row r="16" spans="1:12">
      <c r="A16" s="166">
        <f t="shared" si="0"/>
        <v>7</v>
      </c>
      <c r="B16" s="167"/>
      <c r="C16" s="167"/>
      <c r="D16" s="167"/>
      <c r="E16" s="167"/>
      <c r="F16" s="167"/>
      <c r="G16" s="97"/>
      <c r="H16" s="167"/>
      <c r="I16" s="286"/>
    </row>
    <row r="17" spans="1:10">
      <c r="A17" s="166">
        <f t="shared" si="0"/>
        <v>8</v>
      </c>
      <c r="B17" s="167"/>
      <c r="C17" s="167"/>
      <c r="D17" s="167"/>
      <c r="E17" s="167"/>
      <c r="F17" s="167"/>
      <c r="G17" s="97"/>
      <c r="H17" s="167"/>
      <c r="I17" s="286"/>
    </row>
    <row r="18" spans="1:10">
      <c r="A18" s="166">
        <f t="shared" si="0"/>
        <v>9</v>
      </c>
      <c r="B18" s="167"/>
      <c r="C18" s="167"/>
      <c r="D18" s="167"/>
      <c r="E18" s="167"/>
      <c r="F18" s="167"/>
      <c r="G18" s="97"/>
      <c r="H18" s="167"/>
      <c r="I18" s="286"/>
    </row>
    <row r="19" spans="1:10" ht="15" thickBot="1">
      <c r="A19" s="134">
        <f t="shared" si="0"/>
        <v>10</v>
      </c>
      <c r="B19" s="168"/>
      <c r="C19" s="168"/>
      <c r="D19" s="168"/>
      <c r="E19" s="168"/>
      <c r="F19" s="168"/>
      <c r="G19" s="102"/>
      <c r="H19" s="168"/>
      <c r="I19" s="287"/>
    </row>
    <row r="20" spans="1:10" ht="16.2" thickBot="1">
      <c r="A20" s="313"/>
      <c r="B20" s="104"/>
      <c r="C20" s="104"/>
      <c r="D20" s="104"/>
      <c r="E20" s="104"/>
      <c r="F20" s="104"/>
      <c r="G20" s="104"/>
      <c r="H20" s="106" t="str">
        <f>"Total "&amp;LEFT(A7,2)</f>
        <v>Total I9</v>
      </c>
      <c r="I20" s="107">
        <f>SUM(I10:I19)</f>
        <v>0</v>
      </c>
      <c r="J20" s="6"/>
    </row>
    <row r="22" spans="1:10"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9"/>
  <sheetViews>
    <sheetView topLeftCell="A10" workbookViewId="0">
      <selection activeCell="A19" sqref="A19:A23"/>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39" customHeight="1">
      <c r="A7" s="402" t="str">
        <f>'Descriere indicatori'!B13&amp;". "&amp;'Descriere indicatori'!C13</f>
        <v xml:space="preserve">I10. Studii in extenso apărute în volume colective publicate la edituri recunoscute în domeniu*, precum şi studiile aferente proiectelor* </v>
      </c>
      <c r="B7" s="402"/>
      <c r="C7" s="402"/>
      <c r="D7" s="402"/>
      <c r="E7" s="402"/>
      <c r="F7" s="402"/>
      <c r="G7" s="402"/>
      <c r="H7" s="402"/>
      <c r="I7" s="402"/>
    </row>
    <row r="8" spans="1:12" ht="17.25" customHeight="1" thickBot="1">
      <c r="A8" s="27"/>
      <c r="B8" s="44"/>
      <c r="C8" s="44"/>
      <c r="D8" s="44"/>
      <c r="E8" s="44"/>
      <c r="F8" s="44"/>
      <c r="G8" s="44"/>
      <c r="H8" s="44"/>
      <c r="I8" s="44"/>
    </row>
    <row r="9" spans="1:12" ht="29.4" thickBot="1">
      <c r="A9" s="139" t="s">
        <v>55</v>
      </c>
      <c r="B9" s="140" t="s">
        <v>83</v>
      </c>
      <c r="C9" s="140" t="s">
        <v>56</v>
      </c>
      <c r="D9" s="140" t="s">
        <v>57</v>
      </c>
      <c r="E9" s="140" t="s">
        <v>80</v>
      </c>
      <c r="F9" s="141" t="s">
        <v>87</v>
      </c>
      <c r="G9" s="140" t="s">
        <v>58</v>
      </c>
      <c r="H9" s="140" t="s">
        <v>111</v>
      </c>
      <c r="I9" s="142" t="s">
        <v>90</v>
      </c>
      <c r="K9" s="231" t="s">
        <v>108</v>
      </c>
    </row>
    <row r="10" spans="1:12" ht="28.8">
      <c r="A10" s="360"/>
      <c r="B10" s="125" t="s">
        <v>387</v>
      </c>
      <c r="C10" s="124" t="s">
        <v>386</v>
      </c>
      <c r="D10" s="124"/>
      <c r="E10" s="124"/>
      <c r="F10" s="340">
        <v>2022</v>
      </c>
      <c r="G10" s="124"/>
      <c r="H10" s="124">
        <v>72</v>
      </c>
      <c r="I10" s="366">
        <v>5</v>
      </c>
      <c r="K10" s="232"/>
    </row>
    <row r="11" spans="1:12" ht="57.6">
      <c r="A11" s="146"/>
      <c r="B11" s="126" t="s">
        <v>333</v>
      </c>
      <c r="C11" s="95" t="s">
        <v>399</v>
      </c>
      <c r="D11" s="30"/>
      <c r="E11" s="30"/>
      <c r="F11" s="138">
        <v>2022</v>
      </c>
      <c r="G11" s="30"/>
      <c r="H11" s="30">
        <v>62</v>
      </c>
      <c r="I11" s="364">
        <v>5</v>
      </c>
      <c r="K11" s="232"/>
    </row>
    <row r="12" spans="1:12" ht="57.6">
      <c r="A12" s="146"/>
      <c r="B12" s="126" t="s">
        <v>332</v>
      </c>
      <c r="C12" s="332" t="s">
        <v>308</v>
      </c>
      <c r="D12" s="96"/>
      <c r="E12" s="161"/>
      <c r="F12" s="149" t="s">
        <v>300</v>
      </c>
      <c r="G12" s="149"/>
      <c r="H12" s="149" t="s">
        <v>376</v>
      </c>
      <c r="I12" s="283">
        <v>5</v>
      </c>
      <c r="J12" s="177"/>
      <c r="K12" s="232" t="s">
        <v>160</v>
      </c>
      <c r="L12" s="328" t="s">
        <v>250</v>
      </c>
    </row>
    <row r="13" spans="1:12" ht="28.8">
      <c r="A13" s="146"/>
      <c r="B13" s="126" t="s">
        <v>333</v>
      </c>
      <c r="C13" s="332" t="s">
        <v>328</v>
      </c>
      <c r="D13" s="96"/>
      <c r="E13" s="161"/>
      <c r="F13" s="149" t="s">
        <v>295</v>
      </c>
      <c r="G13" s="149"/>
      <c r="H13" s="149" t="s">
        <v>377</v>
      </c>
      <c r="I13" s="283">
        <v>5</v>
      </c>
      <c r="J13" s="177"/>
      <c r="K13" s="336"/>
      <c r="L13" s="328"/>
    </row>
    <row r="14" spans="1:12" ht="28.8">
      <c r="A14" s="146"/>
      <c r="B14" s="126" t="s">
        <v>296</v>
      </c>
      <c r="C14" s="332" t="s">
        <v>307</v>
      </c>
      <c r="D14" s="96"/>
      <c r="E14" s="161"/>
      <c r="F14" s="149" t="s">
        <v>295</v>
      </c>
      <c r="G14" s="149"/>
      <c r="H14" s="149" t="s">
        <v>385</v>
      </c>
      <c r="I14" s="283">
        <v>5</v>
      </c>
      <c r="J14" s="177"/>
      <c r="L14" s="328" t="s">
        <v>251</v>
      </c>
    </row>
    <row r="15" spans="1:12" ht="72">
      <c r="A15" s="146"/>
      <c r="B15" s="126" t="s">
        <v>334</v>
      </c>
      <c r="C15" s="95" t="s">
        <v>294</v>
      </c>
      <c r="D15" s="148"/>
      <c r="E15" s="161"/>
      <c r="F15" s="97">
        <v>2016</v>
      </c>
      <c r="G15" s="97"/>
      <c r="H15" s="97">
        <v>144</v>
      </c>
      <c r="I15" s="277">
        <v>5</v>
      </c>
    </row>
    <row r="16" spans="1:12" ht="57.6">
      <c r="A16" s="146"/>
      <c r="B16" s="126" t="s">
        <v>335</v>
      </c>
      <c r="C16" s="96" t="s">
        <v>305</v>
      </c>
      <c r="D16" s="96"/>
      <c r="E16" s="161"/>
      <c r="F16" s="149" t="s">
        <v>298</v>
      </c>
      <c r="G16" s="149"/>
      <c r="H16" s="149" t="s">
        <v>306</v>
      </c>
      <c r="I16" s="283">
        <v>5</v>
      </c>
    </row>
    <row r="17" spans="1:9" ht="115.2">
      <c r="A17" s="146">
        <f>A15+1</f>
        <v>1</v>
      </c>
      <c r="B17" s="126" t="s">
        <v>336</v>
      </c>
      <c r="C17" s="115" t="s">
        <v>388</v>
      </c>
      <c r="D17" s="148"/>
      <c r="E17" s="161"/>
      <c r="F17" s="97">
        <v>2015</v>
      </c>
      <c r="G17" s="97"/>
      <c r="H17" s="97"/>
      <c r="I17" s="277">
        <v>5</v>
      </c>
    </row>
    <row r="18" spans="1:9" ht="57.6">
      <c r="A18" s="146"/>
      <c r="B18" s="126" t="s">
        <v>337</v>
      </c>
      <c r="C18" s="332" t="s">
        <v>303</v>
      </c>
      <c r="D18" s="96"/>
      <c r="E18" s="161"/>
      <c r="F18" s="149" t="s">
        <v>298</v>
      </c>
      <c r="G18" s="149"/>
      <c r="H18" s="149" t="s">
        <v>304</v>
      </c>
      <c r="I18" s="283">
        <v>5</v>
      </c>
    </row>
    <row r="19" spans="1:9" ht="57.6">
      <c r="A19" s="146"/>
      <c r="B19" s="126" t="s">
        <v>338</v>
      </c>
      <c r="C19" s="332" t="s">
        <v>297</v>
      </c>
      <c r="D19" s="148"/>
      <c r="E19" s="161"/>
      <c r="F19" s="97">
        <v>2015</v>
      </c>
      <c r="G19" s="97"/>
      <c r="H19" s="97">
        <v>116</v>
      </c>
      <c r="I19" s="277">
        <v>5</v>
      </c>
    </row>
    <row r="20" spans="1:9" ht="43.2">
      <c r="A20" s="146"/>
      <c r="B20" s="126" t="s">
        <v>333</v>
      </c>
      <c r="C20" s="332" t="s">
        <v>301</v>
      </c>
      <c r="D20" s="96"/>
      <c r="E20" s="161"/>
      <c r="F20" s="149" t="s">
        <v>298</v>
      </c>
      <c r="G20" s="149"/>
      <c r="H20" s="149" t="s">
        <v>302</v>
      </c>
      <c r="I20" s="283">
        <v>5</v>
      </c>
    </row>
    <row r="21" spans="1:9" ht="72">
      <c r="A21" s="146"/>
      <c r="B21" s="126" t="s">
        <v>333</v>
      </c>
      <c r="C21" s="332" t="s">
        <v>381</v>
      </c>
      <c r="D21" s="96"/>
      <c r="E21" s="161"/>
      <c r="F21" s="149" t="s">
        <v>298</v>
      </c>
      <c r="G21" s="149"/>
      <c r="H21" s="149" t="s">
        <v>299</v>
      </c>
      <c r="I21" s="283">
        <v>5</v>
      </c>
    </row>
    <row r="22" spans="1:9" ht="57.6">
      <c r="A22" s="146"/>
      <c r="B22" s="347" t="s">
        <v>333</v>
      </c>
      <c r="C22" s="348" t="s">
        <v>380</v>
      </c>
      <c r="D22" s="347"/>
      <c r="E22" s="349"/>
      <c r="F22" s="350">
        <v>2014</v>
      </c>
      <c r="G22" s="350"/>
      <c r="H22" s="350">
        <v>62</v>
      </c>
      <c r="I22" s="277">
        <v>5</v>
      </c>
    </row>
    <row r="23" spans="1:9" ht="43.8" thickBot="1">
      <c r="A23" s="213"/>
      <c r="B23" s="135" t="s">
        <v>333</v>
      </c>
      <c r="C23" s="365" t="s">
        <v>379</v>
      </c>
      <c r="D23" s="135"/>
      <c r="E23" s="136"/>
      <c r="F23" s="102">
        <v>2014</v>
      </c>
      <c r="G23" s="102"/>
      <c r="H23" s="102">
        <v>62</v>
      </c>
      <c r="I23" s="278">
        <v>5</v>
      </c>
    </row>
    <row r="24" spans="1:9" ht="15" thickBot="1">
      <c r="A24" s="164"/>
      <c r="B24" s="133"/>
      <c r="C24" s="133"/>
      <c r="D24" s="164"/>
      <c r="E24" s="164"/>
      <c r="F24" s="164"/>
      <c r="G24" s="164"/>
      <c r="H24" s="355" t="str">
        <f>"Total "&amp;LEFT(A7,3)</f>
        <v>Total I10</v>
      </c>
      <c r="I24" s="363">
        <f>SUM(I12:I23)</f>
        <v>60</v>
      </c>
    </row>
    <row r="25" spans="1:9">
      <c r="B25" s="15"/>
      <c r="C25" s="17"/>
    </row>
    <row r="26" spans="1:9" ht="33.75" customHeight="1">
      <c r="A26"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6" s="401"/>
      <c r="C26" s="401"/>
      <c r="D26" s="401"/>
      <c r="E26" s="401"/>
      <c r="F26" s="401"/>
      <c r="G26" s="401"/>
      <c r="H26" s="401"/>
      <c r="I26" s="401"/>
    </row>
    <row r="27" spans="1:9" ht="48" customHeight="1">
      <c r="A27"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01"/>
      <c r="C27" s="401"/>
      <c r="D27" s="401"/>
      <c r="E27" s="401"/>
      <c r="F27" s="401"/>
      <c r="G27" s="401"/>
      <c r="H27" s="401"/>
      <c r="I27" s="401"/>
    </row>
    <row r="28" spans="1:9">
      <c r="B28" s="17"/>
      <c r="C28" s="17"/>
    </row>
    <row r="29" spans="1:9">
      <c r="B29" s="17"/>
      <c r="C29" s="17"/>
    </row>
  </sheetData>
  <mergeCells count="4">
    <mergeCell ref="A6:I6"/>
    <mergeCell ref="A7:I7"/>
    <mergeCell ref="A26:I26"/>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19"/>
  <sheetViews>
    <sheetView topLeftCell="A4" workbookViewId="0">
      <selection activeCell="N11" sqref="N11"/>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c r="J6" s="28"/>
    </row>
    <row r="7" spans="1:12" ht="39" customHeight="1">
      <c r="A7" s="40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02"/>
      <c r="C7" s="402"/>
      <c r="D7" s="402"/>
      <c r="E7" s="402"/>
      <c r="F7" s="402"/>
      <c r="G7" s="402"/>
      <c r="H7" s="402"/>
      <c r="I7" s="402"/>
      <c r="J7" s="27"/>
    </row>
    <row r="8" spans="1:12" ht="19.5" customHeight="1" thickBot="1">
      <c r="A8" s="44"/>
      <c r="B8" s="44"/>
      <c r="C8" s="44"/>
      <c r="D8" s="44"/>
      <c r="E8" s="44"/>
      <c r="F8" s="44"/>
      <c r="G8" s="44"/>
      <c r="H8" s="44"/>
      <c r="I8" s="44"/>
      <c r="J8" s="27"/>
    </row>
    <row r="9" spans="1:12" ht="63" customHeight="1" thickBot="1">
      <c r="A9" s="206" t="s">
        <v>55</v>
      </c>
      <c r="B9" s="207" t="s">
        <v>83</v>
      </c>
      <c r="C9" s="208" t="s">
        <v>52</v>
      </c>
      <c r="D9" s="208" t="s">
        <v>134</v>
      </c>
      <c r="E9" s="207" t="s">
        <v>87</v>
      </c>
      <c r="F9" s="208" t="s">
        <v>53</v>
      </c>
      <c r="G9" s="208" t="s">
        <v>79</v>
      </c>
      <c r="H9" s="207" t="s">
        <v>54</v>
      </c>
      <c r="I9" s="198" t="s">
        <v>147</v>
      </c>
      <c r="J9" s="2"/>
      <c r="K9" s="231" t="s">
        <v>108</v>
      </c>
    </row>
    <row r="10" spans="1:12" ht="86.4">
      <c r="A10" s="45">
        <v>1</v>
      </c>
      <c r="B10" s="334" t="s">
        <v>277</v>
      </c>
      <c r="C10" s="125" t="s">
        <v>286</v>
      </c>
      <c r="D10" s="125" t="s">
        <v>287</v>
      </c>
      <c r="E10" s="333">
        <v>2005</v>
      </c>
      <c r="F10" s="124" t="s">
        <v>288</v>
      </c>
      <c r="G10" s="333" t="s">
        <v>289</v>
      </c>
      <c r="H10" s="98">
        <v>6</v>
      </c>
      <c r="I10" s="359">
        <v>15</v>
      </c>
      <c r="K10" s="232" t="s">
        <v>161</v>
      </c>
      <c r="L10" s="328" t="s">
        <v>252</v>
      </c>
    </row>
    <row r="11" spans="1:12" ht="57.6">
      <c r="A11" s="46">
        <f>A10+1</f>
        <v>2</v>
      </c>
      <c r="B11" s="149" t="s">
        <v>290</v>
      </c>
      <c r="C11" s="149" t="s">
        <v>291</v>
      </c>
      <c r="D11" s="30" t="s">
        <v>292</v>
      </c>
      <c r="E11" s="30">
        <v>2004</v>
      </c>
      <c r="F11" s="30">
        <v>2004</v>
      </c>
      <c r="G11" s="30" t="s">
        <v>293</v>
      </c>
      <c r="H11" s="30">
        <v>10</v>
      </c>
      <c r="I11" s="277">
        <v>15</v>
      </c>
    </row>
    <row r="12" spans="1:12" ht="16.2" thickBot="1">
      <c r="A12" s="47"/>
      <c r="B12" s="37"/>
      <c r="C12" s="48"/>
      <c r="D12" s="37"/>
      <c r="E12" s="37"/>
      <c r="F12" s="48"/>
      <c r="G12" s="48"/>
      <c r="H12" s="48"/>
      <c r="I12" s="289"/>
    </row>
    <row r="13" spans="1:12" ht="16.2" thickBot="1">
      <c r="A13" s="40"/>
      <c r="D13" s="20"/>
      <c r="E13" s="17"/>
      <c r="H13" s="355" t="str">
        <f>"Total "&amp;LEFT(A7,4)</f>
        <v>Total I11a</v>
      </c>
      <c r="I13" s="367">
        <f>SUM(I10:I12)</f>
        <v>30</v>
      </c>
    </row>
    <row r="14" spans="1:12" ht="15.6">
      <c r="A14" s="40"/>
      <c r="D14" s="21"/>
      <c r="E14" s="17"/>
    </row>
    <row r="15" spans="1:12">
      <c r="D15" s="21"/>
      <c r="E15" s="17"/>
    </row>
    <row r="16" spans="1:12">
      <c r="D16" s="20"/>
      <c r="E16" s="17"/>
    </row>
    <row r="17" spans="4:5">
      <c r="D17" s="20"/>
      <c r="E17" s="17"/>
    </row>
    <row r="18" spans="4:5">
      <c r="D18" s="20"/>
      <c r="E18" s="17"/>
    </row>
    <row r="19" spans="4:5">
      <c r="D19" s="15"/>
      <c r="E19"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M15" sqref="M15"/>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customWidth="1"/>
    <col min="8" max="8" width="9.6640625" customWidth="1"/>
  </cols>
  <sheetData>
    <row r="1" spans="1:11" ht="15.6">
      <c r="A1" s="228" t="str">
        <f>'Date initiale'!C3</f>
        <v>Universitatea de Arhitectură și Urbanism "Ion Mincu" București</v>
      </c>
      <c r="B1" s="228"/>
      <c r="C1" s="228"/>
      <c r="D1" s="16"/>
    </row>
    <row r="2" spans="1:11" ht="15.6">
      <c r="A2" s="228" t="str">
        <f>'Date initiale'!B4&amp;" "&amp;'Date initiale'!C4</f>
        <v>Facultatea ARHITECTURA</v>
      </c>
      <c r="B2" s="228"/>
      <c r="C2" s="228"/>
      <c r="D2" s="16"/>
    </row>
    <row r="3" spans="1:11" ht="15.6">
      <c r="A3" s="228" t="str">
        <f>'Date initiale'!B5&amp;" "&amp;'Date initiale'!C5</f>
        <v>Departamentul ȘTIINȚE TEHNICE</v>
      </c>
      <c r="B3" s="228"/>
      <c r="C3" s="228"/>
      <c r="D3" s="16"/>
    </row>
    <row r="4" spans="1:11">
      <c r="A4" s="104" t="str">
        <f>'Date initiale'!C6&amp;", "&amp;'Date initiale'!C7</f>
        <v>MORTU ANAMARIA CRINA, Conferențiar C11</v>
      </c>
      <c r="B4" s="104"/>
      <c r="C4" s="104"/>
    </row>
    <row r="5" spans="1:11">
      <c r="A5" s="104"/>
      <c r="B5" s="104"/>
      <c r="C5" s="104"/>
    </row>
    <row r="6" spans="1:11" ht="15.6">
      <c r="A6" s="399" t="s">
        <v>110</v>
      </c>
      <c r="B6" s="399"/>
      <c r="C6" s="399"/>
      <c r="D6" s="399"/>
      <c r="E6" s="399"/>
      <c r="F6" s="399"/>
      <c r="G6" s="399"/>
      <c r="H6" s="399"/>
      <c r="I6" s="28"/>
      <c r="J6" s="28"/>
    </row>
    <row r="7" spans="1:11" ht="48" customHeight="1">
      <c r="A7" s="40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02"/>
      <c r="C7" s="402"/>
      <c r="D7" s="402"/>
      <c r="E7" s="402"/>
      <c r="F7" s="402"/>
      <c r="G7" s="402"/>
      <c r="H7" s="402"/>
      <c r="I7" s="165"/>
      <c r="J7" s="165"/>
    </row>
    <row r="8" spans="1:11" ht="21.75" customHeight="1" thickBot="1">
      <c r="A8" s="42"/>
      <c r="B8" s="42"/>
      <c r="C8" s="42"/>
      <c r="D8" s="42"/>
      <c r="E8" s="42"/>
      <c r="F8" s="42"/>
      <c r="G8" s="42"/>
      <c r="H8" s="42"/>
    </row>
    <row r="9" spans="1:11" ht="29.4" thickBot="1">
      <c r="A9" s="139" t="s">
        <v>55</v>
      </c>
      <c r="B9" s="197" t="s">
        <v>83</v>
      </c>
      <c r="C9" s="197" t="s">
        <v>136</v>
      </c>
      <c r="D9" s="197" t="s">
        <v>137</v>
      </c>
      <c r="E9" s="197" t="s">
        <v>75</v>
      </c>
      <c r="F9" s="197" t="s">
        <v>76</v>
      </c>
      <c r="G9" s="209" t="s">
        <v>135</v>
      </c>
      <c r="H9" s="198" t="s">
        <v>147</v>
      </c>
      <c r="J9" s="231" t="s">
        <v>108</v>
      </c>
    </row>
    <row r="10" spans="1:11">
      <c r="A10" s="178">
        <v>1</v>
      </c>
      <c r="B10" s="110"/>
      <c r="C10" s="179"/>
      <c r="D10" s="180"/>
      <c r="E10" s="181"/>
      <c r="F10" s="182"/>
      <c r="G10" s="183"/>
      <c r="H10" s="290"/>
      <c r="J10" s="232" t="s">
        <v>253</v>
      </c>
      <c r="K10" s="328" t="s">
        <v>256</v>
      </c>
    </row>
    <row r="11" spans="1:11">
      <c r="A11" s="184">
        <f>A10+1</f>
        <v>2</v>
      </c>
      <c r="B11" s="115"/>
      <c r="C11" s="115"/>
      <c r="D11" s="115"/>
      <c r="E11" s="115"/>
      <c r="F11" s="185"/>
      <c r="G11" s="186"/>
      <c r="H11" s="283"/>
      <c r="J11" s="232" t="s">
        <v>254</v>
      </c>
    </row>
    <row r="12" spans="1:11" ht="15.6">
      <c r="A12" s="184">
        <f t="shared" ref="A12:A19" si="0">A11+1</f>
        <v>3</v>
      </c>
      <c r="B12" s="188"/>
      <c r="C12" s="188"/>
      <c r="D12" s="188"/>
      <c r="E12" s="188"/>
      <c r="F12" s="189"/>
      <c r="G12" s="190"/>
      <c r="H12" s="291"/>
      <c r="I12" s="19"/>
      <c r="J12" s="232" t="s">
        <v>255</v>
      </c>
    </row>
    <row r="13" spans="1:11" ht="15.6">
      <c r="A13" s="184">
        <f t="shared" si="0"/>
        <v>4</v>
      </c>
      <c r="B13" s="115"/>
      <c r="C13" s="115"/>
      <c r="D13" s="115"/>
      <c r="E13" s="115"/>
      <c r="F13" s="185"/>
      <c r="G13" s="186"/>
      <c r="H13" s="283"/>
      <c r="I13" s="19"/>
    </row>
    <row r="14" spans="1:11">
      <c r="A14" s="184">
        <f t="shared" si="0"/>
        <v>5</v>
      </c>
      <c r="B14" s="115"/>
      <c r="C14" s="115"/>
      <c r="D14" s="115"/>
      <c r="E14" s="115"/>
      <c r="F14" s="185"/>
      <c r="G14" s="186"/>
      <c r="H14" s="283"/>
    </row>
    <row r="15" spans="1:11" ht="15.6">
      <c r="A15" s="184">
        <f t="shared" si="0"/>
        <v>6</v>
      </c>
      <c r="B15" s="115"/>
      <c r="C15" s="115"/>
      <c r="D15" s="115"/>
      <c r="E15" s="115"/>
      <c r="F15" s="185"/>
      <c r="G15" s="186"/>
      <c r="H15" s="283"/>
      <c r="I15" s="19"/>
    </row>
    <row r="16" spans="1:11">
      <c r="A16" s="184">
        <f t="shared" si="0"/>
        <v>7</v>
      </c>
      <c r="B16" s="115"/>
      <c r="C16" s="115"/>
      <c r="D16" s="115"/>
      <c r="E16" s="115"/>
      <c r="F16" s="185"/>
      <c r="G16" s="186"/>
      <c r="H16" s="283"/>
    </row>
    <row r="17" spans="1:9" ht="15.6">
      <c r="A17" s="184">
        <f t="shared" si="0"/>
        <v>8</v>
      </c>
      <c r="B17" s="188"/>
      <c r="C17" s="188"/>
      <c r="D17" s="188"/>
      <c r="E17" s="188"/>
      <c r="F17" s="189"/>
      <c r="G17" s="190"/>
      <c r="H17" s="291"/>
      <c r="I17" s="19"/>
    </row>
    <row r="18" spans="1:9" ht="15.6">
      <c r="A18" s="184">
        <f t="shared" si="0"/>
        <v>9</v>
      </c>
      <c r="B18" s="115"/>
      <c r="C18" s="115"/>
      <c r="D18" s="115"/>
      <c r="E18" s="115"/>
      <c r="F18" s="185"/>
      <c r="G18" s="186"/>
      <c r="H18" s="283"/>
      <c r="I18" s="19"/>
    </row>
    <row r="19" spans="1:9" ht="15" thickBot="1">
      <c r="A19" s="191">
        <f t="shared" si="0"/>
        <v>10</v>
      </c>
      <c r="B19" s="121"/>
      <c r="C19" s="121"/>
      <c r="D19" s="121"/>
      <c r="E19" s="121"/>
      <c r="F19" s="192"/>
      <c r="G19" s="193"/>
      <c r="H19" s="292"/>
    </row>
    <row r="20" spans="1:9" ht="15" thickBot="1">
      <c r="A20" s="312"/>
      <c r="B20" s="195"/>
      <c r="C20" s="195"/>
      <c r="D20" s="195"/>
      <c r="E20" s="195"/>
      <c r="G20" s="143" t="str">
        <f>"Total "&amp;LEFT(A7,4)</f>
        <v>Total I11b</v>
      </c>
      <c r="H20" s="240">
        <f>SUM(H10:H19)</f>
        <v>0</v>
      </c>
    </row>
    <row r="21" spans="1:9" ht="15.6">
      <c r="A21" s="19"/>
      <c r="B21" s="19"/>
      <c r="C21" s="19"/>
      <c r="D21" s="19"/>
      <c r="E21" s="19"/>
      <c r="F21" s="19"/>
      <c r="G21" s="19"/>
      <c r="H21"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topLeftCell="A7" workbookViewId="0">
      <selection activeCell="J16" sqref="J16"/>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228" t="str">
        <f>'Date initiale'!C3</f>
        <v>Universitatea de Arhitectură și Urbanism "Ion Mincu" București</v>
      </c>
      <c r="B1" s="228"/>
      <c r="C1" s="228"/>
    </row>
    <row r="2" spans="1:10">
      <c r="A2" s="228" t="str">
        <f>'Date initiale'!B4&amp;" "&amp;'Date initiale'!C4</f>
        <v>Facultatea ARHITECTURA</v>
      </c>
      <c r="B2" s="228"/>
      <c r="C2" s="228"/>
    </row>
    <row r="3" spans="1:10">
      <c r="A3" s="228" t="str">
        <f>'Date initiale'!B5&amp;" "&amp;'Date initiale'!C5</f>
        <v>Departamentul ȘTIINȚE TEHNICE</v>
      </c>
      <c r="B3" s="228"/>
      <c r="C3" s="228"/>
    </row>
    <row r="4" spans="1:10">
      <c r="A4" s="104" t="str">
        <f>'Date initiale'!C6&amp;", "&amp;'Date initiale'!C7</f>
        <v>MORTU ANAMARIA CRINA, Conferențiar C11</v>
      </c>
      <c r="B4" s="104"/>
      <c r="C4" s="104"/>
    </row>
    <row r="5" spans="1:10">
      <c r="A5" s="104"/>
      <c r="B5" s="104"/>
      <c r="C5" s="104"/>
    </row>
    <row r="6" spans="1:10" ht="15.6">
      <c r="A6" s="404" t="s">
        <v>110</v>
      </c>
      <c r="B6" s="404"/>
      <c r="C6" s="404"/>
      <c r="D6" s="404"/>
      <c r="E6" s="404"/>
      <c r="F6" s="404"/>
      <c r="G6" s="404"/>
    </row>
    <row r="7" spans="1:10" ht="15.6">
      <c r="A7" s="402" t="str">
        <f>'Descriere indicatori'!B14&amp;"c. "&amp;'Descriere indicatori'!C16</f>
        <v>I11c. Susţinere comunicare publică în cadrul conferinţelor, colocviilor, seminariilor internaţionale/naţionale</v>
      </c>
      <c r="B7" s="402"/>
      <c r="C7" s="402"/>
      <c r="D7" s="402"/>
      <c r="E7" s="402"/>
      <c r="F7" s="402"/>
      <c r="G7" s="402"/>
      <c r="H7" s="165"/>
    </row>
    <row r="8" spans="1:10" ht="16.2" thickBot="1">
      <c r="A8" s="44"/>
      <c r="B8" s="44"/>
      <c r="C8" s="44"/>
      <c r="D8" s="44"/>
      <c r="E8" s="44"/>
      <c r="F8" s="44"/>
      <c r="G8" s="44"/>
      <c r="H8" s="44"/>
    </row>
    <row r="9" spans="1:10" ht="29.4" thickBot="1">
      <c r="A9" s="139" t="s">
        <v>55</v>
      </c>
      <c r="B9" s="197" t="s">
        <v>83</v>
      </c>
      <c r="C9" s="197" t="s">
        <v>73</v>
      </c>
      <c r="D9" s="197" t="s">
        <v>74</v>
      </c>
      <c r="E9" s="197" t="s">
        <v>75</v>
      </c>
      <c r="F9" s="197" t="s">
        <v>76</v>
      </c>
      <c r="G9" s="198" t="s">
        <v>147</v>
      </c>
      <c r="I9" s="231" t="s">
        <v>108</v>
      </c>
    </row>
    <row r="10" spans="1:10" ht="28.8">
      <c r="A10" s="199">
        <v>1</v>
      </c>
      <c r="B10" s="110" t="s">
        <v>339</v>
      </c>
      <c r="C10" s="346" t="s">
        <v>372</v>
      </c>
      <c r="D10" s="179" t="s">
        <v>373</v>
      </c>
      <c r="E10" s="181">
        <v>2022</v>
      </c>
      <c r="F10" s="181" t="s">
        <v>374</v>
      </c>
      <c r="G10" s="290">
        <v>3</v>
      </c>
      <c r="I10" s="232" t="s">
        <v>163</v>
      </c>
      <c r="J10" s="328" t="s">
        <v>257</v>
      </c>
    </row>
    <row r="11" spans="1:10" ht="28.8">
      <c r="A11" s="200">
        <f>A10+1</f>
        <v>2</v>
      </c>
      <c r="B11" s="115" t="s">
        <v>358</v>
      </c>
      <c r="C11" s="12" t="s">
        <v>375</v>
      </c>
      <c r="D11" s="118" t="s">
        <v>373</v>
      </c>
      <c r="E11" s="201">
        <v>2022</v>
      </c>
      <c r="F11" s="201" t="s">
        <v>374</v>
      </c>
      <c r="G11" s="293">
        <v>3</v>
      </c>
    </row>
    <row r="12" spans="1:10" ht="30">
      <c r="A12" s="200">
        <f t="shared" ref="A12:A20" si="0">A11+1</f>
        <v>3</v>
      </c>
      <c r="B12" s="115" t="s">
        <v>355</v>
      </c>
      <c r="C12" s="202" t="s">
        <v>356</v>
      </c>
      <c r="D12" s="115" t="s">
        <v>353</v>
      </c>
      <c r="E12" s="201">
        <v>2018</v>
      </c>
      <c r="F12" s="115" t="s">
        <v>354</v>
      </c>
      <c r="G12" s="293">
        <v>3</v>
      </c>
    </row>
    <row r="13" spans="1:10" ht="28.8">
      <c r="A13" s="200">
        <f t="shared" si="0"/>
        <v>4</v>
      </c>
      <c r="B13" s="115" t="s">
        <v>339</v>
      </c>
      <c r="C13" s="188" t="s">
        <v>340</v>
      </c>
      <c r="D13" s="115" t="s">
        <v>357</v>
      </c>
      <c r="E13" s="115">
        <v>2015</v>
      </c>
      <c r="F13" s="115" t="s">
        <v>341</v>
      </c>
      <c r="G13" s="283">
        <v>3</v>
      </c>
    </row>
    <row r="14" spans="1:10" ht="28.8">
      <c r="A14" s="200">
        <f t="shared" si="0"/>
        <v>5</v>
      </c>
      <c r="B14" s="115" t="s">
        <v>339</v>
      </c>
      <c r="C14" s="188" t="s">
        <v>342</v>
      </c>
      <c r="D14" s="115" t="s">
        <v>405</v>
      </c>
      <c r="E14" s="115">
        <v>2014</v>
      </c>
      <c r="F14" s="115" t="s">
        <v>343</v>
      </c>
      <c r="G14" s="283">
        <v>3</v>
      </c>
    </row>
    <row r="15" spans="1:10" ht="28.8">
      <c r="A15" s="200">
        <f t="shared" si="0"/>
        <v>6</v>
      </c>
      <c r="B15" s="115" t="s">
        <v>339</v>
      </c>
      <c r="C15" s="115" t="s">
        <v>344</v>
      </c>
      <c r="D15" s="115" t="s">
        <v>406</v>
      </c>
      <c r="E15" s="115">
        <v>2013</v>
      </c>
      <c r="F15" s="115" t="s">
        <v>345</v>
      </c>
      <c r="G15" s="283">
        <v>3</v>
      </c>
    </row>
    <row r="16" spans="1:10" ht="28.8">
      <c r="A16" s="200">
        <f>A15+1</f>
        <v>7</v>
      </c>
      <c r="B16" s="115" t="s">
        <v>346</v>
      </c>
      <c r="C16" s="115" t="s">
        <v>347</v>
      </c>
      <c r="D16" s="115" t="s">
        <v>407</v>
      </c>
      <c r="E16" s="115">
        <v>2009</v>
      </c>
      <c r="F16" s="115" t="s">
        <v>348</v>
      </c>
      <c r="G16" s="283">
        <v>3</v>
      </c>
    </row>
    <row r="17" spans="1:7" ht="43.2">
      <c r="A17" s="200">
        <f>A16+1</f>
        <v>8</v>
      </c>
      <c r="B17" s="118" t="s">
        <v>277</v>
      </c>
      <c r="C17" s="342" t="s">
        <v>349</v>
      </c>
      <c r="D17" s="115" t="s">
        <v>408</v>
      </c>
      <c r="E17" s="115">
        <v>2007</v>
      </c>
      <c r="F17" s="115" t="s">
        <v>361</v>
      </c>
      <c r="G17" s="283">
        <v>3</v>
      </c>
    </row>
    <row r="18" spans="1:7" ht="28.8">
      <c r="A18" s="200">
        <f t="shared" si="0"/>
        <v>9</v>
      </c>
      <c r="B18" s="118" t="s">
        <v>277</v>
      </c>
      <c r="C18" s="115" t="s">
        <v>350</v>
      </c>
      <c r="D18" s="341" t="s">
        <v>359</v>
      </c>
      <c r="E18" s="115">
        <v>2006</v>
      </c>
      <c r="F18" s="115" t="s">
        <v>360</v>
      </c>
      <c r="G18" s="283">
        <v>3</v>
      </c>
    </row>
    <row r="19" spans="1:7" ht="28.8">
      <c r="A19" s="200">
        <f t="shared" si="0"/>
        <v>10</v>
      </c>
      <c r="B19" s="118" t="s">
        <v>277</v>
      </c>
      <c r="C19" s="342" t="s">
        <v>286</v>
      </c>
      <c r="D19" s="342" t="s">
        <v>409</v>
      </c>
      <c r="E19" s="118">
        <v>2005</v>
      </c>
      <c r="F19" s="343" t="s">
        <v>351</v>
      </c>
      <c r="G19" s="285">
        <v>5</v>
      </c>
    </row>
    <row r="20" spans="1:7" ht="43.8" thickBot="1">
      <c r="A20" s="203">
        <f t="shared" si="0"/>
        <v>11</v>
      </c>
      <c r="B20" s="121" t="s">
        <v>290</v>
      </c>
      <c r="C20" s="368" t="s">
        <v>291</v>
      </c>
      <c r="D20" s="239" t="s">
        <v>410</v>
      </c>
      <c r="E20" s="369">
        <v>2003</v>
      </c>
      <c r="F20" s="369" t="s">
        <v>352</v>
      </c>
      <c r="G20" s="370">
        <v>5</v>
      </c>
    </row>
    <row r="21" spans="1:7" ht="15" thickBot="1">
      <c r="D21" s="17"/>
      <c r="F21" s="344" t="str">
        <f>"Total "&amp;LEFT(A7,4)</f>
        <v>Total I11c</v>
      </c>
      <c r="G21" s="345">
        <f>SUM(G10:G20)</f>
        <v>37</v>
      </c>
    </row>
    <row r="22" spans="1:7">
      <c r="D22" s="17"/>
    </row>
    <row r="23" spans="1:7">
      <c r="D23" s="17"/>
    </row>
    <row r="24" spans="1:7">
      <c r="B24" s="17"/>
      <c r="D24" s="17"/>
    </row>
    <row r="25" spans="1:7">
      <c r="B25" s="17"/>
      <c r="D25" s="17"/>
    </row>
    <row r="26" spans="1:7">
      <c r="B26" s="17"/>
      <c r="D2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C11" sqref="C11"/>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28" t="str">
        <f>'Date initiale'!C3</f>
        <v>Universitatea de Arhitectură și Urbanism "Ion Mincu" București</v>
      </c>
      <c r="B1" s="228"/>
      <c r="C1" s="228"/>
      <c r="D1" s="16"/>
      <c r="E1" s="16"/>
      <c r="F1" s="16"/>
    </row>
    <row r="2" spans="1:11" ht="15.6">
      <c r="A2" s="228" t="str">
        <f>'Date initiale'!B4&amp;" "&amp;'Date initiale'!C4</f>
        <v>Facultatea ARHITECTURA</v>
      </c>
      <c r="B2" s="228"/>
      <c r="C2" s="228"/>
      <c r="D2" s="16"/>
      <c r="E2" s="16"/>
      <c r="F2" s="16"/>
    </row>
    <row r="3" spans="1:11" ht="15.6">
      <c r="A3" s="228" t="str">
        <f>'Date initiale'!B5&amp;" "&amp;'Date initiale'!C5</f>
        <v>Departamentul ȘTIINȚE TEHNICE</v>
      </c>
      <c r="B3" s="228"/>
      <c r="C3" s="228"/>
      <c r="D3" s="16"/>
      <c r="E3" s="16"/>
      <c r="F3" s="16"/>
    </row>
    <row r="4" spans="1:11" ht="15.6">
      <c r="A4" s="229" t="str">
        <f>'Date initiale'!C6&amp;", "&amp;'Date initiale'!C7</f>
        <v>MORTU ANAMARIA CRINA, Conferențiar C11</v>
      </c>
      <c r="B4" s="229"/>
      <c r="C4" s="229"/>
      <c r="D4" s="16"/>
      <c r="E4" s="16"/>
      <c r="F4" s="16"/>
    </row>
    <row r="5" spans="1:11" ht="15.6">
      <c r="A5" s="229"/>
      <c r="B5" s="229"/>
      <c r="C5" s="229"/>
      <c r="D5" s="16"/>
      <c r="E5" s="16"/>
      <c r="F5" s="16"/>
    </row>
    <row r="6" spans="1:11" ht="15.6">
      <c r="A6" s="399" t="s">
        <v>110</v>
      </c>
      <c r="B6" s="399"/>
      <c r="C6" s="399"/>
      <c r="D6" s="399"/>
      <c r="E6" s="399"/>
      <c r="F6" s="399"/>
      <c r="G6" s="399"/>
      <c r="H6" s="399"/>
    </row>
    <row r="7" spans="1:11" ht="50.25" customHeight="1">
      <c r="A7" s="40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02"/>
      <c r="C7" s="402"/>
      <c r="D7" s="402"/>
      <c r="E7" s="402"/>
      <c r="F7" s="402"/>
      <c r="G7" s="402"/>
      <c r="H7" s="402"/>
      <c r="I7" s="23"/>
      <c r="K7" s="23"/>
    </row>
    <row r="8" spans="1:11" ht="16.2" thickBot="1">
      <c r="A8" s="39"/>
      <c r="B8" s="39"/>
      <c r="C8" s="39"/>
      <c r="D8" s="39"/>
      <c r="E8" s="39"/>
      <c r="F8" s="39"/>
      <c r="G8" s="39"/>
      <c r="H8" s="39"/>
    </row>
    <row r="9" spans="1:11" ht="46.5" customHeight="1" thickBot="1">
      <c r="A9" s="139" t="s">
        <v>55</v>
      </c>
      <c r="B9" s="197" t="s">
        <v>72</v>
      </c>
      <c r="C9" s="212" t="s">
        <v>70</v>
      </c>
      <c r="D9" s="212" t="s">
        <v>71</v>
      </c>
      <c r="E9" s="197" t="s">
        <v>139</v>
      </c>
      <c r="F9" s="197" t="s">
        <v>138</v>
      </c>
      <c r="G9" s="212" t="s">
        <v>87</v>
      </c>
      <c r="H9" s="198" t="s">
        <v>147</v>
      </c>
      <c r="J9" s="231" t="s">
        <v>108</v>
      </c>
    </row>
    <row r="10" spans="1:11" ht="43.2">
      <c r="A10" s="178">
        <v>1</v>
      </c>
      <c r="B10" s="110">
        <v>2992</v>
      </c>
      <c r="C10" s="110" t="s">
        <v>309</v>
      </c>
      <c r="D10" s="110" t="s">
        <v>310</v>
      </c>
      <c r="E10" s="110" t="s">
        <v>312</v>
      </c>
      <c r="F10" s="110" t="s">
        <v>311</v>
      </c>
      <c r="G10" s="110" t="s">
        <v>378</v>
      </c>
      <c r="H10" s="294">
        <v>6</v>
      </c>
      <c r="J10" s="232" t="s">
        <v>164</v>
      </c>
      <c r="K10" s="328" t="s">
        <v>258</v>
      </c>
    </row>
    <row r="11" spans="1:11" ht="57.6">
      <c r="A11" s="210">
        <f>A10+1</f>
        <v>2</v>
      </c>
      <c r="B11" s="115" t="s">
        <v>398</v>
      </c>
      <c r="C11" s="115" t="s">
        <v>396</v>
      </c>
      <c r="D11" s="115" t="s">
        <v>395</v>
      </c>
      <c r="E11" s="115" t="s">
        <v>326</v>
      </c>
      <c r="F11" s="115" t="s">
        <v>397</v>
      </c>
      <c r="G11" s="118">
        <v>2021</v>
      </c>
      <c r="H11" s="283">
        <v>10</v>
      </c>
    </row>
    <row r="12" spans="1:11">
      <c r="A12" s="210">
        <f t="shared" ref="A12:A19" si="0">A11+1</f>
        <v>3</v>
      </c>
      <c r="B12" s="115"/>
      <c r="C12" s="115"/>
      <c r="D12" s="115"/>
      <c r="E12" s="115"/>
      <c r="F12" s="115"/>
      <c r="G12" s="115"/>
      <c r="H12" s="283"/>
    </row>
    <row r="13" spans="1:11">
      <c r="A13" s="210">
        <f t="shared" si="0"/>
        <v>4</v>
      </c>
      <c r="B13" s="185"/>
      <c r="C13" s="115"/>
      <c r="D13" s="115"/>
      <c r="E13" s="115"/>
      <c r="F13" s="115"/>
      <c r="G13" s="115"/>
      <c r="H13" s="283"/>
    </row>
    <row r="14" spans="1:11">
      <c r="A14" s="210">
        <f t="shared" si="0"/>
        <v>5</v>
      </c>
      <c r="B14" s="185"/>
      <c r="C14" s="115"/>
      <c r="D14" s="115"/>
      <c r="E14" s="115"/>
      <c r="F14" s="115"/>
      <c r="G14" s="115"/>
      <c r="H14" s="283"/>
    </row>
    <row r="15" spans="1:11">
      <c r="A15" s="210">
        <f t="shared" si="0"/>
        <v>6</v>
      </c>
      <c r="B15" s="115"/>
      <c r="C15" s="115"/>
      <c r="D15" s="115"/>
      <c r="E15" s="115"/>
      <c r="F15" s="115"/>
      <c r="G15" s="115"/>
      <c r="H15" s="283"/>
    </row>
    <row r="16" spans="1:11">
      <c r="A16" s="210">
        <f t="shared" si="0"/>
        <v>7</v>
      </c>
      <c r="B16" s="185"/>
      <c r="C16" s="115"/>
      <c r="D16" s="115"/>
      <c r="E16" s="115"/>
      <c r="F16" s="115"/>
      <c r="G16" s="115"/>
      <c r="H16" s="283"/>
    </row>
    <row r="17" spans="1:8">
      <c r="A17" s="210">
        <f t="shared" si="0"/>
        <v>8</v>
      </c>
      <c r="B17" s="115"/>
      <c r="C17" s="115"/>
      <c r="D17" s="115"/>
      <c r="E17" s="115"/>
      <c r="F17" s="115"/>
      <c r="G17" s="115"/>
      <c r="H17" s="283"/>
    </row>
    <row r="18" spans="1:8">
      <c r="A18" s="211">
        <f t="shared" si="0"/>
        <v>9</v>
      </c>
      <c r="B18" s="185"/>
      <c r="C18" s="115"/>
      <c r="D18" s="115"/>
      <c r="E18" s="115"/>
      <c r="F18" s="115"/>
      <c r="G18" s="115"/>
      <c r="H18" s="285"/>
    </row>
    <row r="19" spans="1:8" ht="15" thickBot="1">
      <c r="A19" s="203">
        <f t="shared" si="0"/>
        <v>10</v>
      </c>
      <c r="B19" s="205"/>
      <c r="C19" s="204"/>
      <c r="D19" s="121"/>
      <c r="E19" s="121"/>
      <c r="F19" s="121"/>
      <c r="G19" s="121"/>
      <c r="H19" s="292"/>
    </row>
    <row r="20" spans="1:8" ht="15" thickBot="1">
      <c r="G20" s="344" t="str">
        <f>"Total "&amp;LEFT(A7,3)</f>
        <v>Total I12</v>
      </c>
      <c r="H20" s="345">
        <f>SUM(H10:H19)</f>
        <v>16</v>
      </c>
    </row>
    <row r="22" spans="1:8" ht="53.25" customHeight="1">
      <c r="A22"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1"/>
      <c r="C22" s="401"/>
      <c r="D22" s="401"/>
      <c r="E22" s="401"/>
      <c r="F22" s="401"/>
      <c r="G22" s="401"/>
      <c r="H22" s="40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4" sqref="C4"/>
    </sheetView>
  </sheetViews>
  <sheetFormatPr defaultRowHeight="14.4"/>
  <cols>
    <col min="1" max="1" width="9.109375"/>
    <col min="2" max="2" width="28.5546875" customWidth="1"/>
    <col min="3" max="3" width="39" customWidth="1"/>
  </cols>
  <sheetData>
    <row r="1" spans="2:3">
      <c r="B1" s="69" t="s">
        <v>101</v>
      </c>
    </row>
    <row r="3" spans="2:3" ht="31.2">
      <c r="B3" s="317" t="s">
        <v>91</v>
      </c>
      <c r="C3" s="52" t="s">
        <v>102</v>
      </c>
    </row>
    <row r="4" spans="2:3" ht="15.6">
      <c r="B4" s="317" t="s">
        <v>92</v>
      </c>
      <c r="C4" s="321" t="s">
        <v>51</v>
      </c>
    </row>
    <row r="5" spans="2:3" ht="15.6">
      <c r="B5" s="317" t="s">
        <v>93</v>
      </c>
      <c r="C5" s="321" t="s">
        <v>382</v>
      </c>
    </row>
    <row r="6" spans="2:3" ht="15.6">
      <c r="B6" s="318" t="s">
        <v>96</v>
      </c>
      <c r="C6" s="321" t="s">
        <v>383</v>
      </c>
    </row>
    <row r="7" spans="2:3" ht="15.6">
      <c r="B7" s="317" t="s">
        <v>176</v>
      </c>
      <c r="C7" s="321" t="s">
        <v>272</v>
      </c>
    </row>
    <row r="8" spans="2:3" ht="15.6">
      <c r="B8" s="317" t="s">
        <v>105</v>
      </c>
      <c r="C8" s="321" t="s">
        <v>143</v>
      </c>
    </row>
    <row r="9" spans="2:3" ht="15.6">
      <c r="B9" s="319" t="s">
        <v>95</v>
      </c>
      <c r="C9" s="322" t="s">
        <v>384</v>
      </c>
    </row>
    <row r="10" spans="2:3" ht="15" customHeight="1">
      <c r="B10" s="319" t="s">
        <v>94</v>
      </c>
      <c r="C10" s="323" t="s">
        <v>273</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4"/>
  <sheetViews>
    <sheetView topLeftCell="A10" workbookViewId="0">
      <selection activeCell="C10" sqref="C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28" t="str">
        <f>'Date initiale'!C3</f>
        <v>Universitatea de Arhitectură și Urbanism "Ion Mincu" București</v>
      </c>
      <c r="B1" s="228"/>
      <c r="C1" s="228"/>
      <c r="D1" s="16"/>
    </row>
    <row r="2" spans="1:11" ht="15.6">
      <c r="A2" s="228" t="str">
        <f>'Date initiale'!B4&amp;" "&amp;'Date initiale'!C4</f>
        <v>Facultatea ARHITECTURA</v>
      </c>
      <c r="B2" s="228"/>
      <c r="C2" s="228"/>
      <c r="D2" s="16"/>
    </row>
    <row r="3" spans="1:11" ht="15.6">
      <c r="A3" s="228" t="str">
        <f>'Date initiale'!B5&amp;" "&amp;'Date initiale'!C5</f>
        <v>Departamentul ȘTIINȚE TEHNICE</v>
      </c>
      <c r="B3" s="228"/>
      <c r="C3" s="228"/>
      <c r="D3" s="16"/>
    </row>
    <row r="4" spans="1:11">
      <c r="A4" s="104" t="str">
        <f>'Date initiale'!C6&amp;", "&amp;'Date initiale'!C7</f>
        <v>MORTU ANAMARIA CRINA, Conferențiar C11</v>
      </c>
      <c r="B4" s="104"/>
      <c r="C4" s="104"/>
    </row>
    <row r="5" spans="1:11">
      <c r="A5" s="104"/>
      <c r="B5" s="104"/>
      <c r="C5" s="104"/>
    </row>
    <row r="6" spans="1:11" ht="15.6">
      <c r="A6" s="405" t="s">
        <v>110</v>
      </c>
      <c r="B6" s="405"/>
      <c r="C6" s="405"/>
      <c r="D6" s="405"/>
      <c r="E6" s="405"/>
      <c r="F6" s="405"/>
      <c r="G6" s="405"/>
      <c r="H6" s="405"/>
    </row>
    <row r="7" spans="1:11" ht="36" customHeight="1">
      <c r="A7" s="40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02"/>
      <c r="C7" s="402"/>
      <c r="D7" s="402"/>
      <c r="E7" s="402"/>
      <c r="F7" s="402"/>
      <c r="G7" s="402"/>
      <c r="H7" s="402"/>
    </row>
    <row r="8" spans="1:11" ht="16.2" thickBot="1">
      <c r="A8" s="39"/>
      <c r="B8" s="39"/>
      <c r="C8" s="39"/>
      <c r="D8" s="39"/>
      <c r="E8" s="39"/>
      <c r="F8" s="39"/>
      <c r="G8" s="39"/>
      <c r="H8" s="39"/>
    </row>
    <row r="9" spans="1:11" ht="54" customHeight="1" thickBot="1">
      <c r="A9" s="139" t="s">
        <v>55</v>
      </c>
      <c r="B9" s="197" t="s">
        <v>72</v>
      </c>
      <c r="C9" s="212" t="s">
        <v>70</v>
      </c>
      <c r="D9" s="212" t="s">
        <v>71</v>
      </c>
      <c r="E9" s="197" t="s">
        <v>139</v>
      </c>
      <c r="F9" s="197" t="s">
        <v>138</v>
      </c>
      <c r="G9" s="212" t="s">
        <v>87</v>
      </c>
      <c r="H9" s="198" t="s">
        <v>147</v>
      </c>
      <c r="J9" s="231" t="s">
        <v>108</v>
      </c>
    </row>
    <row r="10" spans="1:11" ht="54" customHeight="1">
      <c r="A10" s="360"/>
      <c r="B10" s="110" t="s">
        <v>398</v>
      </c>
      <c r="C10" s="110" t="s">
        <v>396</v>
      </c>
      <c r="D10" s="110" t="s">
        <v>395</v>
      </c>
      <c r="E10" s="110" t="s">
        <v>326</v>
      </c>
      <c r="F10" s="110" t="s">
        <v>397</v>
      </c>
      <c r="G10" s="179">
        <v>2021</v>
      </c>
      <c r="H10" s="294">
        <v>10</v>
      </c>
      <c r="J10" s="232"/>
    </row>
    <row r="11" spans="1:11" ht="54" customHeight="1">
      <c r="A11" s="146"/>
      <c r="B11" s="115">
        <v>42</v>
      </c>
      <c r="C11" s="335" t="s">
        <v>389</v>
      </c>
      <c r="D11" s="118" t="s">
        <v>390</v>
      </c>
      <c r="E11" s="115" t="s">
        <v>312</v>
      </c>
      <c r="F11" s="115" t="s">
        <v>311</v>
      </c>
      <c r="G11" s="118">
        <v>2021</v>
      </c>
      <c r="H11" s="283">
        <v>5</v>
      </c>
      <c r="J11" s="232"/>
    </row>
    <row r="12" spans="1:11" ht="72">
      <c r="A12" s="211">
        <v>1</v>
      </c>
      <c r="B12" s="115">
        <v>39</v>
      </c>
      <c r="C12" s="188" t="s">
        <v>412</v>
      </c>
      <c r="D12" s="115" t="s">
        <v>322</v>
      </c>
      <c r="E12" s="115" t="s">
        <v>312</v>
      </c>
      <c r="F12" s="115" t="s">
        <v>311</v>
      </c>
      <c r="G12" s="115">
        <v>2020</v>
      </c>
      <c r="H12" s="285">
        <v>5</v>
      </c>
      <c r="J12" s="232" t="s">
        <v>162</v>
      </c>
      <c r="K12" t="s">
        <v>258</v>
      </c>
    </row>
    <row r="13" spans="1:11" ht="72">
      <c r="A13" s="211">
        <f>A12+1</f>
        <v>2</v>
      </c>
      <c r="B13" s="115">
        <v>17</v>
      </c>
      <c r="C13" s="214" t="s">
        <v>313</v>
      </c>
      <c r="D13" s="115" t="s">
        <v>314</v>
      </c>
      <c r="E13" s="115" t="s">
        <v>321</v>
      </c>
      <c r="F13" s="115" t="s">
        <v>311</v>
      </c>
      <c r="G13" s="115">
        <v>2014</v>
      </c>
      <c r="H13" s="285">
        <v>7.5</v>
      </c>
    </row>
    <row r="14" spans="1:11" ht="57.6">
      <c r="A14" s="211">
        <f t="shared" ref="A14:A21" si="0">A13+1</f>
        <v>3</v>
      </c>
      <c r="B14" s="115">
        <v>2170</v>
      </c>
      <c r="C14" s="214" t="s">
        <v>367</v>
      </c>
      <c r="D14" s="115" t="s">
        <v>315</v>
      </c>
      <c r="E14" s="115" t="s">
        <v>312</v>
      </c>
      <c r="F14" s="115" t="s">
        <v>311</v>
      </c>
      <c r="G14" s="115">
        <v>2013</v>
      </c>
      <c r="H14" s="285">
        <v>2</v>
      </c>
    </row>
    <row r="15" spans="1:11" ht="43.2">
      <c r="A15" s="211">
        <f t="shared" si="0"/>
        <v>4</v>
      </c>
      <c r="B15" s="115">
        <v>18</v>
      </c>
      <c r="C15" s="214" t="s">
        <v>316</v>
      </c>
      <c r="D15" s="115" t="s">
        <v>317</v>
      </c>
      <c r="E15" s="115" t="s">
        <v>321</v>
      </c>
      <c r="F15" s="115" t="s">
        <v>311</v>
      </c>
      <c r="G15" s="115">
        <v>2012</v>
      </c>
      <c r="H15" s="285">
        <v>7.5</v>
      </c>
    </row>
    <row r="16" spans="1:11" ht="57.6">
      <c r="A16" s="211">
        <f t="shared" si="0"/>
        <v>5</v>
      </c>
      <c r="B16" s="115">
        <v>18</v>
      </c>
      <c r="C16" s="214" t="s">
        <v>366</v>
      </c>
      <c r="D16" s="115" t="s">
        <v>317</v>
      </c>
      <c r="E16" s="115" t="s">
        <v>321</v>
      </c>
      <c r="F16" s="115" t="s">
        <v>311</v>
      </c>
      <c r="G16" s="115">
        <v>2012</v>
      </c>
      <c r="H16" s="285">
        <v>7.5</v>
      </c>
    </row>
    <row r="17" spans="1:8" ht="28.8">
      <c r="A17" s="211">
        <f>A16+1</f>
        <v>6</v>
      </c>
      <c r="B17" s="185">
        <v>21</v>
      </c>
      <c r="C17" s="214" t="s">
        <v>364</v>
      </c>
      <c r="D17" s="115" t="s">
        <v>318</v>
      </c>
      <c r="E17" s="115" t="s">
        <v>321</v>
      </c>
      <c r="F17" s="115" t="s">
        <v>311</v>
      </c>
      <c r="G17" s="115">
        <v>2004</v>
      </c>
      <c r="H17" s="285">
        <v>3.33</v>
      </c>
    </row>
    <row r="18" spans="1:8" ht="28.8">
      <c r="A18" s="211">
        <f>A17+1</f>
        <v>7</v>
      </c>
      <c r="B18" s="188" t="s">
        <v>319</v>
      </c>
      <c r="C18" s="335" t="s">
        <v>391</v>
      </c>
      <c r="D18" s="115" t="s">
        <v>320</v>
      </c>
      <c r="E18" s="115" t="s">
        <v>321</v>
      </c>
      <c r="F18" s="115" t="s">
        <v>311</v>
      </c>
      <c r="G18" s="115">
        <v>2002</v>
      </c>
      <c r="H18" s="285">
        <v>7.5</v>
      </c>
    </row>
    <row r="19" spans="1:8" ht="28.8">
      <c r="A19" s="211">
        <f t="shared" si="0"/>
        <v>8</v>
      </c>
      <c r="B19" s="189"/>
      <c r="C19" s="115" t="s">
        <v>365</v>
      </c>
      <c r="D19" s="115" t="s">
        <v>362</v>
      </c>
      <c r="E19" s="115" t="s">
        <v>363</v>
      </c>
      <c r="F19" s="115" t="s">
        <v>311</v>
      </c>
      <c r="G19" s="115">
        <v>2002</v>
      </c>
      <c r="H19" s="285">
        <v>5</v>
      </c>
    </row>
    <row r="20" spans="1:8">
      <c r="A20" s="211">
        <f t="shared" si="0"/>
        <v>9</v>
      </c>
      <c r="B20" s="188"/>
      <c r="C20" s="188"/>
      <c r="D20" s="188"/>
      <c r="E20" s="188"/>
      <c r="F20" s="188"/>
      <c r="G20" s="188"/>
      <c r="H20" s="291"/>
    </row>
    <row r="21" spans="1:8" s="43" customFormat="1" ht="15" thickBot="1">
      <c r="A21" s="216">
        <f t="shared" si="0"/>
        <v>10</v>
      </c>
      <c r="B21" s="49"/>
      <c r="C21" s="215"/>
      <c r="D21" s="204"/>
      <c r="E21" s="204"/>
      <c r="F21" s="204"/>
      <c r="G21" s="204"/>
      <c r="H21" s="295"/>
    </row>
    <row r="22" spans="1:8" ht="15" thickBot="1">
      <c r="A22" s="24"/>
      <c r="G22" s="344" t="str">
        <f>"Total "&amp;LEFT(A7,3)</f>
        <v>Total I13</v>
      </c>
      <c r="H22" s="345">
        <f>SUM(H11:H21)</f>
        <v>50.33</v>
      </c>
    </row>
    <row r="24" spans="1:8" ht="53.25" customHeight="1">
      <c r="A24"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401"/>
      <c r="C24" s="401"/>
      <c r="D24" s="401"/>
      <c r="E24" s="401"/>
      <c r="F24" s="401"/>
      <c r="G24" s="401"/>
      <c r="H24" s="401"/>
    </row>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44140625" customWidth="1"/>
  </cols>
  <sheetData>
    <row r="1" spans="1:11" ht="15.6">
      <c r="A1" s="228" t="str">
        <f>'Date initiale'!C3</f>
        <v>Universitatea de Arhitectură și Urbanism "Ion Mincu" București</v>
      </c>
      <c r="B1" s="228"/>
      <c r="C1" s="228"/>
      <c r="D1" s="16"/>
      <c r="E1" s="16"/>
      <c r="F1" s="16"/>
    </row>
    <row r="2" spans="1:11" ht="15.6">
      <c r="A2" s="228" t="str">
        <f>'Date initiale'!B4&amp;" "&amp;'Date initiale'!C4</f>
        <v>Facultatea ARHITECTURA</v>
      </c>
      <c r="B2" s="228"/>
      <c r="C2" s="228"/>
      <c r="D2" s="16"/>
      <c r="E2" s="16"/>
      <c r="F2" s="16"/>
    </row>
    <row r="3" spans="1:11" ht="15.6">
      <c r="A3" s="228" t="str">
        <f>'Date initiale'!B5&amp;" "&amp;'Date initiale'!C5</f>
        <v>Departamentul ȘTIINȚE TEHNICE</v>
      </c>
      <c r="B3" s="228"/>
      <c r="C3" s="228"/>
      <c r="D3" s="16"/>
      <c r="E3" s="16"/>
      <c r="F3" s="16"/>
    </row>
    <row r="4" spans="1:11" ht="15.6">
      <c r="A4" s="229" t="str">
        <f>'Date initiale'!C6&amp;", "&amp;'Date initiale'!C7</f>
        <v>MORTU ANAMARIA CRINA, Conferențiar C11</v>
      </c>
      <c r="B4" s="229"/>
      <c r="C4" s="229"/>
      <c r="D4" s="16"/>
      <c r="E4" s="16"/>
      <c r="F4" s="16"/>
    </row>
    <row r="5" spans="1:11" ht="15.6">
      <c r="A5" s="229"/>
      <c r="B5" s="229"/>
      <c r="C5" s="229"/>
      <c r="D5" s="16"/>
      <c r="E5" s="16"/>
      <c r="F5" s="16"/>
    </row>
    <row r="6" spans="1:11" ht="15.6">
      <c r="A6" s="399" t="s">
        <v>110</v>
      </c>
      <c r="B6" s="399"/>
      <c r="C6" s="399"/>
      <c r="D6" s="399"/>
      <c r="E6" s="399"/>
      <c r="F6" s="399"/>
      <c r="G6" s="399"/>
      <c r="H6" s="399"/>
    </row>
    <row r="7" spans="1:11" ht="54" customHeight="1">
      <c r="A7" s="40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02"/>
      <c r="C7" s="402"/>
      <c r="D7" s="402"/>
      <c r="E7" s="402"/>
      <c r="F7" s="402"/>
      <c r="G7" s="402"/>
      <c r="H7" s="402"/>
    </row>
    <row r="8" spans="1:11" ht="16.2" thickBot="1">
      <c r="A8" s="39"/>
      <c r="B8" s="39"/>
      <c r="C8" s="39"/>
      <c r="D8" s="39"/>
      <c r="E8" s="39"/>
      <c r="F8" s="53"/>
      <c r="G8" s="53"/>
      <c r="H8" s="53"/>
    </row>
    <row r="9" spans="1:11" ht="43.8" thickBot="1">
      <c r="A9" s="169" t="s">
        <v>55</v>
      </c>
      <c r="B9" s="197" t="s">
        <v>72</v>
      </c>
      <c r="C9" s="212" t="s">
        <v>70</v>
      </c>
      <c r="D9" s="212" t="s">
        <v>71</v>
      </c>
      <c r="E9" s="197" t="s">
        <v>140</v>
      </c>
      <c r="F9" s="197" t="s">
        <v>138</v>
      </c>
      <c r="G9" s="212" t="s">
        <v>87</v>
      </c>
      <c r="H9" s="198" t="s">
        <v>147</v>
      </c>
      <c r="J9" s="231" t="s">
        <v>108</v>
      </c>
    </row>
    <row r="10" spans="1:11">
      <c r="A10" s="220">
        <v>1</v>
      </c>
      <c r="B10" s="221"/>
      <c r="C10" s="221"/>
      <c r="D10" s="221"/>
      <c r="E10" s="221"/>
      <c r="F10" s="221"/>
      <c r="G10" s="221"/>
      <c r="H10" s="222"/>
      <c r="J10" s="232" t="s">
        <v>165</v>
      </c>
      <c r="K10" s="328" t="s">
        <v>258</v>
      </c>
    </row>
    <row r="11" spans="1:11">
      <c r="A11" s="210">
        <f>A10+1</f>
        <v>2</v>
      </c>
      <c r="B11" s="218"/>
      <c r="C11" s="201"/>
      <c r="D11" s="201"/>
      <c r="E11" s="219"/>
      <c r="F11" s="219"/>
      <c r="G11" s="201"/>
      <c r="H11" s="187"/>
    </row>
    <row r="12" spans="1:11">
      <c r="A12" s="210">
        <f t="shared" ref="A12:A19" si="0">A11+1</f>
        <v>3</v>
      </c>
      <c r="B12" s="185"/>
      <c r="C12" s="115"/>
      <c r="D12" s="115"/>
      <c r="E12" s="115"/>
      <c r="F12" s="115"/>
      <c r="G12" s="115"/>
      <c r="H12" s="187"/>
    </row>
    <row r="13" spans="1:11">
      <c r="A13" s="210">
        <f t="shared" si="0"/>
        <v>4</v>
      </c>
      <c r="B13" s="115"/>
      <c r="C13" s="115"/>
      <c r="D13" s="115"/>
      <c r="E13" s="115"/>
      <c r="F13" s="115"/>
      <c r="G13" s="115"/>
      <c r="H13" s="187"/>
    </row>
    <row r="14" spans="1:11">
      <c r="A14" s="210">
        <f t="shared" si="0"/>
        <v>5</v>
      </c>
      <c r="B14" s="185"/>
      <c r="C14" s="115"/>
      <c r="D14" s="115"/>
      <c r="E14" s="115"/>
      <c r="F14" s="115"/>
      <c r="G14" s="115"/>
      <c r="H14" s="187"/>
    </row>
    <row r="15" spans="1:11">
      <c r="A15" s="210">
        <f t="shared" si="0"/>
        <v>6</v>
      </c>
      <c r="B15" s="115"/>
      <c r="C15" s="115"/>
      <c r="D15" s="115"/>
      <c r="E15" s="115"/>
      <c r="F15" s="115"/>
      <c r="G15" s="115"/>
      <c r="H15" s="187"/>
    </row>
    <row r="16" spans="1:11">
      <c r="A16" s="210">
        <f t="shared" si="0"/>
        <v>7</v>
      </c>
      <c r="B16" s="185"/>
      <c r="C16" s="115"/>
      <c r="D16" s="115"/>
      <c r="E16" s="115"/>
      <c r="F16" s="115"/>
      <c r="G16" s="115"/>
      <c r="H16" s="187"/>
    </row>
    <row r="17" spans="1:8">
      <c r="A17" s="210">
        <f t="shared" si="0"/>
        <v>8</v>
      </c>
      <c r="B17" s="115"/>
      <c r="C17" s="115"/>
      <c r="D17" s="115"/>
      <c r="E17" s="115"/>
      <c r="F17" s="115"/>
      <c r="G17" s="115"/>
      <c r="H17" s="187"/>
    </row>
    <row r="18" spans="1:8">
      <c r="A18" s="210">
        <f t="shared" si="0"/>
        <v>9</v>
      </c>
      <c r="B18" s="185"/>
      <c r="C18" s="115"/>
      <c r="D18" s="115"/>
      <c r="E18" s="115"/>
      <c r="F18" s="115"/>
      <c r="G18" s="115"/>
      <c r="H18" s="187"/>
    </row>
    <row r="19" spans="1:8" ht="15" thickBot="1">
      <c r="A19" s="223">
        <f t="shared" si="0"/>
        <v>10</v>
      </c>
      <c r="B19" s="121"/>
      <c r="C19" s="121"/>
      <c r="D19" s="121"/>
      <c r="E19" s="121"/>
      <c r="F19" s="121"/>
      <c r="G19" s="121"/>
      <c r="H19" s="194"/>
    </row>
    <row r="20" spans="1:8" ht="15" thickBot="1">
      <c r="A20" s="311"/>
      <c r="G20" s="143" t="str">
        <f>"Total "&amp;LEFT(A7,4)</f>
        <v>Total I14a</v>
      </c>
      <c r="H20" s="144">
        <f>SUM(H10:H19)</f>
        <v>0</v>
      </c>
    </row>
    <row r="22" spans="1:8" ht="53.25" customHeight="1">
      <c r="A22"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1"/>
      <c r="C22" s="401"/>
      <c r="D22" s="401"/>
      <c r="E22" s="401"/>
      <c r="F22" s="401"/>
      <c r="G22" s="401"/>
      <c r="H22" s="401"/>
    </row>
    <row r="40" spans="1:9" ht="15" thickBot="1"/>
    <row r="41" spans="1:9" ht="54" customHeight="1" thickBot="1">
      <c r="A41" s="196" t="s">
        <v>69</v>
      </c>
      <c r="B41" s="197" t="s">
        <v>72</v>
      </c>
      <c r="C41" s="212" t="s">
        <v>70</v>
      </c>
      <c r="D41" s="212" t="s">
        <v>71</v>
      </c>
      <c r="E41" s="197" t="s">
        <v>139</v>
      </c>
      <c r="F41" s="197" t="s">
        <v>139</v>
      </c>
      <c r="G41" s="197" t="s">
        <v>138</v>
      </c>
      <c r="H41" s="212" t="s">
        <v>87</v>
      </c>
      <c r="I41" s="19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L20" sqref="L2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30" t="str">
        <f>'Date initiale'!C3</f>
        <v>Universitatea de Arhitectură și Urbanism "Ion Mincu" București</v>
      </c>
      <c r="B1" s="230"/>
      <c r="C1" s="230"/>
      <c r="D1" s="23"/>
      <c r="E1" s="23"/>
      <c r="F1" s="23"/>
      <c r="G1" s="23"/>
      <c r="H1" s="23"/>
    </row>
    <row r="2" spans="1:11" ht="15.6">
      <c r="A2" s="230" t="str">
        <f>'Date initiale'!B4&amp;" "&amp;'Date initiale'!C4</f>
        <v>Facultatea ARHITECTURA</v>
      </c>
      <c r="B2" s="230"/>
      <c r="C2" s="230"/>
      <c r="D2" s="23"/>
      <c r="E2" s="23"/>
      <c r="F2" s="23"/>
      <c r="G2" s="23"/>
      <c r="H2" s="23"/>
    </row>
    <row r="3" spans="1:11" ht="15.6">
      <c r="A3" s="230" t="str">
        <f>'Date initiale'!B5&amp;" "&amp;'Date initiale'!C5</f>
        <v>Departamentul ȘTIINȚE TEHNICE</v>
      </c>
      <c r="B3" s="230"/>
      <c r="C3" s="230"/>
      <c r="D3" s="23"/>
      <c r="E3" s="23"/>
      <c r="F3" s="23"/>
      <c r="G3" s="23"/>
      <c r="H3" s="23"/>
    </row>
    <row r="4" spans="1:11" ht="15.6">
      <c r="A4" s="230" t="str">
        <f>'Date initiale'!C6&amp;", "&amp;'Date initiale'!C7</f>
        <v>MORTU ANAMARIA CRINA, Conferențiar C11</v>
      </c>
      <c r="B4" s="230"/>
      <c r="C4" s="230"/>
      <c r="D4" s="23"/>
      <c r="E4" s="23"/>
      <c r="F4" s="23"/>
      <c r="G4" s="23"/>
      <c r="H4" s="23"/>
    </row>
    <row r="5" spans="1:11" ht="15.6">
      <c r="A5" s="230"/>
      <c r="B5" s="230"/>
      <c r="C5" s="230"/>
      <c r="D5" s="23"/>
      <c r="E5" s="23"/>
      <c r="F5" s="23"/>
      <c r="G5" s="23"/>
      <c r="H5" s="23"/>
    </row>
    <row r="6" spans="1:11" ht="15.6">
      <c r="A6" s="406" t="s">
        <v>110</v>
      </c>
      <c r="B6" s="406"/>
      <c r="C6" s="406"/>
      <c r="D6" s="406"/>
      <c r="E6" s="406"/>
      <c r="F6" s="406"/>
      <c r="G6" s="406"/>
      <c r="H6" s="406"/>
    </row>
    <row r="7" spans="1:11" ht="36.75" customHeight="1">
      <c r="A7" s="402" t="str">
        <f>'Descriere indicatori'!B19&amp;"b. "&amp;'Descriere indicatori'!C20</f>
        <v xml:space="preserve">I14b. Proiect urbanistic şi peisagistic la nivelul Planurilor Generale / Zonale ale Localităţilor (inclusiv studii de fundamentare, de inserţie, de oportunitate) avizate** </v>
      </c>
      <c r="B7" s="402"/>
      <c r="C7" s="402"/>
      <c r="D7" s="402"/>
      <c r="E7" s="402"/>
      <c r="F7" s="402"/>
      <c r="G7" s="402"/>
      <c r="H7" s="402"/>
    </row>
    <row r="8" spans="1:11" ht="19.5" customHeight="1" thickBot="1">
      <c r="A8" s="41"/>
      <c r="B8" s="41"/>
      <c r="C8" s="41"/>
      <c r="D8" s="41"/>
      <c r="E8" s="41"/>
      <c r="F8" s="41"/>
      <c r="G8" s="41"/>
      <c r="H8" s="41"/>
    </row>
    <row r="9" spans="1:11" ht="43.8" thickBot="1">
      <c r="A9" s="139" t="s">
        <v>55</v>
      </c>
      <c r="B9" s="197" t="s">
        <v>72</v>
      </c>
      <c r="C9" s="212" t="s">
        <v>70</v>
      </c>
      <c r="D9" s="212" t="s">
        <v>71</v>
      </c>
      <c r="E9" s="197" t="s">
        <v>140</v>
      </c>
      <c r="F9" s="197" t="s">
        <v>138</v>
      </c>
      <c r="G9" s="212" t="s">
        <v>87</v>
      </c>
      <c r="H9" s="198" t="s">
        <v>147</v>
      </c>
      <c r="J9" s="231" t="s">
        <v>108</v>
      </c>
    </row>
    <row r="10" spans="1:11" ht="43.2">
      <c r="A10" s="224">
        <v>1</v>
      </c>
      <c r="B10" s="179" t="s">
        <v>323</v>
      </c>
      <c r="C10" s="351" t="s">
        <v>324</v>
      </c>
      <c r="D10" s="179" t="s">
        <v>325</v>
      </c>
      <c r="E10" s="352" t="s">
        <v>326</v>
      </c>
      <c r="F10" s="352" t="s">
        <v>311</v>
      </c>
      <c r="G10" s="179">
        <v>2015</v>
      </c>
      <c r="H10" s="294">
        <v>3.5</v>
      </c>
      <c r="J10" s="232" t="s">
        <v>166</v>
      </c>
      <c r="K10" s="328" t="s">
        <v>258</v>
      </c>
    </row>
    <row r="11" spans="1:11">
      <c r="A11" s="184">
        <f>A10+1</f>
        <v>2</v>
      </c>
      <c r="B11" s="185"/>
      <c r="C11" s="214"/>
      <c r="D11" s="115"/>
      <c r="E11" s="115"/>
      <c r="F11" s="115"/>
      <c r="G11" s="195"/>
      <c r="H11" s="283"/>
    </row>
    <row r="12" spans="1:11">
      <c r="A12" s="184">
        <f t="shared" ref="A12:A19" si="0">A11+1</f>
        <v>3</v>
      </c>
      <c r="B12" s="185"/>
      <c r="C12" s="225"/>
      <c r="D12" s="115"/>
      <c r="E12" s="226"/>
      <c r="F12" s="226"/>
      <c r="G12" s="226"/>
      <c r="H12" s="283"/>
    </row>
    <row r="13" spans="1:11">
      <c r="A13" s="184">
        <f t="shared" si="0"/>
        <v>4</v>
      </c>
      <c r="B13" s="185"/>
      <c r="C13" s="214"/>
      <c r="D13" s="115"/>
      <c r="E13" s="115"/>
      <c r="F13" s="115"/>
      <c r="G13" s="195"/>
      <c r="H13" s="283"/>
    </row>
    <row r="14" spans="1:11">
      <c r="A14" s="184">
        <f t="shared" si="0"/>
        <v>5</v>
      </c>
      <c r="B14" s="185"/>
      <c r="C14" s="225"/>
      <c r="D14" s="115"/>
      <c r="E14" s="226"/>
      <c r="F14" s="226"/>
      <c r="G14" s="226"/>
      <c r="H14" s="283"/>
    </row>
    <row r="15" spans="1:11">
      <c r="A15" s="184">
        <f t="shared" si="0"/>
        <v>6</v>
      </c>
      <c r="B15" s="185"/>
      <c r="C15" s="225"/>
      <c r="D15" s="115"/>
      <c r="E15" s="226"/>
      <c r="F15" s="226"/>
      <c r="G15" s="226"/>
      <c r="H15" s="283"/>
    </row>
    <row r="16" spans="1:11">
      <c r="A16" s="184">
        <f t="shared" si="0"/>
        <v>7</v>
      </c>
      <c r="B16" s="185"/>
      <c r="C16" s="214"/>
      <c r="D16" s="115"/>
      <c r="E16" s="115"/>
      <c r="F16" s="115"/>
      <c r="G16" s="195"/>
      <c r="H16" s="283"/>
    </row>
    <row r="17" spans="1:8">
      <c r="A17" s="184">
        <f t="shared" si="0"/>
        <v>8</v>
      </c>
      <c r="B17" s="185"/>
      <c r="C17" s="225"/>
      <c r="D17" s="115"/>
      <c r="E17" s="226"/>
      <c r="F17" s="226"/>
      <c r="G17" s="226"/>
      <c r="H17" s="283"/>
    </row>
    <row r="18" spans="1:8">
      <c r="A18" s="184">
        <f t="shared" si="0"/>
        <v>9</v>
      </c>
      <c r="B18" s="185"/>
      <c r="C18" s="225"/>
      <c r="D18" s="115"/>
      <c r="E18" s="226"/>
      <c r="F18" s="226"/>
      <c r="G18" s="226"/>
      <c r="H18" s="283"/>
    </row>
    <row r="19" spans="1:8" ht="15" thickBot="1">
      <c r="A19" s="191">
        <f t="shared" si="0"/>
        <v>10</v>
      </c>
      <c r="B19" s="121"/>
      <c r="C19" s="227"/>
      <c r="D19" s="121"/>
      <c r="E19" s="121"/>
      <c r="F19" s="121"/>
      <c r="G19" s="121"/>
      <c r="H19" s="292"/>
    </row>
    <row r="20" spans="1:8" ht="16.2" thickBot="1">
      <c r="A20" s="309"/>
      <c r="G20" s="143" t="str">
        <f>"Total "&amp;LEFT(A7,4)</f>
        <v>Total I14b</v>
      </c>
      <c r="H20" s="242">
        <f>SUM(H10:H19)</f>
        <v>3.5</v>
      </c>
    </row>
    <row r="22" spans="1:8" ht="53.25" customHeight="1">
      <c r="A22"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01"/>
      <c r="C22" s="401"/>
      <c r="D22" s="401"/>
      <c r="E22" s="401"/>
      <c r="F22" s="401"/>
      <c r="G22" s="401"/>
      <c r="H22" s="40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34"/>
  <sheetViews>
    <sheetView workbookViewId="0">
      <selection activeCell="D12" sqref="D12"/>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28" t="str">
        <f>'Date initiale'!C3</f>
        <v>Universitatea de Arhitectură și Urbanism "Ion Mincu" București</v>
      </c>
      <c r="B1" s="228"/>
      <c r="C1" s="228"/>
      <c r="D1" s="16"/>
      <c r="E1" s="16"/>
      <c r="F1" s="16"/>
    </row>
    <row r="2" spans="1:11" ht="15.6">
      <c r="A2" s="228" t="str">
        <f>'Date initiale'!B4&amp;" "&amp;'Date initiale'!C4</f>
        <v>Facultatea ARHITECTURA</v>
      </c>
      <c r="B2" s="228"/>
      <c r="C2" s="228"/>
      <c r="D2" s="16"/>
      <c r="E2" s="16"/>
      <c r="F2" s="16"/>
    </row>
    <row r="3" spans="1:11" ht="15.6">
      <c r="A3" s="228" t="str">
        <f>'Date initiale'!B5&amp;" "&amp;'Date initiale'!C5</f>
        <v>Departamentul ȘTIINȚE TEHNICE</v>
      </c>
      <c r="B3" s="228"/>
      <c r="C3" s="228"/>
      <c r="D3" s="16"/>
      <c r="E3" s="16"/>
      <c r="F3" s="16"/>
    </row>
    <row r="4" spans="1:11" ht="15.6">
      <c r="A4" s="229" t="str">
        <f>'Date initiale'!C6&amp;", "&amp;'Date initiale'!C7</f>
        <v>MORTU ANAMARIA CRINA, Conferențiar C11</v>
      </c>
      <c r="B4" s="229"/>
      <c r="C4" s="229"/>
      <c r="D4" s="16"/>
      <c r="E4" s="16"/>
      <c r="F4" s="16"/>
    </row>
    <row r="5" spans="1:11" ht="15.6">
      <c r="A5" s="229"/>
      <c r="B5" s="229"/>
      <c r="C5" s="229"/>
      <c r="D5" s="16"/>
      <c r="E5" s="16"/>
      <c r="F5" s="16"/>
    </row>
    <row r="6" spans="1:11" ht="15.6">
      <c r="A6" s="399" t="s">
        <v>110</v>
      </c>
      <c r="B6" s="399"/>
      <c r="C6" s="399"/>
      <c r="D6" s="399"/>
      <c r="E6" s="399"/>
      <c r="F6" s="399"/>
      <c r="G6" s="399"/>
      <c r="H6" s="399"/>
    </row>
    <row r="7" spans="1:11" ht="52.5" customHeight="1">
      <c r="A7" s="40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02"/>
      <c r="C7" s="402"/>
      <c r="D7" s="402"/>
      <c r="E7" s="402"/>
      <c r="F7" s="402"/>
      <c r="G7" s="402"/>
      <c r="H7" s="402"/>
    </row>
    <row r="8" spans="1:11" ht="16.2" thickBot="1">
      <c r="A8" s="39"/>
      <c r="B8" s="39"/>
      <c r="C8" s="39"/>
      <c r="D8" s="39"/>
      <c r="E8" s="39"/>
      <c r="F8" s="39"/>
      <c r="G8" s="39"/>
      <c r="H8" s="39"/>
    </row>
    <row r="9" spans="1:11" ht="43.8" thickBot="1">
      <c r="A9" s="139" t="s">
        <v>55</v>
      </c>
      <c r="B9" s="197" t="s">
        <v>72</v>
      </c>
      <c r="C9" s="212" t="s">
        <v>141</v>
      </c>
      <c r="D9" s="212" t="s">
        <v>71</v>
      </c>
      <c r="E9" s="197" t="s">
        <v>140</v>
      </c>
      <c r="F9" s="197" t="s">
        <v>138</v>
      </c>
      <c r="G9" s="212" t="s">
        <v>87</v>
      </c>
      <c r="H9" s="198" t="s">
        <v>147</v>
      </c>
      <c r="J9" s="231" t="s">
        <v>108</v>
      </c>
    </row>
    <row r="10" spans="1:11" ht="129.6">
      <c r="A10" s="360"/>
      <c r="B10" s="110"/>
      <c r="C10" s="110" t="s">
        <v>411</v>
      </c>
      <c r="D10" s="179" t="s">
        <v>403</v>
      </c>
      <c r="E10" s="110"/>
      <c r="F10" s="110" t="s">
        <v>371</v>
      </c>
      <c r="G10" s="179">
        <v>2022</v>
      </c>
      <c r="H10" s="378">
        <v>0.91</v>
      </c>
      <c r="J10" s="232"/>
    </row>
    <row r="11" spans="1:11" ht="82.8">
      <c r="A11" s="210">
        <v>1</v>
      </c>
      <c r="B11" s="353"/>
      <c r="C11" s="354" t="s">
        <v>402</v>
      </c>
      <c r="D11" s="118" t="s">
        <v>401</v>
      </c>
      <c r="E11" s="118"/>
      <c r="F11" s="115" t="s">
        <v>371</v>
      </c>
      <c r="G11" s="118">
        <v>2022</v>
      </c>
      <c r="H11" s="371">
        <v>0.77</v>
      </c>
      <c r="J11" s="232" t="s">
        <v>167</v>
      </c>
      <c r="K11" s="328" t="s">
        <v>258</v>
      </c>
    </row>
    <row r="12" spans="1:11" ht="29.4" thickBot="1">
      <c r="A12" s="223">
        <f>A11+1</f>
        <v>2</v>
      </c>
      <c r="B12" s="372"/>
      <c r="C12" s="373" t="s">
        <v>400</v>
      </c>
      <c r="D12" s="374" t="s">
        <v>404</v>
      </c>
      <c r="E12" s="375"/>
      <c r="F12" s="121" t="s">
        <v>371</v>
      </c>
      <c r="G12" s="376" t="s">
        <v>368</v>
      </c>
      <c r="H12" s="377">
        <v>5</v>
      </c>
    </row>
    <row r="13" spans="1:11" ht="15" thickBot="1">
      <c r="A13" s="24"/>
      <c r="G13" s="344" t="str">
        <f>"Total "&amp;LEFT(A7,4)</f>
        <v>Total I14c</v>
      </c>
      <c r="H13" s="345">
        <f>SUM(H11:H12)</f>
        <v>5.77</v>
      </c>
    </row>
    <row r="15" spans="1:11" ht="53.25" customHeight="1">
      <c r="A15" s="40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5" s="401"/>
      <c r="C15" s="401"/>
      <c r="D15" s="401"/>
      <c r="E15" s="401"/>
      <c r="F15" s="401"/>
      <c r="G15" s="401"/>
      <c r="H15" s="401"/>
    </row>
    <row r="33" spans="1:9" ht="15" thickBot="1"/>
    <row r="34" spans="1:9" ht="54" customHeight="1" thickBot="1">
      <c r="A34" s="196" t="s">
        <v>69</v>
      </c>
      <c r="B34" s="197" t="s">
        <v>72</v>
      </c>
      <c r="C34" s="212" t="s">
        <v>70</v>
      </c>
      <c r="D34" s="212" t="s">
        <v>71</v>
      </c>
      <c r="E34" s="197" t="s">
        <v>139</v>
      </c>
      <c r="F34" s="197" t="s">
        <v>139</v>
      </c>
      <c r="G34" s="197" t="s">
        <v>138</v>
      </c>
      <c r="H34" s="212" t="s">
        <v>87</v>
      </c>
      <c r="I34" s="198" t="s">
        <v>78</v>
      </c>
    </row>
  </sheetData>
  <mergeCells count="3">
    <mergeCell ref="A6:H6"/>
    <mergeCell ref="A7:H7"/>
    <mergeCell ref="A15:H15"/>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7" workbookViewId="0">
      <selection activeCell="L20" sqref="L20"/>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28" t="str">
        <f>'Date initiale'!C3</f>
        <v>Universitatea de Arhitectură și Urbanism "Ion Mincu" București</v>
      </c>
      <c r="B1" s="228"/>
      <c r="C1" s="228"/>
      <c r="D1" s="16"/>
      <c r="E1" s="16"/>
      <c r="F1" s="16"/>
    </row>
    <row r="2" spans="1:11" ht="15.6">
      <c r="A2" s="228" t="str">
        <f>'Date initiale'!B4&amp;" "&amp;'Date initiale'!C4</f>
        <v>Facultatea ARHITECTURA</v>
      </c>
      <c r="B2" s="228"/>
      <c r="C2" s="228"/>
      <c r="D2" s="16"/>
      <c r="E2" s="16"/>
      <c r="F2" s="16"/>
    </row>
    <row r="3" spans="1:11" ht="15.6">
      <c r="A3" s="228" t="str">
        <f>'Date initiale'!B5&amp;" "&amp;'Date initiale'!C5</f>
        <v>Departamentul ȘTIINȚE TEHNICE</v>
      </c>
      <c r="B3" s="228"/>
      <c r="C3" s="228"/>
      <c r="D3" s="16"/>
      <c r="E3" s="16"/>
      <c r="F3" s="16"/>
    </row>
    <row r="4" spans="1:11" ht="15.6">
      <c r="A4" s="229" t="str">
        <f>'Date initiale'!C6&amp;", "&amp;'Date initiale'!C7</f>
        <v>MORTU ANAMARIA CRINA, Conferențiar C11</v>
      </c>
      <c r="B4" s="229"/>
      <c r="C4" s="229"/>
      <c r="D4" s="16"/>
      <c r="E4" s="16"/>
      <c r="F4" s="16"/>
    </row>
    <row r="5" spans="1:11" ht="15.6">
      <c r="A5" s="229"/>
      <c r="B5" s="229"/>
      <c r="C5" s="229"/>
      <c r="D5" s="16"/>
      <c r="E5" s="16"/>
      <c r="F5" s="16"/>
    </row>
    <row r="6" spans="1:11" ht="15.6">
      <c r="A6" s="399" t="s">
        <v>110</v>
      </c>
      <c r="B6" s="399"/>
      <c r="C6" s="399"/>
      <c r="D6" s="399"/>
      <c r="E6" s="399"/>
      <c r="F6" s="399"/>
      <c r="G6" s="399"/>
      <c r="H6" s="399"/>
    </row>
    <row r="7" spans="1:11" ht="52.5" customHeight="1">
      <c r="A7" s="40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02"/>
      <c r="C7" s="402"/>
      <c r="D7" s="402"/>
      <c r="E7" s="402"/>
      <c r="F7" s="402"/>
      <c r="G7" s="402"/>
      <c r="H7" s="402"/>
    </row>
    <row r="8" spans="1:11" ht="16.2" thickBot="1">
      <c r="A8" s="39"/>
      <c r="B8" s="39"/>
      <c r="C8" s="39"/>
      <c r="D8" s="39"/>
      <c r="E8" s="39"/>
      <c r="F8" s="39"/>
      <c r="G8" s="39"/>
      <c r="H8" s="39"/>
    </row>
    <row r="9" spans="1:11" ht="43.8" thickBot="1">
      <c r="A9" s="139" t="s">
        <v>55</v>
      </c>
      <c r="B9" s="197" t="s">
        <v>72</v>
      </c>
      <c r="C9" s="212" t="s">
        <v>141</v>
      </c>
      <c r="D9" s="212" t="s">
        <v>71</v>
      </c>
      <c r="E9" s="197" t="s">
        <v>140</v>
      </c>
      <c r="F9" s="197" t="s">
        <v>138</v>
      </c>
      <c r="G9" s="212" t="s">
        <v>87</v>
      </c>
      <c r="H9" s="198" t="s">
        <v>147</v>
      </c>
      <c r="J9" s="231" t="s">
        <v>108</v>
      </c>
    </row>
    <row r="10" spans="1:11" ht="28.8">
      <c r="A10" s="178">
        <v>1</v>
      </c>
      <c r="B10" s="111"/>
      <c r="C10" s="379" t="s">
        <v>305</v>
      </c>
      <c r="D10" s="111" t="s">
        <v>327</v>
      </c>
      <c r="E10" s="339" t="s">
        <v>326</v>
      </c>
      <c r="F10" s="339" t="s">
        <v>311</v>
      </c>
      <c r="G10" s="179">
        <v>2015</v>
      </c>
      <c r="H10" s="294">
        <v>4</v>
      </c>
      <c r="J10" s="232">
        <v>20</v>
      </c>
      <c r="K10" s="328" t="s">
        <v>258</v>
      </c>
    </row>
    <row r="11" spans="1:11" ht="28.8">
      <c r="A11" s="210">
        <f>A10+1</f>
        <v>2</v>
      </c>
      <c r="B11" s="218"/>
      <c r="C11" s="95" t="s">
        <v>294</v>
      </c>
      <c r="D11" s="219" t="s">
        <v>327</v>
      </c>
      <c r="E11" s="337" t="s">
        <v>326</v>
      </c>
      <c r="F11" s="337" t="s">
        <v>311</v>
      </c>
      <c r="G11" s="118">
        <v>2016</v>
      </c>
      <c r="H11" s="283">
        <v>4</v>
      </c>
    </row>
    <row r="12" spans="1:11">
      <c r="A12" s="210">
        <f t="shared" ref="A12:A19" si="0">A11+1</f>
        <v>3</v>
      </c>
      <c r="B12" s="185"/>
      <c r="C12" s="115"/>
      <c r="D12" s="115"/>
      <c r="E12" s="115"/>
      <c r="F12" s="115"/>
      <c r="G12" s="115"/>
      <c r="H12" s="283"/>
    </row>
    <row r="13" spans="1:11">
      <c r="A13" s="210">
        <f t="shared" si="0"/>
        <v>4</v>
      </c>
      <c r="B13" s="115"/>
      <c r="C13" s="115"/>
      <c r="D13" s="115"/>
      <c r="E13" s="115"/>
      <c r="F13" s="115"/>
      <c r="G13" s="115"/>
      <c r="H13" s="283"/>
    </row>
    <row r="14" spans="1:11">
      <c r="A14" s="210">
        <f t="shared" si="0"/>
        <v>5</v>
      </c>
      <c r="B14" s="185"/>
      <c r="C14" s="115"/>
      <c r="D14" s="115"/>
      <c r="E14" s="115"/>
      <c r="F14" s="115"/>
      <c r="G14" s="115"/>
      <c r="H14" s="283"/>
    </row>
    <row r="15" spans="1:11">
      <c r="A15" s="210">
        <f t="shared" si="0"/>
        <v>6</v>
      </c>
      <c r="B15" s="115"/>
      <c r="C15" s="115"/>
      <c r="D15" s="115"/>
      <c r="E15" s="115"/>
      <c r="F15" s="115"/>
      <c r="G15" s="115"/>
      <c r="H15" s="283"/>
    </row>
    <row r="16" spans="1:11">
      <c r="A16" s="210">
        <f t="shared" si="0"/>
        <v>7</v>
      </c>
      <c r="B16" s="185"/>
      <c r="C16" s="115"/>
      <c r="D16" s="115"/>
      <c r="E16" s="115"/>
      <c r="F16" s="115"/>
      <c r="G16" s="115"/>
      <c r="H16" s="283"/>
    </row>
    <row r="17" spans="1:8">
      <c r="A17" s="210">
        <f t="shared" si="0"/>
        <v>8</v>
      </c>
      <c r="B17" s="115"/>
      <c r="C17" s="115"/>
      <c r="D17" s="115"/>
      <c r="E17" s="115"/>
      <c r="F17" s="115"/>
      <c r="G17" s="115"/>
      <c r="H17" s="283"/>
    </row>
    <row r="18" spans="1:8">
      <c r="A18" s="210">
        <f t="shared" si="0"/>
        <v>9</v>
      </c>
      <c r="B18" s="185"/>
      <c r="C18" s="115"/>
      <c r="D18" s="115"/>
      <c r="E18" s="115"/>
      <c r="F18" s="115"/>
      <c r="G18" s="115"/>
      <c r="H18" s="283"/>
    </row>
    <row r="19" spans="1:8" ht="15" thickBot="1">
      <c r="A19" s="223">
        <f t="shared" si="0"/>
        <v>10</v>
      </c>
      <c r="B19" s="121"/>
      <c r="C19" s="121"/>
      <c r="D19" s="121"/>
      <c r="E19" s="121"/>
      <c r="F19" s="121"/>
      <c r="G19" s="121"/>
      <c r="H19" s="292"/>
    </row>
    <row r="20" spans="1:8" ht="15" thickBot="1">
      <c r="A20" s="24"/>
      <c r="G20" s="344" t="str">
        <f>"Total "&amp;LEFT(A7,4)</f>
        <v>Total I15.</v>
      </c>
      <c r="H20" s="345">
        <f>SUM(H10:H19)</f>
        <v>8</v>
      </c>
    </row>
    <row r="22" spans="1:8" ht="53.25" customHeight="1">
      <c r="A22" s="40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01"/>
      <c r="C22" s="401"/>
      <c r="D22" s="401"/>
      <c r="E22" s="401"/>
      <c r="F22" s="401"/>
      <c r="G22" s="401"/>
      <c r="H22" s="401"/>
    </row>
    <row r="40" spans="1:9" ht="15" thickBot="1"/>
    <row r="41" spans="1:9" ht="54" customHeight="1" thickBot="1">
      <c r="A41" s="196" t="s">
        <v>69</v>
      </c>
      <c r="B41" s="197" t="s">
        <v>72</v>
      </c>
      <c r="C41" s="212" t="s">
        <v>70</v>
      </c>
      <c r="D41" s="212" t="s">
        <v>71</v>
      </c>
      <c r="E41" s="197" t="s">
        <v>139</v>
      </c>
      <c r="F41" s="197" t="s">
        <v>139</v>
      </c>
      <c r="G41" s="197" t="s">
        <v>138</v>
      </c>
      <c r="H41" s="212" t="s">
        <v>87</v>
      </c>
      <c r="I41" s="19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G10" sqref="G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28" t="str">
        <f>'Date initiale'!C3</f>
        <v>Universitatea de Arhitectură și Urbanism "Ion Mincu" București</v>
      </c>
      <c r="B1" s="228"/>
      <c r="C1" s="228"/>
      <c r="D1" s="16"/>
      <c r="E1" s="31"/>
    </row>
    <row r="2" spans="1:8" ht="15.6">
      <c r="A2" s="228" t="str">
        <f>'Date initiale'!B4&amp;" "&amp;'Date initiale'!C4</f>
        <v>Facultatea ARHITECTURA</v>
      </c>
      <c r="B2" s="228"/>
      <c r="C2" s="228"/>
      <c r="D2" s="2"/>
      <c r="E2" s="31"/>
    </row>
    <row r="3" spans="1:8" ht="15.6">
      <c r="A3" s="228" t="str">
        <f>'Date initiale'!B5&amp;" "&amp;'Date initiale'!C5</f>
        <v>Departamentul ȘTIINȚE TEHNICE</v>
      </c>
      <c r="B3" s="228"/>
      <c r="C3" s="228"/>
      <c r="D3" s="16"/>
      <c r="E3" s="31"/>
    </row>
    <row r="4" spans="1:8">
      <c r="A4" s="104" t="str">
        <f>'Date initiale'!C6&amp;", "&amp;'Date initiale'!C7</f>
        <v>MORTU ANAMARIA CRINA, Conferențiar C11</v>
      </c>
      <c r="B4" s="104"/>
      <c r="C4" s="104"/>
    </row>
    <row r="5" spans="1:8">
      <c r="A5" s="104"/>
      <c r="B5" s="104"/>
      <c r="C5" s="104"/>
    </row>
    <row r="6" spans="1:8" ht="15.6">
      <c r="A6" s="404" t="s">
        <v>110</v>
      </c>
      <c r="B6" s="404"/>
      <c r="C6" s="404"/>
      <c r="D6" s="404"/>
    </row>
    <row r="7" spans="1:8" ht="90.75" customHeight="1">
      <c r="A7" s="40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02"/>
      <c r="C7" s="402"/>
      <c r="D7" s="402"/>
      <c r="E7" s="165"/>
      <c r="F7" s="165"/>
      <c r="G7" s="165"/>
      <c r="H7" s="165"/>
    </row>
    <row r="8" spans="1:8" ht="18.75" customHeight="1" thickBot="1">
      <c r="A8" s="51"/>
      <c r="B8" s="51"/>
      <c r="C8" s="51"/>
      <c r="D8" s="51"/>
    </row>
    <row r="9" spans="1:8" ht="45.75" customHeight="1" thickBot="1">
      <c r="A9" s="169" t="s">
        <v>55</v>
      </c>
      <c r="B9" s="197" t="s">
        <v>77</v>
      </c>
      <c r="C9" s="197" t="s">
        <v>87</v>
      </c>
      <c r="D9" s="198" t="s">
        <v>147</v>
      </c>
      <c r="E9" s="24"/>
      <c r="F9" s="231" t="s">
        <v>108</v>
      </c>
    </row>
    <row r="10" spans="1:8">
      <c r="A10" s="220">
        <v>1</v>
      </c>
      <c r="B10" s="237"/>
      <c r="C10" s="238"/>
      <c r="D10" s="296"/>
      <c r="F10" s="232" t="s">
        <v>168</v>
      </c>
      <c r="G10" s="328" t="s">
        <v>259</v>
      </c>
    </row>
    <row r="11" spans="1:8">
      <c r="A11" s="210">
        <f>A10+1</f>
        <v>2</v>
      </c>
      <c r="B11" s="235"/>
      <c r="C11" s="201"/>
      <c r="D11" s="293"/>
    </row>
    <row r="12" spans="1:8">
      <c r="A12" s="210">
        <f t="shared" ref="A12:A19" si="0">A11+1</f>
        <v>3</v>
      </c>
      <c r="B12" s="214"/>
      <c r="C12" s="115"/>
      <c r="D12" s="283"/>
    </row>
    <row r="13" spans="1:8">
      <c r="A13" s="210">
        <f t="shared" si="0"/>
        <v>4</v>
      </c>
      <c r="B13" s="236"/>
      <c r="C13" s="115"/>
      <c r="D13" s="283"/>
    </row>
    <row r="14" spans="1:8">
      <c r="A14" s="210">
        <f t="shared" si="0"/>
        <v>5</v>
      </c>
      <c r="B14" s="236"/>
      <c r="C14" s="115"/>
      <c r="D14" s="283"/>
    </row>
    <row r="15" spans="1:8">
      <c r="A15" s="210">
        <f t="shared" si="0"/>
        <v>6</v>
      </c>
      <c r="B15" s="214"/>
      <c r="C15" s="115"/>
      <c r="D15" s="283"/>
    </row>
    <row r="16" spans="1:8">
      <c r="A16" s="210">
        <f t="shared" si="0"/>
        <v>7</v>
      </c>
      <c r="B16" s="236"/>
      <c r="C16" s="115"/>
      <c r="D16" s="283"/>
    </row>
    <row r="17" spans="1:4">
      <c r="A17" s="210">
        <f t="shared" si="0"/>
        <v>8</v>
      </c>
      <c r="B17" s="236"/>
      <c r="C17" s="115"/>
      <c r="D17" s="283"/>
    </row>
    <row r="18" spans="1:4">
      <c r="A18" s="210">
        <f t="shared" si="0"/>
        <v>9</v>
      </c>
      <c r="B18" s="236"/>
      <c r="C18" s="115"/>
      <c r="D18" s="283"/>
    </row>
    <row r="19" spans="1:4" ht="15" thickBot="1">
      <c r="A19" s="223">
        <f t="shared" si="0"/>
        <v>10</v>
      </c>
      <c r="B19" s="239"/>
      <c r="C19" s="121"/>
      <c r="D19" s="292"/>
    </row>
    <row r="20" spans="1:4" ht="15" thickBot="1">
      <c r="A20" s="310"/>
      <c r="B20" s="195"/>
      <c r="C20" s="143" t="str">
        <f>"Total "&amp;LEFT(A7,3)</f>
        <v>Total I16</v>
      </c>
      <c r="D20" s="240">
        <f>SUM(D10:D19)</f>
        <v>0</v>
      </c>
    </row>
    <row r="21" spans="1:4" ht="15.6">
      <c r="A21" s="23"/>
      <c r="B21" s="19"/>
      <c r="C21" s="19"/>
      <c r="D21" s="19"/>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7" ht="15.6">
      <c r="A1" s="228" t="str">
        <f>'Date initiale'!C3</f>
        <v>Universitatea de Arhitectură și Urbanism "Ion Mincu" București</v>
      </c>
      <c r="B1" s="228"/>
      <c r="C1" s="228"/>
      <c r="D1" s="16"/>
    </row>
    <row r="2" spans="1:7" ht="15.6">
      <c r="A2" s="228" t="str">
        <f>'Date initiale'!B4&amp;" "&amp;'Date initiale'!C4</f>
        <v>Facultatea ARHITECTURA</v>
      </c>
      <c r="B2" s="228"/>
      <c r="C2" s="228"/>
      <c r="D2" s="2"/>
    </row>
    <row r="3" spans="1:7" ht="15.6">
      <c r="A3" s="228" t="str">
        <f>'Date initiale'!B5&amp;" "&amp;'Date initiale'!C5</f>
        <v>Departamentul ȘTIINȚE TEHNICE</v>
      </c>
      <c r="B3" s="228"/>
      <c r="C3" s="228"/>
      <c r="D3" s="16"/>
    </row>
    <row r="4" spans="1:7">
      <c r="A4" s="104" t="str">
        <f>'Date initiale'!C6&amp;", "&amp;'Date initiale'!C7</f>
        <v>MORTU ANAMARIA CRINA, Conferențiar C11</v>
      </c>
      <c r="B4" s="104"/>
      <c r="C4" s="104"/>
    </row>
    <row r="5" spans="1:7">
      <c r="A5" s="104"/>
      <c r="B5" s="104"/>
      <c r="C5" s="104"/>
    </row>
    <row r="6" spans="1:7">
      <c r="A6" s="407" t="s">
        <v>110</v>
      </c>
      <c r="B6" s="407"/>
      <c r="C6" s="407"/>
      <c r="D6" s="407"/>
    </row>
    <row r="7" spans="1:7" ht="40.5" customHeight="1">
      <c r="A7" s="40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02"/>
      <c r="C7" s="402"/>
      <c r="D7" s="402"/>
    </row>
    <row r="8" spans="1:7" ht="15" thickBot="1"/>
    <row r="9" spans="1:7" ht="48.75" customHeight="1" thickBot="1">
      <c r="A9" s="169" t="s">
        <v>55</v>
      </c>
      <c r="B9" s="140" t="s">
        <v>77</v>
      </c>
      <c r="C9" s="140" t="s">
        <v>87</v>
      </c>
      <c r="D9" s="250" t="s">
        <v>147</v>
      </c>
      <c r="F9" s="231" t="s">
        <v>108</v>
      </c>
    </row>
    <row r="10" spans="1:7">
      <c r="A10" s="272">
        <v>1</v>
      </c>
      <c r="B10" s="267"/>
      <c r="C10" s="130"/>
      <c r="D10" s="297"/>
      <c r="F10" s="232" t="s">
        <v>169</v>
      </c>
      <c r="G10" s="328" t="s">
        <v>260</v>
      </c>
    </row>
    <row r="11" spans="1:7">
      <c r="A11" s="273">
        <f>A10+1</f>
        <v>2</v>
      </c>
      <c r="B11" s="259"/>
      <c r="C11" s="30"/>
      <c r="D11" s="291"/>
    </row>
    <row r="12" spans="1:7">
      <c r="A12" s="273">
        <f t="shared" ref="A12:A19" si="0">A11+1</f>
        <v>3</v>
      </c>
      <c r="B12" s="259"/>
      <c r="C12" s="30"/>
      <c r="D12" s="291"/>
    </row>
    <row r="13" spans="1:7">
      <c r="A13" s="273">
        <f t="shared" si="0"/>
        <v>4</v>
      </c>
      <c r="B13" s="259"/>
      <c r="C13" s="30"/>
      <c r="D13" s="291"/>
    </row>
    <row r="14" spans="1:7">
      <c r="A14" s="273">
        <f t="shared" si="0"/>
        <v>5</v>
      </c>
      <c r="B14" s="259"/>
      <c r="C14" s="30"/>
      <c r="D14" s="291"/>
    </row>
    <row r="15" spans="1:7">
      <c r="A15" s="273">
        <f t="shared" si="0"/>
        <v>6</v>
      </c>
      <c r="B15" s="259"/>
      <c r="C15" s="30"/>
      <c r="D15" s="291"/>
    </row>
    <row r="16" spans="1:7">
      <c r="A16" s="273">
        <f t="shared" si="0"/>
        <v>7</v>
      </c>
      <c r="B16" s="259"/>
      <c r="C16" s="30"/>
      <c r="D16" s="291"/>
    </row>
    <row r="17" spans="1:4">
      <c r="A17" s="273">
        <f t="shared" si="0"/>
        <v>8</v>
      </c>
      <c r="B17" s="259"/>
      <c r="C17" s="30"/>
      <c r="D17" s="291"/>
    </row>
    <row r="18" spans="1:4">
      <c r="A18" s="273">
        <f t="shared" si="0"/>
        <v>9</v>
      </c>
      <c r="B18" s="259"/>
      <c r="C18" s="30"/>
      <c r="D18" s="291"/>
    </row>
    <row r="19" spans="1:4" ht="15" thickBot="1">
      <c r="A19" s="274">
        <f t="shared" si="0"/>
        <v>10</v>
      </c>
      <c r="B19" s="262"/>
      <c r="C19" s="136"/>
      <c r="D19" s="295"/>
    </row>
    <row r="20" spans="1:4" ht="15" thickBot="1">
      <c r="A20" s="307"/>
      <c r="B20" s="104"/>
      <c r="C20" s="106" t="str">
        <f>"Total "&amp;LEFT(A7,3)</f>
        <v>Total I17</v>
      </c>
      <c r="D20" s="107">
        <f>SUM(D10:D19)</f>
        <v>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topLeftCell="A7" workbookViewId="0">
      <selection activeCell="B10" sqref="B10"/>
    </sheetView>
  </sheetViews>
  <sheetFormatPr defaultRowHeight="14.4"/>
  <cols>
    <col min="1" max="1" width="5.109375" customWidth="1"/>
    <col min="2" max="2" width="103.109375" customWidth="1"/>
    <col min="3" max="3" width="10.5546875" customWidth="1"/>
    <col min="4" max="4" width="9.6640625" customWidth="1"/>
  </cols>
  <sheetData>
    <row r="1" spans="1:7" ht="15.6">
      <c r="A1" s="228" t="str">
        <f>'Date initiale'!C3</f>
        <v>Universitatea de Arhitectură și Urbanism "Ion Mincu" București</v>
      </c>
      <c r="B1" s="228"/>
      <c r="C1" s="228"/>
      <c r="D1" s="16"/>
      <c r="E1" s="31"/>
    </row>
    <row r="2" spans="1:7" ht="15.6">
      <c r="A2" s="228" t="str">
        <f>'Date initiale'!B4&amp;" "&amp;'Date initiale'!C4</f>
        <v>Facultatea ARHITECTURA</v>
      </c>
      <c r="B2" s="228"/>
      <c r="C2" s="228"/>
      <c r="D2" s="31"/>
      <c r="E2" s="31"/>
    </row>
    <row r="3" spans="1:7" ht="15.6">
      <c r="A3" s="228" t="str">
        <f>'Date initiale'!B5&amp;" "&amp;'Date initiale'!C5</f>
        <v>Departamentul ȘTIINȚE TEHNICE</v>
      </c>
      <c r="B3" s="228"/>
      <c r="C3" s="228"/>
      <c r="D3" s="16"/>
      <c r="E3" s="31"/>
    </row>
    <row r="4" spans="1:7">
      <c r="A4" s="104" t="str">
        <f>'Date initiale'!C6&amp;", "&amp;'Date initiale'!C7</f>
        <v>MORTU ANAMARIA CRINA, Conferențiar C11</v>
      </c>
      <c r="B4" s="104"/>
      <c r="C4" s="104"/>
    </row>
    <row r="5" spans="1:7">
      <c r="A5" s="104"/>
      <c r="B5" s="104"/>
      <c r="C5" s="104"/>
    </row>
    <row r="6" spans="1:7" ht="34.5" customHeight="1">
      <c r="A6" s="404" t="s">
        <v>110</v>
      </c>
      <c r="B6" s="404"/>
      <c r="C6" s="404"/>
      <c r="D6" s="404"/>
    </row>
    <row r="7" spans="1:7" ht="34.5" customHeight="1">
      <c r="A7" s="40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02"/>
      <c r="C7" s="402"/>
      <c r="D7" s="402"/>
    </row>
    <row r="8" spans="1:7" ht="16.5" customHeight="1" thickBot="1">
      <c r="A8" s="41"/>
      <c r="B8" s="41"/>
      <c r="C8" s="41"/>
      <c r="D8" s="41"/>
    </row>
    <row r="9" spans="1:7" ht="42.75" customHeight="1" thickBot="1">
      <c r="A9" s="139" t="s">
        <v>55</v>
      </c>
      <c r="B9" s="140" t="s">
        <v>77</v>
      </c>
      <c r="C9" s="140" t="s">
        <v>87</v>
      </c>
      <c r="D9" s="250" t="s">
        <v>78</v>
      </c>
      <c r="E9" s="24"/>
      <c r="F9" s="231" t="s">
        <v>108</v>
      </c>
    </row>
    <row r="10" spans="1:7" ht="57.6">
      <c r="A10" s="360">
        <v>1</v>
      </c>
      <c r="B10" s="382" t="s">
        <v>419</v>
      </c>
      <c r="C10" s="124">
        <v>2021</v>
      </c>
      <c r="D10" s="294">
        <v>10</v>
      </c>
      <c r="E10" s="24"/>
      <c r="F10" s="232" t="s">
        <v>170</v>
      </c>
      <c r="G10" s="328" t="s">
        <v>261</v>
      </c>
    </row>
    <row r="11" spans="1:7">
      <c r="A11" s="146">
        <f>A10+1</f>
        <v>2</v>
      </c>
      <c r="B11" s="259"/>
      <c r="C11" s="30"/>
      <c r="D11" s="283"/>
    </row>
    <row r="12" spans="1:7">
      <c r="A12" s="146">
        <f t="shared" ref="A12:A19" si="0">A11+1</f>
        <v>3</v>
      </c>
      <c r="B12" s="259"/>
      <c r="C12" s="30"/>
      <c r="D12" s="283"/>
    </row>
    <row r="13" spans="1:7">
      <c r="A13" s="146">
        <f t="shared" si="0"/>
        <v>4</v>
      </c>
      <c r="B13" s="259"/>
      <c r="C13" s="30"/>
      <c r="D13" s="283"/>
    </row>
    <row r="14" spans="1:7">
      <c r="A14" s="146">
        <f t="shared" si="0"/>
        <v>5</v>
      </c>
      <c r="B14" s="259"/>
      <c r="C14" s="30"/>
      <c r="D14" s="283"/>
    </row>
    <row r="15" spans="1:7">
      <c r="A15" s="146">
        <f t="shared" si="0"/>
        <v>6</v>
      </c>
      <c r="B15" s="259"/>
      <c r="C15" s="30"/>
      <c r="D15" s="283"/>
    </row>
    <row r="16" spans="1:7">
      <c r="A16" s="146">
        <f t="shared" si="0"/>
        <v>7</v>
      </c>
      <c r="B16" s="259"/>
      <c r="C16" s="30"/>
      <c r="D16" s="283"/>
    </row>
    <row r="17" spans="1:8" s="26" customFormat="1">
      <c r="A17" s="146">
        <f t="shared" si="0"/>
        <v>8</v>
      </c>
      <c r="B17" s="259"/>
      <c r="C17" s="30"/>
      <c r="D17" s="283"/>
    </row>
    <row r="18" spans="1:8">
      <c r="A18" s="146">
        <f t="shared" si="0"/>
        <v>9</v>
      </c>
      <c r="B18" s="259"/>
      <c r="C18" s="30"/>
      <c r="D18" s="283"/>
    </row>
    <row r="19" spans="1:8" ht="15" thickBot="1">
      <c r="A19" s="213">
        <f t="shared" si="0"/>
        <v>10</v>
      </c>
      <c r="B19" s="262"/>
      <c r="C19" s="136"/>
      <c r="D19" s="292"/>
    </row>
    <row r="20" spans="1:8" ht="15" thickBot="1">
      <c r="A20" s="380"/>
      <c r="B20" s="275"/>
      <c r="C20" s="355" t="str">
        <f>"Total "&amp;LEFT(A7,3)</f>
        <v>Total I18</v>
      </c>
      <c r="D20" s="381">
        <f>SUM(D10:D19)</f>
        <v>10</v>
      </c>
    </row>
    <row r="21" spans="1:8">
      <c r="B21" s="17"/>
    </row>
    <row r="22" spans="1:8" ht="53.25" customHeight="1">
      <c r="A22" s="40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01"/>
      <c r="C22" s="401"/>
      <c r="D22" s="401"/>
      <c r="E22" s="234"/>
      <c r="F22" s="234"/>
      <c r="G22" s="234"/>
      <c r="H22" s="234"/>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H10" sqref="H10"/>
    </sheetView>
  </sheetViews>
  <sheetFormatPr defaultRowHeight="14.4"/>
  <cols>
    <col min="1" max="1" width="5.109375" customWidth="1"/>
    <col min="2" max="2" width="27.109375" customWidth="1"/>
    <col min="3" max="3" width="75.6640625" customWidth="1"/>
    <col min="4" max="4" width="10.5546875" customWidth="1"/>
    <col min="5" max="5" width="9.6640625" customWidth="1"/>
    <col min="7" max="7" width="14.109375" customWidth="1"/>
  </cols>
  <sheetData>
    <row r="1" spans="1:9">
      <c r="A1" s="104" t="str">
        <f>'Date initiale'!C3</f>
        <v>Universitatea de Arhitectură și Urbanism "Ion Mincu" București</v>
      </c>
      <c r="B1" s="104"/>
      <c r="D1" s="104"/>
    </row>
    <row r="2" spans="1:9" ht="15.6">
      <c r="A2" s="228" t="str">
        <f>'Date initiale'!B4&amp;" "&amp;'Date initiale'!C4</f>
        <v>Facultatea ARHITECTURA</v>
      </c>
      <c r="B2" s="228"/>
      <c r="C2" s="16"/>
      <c r="D2" s="228"/>
      <c r="E2" s="16"/>
    </row>
    <row r="3" spans="1:9" ht="15.6">
      <c r="A3" s="228" t="str">
        <f>'Date initiale'!B5&amp;" "&amp;'Date initiale'!C5</f>
        <v>Departamentul ȘTIINȚE TEHNICE</v>
      </c>
      <c r="B3" s="228"/>
      <c r="C3" s="16"/>
      <c r="D3" s="228"/>
      <c r="E3" s="16"/>
    </row>
    <row r="4" spans="1:9" ht="15.6">
      <c r="A4" s="400" t="str">
        <f>'Date initiale'!C6&amp;", "&amp;'Date initiale'!C7</f>
        <v>MORTU ANAMARIA CRINA, Conferențiar C11</v>
      </c>
      <c r="B4" s="400"/>
      <c r="C4" s="408"/>
      <c r="D4" s="408"/>
      <c r="E4" s="408"/>
    </row>
    <row r="5" spans="1:9" ht="15.6">
      <c r="A5" s="229"/>
      <c r="B5" s="229"/>
      <c r="C5" s="16"/>
      <c r="D5" s="229"/>
      <c r="E5" s="16"/>
    </row>
    <row r="6" spans="1:9" ht="15.6">
      <c r="A6" s="405" t="s">
        <v>110</v>
      </c>
      <c r="B6" s="405"/>
      <c r="C6" s="405"/>
      <c r="D6" s="405"/>
      <c r="E6" s="405"/>
    </row>
    <row r="7" spans="1:9" ht="67.5" customHeight="1">
      <c r="A7" s="40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02"/>
      <c r="C7" s="402"/>
      <c r="D7" s="402"/>
      <c r="E7" s="402"/>
      <c r="F7" s="29"/>
      <c r="G7" s="29"/>
      <c r="H7" s="29"/>
      <c r="I7" s="29"/>
    </row>
    <row r="8" spans="1:9" ht="20.25" customHeight="1" thickBot="1">
      <c r="A8" s="41"/>
      <c r="B8" s="41"/>
      <c r="C8" s="41"/>
      <c r="D8" s="41"/>
      <c r="E8" s="41"/>
      <c r="F8" s="29"/>
      <c r="G8" s="29"/>
      <c r="H8" s="29"/>
      <c r="I8" s="29"/>
    </row>
    <row r="9" spans="1:9" ht="29.4" thickBot="1">
      <c r="A9" s="139" t="s">
        <v>55</v>
      </c>
      <c r="B9" s="197" t="s">
        <v>150</v>
      </c>
      <c r="C9" s="197" t="s">
        <v>82</v>
      </c>
      <c r="D9" s="197" t="s">
        <v>81</v>
      </c>
      <c r="E9" s="198" t="s">
        <v>147</v>
      </c>
      <c r="G9" s="231" t="s">
        <v>108</v>
      </c>
    </row>
    <row r="10" spans="1:9">
      <c r="A10" s="245">
        <v>1</v>
      </c>
      <c r="B10" s="246"/>
      <c r="C10" s="237"/>
      <c r="D10" s="217"/>
      <c r="E10" s="288"/>
      <c r="G10" s="232" t="s">
        <v>171</v>
      </c>
      <c r="H10" s="328" t="s">
        <v>262</v>
      </c>
    </row>
    <row r="11" spans="1:9">
      <c r="A11" s="184">
        <f>A10+1</f>
        <v>2</v>
      </c>
      <c r="B11" s="214"/>
      <c r="C11" s="235"/>
      <c r="D11" s="115"/>
      <c r="E11" s="283"/>
    </row>
    <row r="12" spans="1:9">
      <c r="A12" s="184">
        <f t="shared" ref="A12:A19" si="0">A11+1</f>
        <v>3</v>
      </c>
      <c r="B12" s="214"/>
      <c r="C12" s="235"/>
      <c r="D12" s="115"/>
      <c r="E12" s="283"/>
    </row>
    <row r="13" spans="1:9">
      <c r="A13" s="184">
        <f t="shared" si="0"/>
        <v>4</v>
      </c>
      <c r="B13" s="214"/>
      <c r="C13" s="235"/>
      <c r="D13" s="115"/>
      <c r="E13" s="283"/>
    </row>
    <row r="14" spans="1:9">
      <c r="A14" s="184">
        <f t="shared" si="0"/>
        <v>5</v>
      </c>
      <c r="B14" s="214"/>
      <c r="C14" s="235"/>
      <c r="D14" s="115"/>
      <c r="E14" s="283"/>
    </row>
    <row r="15" spans="1:9">
      <c r="A15" s="184">
        <f t="shared" si="0"/>
        <v>6</v>
      </c>
      <c r="B15" s="214"/>
      <c r="C15" s="235"/>
      <c r="D15" s="115"/>
      <c r="E15" s="283"/>
    </row>
    <row r="16" spans="1:9">
      <c r="A16" s="184">
        <f t="shared" si="0"/>
        <v>7</v>
      </c>
      <c r="B16" s="214"/>
      <c r="C16" s="235"/>
      <c r="D16" s="115"/>
      <c r="E16" s="283"/>
    </row>
    <row r="17" spans="1:5">
      <c r="A17" s="184">
        <f t="shared" si="0"/>
        <v>8</v>
      </c>
      <c r="B17" s="214"/>
      <c r="C17" s="235"/>
      <c r="D17" s="115"/>
      <c r="E17" s="283"/>
    </row>
    <row r="18" spans="1:5">
      <c r="A18" s="184">
        <f t="shared" si="0"/>
        <v>9</v>
      </c>
      <c r="B18" s="214"/>
      <c r="C18" s="235"/>
      <c r="D18" s="115"/>
      <c r="E18" s="283"/>
    </row>
    <row r="19" spans="1:5" ht="15" thickBot="1">
      <c r="A19" s="191">
        <f t="shared" si="0"/>
        <v>10</v>
      </c>
      <c r="B19" s="247"/>
      <c r="C19" s="248"/>
      <c r="D19" s="121"/>
      <c r="E19" s="292"/>
    </row>
    <row r="20" spans="1:5" ht="15" thickBot="1">
      <c r="A20" s="309"/>
      <c r="C20" s="244"/>
      <c r="D20" s="143" t="str">
        <f>"Total "&amp;LEFT(A7,3)</f>
        <v>Total I19</v>
      </c>
      <c r="E20" s="144">
        <f>SUM(E10:E19)</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0" sqref="H10"/>
    </sheetView>
  </sheetViews>
  <sheetFormatPr defaultRowHeight="14.4"/>
  <cols>
    <col min="1" max="1" width="5.109375" customWidth="1"/>
    <col min="2" max="2" width="86.33203125" customWidth="1"/>
    <col min="3" max="3" width="17.109375" customWidth="1"/>
    <col min="4" max="4" width="10.5546875" customWidth="1"/>
    <col min="5" max="5" width="9.6640625" customWidth="1"/>
    <col min="7" max="7" width="13.44140625" customWidth="1"/>
  </cols>
  <sheetData>
    <row r="1" spans="1:8" ht="15.6">
      <c r="A1" s="228" t="str">
        <f>'Date initiale'!C3</f>
        <v>Universitatea de Arhitectură și Urbanism "Ion Mincu" București</v>
      </c>
      <c r="B1" s="228"/>
      <c r="C1" s="228"/>
      <c r="D1" s="228"/>
      <c r="E1" s="16"/>
    </row>
    <row r="2" spans="1:8" ht="15.6">
      <c r="A2" s="228" t="str">
        <f>'Date initiale'!B4&amp;" "&amp;'Date initiale'!C4</f>
        <v>Facultatea ARHITECTURA</v>
      </c>
      <c r="B2" s="228"/>
      <c r="C2" s="228"/>
      <c r="D2" s="228"/>
      <c r="E2" s="16"/>
    </row>
    <row r="3" spans="1:8" ht="15.6">
      <c r="A3" s="228" t="str">
        <f>'Date initiale'!B5&amp;" "&amp;'Date initiale'!C5</f>
        <v>Departamentul ȘTIINȚE TEHNICE</v>
      </c>
      <c r="B3" s="228"/>
      <c r="C3" s="228"/>
      <c r="D3" s="228"/>
      <c r="E3" s="16"/>
    </row>
    <row r="4" spans="1:8">
      <c r="A4" s="104" t="str">
        <f>'Date initiale'!C6&amp;", "&amp;'Date initiale'!C7</f>
        <v>MORTU ANAMARIA CRINA, Conferențiar C11</v>
      </c>
      <c r="B4" s="104"/>
      <c r="C4" s="104"/>
      <c r="D4" s="104"/>
    </row>
    <row r="5" spans="1:8">
      <c r="A5" s="104"/>
      <c r="B5" s="104"/>
      <c r="C5" s="104"/>
      <c r="D5" s="104"/>
    </row>
    <row r="6" spans="1:8" ht="15.6">
      <c r="A6" s="409" t="s">
        <v>110</v>
      </c>
      <c r="B6" s="410"/>
      <c r="C6" s="410"/>
      <c r="D6" s="410"/>
      <c r="E6" s="411"/>
    </row>
    <row r="7" spans="1:8" ht="15.6">
      <c r="A7" s="402" t="str">
        <f>'Descriere indicatori'!B27&amp;". "&amp;'Descriere indicatori'!C27</f>
        <v xml:space="preserve">I20. Expoziţii profesionale în domeniu organizate la nivel internaţional / naţional sau local în calitate de autor, coautor, curator </v>
      </c>
      <c r="B7" s="402"/>
      <c r="C7" s="402"/>
      <c r="D7" s="402"/>
      <c r="E7" s="402"/>
      <c r="F7" s="165"/>
    </row>
    <row r="8" spans="1:8" ht="32.25" customHeight="1" thickBot="1">
      <c r="A8" s="39"/>
      <c r="B8" s="39"/>
      <c r="C8" s="39"/>
      <c r="D8" s="39"/>
      <c r="E8" s="39"/>
    </row>
    <row r="9" spans="1:8" ht="29.4" thickBot="1">
      <c r="A9" s="139" t="s">
        <v>55</v>
      </c>
      <c r="B9" s="249" t="s">
        <v>152</v>
      </c>
      <c r="C9" s="140" t="s">
        <v>151</v>
      </c>
      <c r="D9" s="140" t="s">
        <v>87</v>
      </c>
      <c r="E9" s="250" t="s">
        <v>147</v>
      </c>
      <c r="G9" s="231" t="s">
        <v>108</v>
      </c>
    </row>
    <row r="10" spans="1:8">
      <c r="A10" s="254">
        <v>1</v>
      </c>
      <c r="B10" s="255"/>
      <c r="C10" s="255"/>
      <c r="D10" s="255"/>
      <c r="E10" s="298"/>
      <c r="G10" s="232" t="s">
        <v>170</v>
      </c>
      <c r="H10" s="328" t="s">
        <v>263</v>
      </c>
    </row>
    <row r="11" spans="1:8">
      <c r="A11" s="257">
        <f>A10+1</f>
        <v>2</v>
      </c>
      <c r="B11" s="251"/>
      <c r="C11" s="30"/>
      <c r="D11" s="30"/>
      <c r="E11" s="299"/>
      <c r="G11" s="232" t="s">
        <v>172</v>
      </c>
    </row>
    <row r="12" spans="1:8">
      <c r="A12" s="257">
        <f t="shared" ref="A12:A19" si="0">A11+1</f>
        <v>3</v>
      </c>
      <c r="B12" s="251"/>
      <c r="C12" s="30"/>
      <c r="D12" s="30"/>
      <c r="E12" s="299"/>
      <c r="G12" s="232" t="s">
        <v>173</v>
      </c>
    </row>
    <row r="13" spans="1:8">
      <c r="A13" s="257">
        <f t="shared" si="0"/>
        <v>4</v>
      </c>
      <c r="B13" s="251"/>
      <c r="C13" s="30"/>
      <c r="D13" s="30"/>
      <c r="E13" s="299"/>
    </row>
    <row r="14" spans="1:8">
      <c r="A14" s="257">
        <f t="shared" si="0"/>
        <v>5</v>
      </c>
      <c r="B14" s="259"/>
      <c r="C14" s="30"/>
      <c r="D14" s="30"/>
      <c r="E14" s="300"/>
    </row>
    <row r="15" spans="1:8">
      <c r="A15" s="257">
        <f t="shared" si="0"/>
        <v>6</v>
      </c>
      <c r="B15" s="259"/>
      <c r="C15" s="30"/>
      <c r="D15" s="30"/>
      <c r="E15" s="300"/>
    </row>
    <row r="16" spans="1:8">
      <c r="A16" s="257">
        <f t="shared" si="0"/>
        <v>7</v>
      </c>
      <c r="B16" s="259"/>
      <c r="C16" s="30"/>
      <c r="D16" s="30"/>
      <c r="E16" s="300"/>
    </row>
    <row r="17" spans="1:5">
      <c r="A17" s="257">
        <f t="shared" si="0"/>
        <v>8</v>
      </c>
      <c r="B17" s="259"/>
      <c r="C17" s="30"/>
      <c r="D17" s="30"/>
      <c r="E17" s="283"/>
    </row>
    <row r="18" spans="1:5">
      <c r="A18" s="257">
        <f t="shared" si="0"/>
        <v>9</v>
      </c>
      <c r="B18" s="259"/>
      <c r="C18" s="30"/>
      <c r="D18" s="30"/>
      <c r="E18" s="300"/>
    </row>
    <row r="19" spans="1:5" ht="15" thickBot="1">
      <c r="A19" s="261">
        <f t="shared" si="0"/>
        <v>10</v>
      </c>
      <c r="B19" s="262"/>
      <c r="C19" s="136"/>
      <c r="D19" s="136"/>
      <c r="E19" s="301"/>
    </row>
    <row r="20" spans="1:5" ht="15" thickBot="1">
      <c r="A20" s="308"/>
      <c r="B20" s="252"/>
      <c r="C20" s="253"/>
      <c r="D20" s="143" t="str">
        <f>"Total "&amp;LEFT(A7,3)</f>
        <v>Total I20</v>
      </c>
      <c r="E20" s="107">
        <f>SUM(E10:E19)</f>
        <v>0</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37" zoomScale="130" zoomScaleNormal="130" workbookViewId="0">
      <selection activeCell="C59" sqref="C59"/>
    </sheetView>
  </sheetViews>
  <sheetFormatPr defaultRowHeight="14.4"/>
  <cols>
    <col min="1" max="1" width="4.33203125" customWidth="1"/>
    <col min="2" max="2" width="8.6640625" customWidth="1"/>
    <col min="3" max="3" width="72" customWidth="1"/>
    <col min="4" max="4" width="7.6640625" customWidth="1"/>
  </cols>
  <sheetData>
    <row r="1" spans="2:4">
      <c r="B1" s="388" t="s">
        <v>102</v>
      </c>
      <c r="C1" s="388"/>
      <c r="D1" s="388"/>
    </row>
    <row r="2" spans="2:4">
      <c r="B2" s="320" t="str">
        <f>"Facultatea de "&amp;'Date initiale'!C4</f>
        <v>Facultatea de ARHITECTURA</v>
      </c>
      <c r="C2" s="320"/>
      <c r="D2" s="320"/>
    </row>
    <row r="3" spans="2:4">
      <c r="B3" s="388" t="str">
        <f>"Departamentul "&amp;'Date initiale'!C5</f>
        <v>Departamentul ȘTIINȚE TEHNICE</v>
      </c>
      <c r="C3" s="388"/>
      <c r="D3" s="388"/>
    </row>
    <row r="4" spans="2:4">
      <c r="B4" s="320" t="str">
        <f>"Nume și prenume: "&amp;'Date initiale'!C6</f>
        <v>Nume și prenume: MORTU ANAMARIA CRINA</v>
      </c>
      <c r="C4" s="320"/>
      <c r="D4" s="320"/>
    </row>
    <row r="5" spans="2:4">
      <c r="B5" s="320" t="str">
        <f>"Post: "&amp;'Date initiale'!C7</f>
        <v>Post: Conferențiar C11</v>
      </c>
      <c r="C5" s="320"/>
      <c r="D5" s="320"/>
    </row>
    <row r="6" spans="2:4">
      <c r="B6" s="320" t="str">
        <f>"Standard de referință: "&amp;'Date initiale'!C8</f>
        <v>Standard de referință: conferențiar universitar</v>
      </c>
      <c r="C6" s="320"/>
      <c r="D6" s="320"/>
    </row>
    <row r="8" spans="2:4" ht="15.6">
      <c r="B8" s="391" t="s">
        <v>178</v>
      </c>
      <c r="C8" s="391"/>
      <c r="D8" s="391"/>
    </row>
    <row r="9" spans="2:4" ht="34.5" customHeight="1">
      <c r="B9" s="389" t="s">
        <v>186</v>
      </c>
      <c r="C9" s="390"/>
      <c r="D9" s="390"/>
    </row>
    <row r="10" spans="2:4" ht="28.8">
      <c r="B10" s="73" t="s">
        <v>63</v>
      </c>
      <c r="C10" s="73" t="s">
        <v>177</v>
      </c>
      <c r="D10" s="73" t="s">
        <v>147</v>
      </c>
    </row>
    <row r="11" spans="2:4">
      <c r="B11" s="74" t="s">
        <v>19</v>
      </c>
      <c r="C11" s="10" t="s">
        <v>20</v>
      </c>
      <c r="D11" s="83">
        <f>'I1'!I20</f>
        <v>0</v>
      </c>
    </row>
    <row r="12" spans="2:4" ht="15" customHeight="1">
      <c r="B12" s="75" t="s">
        <v>21</v>
      </c>
      <c r="C12" s="10" t="s">
        <v>22</v>
      </c>
      <c r="D12" s="84">
        <f>'I2'!I20</f>
        <v>0</v>
      </c>
    </row>
    <row r="13" spans="2:4">
      <c r="B13" s="75" t="s">
        <v>23</v>
      </c>
      <c r="C13" s="22" t="s">
        <v>24</v>
      </c>
      <c r="D13" s="84">
        <f>'I3'!I14</f>
        <v>30</v>
      </c>
    </row>
    <row r="14" spans="2:4">
      <c r="B14" s="75" t="s">
        <v>26</v>
      </c>
      <c r="C14" s="10" t="s">
        <v>199</v>
      </c>
      <c r="D14" s="84">
        <f>'I4'!I20</f>
        <v>0</v>
      </c>
    </row>
    <row r="15" spans="2:4" ht="43.2">
      <c r="B15" s="75" t="s">
        <v>28</v>
      </c>
      <c r="C15" s="57" t="s">
        <v>200</v>
      </c>
      <c r="D15" s="84">
        <f>'I5'!I20</f>
        <v>0</v>
      </c>
    </row>
    <row r="16" spans="2:4" ht="15" customHeight="1">
      <c r="B16" s="75" t="s">
        <v>29</v>
      </c>
      <c r="C16" s="14" t="s">
        <v>201</v>
      </c>
      <c r="D16" s="84">
        <f>'I6'!I16</f>
        <v>10</v>
      </c>
    </row>
    <row r="17" spans="2:4" ht="15" customHeight="1">
      <c r="B17" s="75" t="s">
        <v>30</v>
      </c>
      <c r="C17" s="14" t="s">
        <v>203</v>
      </c>
      <c r="D17" s="84">
        <f>'I7'!I20</f>
        <v>0</v>
      </c>
    </row>
    <row r="18" spans="2:4" ht="28.8">
      <c r="B18" s="75" t="s">
        <v>31</v>
      </c>
      <c r="C18" s="14" t="s">
        <v>204</v>
      </c>
      <c r="D18" s="84">
        <f>'I8'!I20</f>
        <v>0</v>
      </c>
    </row>
    <row r="19" spans="2:4" ht="28.8">
      <c r="B19" s="75" t="s">
        <v>33</v>
      </c>
      <c r="C19" s="10" t="s">
        <v>205</v>
      </c>
      <c r="D19" s="84">
        <f>'I9'!I20</f>
        <v>0</v>
      </c>
    </row>
    <row r="20" spans="2:4" ht="28.8">
      <c r="B20" s="75" t="s">
        <v>34</v>
      </c>
      <c r="C20" s="56" t="s">
        <v>207</v>
      </c>
      <c r="D20" s="84">
        <f>'I10'!I24</f>
        <v>60</v>
      </c>
    </row>
    <row r="21" spans="2:4" ht="43.2">
      <c r="B21" s="76" t="s">
        <v>36</v>
      </c>
      <c r="C21" s="14" t="s">
        <v>209</v>
      </c>
      <c r="D21" s="84">
        <f>I11a!I13</f>
        <v>30</v>
      </c>
    </row>
    <row r="22" spans="2:4" ht="60" customHeight="1">
      <c r="B22" s="77"/>
      <c r="C22" s="14" t="s">
        <v>211</v>
      </c>
      <c r="D22" s="84">
        <f>I11b!H20</f>
        <v>0</v>
      </c>
    </row>
    <row r="23" spans="2:4" ht="28.8">
      <c r="B23" s="74"/>
      <c r="C23" s="25" t="s">
        <v>213</v>
      </c>
      <c r="D23" s="84">
        <f>I11c!G21</f>
        <v>37</v>
      </c>
    </row>
    <row r="24" spans="2:4" ht="72">
      <c r="B24" s="75" t="s">
        <v>40</v>
      </c>
      <c r="C24" s="14" t="s">
        <v>215</v>
      </c>
      <c r="D24" s="84">
        <f>'I12'!H20</f>
        <v>16</v>
      </c>
    </row>
    <row r="25" spans="2:4" ht="48" customHeight="1">
      <c r="B25" s="75" t="s">
        <v>60</v>
      </c>
      <c r="C25" s="14" t="s">
        <v>217</v>
      </c>
      <c r="D25" s="84">
        <f>'I13'!H22</f>
        <v>50.33</v>
      </c>
    </row>
    <row r="26" spans="2:4" ht="57.6">
      <c r="B26" s="76" t="s">
        <v>61</v>
      </c>
      <c r="C26" s="10" t="s">
        <v>219</v>
      </c>
      <c r="D26" s="84">
        <f>I14a!H20</f>
        <v>0</v>
      </c>
    </row>
    <row r="27" spans="2:4" ht="30" customHeight="1">
      <c r="B27" s="74"/>
      <c r="C27" s="10" t="s">
        <v>221</v>
      </c>
      <c r="D27" s="84">
        <f>I14b!H20</f>
        <v>3.5</v>
      </c>
    </row>
    <row r="28" spans="2:4" ht="43.2">
      <c r="B28" s="75" t="s">
        <v>61</v>
      </c>
      <c r="C28" s="10" t="s">
        <v>62</v>
      </c>
      <c r="D28" s="84">
        <f>I14c!H13</f>
        <v>5.77</v>
      </c>
    </row>
    <row r="29" spans="2:4" ht="57.6">
      <c r="B29" s="324" t="s">
        <v>0</v>
      </c>
      <c r="C29" s="10" t="s">
        <v>224</v>
      </c>
      <c r="D29" s="85">
        <f>'I15'!H20</f>
        <v>8</v>
      </c>
    </row>
    <row r="30" spans="2:4" ht="100.8">
      <c r="B30" s="78" t="s">
        <v>64</v>
      </c>
      <c r="C30" s="64" t="s">
        <v>226</v>
      </c>
      <c r="D30" s="85">
        <f>'I16'!D20</f>
        <v>0</v>
      </c>
    </row>
    <row r="31" spans="2:4" ht="43.2">
      <c r="B31" s="78" t="s">
        <v>66</v>
      </c>
      <c r="C31" s="50" t="s">
        <v>229</v>
      </c>
      <c r="D31" s="84">
        <f>'I17'!D20</f>
        <v>0</v>
      </c>
    </row>
    <row r="32" spans="2:4" ht="45" customHeight="1">
      <c r="B32" s="74" t="s">
        <v>68</v>
      </c>
      <c r="C32" s="14" t="s">
        <v>231</v>
      </c>
      <c r="D32" s="83">
        <f>'I18'!D20</f>
        <v>10</v>
      </c>
    </row>
    <row r="33" spans="2:4" ht="75" customHeight="1">
      <c r="B33" s="75" t="s">
        <v>42</v>
      </c>
      <c r="C33" s="68" t="s">
        <v>233</v>
      </c>
      <c r="D33" s="84">
        <f>'I19'!E20</f>
        <v>0</v>
      </c>
    </row>
    <row r="34" spans="2:4" ht="28.8">
      <c r="B34" s="79" t="s">
        <v>44</v>
      </c>
      <c r="C34" s="67" t="s">
        <v>234</v>
      </c>
      <c r="D34" s="84">
        <f>'I20'!E20</f>
        <v>0</v>
      </c>
    </row>
    <row r="35" spans="2:4">
      <c r="B35" s="75" t="s">
        <v>45</v>
      </c>
      <c r="C35" s="59" t="s">
        <v>236</v>
      </c>
      <c r="D35" s="84">
        <f>'I21'!D20</f>
        <v>0</v>
      </c>
    </row>
    <row r="36" spans="2:4" ht="72">
      <c r="B36" s="75" t="s">
        <v>47</v>
      </c>
      <c r="C36" s="58" t="s">
        <v>271</v>
      </c>
      <c r="D36" s="84">
        <f>'I22'!D20</f>
        <v>0</v>
      </c>
    </row>
    <row r="37" spans="2:4" ht="43.2">
      <c r="B37" s="75" t="s">
        <v>48</v>
      </c>
      <c r="C37" s="57" t="s">
        <v>237</v>
      </c>
      <c r="D37" s="84">
        <f>'I23'!D20</f>
        <v>1.96</v>
      </c>
    </row>
    <row r="38" spans="2:4">
      <c r="B38" s="75" t="s">
        <v>239</v>
      </c>
      <c r="C38" s="57" t="s">
        <v>49</v>
      </c>
      <c r="D38" s="84">
        <f>'I24'!F20</f>
        <v>0</v>
      </c>
    </row>
    <row r="40" spans="2:4">
      <c r="B40" s="241" t="s">
        <v>2</v>
      </c>
      <c r="C40" s="1" t="s">
        <v>104</v>
      </c>
    </row>
    <row r="41" spans="2:4">
      <c r="B41" s="18" t="s">
        <v>5</v>
      </c>
      <c r="C41" s="12" t="s">
        <v>242</v>
      </c>
      <c r="D41" s="86">
        <f>SUM(D11:D20)+SUM(D33:D38)</f>
        <v>101.96</v>
      </c>
    </row>
    <row r="42" spans="2:4">
      <c r="B42" s="18" t="s">
        <v>6</v>
      </c>
      <c r="C42" s="12" t="s">
        <v>243</v>
      </c>
      <c r="D42" s="86">
        <f>SUM(D24:D33)</f>
        <v>93.6</v>
      </c>
    </row>
    <row r="43" spans="2:4" ht="15" thickBot="1">
      <c r="B43" s="80" t="s">
        <v>7</v>
      </c>
      <c r="C43" s="13" t="s">
        <v>9</v>
      </c>
      <c r="D43" s="87">
        <f>SUM(D21:D23)</f>
        <v>67</v>
      </c>
    </row>
    <row r="44" spans="2:4" ht="15.6" thickTop="1" thickBot="1">
      <c r="B44" s="81" t="s">
        <v>8</v>
      </c>
      <c r="C44" s="82" t="s">
        <v>244</v>
      </c>
      <c r="D44" s="88">
        <f>D41+D42+D43</f>
        <v>262.56</v>
      </c>
    </row>
    <row r="45" spans="2:4" ht="15" thickTop="1"/>
    <row r="46" spans="2:4">
      <c r="B46" s="55" t="s">
        <v>148</v>
      </c>
      <c r="C46" t="s">
        <v>149</v>
      </c>
    </row>
    <row r="47" spans="2:4">
      <c r="B47" s="270" t="str">
        <f>'Date initiale'!C9</f>
        <v>06/2023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defaultRowHeight="14.4"/>
  <cols>
    <col min="1" max="1" width="5.109375" customWidth="1"/>
    <col min="2" max="2" width="104.33203125" customWidth="1"/>
    <col min="3" max="3" width="10.5546875" customWidth="1"/>
    <col min="4" max="4" width="9.6640625" customWidth="1"/>
  </cols>
  <sheetData>
    <row r="1" spans="1:10">
      <c r="A1" s="104" t="str">
        <f>'Date initiale'!C3</f>
        <v>Universitatea de Arhitectură și Urbanism "Ion Mincu" București</v>
      </c>
      <c r="B1" s="104"/>
    </row>
    <row r="2" spans="1:10">
      <c r="A2" s="104" t="str">
        <f>'Date initiale'!B4&amp;" "&amp;'Date initiale'!C4</f>
        <v>Facultatea ARHITECTURA</v>
      </c>
      <c r="B2" s="104"/>
    </row>
    <row r="3" spans="1:10">
      <c r="A3" s="104" t="str">
        <f>'Date initiale'!B5&amp;" "&amp;'Date initiale'!C5</f>
        <v>Departamentul ȘTIINȚE TEHNICE</v>
      </c>
      <c r="B3" s="104"/>
    </row>
    <row r="4" spans="1:10">
      <c r="A4" s="104" t="str">
        <f>'Date initiale'!C6&amp;", "&amp;'Date initiale'!C7</f>
        <v>MORTU ANAMARIA CRINA, Conferențiar C11</v>
      </c>
      <c r="B4" s="104"/>
    </row>
    <row r="5" spans="1:10">
      <c r="A5" s="104"/>
      <c r="B5" s="104"/>
    </row>
    <row r="6" spans="1:10" ht="15.6">
      <c r="A6" s="405" t="s">
        <v>110</v>
      </c>
      <c r="B6" s="405"/>
      <c r="C6" s="405"/>
      <c r="D6" s="405"/>
    </row>
    <row r="7" spans="1:10" ht="24" customHeight="1">
      <c r="A7" s="402" t="str">
        <f>'Descriere indicatori'!B28&amp;". "&amp;'Descriere indicatori'!C28</f>
        <v xml:space="preserve">I21. Organizator / curator expoziţii la nivel internaţional/naţional </v>
      </c>
      <c r="B7" s="402"/>
      <c r="C7" s="402"/>
      <c r="D7" s="402"/>
    </row>
    <row r="8" spans="1:10" ht="15" thickBot="1"/>
    <row r="9" spans="1:10" ht="29.4" thickBot="1">
      <c r="A9" s="139" t="s">
        <v>55</v>
      </c>
      <c r="B9" s="249" t="s">
        <v>152</v>
      </c>
      <c r="C9" s="140" t="s">
        <v>87</v>
      </c>
      <c r="D9" s="250" t="s">
        <v>147</v>
      </c>
      <c r="F9" s="231" t="s">
        <v>108</v>
      </c>
      <c r="J9" s="13"/>
    </row>
    <row r="10" spans="1:10">
      <c r="A10" s="254">
        <v>1</v>
      </c>
      <c r="B10" s="255"/>
      <c r="C10" s="255"/>
      <c r="D10" s="256"/>
      <c r="F10" s="232" t="s">
        <v>170</v>
      </c>
      <c r="G10" s="328" t="s">
        <v>263</v>
      </c>
      <c r="J10" s="233"/>
    </row>
    <row r="11" spans="1:10">
      <c r="A11" s="257">
        <f>A10+1</f>
        <v>2</v>
      </c>
      <c r="B11" s="251"/>
      <c r="C11" s="30"/>
      <c r="D11" s="258"/>
    </row>
    <row r="12" spans="1:10">
      <c r="A12" s="257">
        <f t="shared" ref="A12:A19" si="0">A11+1</f>
        <v>3</v>
      </c>
      <c r="B12" s="251"/>
      <c r="C12" s="30"/>
      <c r="D12" s="258"/>
    </row>
    <row r="13" spans="1:10">
      <c r="A13" s="257">
        <f t="shared" si="0"/>
        <v>4</v>
      </c>
      <c r="B13" s="251"/>
      <c r="C13" s="30"/>
      <c r="D13" s="258"/>
    </row>
    <row r="14" spans="1:10">
      <c r="A14" s="257">
        <f t="shared" si="0"/>
        <v>5</v>
      </c>
      <c r="B14" s="259"/>
      <c r="C14" s="30"/>
      <c r="D14" s="260"/>
    </row>
    <row r="15" spans="1:10">
      <c r="A15" s="257">
        <f t="shared" si="0"/>
        <v>6</v>
      </c>
      <c r="B15" s="259"/>
      <c r="C15" s="30"/>
      <c r="D15" s="260"/>
    </row>
    <row r="16" spans="1:10">
      <c r="A16" s="257">
        <f t="shared" si="0"/>
        <v>7</v>
      </c>
      <c r="B16" s="259"/>
      <c r="C16" s="30"/>
      <c r="D16" s="260"/>
    </row>
    <row r="17" spans="1:4">
      <c r="A17" s="257">
        <f t="shared" si="0"/>
        <v>8</v>
      </c>
      <c r="B17" s="259"/>
      <c r="C17" s="30"/>
      <c r="D17" s="131"/>
    </row>
    <row r="18" spans="1:4">
      <c r="A18" s="257">
        <f t="shared" si="0"/>
        <v>9</v>
      </c>
      <c r="B18" s="259"/>
      <c r="C18" s="30"/>
      <c r="D18" s="260"/>
    </row>
    <row r="19" spans="1:4" ht="15" thickBot="1">
      <c r="A19" s="261">
        <f t="shared" si="0"/>
        <v>10</v>
      </c>
      <c r="B19" s="262"/>
      <c r="C19" s="136"/>
      <c r="D19" s="263"/>
    </row>
    <row r="20" spans="1:4" ht="15" thickBot="1">
      <c r="A20" s="308"/>
      <c r="B20" s="252"/>
      <c r="C20" s="143" t="str">
        <f>"Total "&amp;LEFT(A7,3)</f>
        <v>Total I21</v>
      </c>
      <c r="D20" s="10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B10" sqref="B10"/>
    </sheetView>
  </sheetViews>
  <sheetFormatPr defaultRowHeight="14.4"/>
  <cols>
    <col min="1" max="1" width="5.109375" customWidth="1"/>
    <col min="2" max="2" width="98.33203125" customWidth="1"/>
    <col min="3" max="3" width="15.6640625" customWidth="1"/>
    <col min="4" max="4" width="9.6640625" customWidth="1"/>
  </cols>
  <sheetData>
    <row r="1" spans="1:7" ht="15.6">
      <c r="A1" s="228" t="str">
        <f>'Date initiale'!C3</f>
        <v>Universitatea de Arhitectură și Urbanism "Ion Mincu" București</v>
      </c>
      <c r="B1" s="228"/>
      <c r="C1" s="228"/>
      <c r="D1" s="16"/>
    </row>
    <row r="2" spans="1:7" ht="15.6">
      <c r="A2" s="228" t="str">
        <f>'Date initiale'!B4&amp;" "&amp;'Date initiale'!C4</f>
        <v>Facultatea ARHITECTURA</v>
      </c>
      <c r="B2" s="228"/>
      <c r="C2" s="228"/>
      <c r="D2" s="16"/>
    </row>
    <row r="3" spans="1:7" ht="15.6">
      <c r="A3" s="228" t="str">
        <f>'Date initiale'!B5&amp;" "&amp;'Date initiale'!C5</f>
        <v>Departamentul ȘTIINȚE TEHNICE</v>
      </c>
      <c r="B3" s="228"/>
      <c r="C3" s="228"/>
      <c r="D3" s="16"/>
    </row>
    <row r="4" spans="1:7">
      <c r="A4" s="104" t="str">
        <f>'Date initiale'!C6&amp;", "&amp;'Date initiale'!C7</f>
        <v>MORTU ANAMARIA CRINA, Conferențiar C11</v>
      </c>
      <c r="B4" s="104"/>
      <c r="C4" s="104"/>
    </row>
    <row r="5" spans="1:7">
      <c r="A5" s="104"/>
      <c r="B5" s="104"/>
      <c r="C5" s="104"/>
    </row>
    <row r="6" spans="1:7" ht="15.6">
      <c r="A6" s="404" t="s">
        <v>110</v>
      </c>
      <c r="B6" s="404"/>
      <c r="C6" s="404"/>
      <c r="D6" s="404"/>
    </row>
    <row r="7" spans="1:7" ht="66.75" customHeight="1">
      <c r="A7" s="40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02"/>
      <c r="C7" s="402"/>
      <c r="D7" s="402"/>
    </row>
    <row r="8" spans="1:7" ht="16.2" thickBot="1">
      <c r="A8" s="41"/>
      <c r="B8" s="41"/>
      <c r="C8" s="41"/>
      <c r="D8" s="41"/>
    </row>
    <row r="9" spans="1:7" ht="29.4" thickBot="1">
      <c r="A9" s="139" t="s">
        <v>55</v>
      </c>
      <c r="B9" s="265" t="s">
        <v>158</v>
      </c>
      <c r="C9" s="265" t="s">
        <v>81</v>
      </c>
      <c r="D9" s="266" t="s">
        <v>147</v>
      </c>
      <c r="F9" s="231" t="s">
        <v>108</v>
      </c>
    </row>
    <row r="10" spans="1:7" ht="15.6">
      <c r="A10" s="145">
        <v>1</v>
      </c>
      <c r="B10" s="267"/>
      <c r="C10" s="268"/>
      <c r="D10" s="288"/>
      <c r="E10" s="23"/>
      <c r="F10" s="232" t="s">
        <v>174</v>
      </c>
      <c r="G10" s="328" t="s">
        <v>265</v>
      </c>
    </row>
    <row r="11" spans="1:7" ht="15.6">
      <c r="A11" s="146">
        <f>A10+1</f>
        <v>2</v>
      </c>
      <c r="B11" s="252"/>
      <c r="C11" s="30"/>
      <c r="D11" s="283"/>
      <c r="E11" s="23"/>
      <c r="F11" s="232" t="s">
        <v>170</v>
      </c>
    </row>
    <row r="12" spans="1:7" ht="15.6">
      <c r="A12" s="146">
        <f t="shared" ref="A12:A19" si="0">A11+1</f>
        <v>3</v>
      </c>
      <c r="B12" s="259"/>
      <c r="C12" s="264"/>
      <c r="D12" s="302"/>
      <c r="E12" s="23"/>
      <c r="F12" s="232" t="s">
        <v>170</v>
      </c>
    </row>
    <row r="13" spans="1:7" ht="15.6">
      <c r="A13" s="146">
        <f t="shared" si="0"/>
        <v>4</v>
      </c>
      <c r="B13" s="259"/>
      <c r="C13" s="30"/>
      <c r="D13" s="302"/>
      <c r="E13" s="23"/>
      <c r="F13" s="232">
        <v>20</v>
      </c>
    </row>
    <row r="14" spans="1:7" ht="15.6">
      <c r="A14" s="146">
        <f t="shared" si="0"/>
        <v>5</v>
      </c>
      <c r="B14" s="259"/>
      <c r="C14" s="30"/>
      <c r="D14" s="302"/>
      <c r="E14" s="23"/>
    </row>
    <row r="15" spans="1:7" ht="15.6">
      <c r="A15" s="146">
        <f t="shared" si="0"/>
        <v>6</v>
      </c>
      <c r="B15" s="259"/>
      <c r="C15" s="30"/>
      <c r="D15" s="302"/>
      <c r="E15" s="23"/>
    </row>
    <row r="16" spans="1:7" ht="15.6">
      <c r="A16" s="146">
        <f t="shared" si="0"/>
        <v>7</v>
      </c>
      <c r="B16" s="259"/>
      <c r="C16" s="30"/>
      <c r="D16" s="302"/>
      <c r="E16" s="23"/>
    </row>
    <row r="17" spans="1:5" ht="15.6">
      <c r="A17" s="146">
        <f t="shared" si="0"/>
        <v>8</v>
      </c>
      <c r="B17" s="259"/>
      <c r="C17" s="30"/>
      <c r="D17" s="302"/>
      <c r="E17" s="23"/>
    </row>
    <row r="18" spans="1:5" ht="15.6">
      <c r="A18" s="146">
        <f t="shared" si="0"/>
        <v>9</v>
      </c>
      <c r="B18" s="259"/>
      <c r="C18" s="30"/>
      <c r="D18" s="302"/>
      <c r="E18" s="23"/>
    </row>
    <row r="19" spans="1:5" ht="16.2" thickBot="1">
      <c r="A19" s="213">
        <f t="shared" si="0"/>
        <v>10</v>
      </c>
      <c r="B19" s="262"/>
      <c r="C19" s="136"/>
      <c r="D19" s="303"/>
      <c r="E19" s="23"/>
    </row>
    <row r="20" spans="1:5" ht="16.2" thickBot="1">
      <c r="A20" s="308"/>
      <c r="B20" s="252"/>
      <c r="C20" s="106" t="str">
        <f>"Total "&amp;LEFT(A7,3)</f>
        <v>Total I22</v>
      </c>
      <c r="D20" s="107">
        <f>SUM(D10:D19)</f>
        <v>0</v>
      </c>
      <c r="E20" s="23"/>
    </row>
    <row r="21" spans="1:5" ht="15.6">
      <c r="A21" s="23"/>
      <c r="B21" s="34"/>
      <c r="C21" s="23"/>
      <c r="D21" s="23"/>
      <c r="E21" s="23"/>
    </row>
    <row r="22" spans="1:5" ht="15.6">
      <c r="A22" s="23"/>
      <c r="B22" s="34"/>
      <c r="C22" s="23"/>
      <c r="D22" s="23"/>
      <c r="E22" s="23"/>
    </row>
    <row r="23" spans="1:5" ht="15.6">
      <c r="A23" s="23"/>
      <c r="B23" s="34"/>
      <c r="C23" s="23"/>
      <c r="D23" s="23"/>
      <c r="E23" s="23"/>
    </row>
    <row r="24" spans="1:5" ht="15.6">
      <c r="A24" s="23"/>
      <c r="B24" s="34"/>
      <c r="C24" s="23"/>
      <c r="D24" s="23"/>
      <c r="E24" s="23"/>
    </row>
    <row r="25" spans="1:5" ht="15.6">
      <c r="A25" s="23"/>
      <c r="B25" s="34"/>
      <c r="C25" s="23"/>
      <c r="D25" s="23"/>
      <c r="E25" s="23"/>
    </row>
    <row r="26" spans="1:5" ht="15.6">
      <c r="A26" s="23"/>
      <c r="B26" s="34"/>
      <c r="C26" s="23"/>
      <c r="D26" s="23"/>
      <c r="E26" s="23"/>
    </row>
    <row r="27" spans="1:5" ht="15.6">
      <c r="A27" s="23"/>
      <c r="B27" s="35"/>
      <c r="C27" s="23"/>
      <c r="D27" s="23"/>
      <c r="E27" s="23"/>
    </row>
    <row r="28" spans="1:5" ht="15.6">
      <c r="A28" s="23"/>
      <c r="B28" s="34"/>
      <c r="C28" s="23"/>
      <c r="D28" s="23"/>
      <c r="E28" s="23"/>
    </row>
    <row r="29" spans="1:5" ht="15.6">
      <c r="A29" s="23"/>
      <c r="B29" s="34"/>
      <c r="C29" s="23"/>
      <c r="D29" s="23"/>
      <c r="E29" s="23"/>
    </row>
    <row r="30" spans="1:5" ht="15.6">
      <c r="A30" s="23"/>
      <c r="B30" s="34"/>
      <c r="C30" s="23"/>
      <c r="D30" s="23"/>
      <c r="E30" s="23"/>
    </row>
    <row r="31" spans="1:5" ht="15.6">
      <c r="A31" s="23"/>
      <c r="B31" s="23"/>
      <c r="C31" s="23"/>
      <c r="D31" s="23"/>
      <c r="E31" s="23"/>
    </row>
    <row r="32" spans="1:5" ht="15.6">
      <c r="A32" s="23"/>
      <c r="B32" s="23"/>
      <c r="C32" s="23"/>
      <c r="D32" s="23"/>
      <c r="E32" s="23"/>
    </row>
    <row r="33" spans="1:5" ht="15.6">
      <c r="A33" s="23"/>
      <c r="B33" s="23"/>
      <c r="C33" s="23"/>
      <c r="D33" s="23"/>
      <c r="E33" s="23"/>
    </row>
    <row r="34" spans="1:5" ht="15.6">
      <c r="A34" s="23"/>
      <c r="B34" s="23"/>
      <c r="C34" s="23"/>
      <c r="D34" s="23"/>
      <c r="E34" s="23"/>
    </row>
    <row r="35" spans="1:5" ht="15.6">
      <c r="A35" s="23"/>
      <c r="B35" s="23"/>
      <c r="C35" s="23"/>
      <c r="D35" s="23"/>
      <c r="E35" s="23"/>
    </row>
    <row r="36" spans="1:5" ht="15.6">
      <c r="A36" s="23"/>
      <c r="B36" s="23"/>
      <c r="C36" s="23"/>
      <c r="D36" s="23"/>
      <c r="E36" s="23"/>
    </row>
    <row r="37" spans="1:5" ht="15.6">
      <c r="A37" s="23"/>
      <c r="B37" s="23"/>
      <c r="C37" s="23"/>
      <c r="D37" s="23"/>
      <c r="E37" s="23"/>
    </row>
    <row r="38" spans="1:5" ht="15.6">
      <c r="A38" s="23"/>
      <c r="B38" s="23"/>
      <c r="C38" s="23"/>
      <c r="D38" s="23"/>
      <c r="E38" s="23"/>
    </row>
    <row r="39" spans="1:5" ht="15.6">
      <c r="A39" s="23"/>
      <c r="B39" s="23"/>
      <c r="C39" s="23"/>
      <c r="D39" s="23"/>
      <c r="E39" s="23"/>
    </row>
    <row r="40" spans="1:5" ht="15.6">
      <c r="A40" s="23"/>
      <c r="B40" s="23"/>
      <c r="C40" s="23"/>
      <c r="D40" s="23"/>
      <c r="E40" s="23"/>
    </row>
    <row r="41" spans="1:5" ht="15.6">
      <c r="A41" s="23"/>
      <c r="B41" s="23"/>
      <c r="C41" s="23"/>
      <c r="D41" s="23"/>
      <c r="E41" s="23"/>
    </row>
    <row r="42" spans="1:5" ht="15.6">
      <c r="A42" s="23"/>
      <c r="B42" s="23"/>
      <c r="C42" s="23"/>
      <c r="D42" s="23"/>
      <c r="E42" s="23"/>
    </row>
    <row r="43" spans="1:5" ht="15.6">
      <c r="A43" s="23"/>
      <c r="B43" s="23"/>
      <c r="C43" s="23"/>
      <c r="D43" s="23"/>
      <c r="E43" s="23"/>
    </row>
    <row r="44" spans="1:5" ht="15.6">
      <c r="A44" s="23"/>
      <c r="B44" s="23"/>
      <c r="C44" s="23"/>
      <c r="D44" s="23"/>
      <c r="E44" s="23"/>
    </row>
    <row r="45" spans="1:5" ht="15.6">
      <c r="A45" s="23"/>
      <c r="B45" s="23"/>
      <c r="C45" s="23"/>
      <c r="D45" s="23"/>
      <c r="E45" s="23"/>
    </row>
    <row r="46" spans="1:5" ht="15.6">
      <c r="A46" s="23"/>
      <c r="B46" s="23"/>
      <c r="C46" s="23"/>
      <c r="D46" s="23"/>
      <c r="E46" s="23"/>
    </row>
    <row r="47" spans="1:5" ht="15.6">
      <c r="A47" s="23"/>
      <c r="B47" s="23"/>
      <c r="C47" s="23"/>
      <c r="D47" s="23"/>
      <c r="E47" s="23"/>
    </row>
    <row r="48" spans="1:5" ht="15.6">
      <c r="A48" s="23"/>
      <c r="B48" s="23"/>
      <c r="C48" s="23"/>
      <c r="D48" s="23"/>
      <c r="E48" s="23"/>
    </row>
    <row r="49" spans="1:5" ht="15.6">
      <c r="A49" s="23"/>
      <c r="B49" s="23"/>
      <c r="C49" s="23"/>
      <c r="D49" s="23"/>
      <c r="E49" s="23"/>
    </row>
    <row r="50" spans="1:5" ht="15.6">
      <c r="A50" s="23"/>
      <c r="B50" s="23"/>
      <c r="C50" s="23"/>
      <c r="D50" s="23"/>
      <c r="E50" s="23"/>
    </row>
    <row r="51" spans="1:5" ht="15.6">
      <c r="A51" s="23"/>
      <c r="B51" s="23"/>
      <c r="C51" s="23"/>
      <c r="D51" s="23"/>
      <c r="E51" s="23"/>
    </row>
    <row r="52" spans="1:5" ht="15.6">
      <c r="A52" s="23"/>
      <c r="B52" s="23"/>
      <c r="C52" s="23"/>
      <c r="D52" s="23"/>
      <c r="E52" s="23"/>
    </row>
    <row r="53" spans="1:5" ht="15.6">
      <c r="A53" s="23"/>
      <c r="B53" s="23"/>
      <c r="C53" s="23"/>
      <c r="D53" s="23"/>
      <c r="E53" s="23"/>
    </row>
    <row r="54" spans="1:5" ht="15.6">
      <c r="A54" s="23"/>
      <c r="B54" s="23"/>
      <c r="C54" s="23"/>
      <c r="D54" s="23"/>
      <c r="E54" s="23"/>
    </row>
    <row r="55" spans="1:5" ht="15.6">
      <c r="A55" s="23"/>
      <c r="B55" s="23"/>
      <c r="C55" s="23"/>
      <c r="D55" s="23"/>
      <c r="E55" s="23"/>
    </row>
    <row r="56" spans="1:5" ht="15.6">
      <c r="A56" s="23"/>
      <c r="B56" s="23"/>
      <c r="C56" s="23"/>
      <c r="D56" s="23"/>
      <c r="E56" s="23"/>
    </row>
    <row r="57" spans="1:5" ht="15.6">
      <c r="A57" s="23"/>
      <c r="B57" s="23"/>
      <c r="C57" s="23"/>
      <c r="D57" s="23"/>
      <c r="E57" s="23"/>
    </row>
    <row r="58" spans="1:5" ht="15.6">
      <c r="A58" s="23"/>
      <c r="B58" s="23"/>
      <c r="C58" s="23"/>
      <c r="D58" s="23"/>
      <c r="E58" s="23"/>
    </row>
    <row r="59" spans="1:5" ht="15.6">
      <c r="A59" s="23"/>
      <c r="B59" s="23"/>
      <c r="C59" s="23"/>
      <c r="D59" s="23"/>
      <c r="E59" s="23"/>
    </row>
    <row r="60" spans="1:5" ht="15.6">
      <c r="A60" s="23"/>
      <c r="B60" s="23"/>
      <c r="C60" s="23"/>
      <c r="D60" s="23"/>
      <c r="E60" s="23"/>
    </row>
    <row r="61" spans="1:5" ht="15.6">
      <c r="A61" s="23"/>
      <c r="B61" s="23"/>
      <c r="C61" s="23"/>
      <c r="D61" s="23"/>
      <c r="E61" s="23"/>
    </row>
    <row r="62" spans="1:5" ht="15.6">
      <c r="A62" s="23"/>
      <c r="B62" s="23"/>
      <c r="C62" s="23"/>
      <c r="D62" s="23"/>
      <c r="E62" s="23"/>
    </row>
    <row r="63" spans="1:5" ht="15.6">
      <c r="A63" s="23"/>
      <c r="B63" s="23"/>
      <c r="C63" s="23"/>
      <c r="D63" s="23"/>
      <c r="E63" s="23"/>
    </row>
    <row r="64" spans="1:5" ht="15.6">
      <c r="A64" s="23"/>
      <c r="B64" s="23"/>
      <c r="C64" s="23"/>
      <c r="D64" s="23"/>
      <c r="E64" s="23"/>
    </row>
    <row r="65" spans="1:5" ht="15.6">
      <c r="A65" s="23"/>
      <c r="B65" s="23"/>
      <c r="C65" s="23"/>
      <c r="D65" s="23"/>
      <c r="E65" s="23"/>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B14" sqref="B14"/>
    </sheetView>
  </sheetViews>
  <sheetFormatPr defaultRowHeight="14.4"/>
  <cols>
    <col min="1" max="1" width="5.109375" customWidth="1"/>
    <col min="2" max="2" width="98.33203125" customWidth="1"/>
    <col min="3" max="3" width="15.6640625" customWidth="1"/>
    <col min="4" max="4" width="9.6640625" customWidth="1"/>
  </cols>
  <sheetData>
    <row r="1" spans="1:7" ht="15.6">
      <c r="A1" s="228" t="str">
        <f>'Date initiale'!C3</f>
        <v>Universitatea de Arhitectură și Urbanism "Ion Mincu" București</v>
      </c>
      <c r="B1" s="228"/>
      <c r="C1" s="228"/>
      <c r="D1" s="31"/>
    </row>
    <row r="2" spans="1:7" ht="15.6">
      <c r="A2" s="228" t="str">
        <f>'Date initiale'!B4&amp;" "&amp;'Date initiale'!C4</f>
        <v>Facultatea ARHITECTURA</v>
      </c>
      <c r="B2" s="228"/>
      <c r="C2" s="228"/>
      <c r="D2" s="16"/>
    </row>
    <row r="3" spans="1:7" ht="15.6">
      <c r="A3" s="228" t="str">
        <f>'Date initiale'!B5&amp;" "&amp;'Date initiale'!C5</f>
        <v>Departamentul ȘTIINȚE TEHNICE</v>
      </c>
      <c r="B3" s="228"/>
      <c r="C3" s="228"/>
      <c r="D3" s="16"/>
    </row>
    <row r="4" spans="1:7">
      <c r="A4" s="104" t="str">
        <f>'Date initiale'!C6&amp;", "&amp;'Date initiale'!C7</f>
        <v>MORTU ANAMARIA CRINA, Conferențiar C11</v>
      </c>
      <c r="B4" s="104"/>
      <c r="C4" s="104"/>
    </row>
    <row r="5" spans="1:7">
      <c r="A5" s="104"/>
      <c r="B5" s="104"/>
      <c r="C5" s="104"/>
    </row>
    <row r="6" spans="1:7" ht="15.6">
      <c r="A6" s="405" t="s">
        <v>110</v>
      </c>
      <c r="B6" s="405"/>
      <c r="C6" s="405"/>
      <c r="D6" s="405"/>
    </row>
    <row r="7" spans="1:7" ht="39.75" customHeight="1">
      <c r="A7" s="40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02"/>
      <c r="C7" s="402"/>
      <c r="D7" s="402"/>
    </row>
    <row r="8" spans="1:7" ht="15.75" customHeight="1" thickBot="1">
      <c r="A8" s="41"/>
      <c r="B8" s="41"/>
      <c r="C8" s="41"/>
      <c r="D8" s="41"/>
    </row>
    <row r="9" spans="1:7" ht="29.4" thickBot="1">
      <c r="A9" s="139" t="s">
        <v>55</v>
      </c>
      <c r="B9" s="140" t="s">
        <v>159</v>
      </c>
      <c r="C9" s="140" t="s">
        <v>81</v>
      </c>
      <c r="D9" s="250" t="s">
        <v>147</v>
      </c>
      <c r="F9" s="231" t="s">
        <v>108</v>
      </c>
    </row>
    <row r="10" spans="1:7">
      <c r="A10" s="145">
        <v>1</v>
      </c>
      <c r="B10" s="259" t="s">
        <v>417</v>
      </c>
      <c r="C10" s="130" t="s">
        <v>393</v>
      </c>
      <c r="D10" s="304">
        <v>0.33</v>
      </c>
      <c r="F10" s="232" t="s">
        <v>170</v>
      </c>
      <c r="G10" s="328" t="s">
        <v>262</v>
      </c>
    </row>
    <row r="11" spans="1:7">
      <c r="A11" s="146">
        <f>A10+1</f>
        <v>2</v>
      </c>
      <c r="B11" s="259" t="s">
        <v>416</v>
      </c>
      <c r="C11" s="30" t="s">
        <v>392</v>
      </c>
      <c r="D11" s="305">
        <v>0.33</v>
      </c>
      <c r="F11" s="232" t="s">
        <v>172</v>
      </c>
    </row>
    <row r="12" spans="1:7">
      <c r="A12" s="146">
        <f t="shared" ref="A12:A19" si="0">A11+1</f>
        <v>3</v>
      </c>
      <c r="B12" s="383" t="s">
        <v>414</v>
      </c>
      <c r="C12" s="30" t="s">
        <v>415</v>
      </c>
      <c r="D12" s="305">
        <v>0.4</v>
      </c>
      <c r="F12" s="232" t="s">
        <v>173</v>
      </c>
    </row>
    <row r="13" spans="1:7">
      <c r="A13" s="146">
        <f t="shared" si="0"/>
        <v>4</v>
      </c>
      <c r="B13" s="259" t="s">
        <v>413</v>
      </c>
      <c r="C13" s="30" t="s">
        <v>392</v>
      </c>
      <c r="D13" s="305">
        <v>0.4</v>
      </c>
    </row>
    <row r="14" spans="1:7">
      <c r="A14" s="146">
        <f t="shared" si="0"/>
        <v>5</v>
      </c>
      <c r="B14" s="259" t="s">
        <v>418</v>
      </c>
      <c r="C14" s="30" t="s">
        <v>394</v>
      </c>
      <c r="D14" s="305">
        <v>0.5</v>
      </c>
    </row>
    <row r="15" spans="1:7">
      <c r="A15" s="146">
        <f t="shared" si="0"/>
        <v>6</v>
      </c>
      <c r="B15" s="259"/>
      <c r="C15" s="30"/>
      <c r="D15" s="305"/>
    </row>
    <row r="16" spans="1:7">
      <c r="A16" s="146">
        <f t="shared" si="0"/>
        <v>7</v>
      </c>
      <c r="B16" s="259"/>
      <c r="C16" s="30"/>
      <c r="D16" s="305"/>
    </row>
    <row r="17" spans="1:4">
      <c r="A17" s="146">
        <f t="shared" si="0"/>
        <v>8</v>
      </c>
      <c r="B17" s="259"/>
      <c r="C17" s="30"/>
      <c r="D17" s="305"/>
    </row>
    <row r="18" spans="1:4">
      <c r="A18" s="146">
        <f t="shared" si="0"/>
        <v>9</v>
      </c>
      <c r="B18" s="259"/>
      <c r="C18" s="30"/>
      <c r="D18" s="305"/>
    </row>
    <row r="19" spans="1:4" ht="15" thickBot="1">
      <c r="A19" s="213">
        <f t="shared" si="0"/>
        <v>10</v>
      </c>
      <c r="B19" s="262"/>
      <c r="C19" s="136"/>
      <c r="D19" s="306"/>
    </row>
    <row r="20" spans="1:4" ht="15" thickBot="1">
      <c r="A20" s="307"/>
      <c r="B20" s="104"/>
      <c r="C20" s="106" t="str">
        <f>"Total "&amp;LEFT(A7,3)</f>
        <v>Total I23</v>
      </c>
      <c r="D20" s="269">
        <f>SUM(D10:D19)</f>
        <v>1.96</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4.4"/>
  <cols>
    <col min="1" max="1" width="5.109375" customWidth="1"/>
    <col min="2" max="2" width="27.5546875" customWidth="1"/>
    <col min="3" max="3" width="46.88671875" customWidth="1"/>
    <col min="4" max="4" width="30" customWidth="1"/>
    <col min="5" max="5" width="10.5546875" customWidth="1"/>
    <col min="6" max="6" width="9.6640625" customWidth="1"/>
  </cols>
  <sheetData>
    <row r="1" spans="1:9">
      <c r="A1" s="104" t="str">
        <f>'Date initiale'!C3</f>
        <v>Universitatea de Arhitectură și Urbanism "Ion Mincu" București</v>
      </c>
      <c r="B1" s="104"/>
      <c r="C1" s="104"/>
      <c r="D1" s="104"/>
      <c r="E1" s="104"/>
    </row>
    <row r="2" spans="1:9">
      <c r="A2" s="104" t="str">
        <f>'Date initiale'!B4&amp;" "&amp;'Date initiale'!C4</f>
        <v>Facultatea ARHITECTURA</v>
      </c>
      <c r="B2" s="104"/>
      <c r="C2" s="104"/>
      <c r="D2" s="104"/>
      <c r="E2" s="104"/>
    </row>
    <row r="3" spans="1:9">
      <c r="A3" s="104" t="str">
        <f>'Date initiale'!B5&amp;" "&amp;'Date initiale'!C5</f>
        <v>Departamentul ȘTIINȚE TEHNICE</v>
      </c>
      <c r="B3" s="104"/>
      <c r="C3" s="104"/>
      <c r="D3" s="104"/>
      <c r="E3" s="104"/>
    </row>
    <row r="4" spans="1:9">
      <c r="A4" s="104" t="str">
        <f>'Date initiale'!C6&amp;", "&amp;'Date initiale'!C7</f>
        <v>MORTU ANAMARIA CRINA, Conferențiar C11</v>
      </c>
      <c r="B4" s="104"/>
      <c r="C4" s="104"/>
      <c r="D4" s="104"/>
      <c r="E4" s="104"/>
    </row>
    <row r="5" spans="1:9">
      <c r="A5" s="104"/>
      <c r="B5" s="104"/>
      <c r="C5" s="104"/>
      <c r="D5" s="104"/>
      <c r="E5" s="104"/>
    </row>
    <row r="6" spans="1:9" ht="15.6">
      <c r="A6" s="243" t="s">
        <v>110</v>
      </c>
    </row>
    <row r="7" spans="1:9" ht="15.6">
      <c r="A7" s="402" t="str">
        <f>'Descriere indicatori'!B31&amp;". "&amp;'Descriere indicatori'!C31</f>
        <v xml:space="preserve">I24. Îndrumare de doctorat sau în co-tutelă la nivel internaţional/naţional </v>
      </c>
      <c r="B7" s="402"/>
      <c r="C7" s="402"/>
      <c r="D7" s="402"/>
      <c r="E7" s="402"/>
      <c r="F7" s="402"/>
    </row>
    <row r="8" spans="1:9" ht="15" thickBot="1"/>
    <row r="9" spans="1:9" ht="29.4" thickBot="1">
      <c r="A9" s="139" t="s">
        <v>55</v>
      </c>
      <c r="B9" s="140" t="s">
        <v>153</v>
      </c>
      <c r="C9" s="140" t="s">
        <v>155</v>
      </c>
      <c r="D9" s="140" t="s">
        <v>154</v>
      </c>
      <c r="E9" s="140" t="s">
        <v>81</v>
      </c>
      <c r="F9" s="250" t="s">
        <v>147</v>
      </c>
      <c r="H9" s="231" t="s">
        <v>108</v>
      </c>
    </row>
    <row r="10" spans="1:9">
      <c r="A10" s="145">
        <v>1</v>
      </c>
      <c r="B10" s="267"/>
      <c r="C10" s="267"/>
      <c r="D10" s="267"/>
      <c r="E10" s="130"/>
      <c r="F10" s="304"/>
      <c r="H10" s="232" t="s">
        <v>266</v>
      </c>
      <c r="I10" s="328" t="s">
        <v>267</v>
      </c>
    </row>
    <row r="11" spans="1:9">
      <c r="A11" s="146">
        <f>A10+1</f>
        <v>2</v>
      </c>
      <c r="B11" s="259"/>
      <c r="C11" s="259"/>
      <c r="D11" s="259"/>
      <c r="E11" s="30"/>
      <c r="F11" s="305"/>
      <c r="I11" s="328" t="s">
        <v>268</v>
      </c>
    </row>
    <row r="12" spans="1:9">
      <c r="A12" s="146">
        <f t="shared" ref="A12:A19" si="0">A11+1</f>
        <v>3</v>
      </c>
      <c r="B12" s="259"/>
      <c r="C12" s="259"/>
      <c r="D12" s="259"/>
      <c r="E12" s="30"/>
      <c r="F12" s="305"/>
    </row>
    <row r="13" spans="1:9">
      <c r="A13" s="146">
        <f t="shared" si="0"/>
        <v>4</v>
      </c>
      <c r="B13" s="259"/>
      <c r="C13" s="259"/>
      <c r="D13" s="259"/>
      <c r="E13" s="30"/>
      <c r="F13" s="305"/>
    </row>
    <row r="14" spans="1:9">
      <c r="A14" s="146">
        <f t="shared" si="0"/>
        <v>5</v>
      </c>
      <c r="B14" s="259"/>
      <c r="C14" s="259"/>
      <c r="D14" s="259"/>
      <c r="E14" s="30"/>
      <c r="F14" s="305"/>
    </row>
    <row r="15" spans="1:9">
      <c r="A15" s="146">
        <f t="shared" si="0"/>
        <v>6</v>
      </c>
      <c r="B15" s="259"/>
      <c r="C15" s="259"/>
      <c r="D15" s="259"/>
      <c r="E15" s="30"/>
      <c r="F15" s="305"/>
    </row>
    <row r="16" spans="1:9">
      <c r="A16" s="146">
        <f t="shared" si="0"/>
        <v>7</v>
      </c>
      <c r="B16" s="259"/>
      <c r="C16" s="259"/>
      <c r="D16" s="259"/>
      <c r="E16" s="30"/>
      <c r="F16" s="305"/>
    </row>
    <row r="17" spans="1:6">
      <c r="A17" s="146">
        <f t="shared" si="0"/>
        <v>8</v>
      </c>
      <c r="B17" s="259"/>
      <c r="C17" s="259"/>
      <c r="D17" s="259"/>
      <c r="E17" s="30"/>
      <c r="F17" s="305"/>
    </row>
    <row r="18" spans="1:6">
      <c r="A18" s="146">
        <f t="shared" si="0"/>
        <v>9</v>
      </c>
      <c r="B18" s="259"/>
      <c r="C18" s="259"/>
      <c r="D18" s="259"/>
      <c r="E18" s="30"/>
      <c r="F18" s="305"/>
    </row>
    <row r="19" spans="1:6" ht="15" thickBot="1">
      <c r="A19" s="213">
        <f t="shared" si="0"/>
        <v>10</v>
      </c>
      <c r="B19" s="262"/>
      <c r="C19" s="262"/>
      <c r="D19" s="262"/>
      <c r="E19" s="136"/>
      <c r="F19" s="306"/>
    </row>
    <row r="20" spans="1:6" ht="15" thickBot="1">
      <c r="A20" s="307"/>
      <c r="B20" s="104"/>
      <c r="C20" s="104"/>
      <c r="D20" s="104"/>
      <c r="E20" s="106" t="str">
        <f>"Total "&amp;LEFT(A7,3)</f>
        <v>Total I24</v>
      </c>
      <c r="F20" s="26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27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7" zoomScale="115" zoomScaleNormal="115" workbookViewId="0">
      <selection activeCell="B42" sqref="B42:E42"/>
    </sheetView>
  </sheetViews>
  <sheetFormatPr defaultRowHeight="14.4"/>
  <cols>
    <col min="1" max="1" width="3.88671875" customWidth="1"/>
    <col min="2" max="2" width="9.109375" customWidth="1"/>
    <col min="3" max="3" width="55" customWidth="1"/>
    <col min="4" max="4" width="9.44140625" style="55" customWidth="1"/>
    <col min="5" max="5" width="14.33203125" customWidth="1"/>
  </cols>
  <sheetData>
    <row r="1" spans="2:5">
      <c r="B1" s="69" t="s">
        <v>187</v>
      </c>
      <c r="D1"/>
    </row>
    <row r="2" spans="2:5">
      <c r="B2" s="69"/>
      <c r="D2"/>
    </row>
    <row r="3" spans="2:5" ht="43.2">
      <c r="B3" s="54" t="s">
        <v>63</v>
      </c>
      <c r="C3" s="11" t="s">
        <v>17</v>
      </c>
      <c r="D3" s="54" t="s">
        <v>18</v>
      </c>
      <c r="E3" s="11" t="s">
        <v>97</v>
      </c>
    </row>
    <row r="4" spans="2:5" ht="28.8">
      <c r="B4" s="60" t="s">
        <v>112</v>
      </c>
      <c r="C4" s="10" t="s">
        <v>20</v>
      </c>
      <c r="D4" s="60" t="s">
        <v>196</v>
      </c>
      <c r="E4" s="57" t="s">
        <v>98</v>
      </c>
    </row>
    <row r="5" spans="2:5">
      <c r="B5" s="60" t="s">
        <v>113</v>
      </c>
      <c r="C5" s="10" t="s">
        <v>22</v>
      </c>
      <c r="D5" s="60" t="s">
        <v>197</v>
      </c>
      <c r="E5" s="57" t="s">
        <v>16</v>
      </c>
    </row>
    <row r="6" spans="2:5" ht="28.8">
      <c r="B6" s="60" t="s">
        <v>114</v>
      </c>
      <c r="C6" s="22" t="s">
        <v>24</v>
      </c>
      <c r="D6" s="60" t="s">
        <v>198</v>
      </c>
      <c r="E6" s="57" t="s">
        <v>25</v>
      </c>
    </row>
    <row r="7" spans="2:5">
      <c r="B7" s="60" t="s">
        <v>115</v>
      </c>
      <c r="C7" s="10" t="s">
        <v>199</v>
      </c>
      <c r="D7" s="60" t="s">
        <v>198</v>
      </c>
      <c r="E7" s="57" t="s">
        <v>27</v>
      </c>
    </row>
    <row r="8" spans="2:5" s="17" customFormat="1" ht="57.6">
      <c r="B8" s="60" t="s">
        <v>116</v>
      </c>
      <c r="C8" s="57" t="s">
        <v>200</v>
      </c>
      <c r="D8" s="60" t="s">
        <v>198</v>
      </c>
      <c r="E8" s="57" t="s">
        <v>27</v>
      </c>
    </row>
    <row r="9" spans="2:5" ht="30" customHeight="1">
      <c r="B9" s="60" t="s">
        <v>117</v>
      </c>
      <c r="C9" s="14" t="s">
        <v>201</v>
      </c>
      <c r="D9" s="60" t="s">
        <v>202</v>
      </c>
      <c r="E9" s="57" t="s">
        <v>27</v>
      </c>
    </row>
    <row r="10" spans="2:5" ht="30" customHeight="1">
      <c r="B10" s="60" t="s">
        <v>118</v>
      </c>
      <c r="C10" s="14" t="s">
        <v>203</v>
      </c>
      <c r="D10" s="60" t="s">
        <v>202</v>
      </c>
      <c r="E10" s="57" t="s">
        <v>27</v>
      </c>
    </row>
    <row r="11" spans="2:5" ht="28.8">
      <c r="B11" s="60" t="s">
        <v>119</v>
      </c>
      <c r="C11" s="14" t="s">
        <v>204</v>
      </c>
      <c r="D11" s="60" t="s">
        <v>198</v>
      </c>
      <c r="E11" s="57" t="s">
        <v>32</v>
      </c>
    </row>
    <row r="12" spans="2:5" ht="28.8">
      <c r="B12" s="60" t="s">
        <v>120</v>
      </c>
      <c r="C12" s="10" t="s">
        <v>205</v>
      </c>
      <c r="D12" s="60" t="s">
        <v>206</v>
      </c>
      <c r="E12" s="57" t="s">
        <v>32</v>
      </c>
    </row>
    <row r="13" spans="2:5" ht="62.25" customHeight="1">
      <c r="B13" s="60" t="s">
        <v>121</v>
      </c>
      <c r="C13" s="56" t="s">
        <v>207</v>
      </c>
      <c r="D13" s="60" t="s">
        <v>208</v>
      </c>
      <c r="E13" s="57" t="s">
        <v>35</v>
      </c>
    </row>
    <row r="14" spans="2:5" ht="57.6">
      <c r="B14" s="61" t="s">
        <v>122</v>
      </c>
      <c r="C14" s="14" t="s">
        <v>209</v>
      </c>
      <c r="D14" s="60" t="s">
        <v>210</v>
      </c>
      <c r="E14" s="57" t="s">
        <v>37</v>
      </c>
    </row>
    <row r="15" spans="2:5" ht="76.5" customHeight="1">
      <c r="B15" s="62"/>
      <c r="C15" s="14" t="s">
        <v>211</v>
      </c>
      <c r="D15" s="60" t="s">
        <v>212</v>
      </c>
      <c r="E15" s="57" t="s">
        <v>38</v>
      </c>
    </row>
    <row r="16" spans="2:5" ht="28.8">
      <c r="B16" s="63"/>
      <c r="C16" s="25" t="s">
        <v>213</v>
      </c>
      <c r="D16" s="60" t="s">
        <v>214</v>
      </c>
      <c r="E16" s="57" t="s">
        <v>39</v>
      </c>
    </row>
    <row r="17" spans="2:5" ht="90" customHeight="1">
      <c r="B17" s="60" t="s">
        <v>123</v>
      </c>
      <c r="C17" s="14" t="s">
        <v>215</v>
      </c>
      <c r="D17" s="60" t="s">
        <v>216</v>
      </c>
      <c r="E17" s="57" t="s">
        <v>59</v>
      </c>
    </row>
    <row r="18" spans="2:5" ht="61.5" customHeight="1">
      <c r="B18" s="60" t="s">
        <v>124</v>
      </c>
      <c r="C18" s="14" t="s">
        <v>217</v>
      </c>
      <c r="D18" s="60" t="s">
        <v>218</v>
      </c>
      <c r="E18" s="57" t="s">
        <v>59</v>
      </c>
    </row>
    <row r="19" spans="2:5" ht="75" customHeight="1">
      <c r="B19" s="395" t="s">
        <v>125</v>
      </c>
      <c r="C19" s="10" t="s">
        <v>219</v>
      </c>
      <c r="D19" s="60" t="s">
        <v>220</v>
      </c>
      <c r="E19" s="57" t="s">
        <v>59</v>
      </c>
    </row>
    <row r="20" spans="2:5" ht="43.2">
      <c r="B20" s="396"/>
      <c r="C20" s="10" t="s">
        <v>221</v>
      </c>
      <c r="D20" s="60" t="s">
        <v>222</v>
      </c>
      <c r="E20" s="57" t="s">
        <v>59</v>
      </c>
    </row>
    <row r="21" spans="2:5" ht="57.6">
      <c r="B21" s="63"/>
      <c r="C21" s="10" t="s">
        <v>62</v>
      </c>
      <c r="D21" s="60" t="s">
        <v>223</v>
      </c>
      <c r="E21" s="57" t="s">
        <v>59</v>
      </c>
    </row>
    <row r="22" spans="2:5" ht="57.6">
      <c r="B22" s="60" t="s">
        <v>0</v>
      </c>
      <c r="C22" s="10" t="s">
        <v>224</v>
      </c>
      <c r="D22" s="60" t="s">
        <v>225</v>
      </c>
      <c r="E22" s="57" t="s">
        <v>59</v>
      </c>
    </row>
    <row r="23" spans="2:5" ht="135.75" customHeight="1">
      <c r="B23" s="66" t="s">
        <v>126</v>
      </c>
      <c r="C23" s="64" t="s">
        <v>226</v>
      </c>
      <c r="D23" s="65" t="s">
        <v>227</v>
      </c>
      <c r="E23" s="64" t="s">
        <v>228</v>
      </c>
    </row>
    <row r="24" spans="2:5" ht="57.6">
      <c r="B24" s="63" t="s">
        <v>127</v>
      </c>
      <c r="C24" s="50" t="s">
        <v>229</v>
      </c>
      <c r="D24" s="63" t="s">
        <v>230</v>
      </c>
      <c r="E24" s="59" t="s">
        <v>65</v>
      </c>
    </row>
    <row r="25" spans="2:5" ht="57.6">
      <c r="B25" s="60" t="s">
        <v>128</v>
      </c>
      <c r="C25" s="14" t="s">
        <v>231</v>
      </c>
      <c r="D25" s="60" t="s">
        <v>232</v>
      </c>
      <c r="E25" s="57" t="s">
        <v>67</v>
      </c>
    </row>
    <row r="26" spans="2:5" ht="106.5" customHeight="1">
      <c r="B26" s="60" t="s">
        <v>129</v>
      </c>
      <c r="C26" s="68" t="s">
        <v>233</v>
      </c>
      <c r="D26" s="60" t="s">
        <v>99</v>
      </c>
      <c r="E26" s="57" t="s">
        <v>41</v>
      </c>
    </row>
    <row r="27" spans="2:5" ht="43.2">
      <c r="B27" s="60" t="s">
        <v>130</v>
      </c>
      <c r="C27" s="67" t="s">
        <v>234</v>
      </c>
      <c r="D27" s="60" t="s">
        <v>235</v>
      </c>
      <c r="E27" s="57" t="s">
        <v>43</v>
      </c>
    </row>
    <row r="28" spans="2:5" ht="28.8">
      <c r="B28" s="60" t="s">
        <v>131</v>
      </c>
      <c r="C28" s="59" t="s">
        <v>236</v>
      </c>
      <c r="D28" s="60" t="s">
        <v>232</v>
      </c>
      <c r="E28" s="57" t="s">
        <v>43</v>
      </c>
    </row>
    <row r="29" spans="2:5" ht="107.25" customHeight="1">
      <c r="B29" s="60" t="s">
        <v>132</v>
      </c>
      <c r="C29" s="58" t="s">
        <v>264</v>
      </c>
      <c r="D29" s="60" t="s">
        <v>100</v>
      </c>
      <c r="E29" s="57" t="s">
        <v>46</v>
      </c>
    </row>
    <row r="30" spans="2:5" ht="57.6">
      <c r="B30" s="60" t="s">
        <v>133</v>
      </c>
      <c r="C30" s="57" t="s">
        <v>237</v>
      </c>
      <c r="D30" s="60" t="s">
        <v>238</v>
      </c>
      <c r="E30" s="57" t="s">
        <v>41</v>
      </c>
    </row>
    <row r="31" spans="2:5" ht="57.6">
      <c r="B31" s="60" t="s">
        <v>239</v>
      </c>
      <c r="C31" s="57" t="s">
        <v>49</v>
      </c>
      <c r="D31" s="60" t="s">
        <v>240</v>
      </c>
      <c r="E31" s="57" t="s">
        <v>241</v>
      </c>
    </row>
    <row r="33" spans="2:5">
      <c r="B33" s="398" t="s">
        <v>193</v>
      </c>
      <c r="C33" s="393"/>
      <c r="D33" s="393"/>
      <c r="E33" s="393"/>
    </row>
    <row r="34" spans="2:5">
      <c r="B34" s="393"/>
      <c r="C34" s="393"/>
      <c r="D34" s="393"/>
      <c r="E34" s="393"/>
    </row>
    <row r="35" spans="2:5">
      <c r="B35" s="393"/>
      <c r="C35" s="393"/>
      <c r="D35" s="393"/>
      <c r="E35" s="393"/>
    </row>
    <row r="36" spans="2:5">
      <c r="B36" s="393"/>
      <c r="C36" s="393"/>
      <c r="D36" s="393"/>
      <c r="E36" s="393"/>
    </row>
    <row r="37" spans="2:5">
      <c r="B37" s="393"/>
      <c r="C37" s="393"/>
      <c r="D37" s="393"/>
      <c r="E37" s="393"/>
    </row>
    <row r="38" spans="2:5">
      <c r="B38" s="393"/>
      <c r="C38" s="393"/>
      <c r="D38" s="393"/>
      <c r="E38" s="393"/>
    </row>
    <row r="39" spans="2:5">
      <c r="B39" s="393"/>
      <c r="C39" s="393"/>
      <c r="D39" s="393"/>
      <c r="E39" s="393"/>
    </row>
    <row r="40" spans="2:5" ht="128.25" customHeight="1">
      <c r="B40" s="393"/>
      <c r="C40" s="393"/>
      <c r="D40" s="393"/>
      <c r="E40" s="393"/>
    </row>
    <row r="41" spans="2:5">
      <c r="B41" s="397" t="s">
        <v>191</v>
      </c>
      <c r="C41" s="397"/>
      <c r="D41" s="397"/>
      <c r="E41" s="397"/>
    </row>
    <row r="42" spans="2:5" ht="48.75" customHeight="1">
      <c r="B42" s="393" t="s">
        <v>50</v>
      </c>
      <c r="C42" s="393"/>
      <c r="D42" s="393"/>
      <c r="E42" s="393"/>
    </row>
    <row r="43" spans="2:5" ht="64.5" customHeight="1">
      <c r="B43" s="393" t="s">
        <v>188</v>
      </c>
      <c r="C43" s="393"/>
      <c r="D43" s="393"/>
      <c r="E43" s="393"/>
    </row>
    <row r="44" spans="2:5" ht="59.25" customHeight="1">
      <c r="B44" s="393" t="s">
        <v>189</v>
      </c>
      <c r="C44" s="393"/>
      <c r="D44" s="393"/>
      <c r="E44" s="393"/>
    </row>
    <row r="45" spans="2:5" ht="46.5" customHeight="1">
      <c r="B45" s="393" t="s">
        <v>190</v>
      </c>
      <c r="C45" s="393"/>
      <c r="D45" s="393"/>
      <c r="E45" s="393"/>
    </row>
    <row r="46" spans="2:5" ht="32.25" customHeight="1">
      <c r="B46" s="393" t="s">
        <v>192</v>
      </c>
      <c r="C46" s="393"/>
      <c r="D46" s="393"/>
      <c r="E46" s="393"/>
    </row>
    <row r="47" spans="2:5">
      <c r="B47" s="394" t="s">
        <v>179</v>
      </c>
      <c r="C47" s="393"/>
      <c r="D47" s="393"/>
      <c r="E47" s="393"/>
    </row>
    <row r="48" spans="2:5">
      <c r="B48" s="393"/>
      <c r="C48" s="393"/>
      <c r="D48" s="393"/>
      <c r="E48" s="393"/>
    </row>
    <row r="49" spans="2:5">
      <c r="B49" s="393"/>
      <c r="C49" s="393"/>
      <c r="D49" s="393"/>
      <c r="E49" s="393"/>
    </row>
    <row r="50" spans="2:5">
      <c r="B50" s="393"/>
      <c r="C50" s="393"/>
      <c r="D50" s="393"/>
      <c r="E50" s="393"/>
    </row>
    <row r="51" spans="2:5">
      <c r="B51" s="393"/>
      <c r="C51" s="393"/>
      <c r="D51" s="393"/>
      <c r="E51" s="393"/>
    </row>
    <row r="52" spans="2:5">
      <c r="B52" s="393"/>
      <c r="C52" s="393"/>
      <c r="D52" s="393"/>
      <c r="E52" s="393"/>
    </row>
    <row r="53" spans="2:5">
      <c r="B53" s="393"/>
      <c r="C53" s="393"/>
      <c r="D53" s="393"/>
      <c r="E53" s="393"/>
    </row>
    <row r="54" spans="2:5" ht="114" customHeight="1">
      <c r="B54" s="393"/>
      <c r="C54" s="393"/>
      <c r="D54" s="393"/>
      <c r="E54" s="393"/>
    </row>
    <row r="56" spans="2:5">
      <c r="B56" s="328" t="s">
        <v>194</v>
      </c>
    </row>
    <row r="57" spans="2:5" ht="63" customHeight="1">
      <c r="B57" s="392" t="s">
        <v>195</v>
      </c>
      <c r="C57" s="393"/>
      <c r="D57" s="393"/>
      <c r="E57" s="39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I11" sqref="I11"/>
    </sheetView>
  </sheetViews>
  <sheetFormatPr defaultRowHeight="14.4"/>
  <cols>
    <col min="2" max="2" width="46.5546875" customWidth="1"/>
    <col min="3" max="4" width="14.33203125" customWidth="1"/>
  </cols>
  <sheetData>
    <row r="1" spans="1:8">
      <c r="A1" s="69" t="s">
        <v>103</v>
      </c>
    </row>
    <row r="3" spans="1:8" ht="64.5" customHeight="1">
      <c r="A3" s="71" t="s">
        <v>2</v>
      </c>
      <c r="B3" s="70" t="s">
        <v>1</v>
      </c>
      <c r="C3" s="72" t="s">
        <v>3</v>
      </c>
      <c r="D3" s="72"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30" t="s">
        <v>8</v>
      </c>
      <c r="B7" s="329" t="s">
        <v>244</v>
      </c>
      <c r="C7" s="330" t="s">
        <v>12</v>
      </c>
      <c r="D7" s="33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4"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228" t="str">
        <f>'Date initiale'!C3</f>
        <v>Universitatea de Arhitectură și Urbanism "Ion Mincu" București</v>
      </c>
      <c r="B1" s="228"/>
      <c r="C1" s="228"/>
      <c r="D1" s="2"/>
      <c r="E1" s="2"/>
      <c r="F1" s="3"/>
      <c r="G1" s="3"/>
      <c r="H1" s="3"/>
      <c r="I1" s="3"/>
    </row>
    <row r="2" spans="1:31" ht="15.6">
      <c r="A2" s="228" t="str">
        <f>'Date initiale'!B4&amp;" "&amp;'Date initiale'!C4</f>
        <v>Facultatea ARHITECTURA</v>
      </c>
      <c r="B2" s="228"/>
      <c r="C2" s="228"/>
      <c r="D2" s="2"/>
      <c r="E2" s="2"/>
      <c r="F2" s="3"/>
      <c r="G2" s="3"/>
      <c r="H2" s="3"/>
      <c r="I2" s="3"/>
    </row>
    <row r="3" spans="1:31" ht="15.6">
      <c r="A3" s="228" t="str">
        <f>'Date initiale'!B5&amp;" "&amp;'Date initiale'!C5</f>
        <v>Departamentul ȘTIINȚE TEHNICE</v>
      </c>
      <c r="B3" s="228"/>
      <c r="C3" s="228"/>
      <c r="D3" s="2"/>
      <c r="E3" s="2"/>
      <c r="F3" s="2"/>
      <c r="G3" s="2"/>
      <c r="H3" s="2"/>
      <c r="I3" s="2"/>
    </row>
    <row r="4" spans="1:31" ht="15.6">
      <c r="A4" s="400" t="str">
        <f>'Date initiale'!C6&amp;", "&amp;'Date initiale'!C7</f>
        <v>MORTU ANAMARIA CRINA, Conferențiar C11</v>
      </c>
      <c r="B4" s="400"/>
      <c r="C4" s="400"/>
      <c r="D4" s="2"/>
      <c r="E4" s="2"/>
      <c r="F4" s="3"/>
      <c r="G4" s="3"/>
      <c r="H4" s="3"/>
      <c r="I4" s="3"/>
    </row>
    <row r="5" spans="1:31" ht="15.6">
      <c r="A5" s="229"/>
      <c r="B5" s="229"/>
      <c r="C5" s="229"/>
      <c r="D5" s="2"/>
      <c r="E5" s="2"/>
      <c r="F5" s="3"/>
      <c r="G5" s="3"/>
      <c r="H5" s="3"/>
      <c r="I5" s="3"/>
    </row>
    <row r="6" spans="1:31" ht="15.6">
      <c r="A6" s="399" t="s">
        <v>110</v>
      </c>
      <c r="B6" s="399"/>
      <c r="C6" s="399"/>
      <c r="D6" s="399"/>
      <c r="E6" s="399"/>
      <c r="F6" s="399"/>
      <c r="G6" s="399"/>
      <c r="H6" s="399"/>
      <c r="I6" s="399"/>
    </row>
    <row r="7" spans="1:31" ht="15.6">
      <c r="A7" s="399" t="str">
        <f>'Descriere indicatori'!B4&amp;". "&amp;'Descriere indicatori'!C4</f>
        <v xml:space="preserve">I1. Cărţi de autor/capitole publicate la edituri cu prestigiu internaţional* </v>
      </c>
      <c r="B7" s="399"/>
      <c r="C7" s="399"/>
      <c r="D7" s="399"/>
      <c r="E7" s="399"/>
      <c r="F7" s="399"/>
      <c r="G7" s="399"/>
      <c r="H7" s="399"/>
      <c r="I7" s="399"/>
    </row>
    <row r="8" spans="1:31" ht="16.2" thickBot="1">
      <c r="A8" s="27"/>
      <c r="B8" s="27"/>
      <c r="C8" s="27"/>
      <c r="D8" s="27"/>
      <c r="E8" s="27"/>
      <c r="F8" s="27"/>
      <c r="G8" s="27"/>
      <c r="H8" s="27"/>
      <c r="I8" s="27"/>
    </row>
    <row r="9" spans="1:31" s="6" customFormat="1" ht="58.2" thickBot="1">
      <c r="A9" s="169" t="s">
        <v>55</v>
      </c>
      <c r="B9" s="170" t="s">
        <v>83</v>
      </c>
      <c r="C9" s="170" t="s">
        <v>175</v>
      </c>
      <c r="D9" s="170" t="s">
        <v>85</v>
      </c>
      <c r="E9" s="170" t="s">
        <v>86</v>
      </c>
      <c r="F9" s="171" t="s">
        <v>87</v>
      </c>
      <c r="G9" s="170" t="s">
        <v>88</v>
      </c>
      <c r="H9" s="170" t="s">
        <v>89</v>
      </c>
      <c r="I9" s="172" t="s">
        <v>90</v>
      </c>
      <c r="J9" s="4"/>
      <c r="K9" s="231" t="s">
        <v>108</v>
      </c>
      <c r="L9" s="5"/>
      <c r="M9" s="5"/>
      <c r="N9" s="5"/>
      <c r="O9" s="5"/>
      <c r="P9" s="5"/>
      <c r="Q9" s="5"/>
      <c r="R9" s="5"/>
      <c r="S9" s="5"/>
      <c r="T9" s="5"/>
      <c r="U9" s="5"/>
      <c r="V9" s="5"/>
      <c r="W9" s="5"/>
      <c r="X9" s="5"/>
      <c r="Y9" s="5"/>
      <c r="Z9" s="5"/>
      <c r="AA9" s="5"/>
      <c r="AB9" s="5"/>
      <c r="AC9" s="5"/>
      <c r="AD9" s="5"/>
      <c r="AE9" s="5"/>
    </row>
    <row r="10" spans="1:31" s="6" customFormat="1" ht="15.6">
      <c r="A10" s="89">
        <v>1</v>
      </c>
      <c r="B10" s="90"/>
      <c r="C10" s="90"/>
      <c r="D10" s="90"/>
      <c r="E10" s="91"/>
      <c r="F10" s="92"/>
      <c r="G10" s="92"/>
      <c r="H10" s="92"/>
      <c r="I10" s="276"/>
      <c r="J10" s="8"/>
      <c r="K10" s="232" t="s">
        <v>109</v>
      </c>
      <c r="L10" s="331" t="s">
        <v>245</v>
      </c>
      <c r="M10" s="9"/>
      <c r="N10" s="9"/>
      <c r="O10" s="9"/>
      <c r="P10" s="9"/>
      <c r="Q10" s="9"/>
      <c r="R10" s="9"/>
      <c r="S10" s="9"/>
      <c r="T10" s="9"/>
      <c r="U10" s="5"/>
      <c r="V10" s="5"/>
      <c r="W10" s="5"/>
      <c r="X10" s="5"/>
      <c r="Y10" s="5"/>
      <c r="Z10" s="5"/>
      <c r="AA10" s="5"/>
      <c r="AB10" s="5"/>
      <c r="AC10" s="5"/>
      <c r="AD10" s="5"/>
      <c r="AE10" s="5"/>
    </row>
    <row r="11" spans="1:31" s="6" customFormat="1" ht="15.6">
      <c r="A11" s="93">
        <f>A10+1</f>
        <v>2</v>
      </c>
      <c r="B11" s="94"/>
      <c r="C11" s="95"/>
      <c r="D11" s="94"/>
      <c r="E11" s="96"/>
      <c r="F11" s="97"/>
      <c r="G11" s="98"/>
      <c r="H11" s="98"/>
      <c r="I11" s="277"/>
      <c r="J11" s="8"/>
      <c r="K11" s="55"/>
      <c r="L11" s="9"/>
      <c r="M11" s="9"/>
      <c r="N11" s="9"/>
      <c r="O11" s="9"/>
      <c r="P11" s="9"/>
      <c r="Q11" s="9"/>
      <c r="R11" s="9"/>
      <c r="S11" s="9"/>
      <c r="T11" s="9"/>
      <c r="U11" s="5"/>
      <c r="V11" s="5"/>
      <c r="W11" s="5"/>
      <c r="X11" s="5"/>
      <c r="Y11" s="5"/>
      <c r="Z11" s="5"/>
      <c r="AA11" s="5"/>
      <c r="AB11" s="5"/>
      <c r="AC11" s="5"/>
      <c r="AD11" s="5"/>
      <c r="AE11" s="5"/>
    </row>
    <row r="12" spans="1:31" s="6" customFormat="1" ht="15.6">
      <c r="A12" s="93">
        <f t="shared" ref="A12:A19" si="0">A11+1</f>
        <v>3</v>
      </c>
      <c r="B12" s="95"/>
      <c r="C12" s="95"/>
      <c r="D12" s="95"/>
      <c r="E12" s="96"/>
      <c r="F12" s="97"/>
      <c r="G12" s="98"/>
      <c r="H12" s="98"/>
      <c r="I12" s="277"/>
      <c r="J12" s="8"/>
      <c r="K12" s="9"/>
      <c r="L12" s="9"/>
      <c r="M12" s="9"/>
      <c r="N12" s="9"/>
      <c r="O12" s="9"/>
      <c r="P12" s="9"/>
      <c r="Q12" s="9"/>
      <c r="R12" s="9"/>
      <c r="S12" s="9"/>
      <c r="T12" s="9"/>
      <c r="U12" s="5"/>
      <c r="V12" s="5"/>
      <c r="W12" s="5"/>
      <c r="X12" s="5"/>
      <c r="Y12" s="5"/>
      <c r="Z12" s="5"/>
      <c r="AA12" s="5"/>
      <c r="AB12" s="5"/>
      <c r="AC12" s="5"/>
      <c r="AD12" s="5"/>
      <c r="AE12" s="5"/>
    </row>
    <row r="13" spans="1:31" s="6" customFormat="1" ht="15.6">
      <c r="A13" s="93">
        <f t="shared" si="0"/>
        <v>4</v>
      </c>
      <c r="B13" s="94"/>
      <c r="C13" s="95"/>
      <c r="D13" s="94"/>
      <c r="E13" s="96"/>
      <c r="F13" s="97"/>
      <c r="G13" s="98"/>
      <c r="H13" s="98"/>
      <c r="I13" s="277"/>
      <c r="J13" s="8"/>
      <c r="K13" s="9"/>
      <c r="L13" s="9"/>
      <c r="M13" s="9"/>
      <c r="N13" s="9"/>
      <c r="O13" s="9"/>
      <c r="P13" s="9"/>
      <c r="Q13" s="9"/>
      <c r="R13" s="9"/>
      <c r="S13" s="9"/>
      <c r="T13" s="9"/>
      <c r="U13" s="5"/>
      <c r="V13" s="5"/>
      <c r="W13" s="5"/>
      <c r="X13" s="5"/>
      <c r="Y13" s="5"/>
      <c r="Z13" s="5"/>
      <c r="AA13" s="5"/>
      <c r="AB13" s="5"/>
      <c r="AC13" s="5"/>
      <c r="AD13" s="5"/>
      <c r="AE13" s="5"/>
    </row>
    <row r="14" spans="1:31" s="6" customFormat="1" ht="15.6">
      <c r="A14" s="93">
        <f t="shared" si="0"/>
        <v>5</v>
      </c>
      <c r="B14" s="95"/>
      <c r="C14" s="95"/>
      <c r="D14" s="95"/>
      <c r="E14" s="96"/>
      <c r="F14" s="97"/>
      <c r="G14" s="98"/>
      <c r="H14" s="98"/>
      <c r="I14" s="277"/>
      <c r="J14" s="8"/>
      <c r="K14" s="9"/>
      <c r="L14" s="9"/>
      <c r="M14" s="9"/>
      <c r="N14" s="9"/>
      <c r="O14" s="9"/>
      <c r="P14" s="9"/>
      <c r="Q14" s="9"/>
      <c r="R14" s="9"/>
      <c r="S14" s="9"/>
      <c r="T14" s="9"/>
      <c r="U14" s="5"/>
      <c r="V14" s="5"/>
      <c r="W14" s="5"/>
      <c r="X14" s="5"/>
      <c r="Y14" s="5"/>
      <c r="Z14" s="5"/>
      <c r="AA14" s="5"/>
      <c r="AB14" s="5"/>
      <c r="AC14" s="5"/>
      <c r="AD14" s="5"/>
      <c r="AE14" s="5"/>
    </row>
    <row r="15" spans="1:31" s="6" customFormat="1" ht="15.6">
      <c r="A15" s="93">
        <f t="shared" si="0"/>
        <v>6</v>
      </c>
      <c r="B15" s="95"/>
      <c r="C15" s="95"/>
      <c r="D15" s="95"/>
      <c r="E15" s="96"/>
      <c r="F15" s="97"/>
      <c r="G15" s="98"/>
      <c r="H15" s="98"/>
      <c r="I15" s="277"/>
      <c r="J15" s="8"/>
      <c r="K15" s="9"/>
      <c r="L15" s="9"/>
      <c r="M15" s="9"/>
      <c r="N15" s="9"/>
      <c r="O15" s="9"/>
      <c r="P15" s="9"/>
      <c r="Q15" s="9"/>
      <c r="R15" s="9"/>
      <c r="S15" s="9"/>
      <c r="T15" s="9"/>
      <c r="U15" s="5"/>
      <c r="V15" s="5"/>
      <c r="W15" s="5"/>
      <c r="X15" s="5"/>
      <c r="Y15" s="5"/>
      <c r="Z15" s="5"/>
      <c r="AA15" s="5"/>
      <c r="AB15" s="5"/>
      <c r="AC15" s="5"/>
      <c r="AD15" s="5"/>
      <c r="AE15" s="5"/>
    </row>
    <row r="16" spans="1:31" s="6" customFormat="1" ht="15.6">
      <c r="A16" s="93">
        <f t="shared" si="0"/>
        <v>7</v>
      </c>
      <c r="B16" s="94"/>
      <c r="C16" s="95"/>
      <c r="D16" s="94"/>
      <c r="E16" s="96"/>
      <c r="F16" s="97"/>
      <c r="G16" s="98"/>
      <c r="H16" s="98"/>
      <c r="I16" s="277"/>
      <c r="J16" s="8"/>
      <c r="K16" s="9"/>
      <c r="L16" s="9"/>
      <c r="M16" s="9"/>
      <c r="N16" s="9"/>
      <c r="O16" s="9"/>
      <c r="P16" s="9"/>
      <c r="Q16" s="9"/>
      <c r="R16" s="9"/>
      <c r="S16" s="9"/>
      <c r="T16" s="9"/>
      <c r="U16" s="5"/>
      <c r="V16" s="5"/>
      <c r="W16" s="5"/>
      <c r="X16" s="5"/>
      <c r="Y16" s="5"/>
      <c r="Z16" s="5"/>
      <c r="AA16" s="5"/>
      <c r="AB16" s="5"/>
      <c r="AC16" s="5"/>
      <c r="AD16" s="5"/>
      <c r="AE16" s="5"/>
    </row>
    <row r="17" spans="1:31" s="6" customFormat="1" ht="15.6">
      <c r="A17" s="93">
        <f t="shared" si="0"/>
        <v>8</v>
      </c>
      <c r="B17" s="95"/>
      <c r="C17" s="95"/>
      <c r="D17" s="95"/>
      <c r="E17" s="96"/>
      <c r="F17" s="97"/>
      <c r="G17" s="98"/>
      <c r="H17" s="98"/>
      <c r="I17" s="277"/>
      <c r="J17" s="8"/>
      <c r="K17" s="9"/>
      <c r="L17" s="9"/>
      <c r="M17" s="9"/>
      <c r="N17" s="9"/>
      <c r="O17" s="9"/>
      <c r="P17" s="9"/>
      <c r="Q17" s="9"/>
      <c r="R17" s="9"/>
      <c r="S17" s="9"/>
      <c r="T17" s="9"/>
      <c r="U17" s="5"/>
      <c r="V17" s="5"/>
      <c r="W17" s="5"/>
      <c r="X17" s="5"/>
      <c r="Y17" s="5"/>
      <c r="Z17" s="5"/>
      <c r="AA17" s="5"/>
      <c r="AB17" s="5"/>
      <c r="AC17" s="5"/>
      <c r="AD17" s="5"/>
      <c r="AE17" s="5"/>
    </row>
    <row r="18" spans="1:31" s="6" customFormat="1" ht="15.6">
      <c r="A18" s="93">
        <f t="shared" si="0"/>
        <v>9</v>
      </c>
      <c r="B18" s="94"/>
      <c r="C18" s="95"/>
      <c r="D18" s="94"/>
      <c r="E18" s="96"/>
      <c r="F18" s="97"/>
      <c r="G18" s="98"/>
      <c r="H18" s="98"/>
      <c r="I18" s="277"/>
      <c r="J18" s="8"/>
      <c r="K18" s="9"/>
      <c r="L18" s="9"/>
      <c r="M18" s="9"/>
      <c r="N18" s="9"/>
      <c r="O18" s="9"/>
      <c r="P18" s="9"/>
      <c r="Q18" s="9"/>
      <c r="R18" s="9"/>
      <c r="S18" s="9"/>
      <c r="T18" s="9"/>
      <c r="U18" s="5"/>
      <c r="V18" s="5"/>
      <c r="W18" s="5"/>
      <c r="X18" s="5"/>
      <c r="Y18" s="5"/>
      <c r="Z18" s="5"/>
      <c r="AA18" s="5"/>
      <c r="AB18" s="5"/>
      <c r="AC18" s="5"/>
      <c r="AD18" s="5"/>
      <c r="AE18" s="5"/>
    </row>
    <row r="19" spans="1:31" s="6" customFormat="1" ht="16.2" thickBot="1">
      <c r="A19" s="105">
        <f t="shared" si="0"/>
        <v>10</v>
      </c>
      <c r="B19" s="100"/>
      <c r="C19" s="100"/>
      <c r="D19" s="100"/>
      <c r="E19" s="101"/>
      <c r="F19" s="102"/>
      <c r="G19" s="103"/>
      <c r="H19" s="103"/>
      <c r="I19" s="278"/>
      <c r="J19" s="8"/>
      <c r="K19" s="9"/>
      <c r="L19" s="9"/>
      <c r="M19" s="9"/>
      <c r="N19" s="9"/>
      <c r="O19" s="9"/>
      <c r="P19" s="9"/>
      <c r="Q19" s="9"/>
      <c r="R19" s="9"/>
      <c r="S19" s="9"/>
      <c r="T19" s="9"/>
      <c r="U19" s="5"/>
      <c r="V19" s="5"/>
      <c r="W19" s="5"/>
      <c r="X19" s="5"/>
      <c r="Y19" s="5"/>
      <c r="Z19" s="5"/>
      <c r="AA19" s="5"/>
      <c r="AB19" s="5"/>
      <c r="AC19" s="5"/>
      <c r="AD19" s="5"/>
      <c r="AE19" s="5"/>
    </row>
    <row r="20" spans="1:31" ht="15" thickBot="1">
      <c r="A20" s="307"/>
      <c r="B20" s="104"/>
      <c r="C20" s="104"/>
      <c r="D20" s="104"/>
      <c r="E20" s="104"/>
      <c r="F20" s="104"/>
      <c r="G20" s="104"/>
      <c r="H20" s="106" t="str">
        <f>"Total "&amp;LEFT(A7,2)</f>
        <v>Total I1</v>
      </c>
      <c r="I20" s="107">
        <f>SUM(I10:I19)</f>
        <v>0</v>
      </c>
    </row>
    <row r="22" spans="1:31"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7"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28" t="str">
        <f>'Date initiale'!C3</f>
        <v>Universitatea de Arhitectură și Urbanism "Ion Mincu" București</v>
      </c>
      <c r="B1" s="228"/>
      <c r="C1" s="228"/>
      <c r="D1" s="2"/>
      <c r="E1" s="2"/>
      <c r="F1" s="3"/>
      <c r="G1" s="3"/>
      <c r="H1" s="3"/>
      <c r="I1" s="3"/>
    </row>
    <row r="2" spans="1:31" ht="15.6">
      <c r="A2" s="228" t="str">
        <f>'Date initiale'!B4&amp;" "&amp;'Date initiale'!C4</f>
        <v>Facultatea ARHITECTURA</v>
      </c>
      <c r="B2" s="228"/>
      <c r="C2" s="228"/>
      <c r="D2" s="2"/>
      <c r="E2" s="2"/>
      <c r="F2" s="3"/>
      <c r="G2" s="3"/>
      <c r="H2" s="3"/>
      <c r="I2" s="3"/>
    </row>
    <row r="3" spans="1:31" ht="15.6">
      <c r="A3" s="228" t="str">
        <f>'Date initiale'!B5&amp;" "&amp;'Date initiale'!C5</f>
        <v>Departamentul ȘTIINȚE TEHNICE</v>
      </c>
      <c r="B3" s="228"/>
      <c r="C3" s="228"/>
      <c r="D3" s="2"/>
      <c r="E3" s="2"/>
      <c r="F3" s="2"/>
      <c r="G3" s="2"/>
      <c r="H3" s="2"/>
      <c r="I3" s="2"/>
    </row>
    <row r="4" spans="1:31" ht="15.6">
      <c r="A4" s="400" t="str">
        <f>'Date initiale'!C6&amp;", "&amp;'Date initiale'!C7</f>
        <v>MORTU ANAMARIA CRINA, Conferențiar C11</v>
      </c>
      <c r="B4" s="400"/>
      <c r="C4" s="400"/>
      <c r="D4" s="2"/>
      <c r="E4" s="2"/>
      <c r="F4" s="3"/>
      <c r="G4" s="3"/>
      <c r="H4" s="3"/>
      <c r="I4" s="3"/>
    </row>
    <row r="5" spans="1:31" ht="15.6">
      <c r="A5" s="229"/>
      <c r="B5" s="229"/>
      <c r="C5" s="229"/>
      <c r="D5" s="2"/>
      <c r="E5" s="2"/>
      <c r="F5" s="3"/>
      <c r="G5" s="3"/>
      <c r="H5" s="3"/>
      <c r="I5" s="3"/>
    </row>
    <row r="6" spans="1:31" ht="15.6">
      <c r="A6" s="399" t="s">
        <v>110</v>
      </c>
      <c r="B6" s="399"/>
      <c r="C6" s="399"/>
      <c r="D6" s="399"/>
      <c r="E6" s="399"/>
      <c r="F6" s="399"/>
      <c r="G6" s="399"/>
      <c r="H6" s="399"/>
      <c r="I6" s="399"/>
    </row>
    <row r="7" spans="1:31" ht="15.6">
      <c r="A7" s="399" t="str">
        <f>'Descriere indicatori'!B5&amp;". "&amp;'Descriere indicatori'!C5</f>
        <v xml:space="preserve">I2. Cărţi de autor publicate la edituri cu prestigiu naţional* </v>
      </c>
      <c r="B7" s="399"/>
      <c r="C7" s="399"/>
      <c r="D7" s="399"/>
      <c r="E7" s="399"/>
      <c r="F7" s="399"/>
      <c r="G7" s="399"/>
      <c r="H7" s="399"/>
      <c r="I7" s="399"/>
    </row>
    <row r="8" spans="1:31" ht="16.2" thickBot="1">
      <c r="A8" s="27"/>
      <c r="B8" s="27"/>
      <c r="C8" s="27"/>
      <c r="D8" s="27"/>
      <c r="E8" s="27"/>
      <c r="F8" s="27"/>
      <c r="G8" s="27"/>
      <c r="H8" s="27"/>
      <c r="I8" s="27"/>
    </row>
    <row r="9" spans="1:31" s="6" customFormat="1" ht="58.2" thickBot="1">
      <c r="A9" s="173" t="s">
        <v>55</v>
      </c>
      <c r="B9" s="174" t="s">
        <v>83</v>
      </c>
      <c r="C9" s="174" t="s">
        <v>84</v>
      </c>
      <c r="D9" s="174" t="s">
        <v>85</v>
      </c>
      <c r="E9" s="174" t="s">
        <v>86</v>
      </c>
      <c r="F9" s="175" t="s">
        <v>87</v>
      </c>
      <c r="G9" s="174" t="s">
        <v>88</v>
      </c>
      <c r="H9" s="174" t="s">
        <v>89</v>
      </c>
      <c r="I9" s="176" t="s">
        <v>90</v>
      </c>
      <c r="J9" s="4"/>
      <c r="K9" s="231" t="s">
        <v>108</v>
      </c>
      <c r="L9" s="5"/>
      <c r="M9" s="5"/>
      <c r="N9" s="5"/>
      <c r="O9" s="5"/>
      <c r="P9" s="5"/>
      <c r="Q9" s="5"/>
      <c r="R9" s="5"/>
      <c r="S9" s="5"/>
      <c r="T9" s="5"/>
      <c r="U9" s="5"/>
      <c r="V9" s="5"/>
      <c r="W9" s="5"/>
      <c r="X9" s="5"/>
      <c r="Y9" s="5"/>
      <c r="Z9" s="5"/>
      <c r="AA9" s="5"/>
      <c r="AB9" s="5"/>
      <c r="AC9" s="5"/>
      <c r="AD9" s="5"/>
      <c r="AE9" s="5"/>
    </row>
    <row r="10" spans="1:31" s="6" customFormat="1" ht="15.6">
      <c r="A10" s="108">
        <v>1</v>
      </c>
      <c r="B10" s="109"/>
      <c r="C10" s="110"/>
      <c r="D10" s="109"/>
      <c r="E10" s="111"/>
      <c r="F10" s="112"/>
      <c r="G10" s="109"/>
      <c r="H10" s="109"/>
      <c r="I10" s="279"/>
      <c r="J10" s="7"/>
      <c r="K10" s="232">
        <v>15</v>
      </c>
      <c r="L10" s="7" t="s">
        <v>246</v>
      </c>
      <c r="M10" s="7"/>
      <c r="N10" s="7"/>
      <c r="O10" s="7"/>
      <c r="P10" s="7"/>
      <c r="Q10" s="7"/>
      <c r="R10" s="7"/>
      <c r="S10" s="7"/>
      <c r="T10" s="7"/>
      <c r="U10" s="7"/>
      <c r="V10" s="7"/>
      <c r="W10" s="7"/>
      <c r="X10" s="7"/>
      <c r="Y10" s="7"/>
      <c r="Z10" s="7"/>
      <c r="AA10" s="7"/>
      <c r="AB10" s="7"/>
      <c r="AC10" s="7"/>
      <c r="AD10" s="7"/>
      <c r="AE10" s="7"/>
    </row>
    <row r="11" spans="1:31" s="6" customFormat="1" ht="15.6">
      <c r="A11" s="113">
        <f>A10+1</f>
        <v>2</v>
      </c>
      <c r="B11" s="114"/>
      <c r="C11" s="115"/>
      <c r="D11" s="114"/>
      <c r="E11" s="115"/>
      <c r="F11" s="116"/>
      <c r="G11" s="114"/>
      <c r="H11" s="114"/>
      <c r="I11" s="280"/>
      <c r="J11" s="7"/>
      <c r="K11"/>
      <c r="L11" s="7"/>
      <c r="M11" s="7"/>
      <c r="N11" s="7"/>
      <c r="O11" s="7"/>
      <c r="P11" s="7"/>
      <c r="Q11" s="7"/>
      <c r="R11" s="7"/>
      <c r="S11" s="7"/>
      <c r="T11" s="7"/>
      <c r="U11" s="7"/>
      <c r="V11" s="7"/>
      <c r="W11" s="7"/>
      <c r="X11" s="7"/>
      <c r="Y11" s="7"/>
      <c r="Z11" s="7"/>
      <c r="AA11" s="7"/>
      <c r="AB11" s="7"/>
      <c r="AC11" s="7"/>
      <c r="AD11" s="7"/>
      <c r="AE11" s="7"/>
    </row>
    <row r="12" spans="1:31" s="6" customFormat="1" ht="15.6">
      <c r="A12" s="113">
        <f t="shared" ref="A12:A19" si="0">A11+1</f>
        <v>3</v>
      </c>
      <c r="B12" s="115"/>
      <c r="C12" s="115"/>
      <c r="D12" s="114"/>
      <c r="E12" s="115"/>
      <c r="F12" s="116"/>
      <c r="G12" s="115"/>
      <c r="H12" s="114"/>
      <c r="I12" s="280"/>
      <c r="J12" s="7"/>
      <c r="K12" s="7"/>
      <c r="L12" s="7"/>
      <c r="M12" s="7"/>
      <c r="N12" s="7"/>
      <c r="O12" s="7"/>
      <c r="P12" s="7"/>
      <c r="Q12" s="7"/>
      <c r="R12" s="7"/>
      <c r="S12" s="7"/>
      <c r="T12" s="7"/>
      <c r="U12" s="7"/>
      <c r="V12" s="7"/>
      <c r="W12" s="7"/>
      <c r="X12" s="7"/>
      <c r="Y12" s="7"/>
      <c r="Z12" s="7"/>
      <c r="AA12" s="7"/>
      <c r="AB12" s="7"/>
      <c r="AC12" s="7"/>
      <c r="AD12" s="7"/>
      <c r="AE12" s="7"/>
    </row>
    <row r="13" spans="1:31" s="6" customFormat="1" ht="15.6">
      <c r="A13" s="113">
        <f t="shared" si="0"/>
        <v>4</v>
      </c>
      <c r="B13" s="115"/>
      <c r="C13" s="115"/>
      <c r="D13" s="114"/>
      <c r="E13" s="115"/>
      <c r="F13" s="116"/>
      <c r="G13" s="115"/>
      <c r="H13" s="115"/>
      <c r="I13" s="280"/>
      <c r="J13" s="7"/>
      <c r="K13" s="7"/>
      <c r="L13" s="7"/>
      <c r="M13" s="7"/>
      <c r="N13" s="7"/>
      <c r="O13" s="7"/>
      <c r="P13" s="7"/>
      <c r="Q13" s="7"/>
      <c r="R13" s="7"/>
      <c r="S13" s="7"/>
      <c r="T13" s="7"/>
      <c r="U13" s="7"/>
      <c r="V13" s="7"/>
      <c r="W13" s="7"/>
      <c r="X13" s="7"/>
      <c r="Y13" s="7"/>
      <c r="Z13" s="7"/>
      <c r="AA13" s="7"/>
      <c r="AB13" s="7"/>
      <c r="AC13" s="7"/>
      <c r="AD13" s="7"/>
      <c r="AE13" s="7"/>
    </row>
    <row r="14" spans="1:31" s="6" customFormat="1" ht="15.6">
      <c r="A14" s="113">
        <f t="shared" si="0"/>
        <v>5</v>
      </c>
      <c r="B14" s="114"/>
      <c r="C14" s="115"/>
      <c r="D14" s="114"/>
      <c r="E14" s="115"/>
      <c r="F14" s="116"/>
      <c r="G14" s="114"/>
      <c r="H14" s="114"/>
      <c r="I14" s="280"/>
      <c r="J14" s="7"/>
      <c r="K14" s="7"/>
      <c r="L14" s="7"/>
      <c r="M14" s="7"/>
      <c r="N14" s="7"/>
      <c r="O14" s="7"/>
      <c r="P14" s="7"/>
      <c r="Q14" s="7"/>
      <c r="R14" s="7"/>
      <c r="S14" s="7"/>
      <c r="T14" s="7"/>
      <c r="U14" s="7"/>
      <c r="V14" s="7"/>
      <c r="W14" s="7"/>
      <c r="X14" s="7"/>
      <c r="Y14" s="7"/>
      <c r="Z14" s="7"/>
      <c r="AA14" s="7"/>
      <c r="AB14" s="7"/>
      <c r="AC14" s="7"/>
      <c r="AD14" s="7"/>
      <c r="AE14" s="7"/>
    </row>
    <row r="15" spans="1:31" s="6" customFormat="1" ht="15.6">
      <c r="A15" s="113">
        <f t="shared" si="0"/>
        <v>6</v>
      </c>
      <c r="B15" s="115"/>
      <c r="C15" s="115"/>
      <c r="D15" s="114"/>
      <c r="E15" s="115"/>
      <c r="F15" s="116"/>
      <c r="G15" s="115"/>
      <c r="H15" s="114"/>
      <c r="I15" s="280"/>
      <c r="J15" s="7"/>
      <c r="K15" s="7"/>
      <c r="L15" s="7"/>
      <c r="M15" s="7"/>
      <c r="N15" s="7"/>
      <c r="O15" s="7"/>
      <c r="P15" s="7"/>
      <c r="Q15" s="7"/>
      <c r="R15" s="7"/>
      <c r="S15" s="7"/>
      <c r="T15" s="7"/>
      <c r="U15" s="7"/>
      <c r="V15" s="7"/>
      <c r="W15" s="7"/>
      <c r="X15" s="7"/>
      <c r="Y15" s="7"/>
      <c r="Z15" s="7"/>
      <c r="AA15" s="7"/>
      <c r="AB15" s="7"/>
      <c r="AC15" s="7"/>
      <c r="AD15" s="7"/>
      <c r="AE15" s="7"/>
    </row>
    <row r="16" spans="1:31" s="6" customFormat="1" ht="15.6">
      <c r="A16" s="113">
        <f t="shared" si="0"/>
        <v>7</v>
      </c>
      <c r="B16" s="115"/>
      <c r="C16" s="115"/>
      <c r="D16" s="114"/>
      <c r="E16" s="115"/>
      <c r="F16" s="116"/>
      <c r="G16" s="115"/>
      <c r="H16" s="115"/>
      <c r="I16" s="280"/>
      <c r="J16" s="7"/>
      <c r="K16" s="7"/>
      <c r="L16" s="7"/>
      <c r="M16" s="7"/>
      <c r="N16" s="7"/>
      <c r="O16" s="7"/>
      <c r="P16" s="7"/>
      <c r="Q16" s="7"/>
      <c r="R16" s="7"/>
      <c r="S16" s="7"/>
      <c r="T16" s="7"/>
      <c r="U16" s="7"/>
      <c r="V16" s="7"/>
      <c r="W16" s="7"/>
      <c r="X16" s="7"/>
      <c r="Y16" s="7"/>
      <c r="Z16" s="7"/>
      <c r="AA16" s="7"/>
      <c r="AB16" s="7"/>
      <c r="AC16" s="7"/>
      <c r="AD16" s="7"/>
      <c r="AE16" s="7"/>
    </row>
    <row r="17" spans="1:31" s="6" customFormat="1" ht="15.6">
      <c r="A17" s="113">
        <f t="shared" si="0"/>
        <v>8</v>
      </c>
      <c r="B17" s="117"/>
      <c r="C17" s="115"/>
      <c r="D17" s="117"/>
      <c r="E17" s="118"/>
      <c r="F17" s="116"/>
      <c r="G17" s="115"/>
      <c r="H17" s="115"/>
      <c r="I17" s="280"/>
      <c r="J17" s="7"/>
      <c r="K17" s="7"/>
      <c r="L17" s="7"/>
      <c r="M17" s="7"/>
      <c r="N17" s="7"/>
      <c r="O17" s="7"/>
      <c r="P17" s="7"/>
      <c r="Q17" s="7"/>
      <c r="R17" s="7"/>
      <c r="S17" s="7"/>
      <c r="T17" s="7"/>
      <c r="U17" s="7"/>
      <c r="V17" s="7"/>
      <c r="W17" s="7"/>
      <c r="X17" s="7"/>
      <c r="Y17" s="7"/>
      <c r="Z17" s="7"/>
      <c r="AA17" s="7"/>
      <c r="AB17" s="7"/>
      <c r="AC17" s="7"/>
      <c r="AD17" s="7"/>
      <c r="AE17" s="7"/>
    </row>
    <row r="18" spans="1:31" s="6" customFormat="1" ht="15.6">
      <c r="A18" s="113">
        <f t="shared" si="0"/>
        <v>9</v>
      </c>
      <c r="B18" s="117"/>
      <c r="C18" s="115"/>
      <c r="D18" s="117"/>
      <c r="E18" s="118"/>
      <c r="F18" s="116"/>
      <c r="G18" s="115"/>
      <c r="H18" s="115"/>
      <c r="I18" s="280"/>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19">
        <f t="shared" si="0"/>
        <v>10</v>
      </c>
      <c r="B19" s="120"/>
      <c r="C19" s="121"/>
      <c r="D19" s="120"/>
      <c r="E19" s="121"/>
      <c r="F19" s="122"/>
      <c r="G19" s="122"/>
      <c r="H19" s="122"/>
      <c r="I19" s="281"/>
      <c r="J19" s="8"/>
      <c r="K19" s="9"/>
      <c r="L19" s="9"/>
      <c r="M19" s="9"/>
      <c r="N19" s="9"/>
      <c r="O19" s="9"/>
      <c r="P19" s="9"/>
      <c r="Q19" s="9"/>
      <c r="R19" s="9"/>
      <c r="S19" s="9"/>
      <c r="T19" s="9"/>
      <c r="U19" s="5"/>
      <c r="V19" s="5"/>
      <c r="W19" s="5"/>
      <c r="X19" s="5"/>
      <c r="Y19" s="5"/>
      <c r="Z19" s="5"/>
      <c r="AA19" s="5"/>
      <c r="AB19" s="5"/>
      <c r="AC19" s="5"/>
      <c r="AD19" s="5"/>
      <c r="AE19" s="5"/>
    </row>
    <row r="20" spans="1:31" s="6" customFormat="1" ht="16.2" thickBot="1">
      <c r="A20" s="316"/>
      <c r="B20" s="123"/>
      <c r="C20" s="123"/>
      <c r="D20" s="123"/>
      <c r="E20" s="123"/>
      <c r="F20" s="123"/>
      <c r="G20" s="123"/>
      <c r="H20" s="106" t="str">
        <f>"Total "&amp;LEFT(A7,2)</f>
        <v>Total I2</v>
      </c>
      <c r="I20" s="127">
        <f>SUM(I10:I19)</f>
        <v>0</v>
      </c>
      <c r="J20" s="9"/>
      <c r="K20" s="9"/>
      <c r="L20" s="5"/>
      <c r="M20" s="5"/>
      <c r="N20" s="5"/>
      <c r="O20" s="5"/>
      <c r="P20" s="5"/>
      <c r="Q20" s="5"/>
      <c r="R20" s="5"/>
      <c r="S20" s="5"/>
      <c r="T20" s="5"/>
      <c r="U20" s="5"/>
      <c r="V20" s="5"/>
    </row>
    <row r="21" spans="1:31" s="6" customFormat="1" ht="15.6">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c r="J22" s="9"/>
      <c r="K22" s="9"/>
      <c r="L22" s="5"/>
      <c r="M22" s="5"/>
      <c r="N22" s="5"/>
      <c r="O22" s="5"/>
      <c r="P22" s="5"/>
      <c r="Q22" s="5"/>
      <c r="R22" s="5"/>
      <c r="S22" s="5"/>
      <c r="T22" s="5"/>
      <c r="U22" s="5"/>
      <c r="V22" s="5"/>
    </row>
    <row r="23" spans="1:31" s="6" customFormat="1" ht="15.6">
      <c r="A23" s="8"/>
      <c r="B23" s="9"/>
      <c r="C23" s="9"/>
      <c r="D23" s="9"/>
      <c r="E23" s="9"/>
      <c r="F23" s="9"/>
      <c r="G23" s="9"/>
      <c r="H23" s="9"/>
      <c r="I23" s="9"/>
      <c r="J23" s="9"/>
      <c r="K23" s="9"/>
      <c r="L23" s="5"/>
      <c r="M23" s="5"/>
      <c r="N23" s="5"/>
      <c r="O23" s="5"/>
      <c r="P23" s="5"/>
      <c r="Q23" s="5"/>
      <c r="R23" s="5"/>
      <c r="S23" s="5"/>
      <c r="T23" s="5"/>
      <c r="U23" s="5"/>
      <c r="V23" s="5"/>
    </row>
    <row r="24" spans="1:31" s="6" customFormat="1" ht="15.6">
      <c r="A24" s="8"/>
      <c r="B24" s="9"/>
      <c r="C24" s="9"/>
      <c r="D24" s="9"/>
      <c r="E24" s="9"/>
      <c r="F24" s="9"/>
      <c r="G24" s="9"/>
      <c r="H24" s="9"/>
      <c r="I24" s="9"/>
      <c r="J24" s="9"/>
      <c r="K24" s="9"/>
      <c r="L24" s="5"/>
      <c r="M24" s="5"/>
      <c r="N24" s="5"/>
      <c r="O24" s="5"/>
      <c r="P24" s="5"/>
      <c r="Q24" s="5"/>
      <c r="R24" s="5"/>
      <c r="S24" s="5"/>
      <c r="T24" s="5"/>
      <c r="U24" s="5"/>
      <c r="V24" s="5"/>
    </row>
    <row r="25" spans="1:31" s="6" customFormat="1" ht="15.6">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6"/>
  <sheetViews>
    <sheetView tabSelected="1" topLeftCell="A7" workbookViewId="0">
      <selection activeCell="E12" sqref="E12"/>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15.6">
      <c r="A7" s="399" t="str">
        <f>'Descriere indicatori'!B6&amp;". "&amp;'Descriere indicatori'!C6</f>
        <v xml:space="preserve">I3. Capitole de autor cuprinse în cărţi publicate la edituri cu prestigiu naţional* </v>
      </c>
      <c r="B7" s="399"/>
      <c r="C7" s="399"/>
      <c r="D7" s="399"/>
      <c r="E7" s="399"/>
      <c r="F7" s="399"/>
      <c r="G7" s="399"/>
      <c r="H7" s="399"/>
      <c r="I7" s="399"/>
    </row>
    <row r="8" spans="1:12" ht="16.2" thickBot="1">
      <c r="A8" s="27"/>
      <c r="B8" s="27"/>
      <c r="C8" s="27"/>
      <c r="D8" s="27"/>
      <c r="E8" s="27"/>
      <c r="F8" s="27"/>
      <c r="G8" s="27"/>
      <c r="H8" s="27"/>
      <c r="I8" s="27"/>
    </row>
    <row r="9" spans="1:12" ht="58.2" thickBot="1">
      <c r="A9" s="139" t="s">
        <v>55</v>
      </c>
      <c r="B9" s="140" t="s">
        <v>83</v>
      </c>
      <c r="C9" s="140" t="s">
        <v>175</v>
      </c>
      <c r="D9" s="140" t="s">
        <v>85</v>
      </c>
      <c r="E9" s="140" t="s">
        <v>86</v>
      </c>
      <c r="F9" s="140" t="s">
        <v>87</v>
      </c>
      <c r="G9" s="140" t="s">
        <v>88</v>
      </c>
      <c r="H9" s="140" t="s">
        <v>89</v>
      </c>
      <c r="I9" s="250" t="s">
        <v>90</v>
      </c>
      <c r="K9" s="231" t="s">
        <v>108</v>
      </c>
    </row>
    <row r="10" spans="1:12" ht="108" customHeight="1">
      <c r="A10" s="360">
        <v>1</v>
      </c>
      <c r="B10" s="334" t="s">
        <v>331</v>
      </c>
      <c r="C10" s="124" t="s">
        <v>369</v>
      </c>
      <c r="D10" s="334" t="s">
        <v>330</v>
      </c>
      <c r="E10" s="124" t="s">
        <v>329</v>
      </c>
      <c r="F10" s="340">
        <v>2021</v>
      </c>
      <c r="G10" s="124">
        <v>461</v>
      </c>
      <c r="H10" s="340">
        <v>44</v>
      </c>
      <c r="I10" s="359">
        <v>10</v>
      </c>
      <c r="K10" s="232">
        <v>10</v>
      </c>
      <c r="L10" s="328" t="s">
        <v>247</v>
      </c>
    </row>
    <row r="11" spans="1:12" ht="57.6">
      <c r="A11" s="150">
        <f>A10+1</f>
        <v>2</v>
      </c>
      <c r="B11" s="149" t="s">
        <v>331</v>
      </c>
      <c r="C11" s="30" t="s">
        <v>284</v>
      </c>
      <c r="D11" s="30" t="s">
        <v>282</v>
      </c>
      <c r="E11" s="30" t="s">
        <v>285</v>
      </c>
      <c r="F11" s="30">
        <v>2018</v>
      </c>
      <c r="G11" s="30">
        <v>295</v>
      </c>
      <c r="H11" s="30">
        <v>20</v>
      </c>
      <c r="I11" s="283">
        <v>10</v>
      </c>
    </row>
    <row r="12" spans="1:12" ht="58.2" thickBot="1">
      <c r="A12" s="134">
        <f t="shared" ref="A12" si="0">A11+1</f>
        <v>3</v>
      </c>
      <c r="B12" s="135" t="s">
        <v>274</v>
      </c>
      <c r="C12" s="136" t="s">
        <v>275</v>
      </c>
      <c r="D12" s="136" t="s">
        <v>283</v>
      </c>
      <c r="E12" s="361" t="s">
        <v>276</v>
      </c>
      <c r="F12" s="362">
        <v>2008</v>
      </c>
      <c r="G12" s="102">
        <v>203</v>
      </c>
      <c r="H12" s="102">
        <v>16</v>
      </c>
      <c r="I12" s="278">
        <v>10</v>
      </c>
    </row>
    <row r="13" spans="1:12" ht="15" thickBot="1">
      <c r="A13" s="134"/>
      <c r="B13" s="135"/>
      <c r="C13" s="136"/>
      <c r="D13" s="136"/>
      <c r="E13" s="361"/>
      <c r="F13" s="362"/>
      <c r="G13" s="102"/>
      <c r="H13" s="102"/>
      <c r="I13" s="278"/>
    </row>
    <row r="14" spans="1:12" ht="15" thickBot="1">
      <c r="A14" s="104"/>
      <c r="B14" s="104"/>
      <c r="C14" s="104"/>
      <c r="D14" s="104"/>
      <c r="E14" s="104"/>
      <c r="F14" s="104"/>
      <c r="G14" s="104"/>
      <c r="H14" s="355" t="str">
        <f>"Total "&amp;LEFT(A7,2)</f>
        <v>Total I3</v>
      </c>
      <c r="I14" s="356">
        <f>SUM(I10:I13)</f>
        <v>30</v>
      </c>
    </row>
    <row r="16" spans="1:12" ht="33.75" customHeight="1">
      <c r="A16"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6" s="401"/>
      <c r="C16" s="401"/>
      <c r="D16" s="401"/>
      <c r="E16" s="401"/>
      <c r="F16" s="401"/>
      <c r="G16" s="401"/>
      <c r="H16" s="401"/>
      <c r="I16" s="401"/>
    </row>
  </sheetData>
  <mergeCells count="3">
    <mergeCell ref="A6:I6"/>
    <mergeCell ref="A7:I7"/>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4" workbookViewId="0">
      <selection activeCell="J19" sqref="J19"/>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28" t="str">
        <f>'Date initiale'!C3</f>
        <v>Universitatea de Arhitectură și Urbanism "Ion Mincu" București</v>
      </c>
      <c r="B1" s="228"/>
      <c r="C1" s="228"/>
    </row>
    <row r="2" spans="1:12">
      <c r="A2" s="228" t="str">
        <f>'Date initiale'!B4&amp;" "&amp;'Date initiale'!C4</f>
        <v>Facultatea ARHITECTURA</v>
      </c>
      <c r="B2" s="228"/>
      <c r="C2" s="228"/>
    </row>
    <row r="3" spans="1:12">
      <c r="A3" s="228" t="str">
        <f>'Date initiale'!B5&amp;" "&amp;'Date initiale'!C5</f>
        <v>Departamentul ȘTIINȚE TEHNICE</v>
      </c>
      <c r="B3" s="228"/>
      <c r="C3" s="228"/>
    </row>
    <row r="4" spans="1:12">
      <c r="A4" s="104" t="str">
        <f>'Date initiale'!C6&amp;", "&amp;'Date initiale'!C7</f>
        <v>MORTU ANAMARIA CRINA, Conferențiar C11</v>
      </c>
      <c r="B4" s="104"/>
      <c r="C4" s="104"/>
    </row>
    <row r="5" spans="1:12">
      <c r="A5" s="104"/>
      <c r="B5" s="104"/>
      <c r="C5" s="104"/>
    </row>
    <row r="6" spans="1:12" ht="15.6">
      <c r="A6" s="399" t="s">
        <v>110</v>
      </c>
      <c r="B6" s="399"/>
      <c r="C6" s="399"/>
      <c r="D6" s="399"/>
      <c r="E6" s="399"/>
      <c r="F6" s="399"/>
      <c r="G6" s="399"/>
      <c r="H6" s="399"/>
      <c r="I6" s="399"/>
    </row>
    <row r="7" spans="1:12" ht="15.6">
      <c r="A7" s="399" t="str">
        <f>'Descriere indicatori'!B7&amp;". "&amp;'Descriere indicatori'!C7</f>
        <v xml:space="preserve">I4. Articole in extenso în reviste ştiinţifice de specialitate* </v>
      </c>
      <c r="B7" s="399"/>
      <c r="C7" s="399"/>
      <c r="D7" s="399"/>
      <c r="E7" s="399"/>
      <c r="F7" s="399"/>
      <c r="G7" s="399"/>
      <c r="H7" s="399"/>
      <c r="I7" s="399"/>
    </row>
    <row r="8" spans="1:12" ht="15" thickBot="1">
      <c r="A8" s="137"/>
      <c r="B8" s="137"/>
      <c r="C8" s="137"/>
      <c r="D8" s="137"/>
      <c r="E8" s="137"/>
      <c r="F8" s="137"/>
      <c r="G8" s="137"/>
      <c r="H8" s="137"/>
      <c r="I8" s="137"/>
    </row>
    <row r="9" spans="1:12" ht="29.4" thickBot="1">
      <c r="A9" s="169" t="s">
        <v>55</v>
      </c>
      <c r="B9" s="140" t="s">
        <v>83</v>
      </c>
      <c r="C9" s="140" t="s">
        <v>56</v>
      </c>
      <c r="D9" s="140" t="s">
        <v>57</v>
      </c>
      <c r="E9" s="140" t="s">
        <v>80</v>
      </c>
      <c r="F9" s="141" t="s">
        <v>87</v>
      </c>
      <c r="G9" s="140" t="s">
        <v>58</v>
      </c>
      <c r="H9" s="140" t="s">
        <v>111</v>
      </c>
      <c r="I9" s="142" t="s">
        <v>90</v>
      </c>
      <c r="K9" s="231" t="s">
        <v>108</v>
      </c>
    </row>
    <row r="10" spans="1:12" ht="15" thickBot="1">
      <c r="A10" s="89">
        <v>1</v>
      </c>
      <c r="B10" s="159"/>
      <c r="C10" s="125"/>
      <c r="D10" s="125"/>
      <c r="E10" s="30"/>
      <c r="F10" s="98"/>
      <c r="G10" s="98"/>
      <c r="H10" s="98"/>
      <c r="I10" s="277"/>
      <c r="K10" s="232">
        <v>10</v>
      </c>
      <c r="L10" s="328" t="s">
        <v>248</v>
      </c>
    </row>
    <row r="11" spans="1:12">
      <c r="A11" s="93">
        <f>A10+1</f>
        <v>2</v>
      </c>
      <c r="B11" s="159"/>
      <c r="C11" s="128"/>
      <c r="D11" s="128"/>
      <c r="E11" s="128"/>
      <c r="F11" s="129"/>
      <c r="G11" s="128"/>
      <c r="H11" s="160"/>
      <c r="I11" s="282"/>
    </row>
    <row r="12" spans="1:12">
      <c r="A12" s="93">
        <f t="shared" ref="A12:A17" si="0">A11+1</f>
        <v>3</v>
      </c>
      <c r="B12" s="95"/>
      <c r="C12" s="95"/>
      <c r="D12" s="95"/>
      <c r="E12" s="96"/>
      <c r="F12" s="97"/>
      <c r="G12" s="98"/>
      <c r="H12" s="98"/>
      <c r="I12" s="280"/>
    </row>
    <row r="13" spans="1:12">
      <c r="A13" s="93">
        <f t="shared" si="0"/>
        <v>4</v>
      </c>
      <c r="B13" s="95"/>
      <c r="C13" s="95"/>
      <c r="D13" s="95"/>
      <c r="E13" s="96"/>
      <c r="F13" s="97"/>
      <c r="G13" s="97"/>
      <c r="H13" s="97"/>
      <c r="I13" s="280"/>
    </row>
    <row r="14" spans="1:12">
      <c r="A14" s="93">
        <f t="shared" si="0"/>
        <v>5</v>
      </c>
      <c r="B14" s="95"/>
      <c r="C14" s="95"/>
      <c r="D14" s="95"/>
      <c r="E14" s="96"/>
      <c r="F14" s="97"/>
      <c r="G14" s="97"/>
      <c r="H14" s="97"/>
      <c r="I14" s="280"/>
    </row>
    <row r="15" spans="1:12">
      <c r="A15" s="93">
        <f t="shared" si="0"/>
        <v>6</v>
      </c>
      <c r="B15" s="95"/>
      <c r="C15" s="95"/>
      <c r="D15" s="95"/>
      <c r="E15" s="96"/>
      <c r="F15" s="97"/>
      <c r="G15" s="97"/>
      <c r="H15" s="97"/>
      <c r="I15" s="280"/>
    </row>
    <row r="16" spans="1:12">
      <c r="A16" s="93">
        <f t="shared" si="0"/>
        <v>7</v>
      </c>
      <c r="B16" s="95"/>
      <c r="C16" s="95"/>
      <c r="D16" s="95"/>
      <c r="E16" s="96"/>
      <c r="F16" s="97"/>
      <c r="G16" s="97"/>
      <c r="H16" s="97"/>
      <c r="I16" s="280"/>
    </row>
    <row r="17" spans="1:9">
      <c r="A17" s="93">
        <f t="shared" si="0"/>
        <v>8</v>
      </c>
      <c r="B17" s="95"/>
      <c r="C17" s="95"/>
      <c r="D17" s="95"/>
      <c r="E17" s="96"/>
      <c r="F17" s="97"/>
      <c r="G17" s="97"/>
      <c r="H17" s="97"/>
      <c r="I17" s="280"/>
    </row>
    <row r="18" spans="1:9">
      <c r="A18" s="93">
        <f>A17+1</f>
        <v>9</v>
      </c>
      <c r="B18" s="95"/>
      <c r="C18" s="95"/>
      <c r="D18" s="95"/>
      <c r="E18" s="96"/>
      <c r="F18" s="97"/>
      <c r="G18" s="97"/>
      <c r="H18" s="97"/>
      <c r="I18" s="280"/>
    </row>
    <row r="19" spans="1:9" ht="15" thickBot="1">
      <c r="A19" s="99">
        <f>A18+1</f>
        <v>10</v>
      </c>
      <c r="B19" s="100"/>
      <c r="C19" s="100"/>
      <c r="D19" s="100"/>
      <c r="E19" s="101"/>
      <c r="F19" s="102"/>
      <c r="G19" s="102"/>
      <c r="H19" s="102"/>
      <c r="I19" s="281"/>
    </row>
    <row r="20" spans="1:9" ht="15" thickBot="1">
      <c r="A20" s="314"/>
      <c r="B20" s="104"/>
      <c r="C20" s="104"/>
      <c r="D20" s="104"/>
      <c r="E20" s="104"/>
      <c r="F20" s="104"/>
      <c r="G20" s="104"/>
      <c r="H20" s="106" t="str">
        <f>"Total "&amp;LEFT(A7,2)</f>
        <v>Total I4</v>
      </c>
      <c r="I20" s="144">
        <f>SUM(I10:I19)</f>
        <v>0</v>
      </c>
    </row>
    <row r="22" spans="1:9" ht="33.75" customHeight="1">
      <c r="A22" s="40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01"/>
      <c r="C22" s="401"/>
      <c r="D22" s="401"/>
      <c r="E22" s="401"/>
      <c r="F22" s="401"/>
      <c r="G22" s="401"/>
      <c r="H22" s="401"/>
      <c r="I22" s="40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DST_AMM</cp:lastModifiedBy>
  <cp:lastPrinted>2023-06-06T15:47:59Z</cp:lastPrinted>
  <dcterms:created xsi:type="dcterms:W3CDTF">2013-01-10T17:13:12Z</dcterms:created>
  <dcterms:modified xsi:type="dcterms:W3CDTF">2023-06-09T11:20:17Z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