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C:\Users\AdrianM\Desktop\EXAMEN POST IUN 2023\DOSAR IUN 2023 PDF\Adrian Moleavin\"/>
    </mc:Choice>
  </mc:AlternateContent>
  <xr:revisionPtr revIDLastSave="0" documentId="13_ncr:1_{DA550DBF-88A7-4A03-B082-EDD6A5944B12}" xr6:coauthVersionLast="47" xr6:coauthVersionMax="47" xr10:uidLastSave="{00000000-0000-0000-0000-000000000000}"/>
  <bookViews>
    <workbookView xWindow="4311" yWindow="2100" windowWidth="24043" windowHeight="14597"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'I1'!$A$1:$I$16</definedName>
    <definedName name="_xlnm.Print_Area" localSheetId="14">'I10'!$A$1:$I$22</definedName>
    <definedName name="_xlnm.Print_Area" localSheetId="15">I11a!$A$1:$I$16</definedName>
    <definedName name="_xlnm.Print_Area" localSheetId="16">I11b!$A$1:$H$19</definedName>
    <definedName name="_xlnm.Print_Area" localSheetId="17">I11c!$A$1:$G$25</definedName>
    <definedName name="_xlnm.Print_Area" localSheetId="18">'I12'!$A$1:$H$20</definedName>
    <definedName name="_xlnm.Print_Area" localSheetId="19">'I13'!$A$1:$H$30</definedName>
    <definedName name="_xlnm.Print_Area" localSheetId="20">I14a!$A$1:$H$22</definedName>
    <definedName name="_xlnm.Print_Area" localSheetId="21">I14b!$A$1:$H$22</definedName>
    <definedName name="_xlnm.Print_Area" localSheetId="22">I14c!$A$1:$H$21</definedName>
    <definedName name="_xlnm.Print_Area" localSheetId="23">'I15'!$A$1:$H$22</definedName>
    <definedName name="_xlnm.Print_Area" localSheetId="24">'I16'!$A$1:$D$20</definedName>
    <definedName name="_xlnm.Print_Area" localSheetId="25">'I17'!$A$1:$D$13</definedName>
    <definedName name="_xlnm.Print_Area" localSheetId="26">'I18'!$A$1:$D$20</definedName>
    <definedName name="_xlnm.Print_Area" localSheetId="27">'I19'!$A$1:$E$15</definedName>
    <definedName name="_xlnm.Print_Area" localSheetId="6">'I2'!$A$1:$I$16</definedName>
    <definedName name="_xlnm.Print_Area" localSheetId="28">'I20'!$A$1:$E$36</definedName>
    <definedName name="_xlnm.Print_Area" localSheetId="29">'I21'!$A$1:$D$14</definedName>
    <definedName name="_xlnm.Print_Area" localSheetId="30">'I22'!$A$1:$D$22</definedName>
    <definedName name="_xlnm.Print_Area" localSheetId="31">'I23'!$A$1:$D$30</definedName>
    <definedName name="_xlnm.Print_Area" localSheetId="32">'I24'!$A$1:$F$20</definedName>
    <definedName name="_xlnm.Print_Area" localSheetId="7">'I3'!$A$1:$I$29</definedName>
    <definedName name="_xlnm.Print_Area" localSheetId="8">'I4'!$A$1:$I$22</definedName>
    <definedName name="_xlnm.Print_Area" localSheetId="9">'I5'!$A$1:$I$20</definedName>
    <definedName name="_xlnm.Print_Area" localSheetId="10">'I6'!$A$1:$I$20</definedName>
    <definedName name="_xlnm.Print_Area" localSheetId="11">'I7'!$A$1:$I$22</definedName>
    <definedName name="_xlnm.Print_Area" localSheetId="12">'I8'!$A$1:$I$22</definedName>
    <definedName name="_xlnm.Print_Area" localSheetId="13">'I9'!$A$1:$I$17</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workbook>
</file>

<file path=xl/calcChain.xml><?xml version="1.0" encoding="utf-8"?>
<calcChain xmlns="http://schemas.openxmlformats.org/spreadsheetml/2006/main">
  <c r="A12" i="5" l="1"/>
  <c r="A23" i="13"/>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36" i="22"/>
  <c r="D34" i="36" s="1"/>
  <c r="F20" i="26"/>
  <c r="D38" i="36" s="1"/>
  <c r="A11" i="26"/>
  <c r="A12" i="26" s="1"/>
  <c r="A13" i="26" s="1"/>
  <c r="A14" i="26" s="1"/>
  <c r="A15" i="26" s="1"/>
  <c r="A16" i="26" s="1"/>
  <c r="A17" i="26" s="1"/>
  <c r="A18" i="26" s="1"/>
  <c r="A19" i="26" s="1"/>
  <c r="A7" i="26"/>
  <c r="E20" i="26" s="1"/>
  <c r="D30" i="25"/>
  <c r="D37" i="36" s="1"/>
  <c r="A11" i="25"/>
  <c r="A19" i="25" s="1"/>
  <c r="A20" i="25" s="1"/>
  <c r="A21" i="25" s="1"/>
  <c r="A7" i="25"/>
  <c r="C30" i="25" s="1"/>
  <c r="D14" i="23"/>
  <c r="A11" i="24"/>
  <c r="A7" i="24"/>
  <c r="C22" i="24" s="1"/>
  <c r="A11" i="23"/>
  <c r="A12" i="23" s="1"/>
  <c r="A7" i="23"/>
  <c r="C14" i="23" s="1"/>
  <c r="A11" i="22"/>
  <c r="A12" i="22" s="1"/>
  <c r="A13" i="22" s="1"/>
  <c r="A14" i="22" s="1"/>
  <c r="A15" i="22" s="1"/>
  <c r="A16" i="22" s="1"/>
  <c r="A17" i="22" s="1"/>
  <c r="A7" i="22"/>
  <c r="D36" i="22" s="1"/>
  <c r="E15" i="21"/>
  <c r="D33" i="36" s="1"/>
  <c r="A11" i="21"/>
  <c r="A12" i="21" s="1"/>
  <c r="A13" i="21" s="1"/>
  <c r="A7" i="21"/>
  <c r="D15" i="21" s="1"/>
  <c r="A20" i="20"/>
  <c r="A11" i="20"/>
  <c r="A12" i="20" s="1"/>
  <c r="A13" i="20" s="1"/>
  <c r="A14" i="20" s="1"/>
  <c r="A15" i="20" s="1"/>
  <c r="A16" i="20" s="1"/>
  <c r="A7" i="20"/>
  <c r="C18" i="20" s="1"/>
  <c r="A11" i="19"/>
  <c r="A7" i="19"/>
  <c r="C13" i="19" s="1"/>
  <c r="A11" i="18"/>
  <c r="A12" i="18" s="1"/>
  <c r="A13" i="18" s="1"/>
  <c r="A14" i="18" s="1"/>
  <c r="A15" i="18" s="1"/>
  <c r="A16" i="18" s="1"/>
  <c r="A17" i="18" s="1"/>
  <c r="A18" i="18" s="1"/>
  <c r="A19" i="18" s="1"/>
  <c r="I20" i="9"/>
  <c r="D16" i="36" s="1"/>
  <c r="I20" i="7"/>
  <c r="D14" i="36" s="1"/>
  <c r="I18" i="8"/>
  <c r="D15" i="36" s="1"/>
  <c r="A22" i="13"/>
  <c r="A17" i="12"/>
  <c r="A22" i="11"/>
  <c r="A22" i="10"/>
  <c r="A20" i="8"/>
  <c r="A22" i="7"/>
  <c r="A29" i="6"/>
  <c r="A16" i="5"/>
  <c r="A16"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19" i="34" s="1"/>
  <c r="A21" i="34"/>
  <c r="H19" i="34"/>
  <c r="D28" i="36" s="1"/>
  <c r="A11" i="34"/>
  <c r="A12" i="34" s="1"/>
  <c r="A13" i="34" s="1"/>
  <c r="A14" i="34" s="1"/>
  <c r="A15" i="34" s="1"/>
  <c r="A16" i="34" s="1"/>
  <c r="A17" i="34" s="1"/>
  <c r="A3" i="34"/>
  <c r="A2" i="34"/>
  <c r="A1" i="34"/>
  <c r="A22" i="30"/>
  <c r="A11" i="30"/>
  <c r="A12" i="30"/>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30" i="16"/>
  <c r="A7" i="16"/>
  <c r="G28" i="16" s="1"/>
  <c r="A11" i="16"/>
  <c r="A12" i="16" s="1"/>
  <c r="A13" i="16" s="1"/>
  <c r="A14" i="16" s="1"/>
  <c r="A15" i="16" s="1"/>
  <c r="A16" i="16" s="1"/>
  <c r="A17" i="16" s="1"/>
  <c r="A18" i="16" s="1"/>
  <c r="A20" i="15"/>
  <c r="A11" i="15"/>
  <c r="A12" i="15" s="1"/>
  <c r="A13" i="15" s="1"/>
  <c r="A14" i="15" s="1"/>
  <c r="A15" i="15" s="1"/>
  <c r="A16" i="15" s="1"/>
  <c r="A7" i="15"/>
  <c r="G18" i="15" s="1"/>
  <c r="A11" i="28"/>
  <c r="A14" i="28" s="1"/>
  <c r="A17" i="28" s="1"/>
  <c r="A18" i="28" s="1"/>
  <c r="A19" i="28" s="1"/>
  <c r="A7" i="28"/>
  <c r="F25" i="28" s="1"/>
  <c r="A11" i="29"/>
  <c r="A12" i="29" s="1"/>
  <c r="A13" i="29" s="1"/>
  <c r="A14" i="29" s="1"/>
  <c r="A15" i="29" s="1"/>
  <c r="A16" i="29" s="1"/>
  <c r="A17" i="29" s="1"/>
  <c r="A7" i="29"/>
  <c r="G19" i="29" s="1"/>
  <c r="A11" i="14"/>
  <c r="A12" i="14" s="1"/>
  <c r="A13" i="14" s="1"/>
  <c r="A14" i="14" s="1"/>
  <c r="A7" i="14"/>
  <c r="H16" i="14" s="1"/>
  <c r="A11" i="13"/>
  <c r="A12" i="13"/>
  <c r="A13" i="13" s="1"/>
  <c r="A14" i="13" s="1"/>
  <c r="A15" i="13" s="1"/>
  <c r="A16" i="13" s="1"/>
  <c r="A17" i="13" s="1"/>
  <c r="A18" i="13" s="1"/>
  <c r="A19" i="13" s="1"/>
  <c r="A7" i="13"/>
  <c r="H20" i="13" s="1"/>
  <c r="A12" i="6"/>
  <c r="A13" i="6" s="1"/>
  <c r="A14" i="6" s="1"/>
  <c r="A15" i="6" s="1"/>
  <c r="A16" i="6" s="1"/>
  <c r="A17" i="6" s="1"/>
  <c r="A18" i="6" s="1"/>
  <c r="I15" i="12"/>
  <c r="D19" i="36" s="1"/>
  <c r="A11" i="12"/>
  <c r="A12" i="12" s="1"/>
  <c r="A13" i="12" s="1"/>
  <c r="A7" i="12"/>
  <c r="H15" i="12" s="1"/>
  <c r="A7" i="11"/>
  <c r="H20" i="11" s="1"/>
  <c r="A7" i="10"/>
  <c r="H20" i="10" s="1"/>
  <c r="A7" i="9"/>
  <c r="H20" i="9" s="1"/>
  <c r="A7" i="8"/>
  <c r="H18" i="8" s="1"/>
  <c r="A7" i="7"/>
  <c r="H20" i="7" s="1"/>
  <c r="A7" i="6"/>
  <c r="H27" i="6" s="1"/>
  <c r="A7" i="5"/>
  <c r="H14" i="5" s="1"/>
  <c r="A7" i="4"/>
  <c r="H14"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1" i="7"/>
  <c r="A12" i="7" s="1"/>
  <c r="A13" i="7" s="1"/>
  <c r="A14" i="7" s="1"/>
  <c r="A15" i="7" s="1"/>
  <c r="A16" i="7" s="1"/>
  <c r="A17" i="7" s="1"/>
  <c r="A18" i="7"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5" i="28"/>
  <c r="D23" i="36" s="1"/>
  <c r="H28" i="16"/>
  <c r="D25" i="36" s="1"/>
  <c r="D22" i="24"/>
  <c r="D36" i="36" s="1"/>
  <c r="D18" i="20"/>
  <c r="D32" i="36" s="1"/>
  <c r="D20" i="18"/>
  <c r="D30" i="36" s="1"/>
  <c r="H20" i="30"/>
  <c r="D27" i="36" s="1"/>
  <c r="H18" i="15"/>
  <c r="D24" i="36" s="1"/>
  <c r="H19" i="29"/>
  <c r="D22" i="36" s="1"/>
  <c r="I16" i="14"/>
  <c r="D21" i="36" s="1"/>
  <c r="I14" i="5"/>
  <c r="D12" i="36" s="1"/>
  <c r="D13" i="19"/>
  <c r="I20" i="10"/>
  <c r="D17" i="36" s="1"/>
  <c r="I27" i="6"/>
  <c r="D13" i="36" s="1"/>
  <c r="I14" i="4"/>
  <c r="D43" i="36" l="1"/>
  <c r="D31" i="36"/>
  <c r="D42" i="36" s="1"/>
  <c r="D11" i="36"/>
  <c r="D35" i="36"/>
  <c r="D41" i="36" l="1"/>
  <c r="D44" i="36" s="1"/>
</calcChain>
</file>

<file path=xl/sharedStrings.xml><?xml version="1.0" encoding="utf-8"?>
<sst xmlns="http://schemas.openxmlformats.org/spreadsheetml/2006/main" count="1050" uniqueCount="572">
  <si>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</si>
  <si>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</si>
  <si>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</si>
  <si>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</si>
  <si>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</si>
  <si>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</si>
  <si>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</si>
  <si>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</si>
  <si>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</si>
  <si>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</si>
  <si>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</si>
  <si>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</si>
  <si>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</si>
  <si>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</si>
  <si>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</si>
  <si>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</si>
  <si>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</si>
  <si>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</si>
  <si>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</si>
  <si>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</si>
  <si>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</si>
  <si>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</si>
  <si>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</si>
  <si>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</si>
  <si>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</si>
  <si>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</si>
  <si>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</si>
  <si>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</si>
  <si>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</si>
  <si>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</si>
  <si>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</si>
  <si>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</si>
  <si>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</si>
  <si>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</si>
  <si>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</si>
  <si>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</si>
  <si>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</si>
  <si>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</si>
  <si>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</si>
  <si>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</si>
  <si>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</si>
  <si>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</si>
  <si>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</si>
  <si>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</si>
  <si>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</si>
  <si>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</si>
  <si>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</si>
  <si>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</si>
  <si>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</si>
  <si>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</si>
  <si>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</si>
  <si>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</si>
  <si>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</si>
  <si>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</si>
  <si>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</si>
  <si>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</si>
  <si>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</si>
  <si>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</si>
  <si>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</si>
  <si>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</si>
  <si>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</si>
  <si>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</si>
  <si>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</si>
  <si>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</si>
  <si>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</si>
  <si>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</si>
  <si>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</si>
  <si>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</si>
  <si>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</si>
  <si>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</si>
  <si>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</si>
  <si>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</si>
  <si>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</si>
  <si>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</si>
  <si>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</si>
  <si>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</si>
  <si>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</si>
  <si>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</si>
  <si>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</si>
  <si>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</si>
  <si>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</si>
  <si>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</si>
  <si>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</si>
  <si>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</si>
  <si>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</si>
  <si>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</si>
  <si>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</si>
  <si>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</si>
  <si>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</si>
  <si>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</si>
  <si>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</si>
  <si>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</si>
  <si>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</si>
  <si>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</si>
  <si>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</si>
  <si>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</si>
  <si>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</si>
  <si>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</si>
  <si>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</si>
  <si>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</si>
  <si>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</si>
  <si>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</si>
  <si>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</si>
  <si>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</si>
  <si>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</si>
  <si>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</si>
  <si>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</si>
  <si>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</si>
  <si>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</si>
  <si>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</si>
  <si>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</si>
  <si>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</si>
  <si>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</si>
  <si>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</si>
  <si>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</si>
  <si>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</si>
  <si>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</si>
  <si>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</si>
  <si>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</si>
  <si>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</si>
  <si>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</si>
  <si>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</si>
  <si>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</si>
  <si>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</si>
  <si>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</si>
  <si>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</si>
  <si>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</si>
  <si>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</si>
  <si>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</si>
  <si>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</si>
  <si>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</si>
  <si>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</si>
  <si>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</si>
  <si>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</si>
  <si>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</si>
  <si>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</si>
  <si>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</si>
  <si>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</si>
  <si>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</si>
  <si>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</si>
  <si>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</si>
  <si>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</si>
  <si>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</si>
  <si>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</si>
  <si>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</si>
  <si>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</si>
  <si>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</si>
  <si>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</si>
  <si>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</si>
  <si>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</si>
  <si>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</si>
  <si>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</si>
  <si>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</si>
  <si>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</si>
  <si>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</si>
  <si>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</si>
  <si>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</si>
  <si>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</si>
  <si>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</si>
  <si>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</si>
  <si>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</si>
  <si>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</si>
  <si>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</si>
  <si>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</si>
  <si>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</si>
  <si>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</si>
  <si>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</si>
  <si>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</si>
  <si>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</si>
  <si>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</si>
  <si>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</si>
  <si>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</si>
  <si>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</si>
  <si>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</si>
  <si>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</si>
  <si>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</si>
  <si>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</si>
  <si>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</si>
  <si>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</si>
  <si>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</si>
  <si>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</si>
  <si>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</si>
  <si>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</si>
  <si>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</si>
  <si>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</si>
  <si>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</si>
  <si>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</si>
  <si>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</si>
  <si>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</si>
  <si>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</si>
  <si>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</si>
  <si>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</si>
  <si>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</si>
  <si>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</si>
  <si>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</si>
  <si>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</si>
  <si>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</si>
  <si>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</si>
  <si>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</si>
  <si>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</si>
  <si>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</si>
  <si>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</si>
  <si>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</si>
  <si>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</si>
  <si>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</si>
  <si>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</si>
  <si>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</si>
  <si>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</si>
  <si>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</si>
  <si>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</si>
  <si>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</si>
  <si>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</si>
  <si>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</si>
  <si>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</si>
  <si>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</si>
  <si>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</si>
  <si>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</si>
  <si>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</si>
  <si>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</si>
  <si>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</si>
  <si>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</si>
  <si>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</si>
  <si>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</si>
  <si>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</si>
  <si>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</si>
  <si>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</si>
  <si>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</si>
  <si>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</si>
  <si>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</si>
  <si>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</si>
  <si>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</si>
  <si>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</si>
  <si>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</si>
  <si>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</si>
  <si>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</si>
  <si>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</si>
  <si>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</si>
  <si>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</si>
  <si>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</si>
  <si>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</si>
  <si>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</si>
  <si>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</si>
  <si>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</si>
  <si>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</si>
  <si>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</si>
  <si>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</si>
  <si>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capitol</t>
  </si>
  <si>
    <t>pe articol</t>
  </si>
  <si>
    <t>pe studiu</t>
  </si>
  <si>
    <t>pe studiu de cercetare prin proiect /</t>
  </si>
  <si>
    <t>studiu aferent proiect</t>
  </si>
  <si>
    <t>pe publicație</t>
  </si>
  <si>
    <t xml:space="preserve">10 |8 </t>
  </si>
  <si>
    <t xml:space="preserve">6 |3 </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</si>
  <si>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</si>
  <si>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</si>
  <si>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</si>
  <si>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</si>
  <si>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</si>
  <si>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</si>
  <si>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</si>
  <si>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</si>
  <si>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</si>
  <si>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</si>
  <si>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</si>
  <si>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</si>
  <si>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</si>
  <si>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</si>
  <si>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</si>
  <si>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Arhitectura</t>
  </si>
  <si>
    <t>Bazele proiectarii</t>
  </si>
  <si>
    <t>Moleavin, Adrian</t>
  </si>
  <si>
    <t>iunie 2023</t>
  </si>
  <si>
    <t>2003-2023</t>
  </si>
  <si>
    <t>conferentiar, pozitia 25</t>
  </si>
  <si>
    <t>VVITA - Romanian applied study on rural heritage</t>
  </si>
  <si>
    <t>Mihaela Hărmănescu, Elena Cristina Mândrescu, Andra Panait, Marius Voica, Marina Mihăilă, Adrian Moleavin</t>
  </si>
  <si>
    <t>Editura Universitară Ion Mincu</t>
  </si>
  <si>
    <t>Arhitectură şi cosmologie. Primii paşi către o arhitectură cuantică.</t>
  </si>
  <si>
    <t>Adrian Moleavin</t>
  </si>
  <si>
    <t>978-606-638-033-1</t>
  </si>
  <si>
    <t>978-606-638-029-4</t>
  </si>
  <si>
    <t>978-606-638-247-2</t>
  </si>
  <si>
    <t>978-606-638-231-1</t>
  </si>
  <si>
    <r>
      <rPr>
        <sz val="9"/>
        <color theme="1"/>
        <rFont val="Arial Narrow"/>
        <family val="2"/>
      </rPr>
      <t>carte</t>
    </r>
    <r>
      <rPr>
        <b/>
        <sz val="9"/>
        <color theme="1"/>
        <rFont val="Arial Narrow"/>
        <family val="2"/>
      </rPr>
      <t xml:space="preserve"> Creșterea calității științifice și didactice în învățământul de arhitectură | </t>
    </r>
    <r>
      <rPr>
        <b/>
        <sz val="9"/>
        <color rgb="FF000000"/>
        <rFont val="Arial Narrow"/>
        <family val="2"/>
      </rPr>
      <t>Scholar Architect 2021.</t>
    </r>
    <r>
      <rPr>
        <b/>
        <sz val="9"/>
        <color theme="1"/>
        <rFont val="Arial Narrow"/>
        <family val="2"/>
      </rPr>
      <t xml:space="preserve"> </t>
    </r>
    <r>
      <rPr>
        <sz val="9"/>
        <color theme="1"/>
        <rFont val="Arial Narrow"/>
        <family val="2"/>
      </rPr>
      <t xml:space="preserve">- capitol </t>
    </r>
    <r>
      <rPr>
        <b/>
        <sz val="9"/>
        <color theme="1"/>
        <rFont val="Arial Narrow"/>
        <family val="2"/>
      </rPr>
      <t>Arhitectura sustenabilă. Etape ale proiectării și noțiuni asociate.</t>
    </r>
  </si>
  <si>
    <r>
      <t xml:space="preserve">carte </t>
    </r>
    <r>
      <rPr>
        <b/>
        <sz val="9"/>
        <color rgb="FF000000"/>
        <rFont val="Arial Narrow"/>
        <family val="2"/>
      </rPr>
      <t>Cercetarea și implementarea unor tendințe, inovații și experimente în învățământul de arhitectură și conex | Scholar Architect 2022.</t>
    </r>
    <r>
      <rPr>
        <sz val="9"/>
        <color rgb="FF000000"/>
        <rFont val="Arial Narrow"/>
        <family val="2"/>
      </rPr>
      <t xml:space="preserve"> - capitol </t>
    </r>
    <r>
      <rPr>
        <b/>
        <sz val="9"/>
        <color rgb="FF000000"/>
        <rFont val="Arial Narrow"/>
        <family val="2"/>
      </rPr>
      <t>Arhitectură. Gândire critică.</t>
    </r>
  </si>
  <si>
    <t>Elemente de proiectare a construcțiilor ecologice.</t>
  </si>
  <si>
    <r>
      <t xml:space="preserve">carte </t>
    </r>
    <r>
      <rPr>
        <b/>
        <sz val="9"/>
        <color rgb="FF000000"/>
        <rFont val="Arial Narrow"/>
        <family val="2"/>
      </rPr>
      <t>Improving the quality of research and teaching in architectural education | Scholar Architect 2021 - English edition</t>
    </r>
    <r>
      <rPr>
        <sz val="9"/>
        <color indexed="8"/>
        <rFont val="Arial Narrow"/>
        <family val="2"/>
      </rPr>
      <t xml:space="preserve"> - capitol </t>
    </r>
    <r>
      <rPr>
        <b/>
        <sz val="9"/>
        <color rgb="FF000000"/>
        <rFont val="Arial Narrow"/>
        <family val="2"/>
      </rPr>
      <t>Sustainable architecture. Stages of design and related concepts.</t>
    </r>
  </si>
  <si>
    <t>978-606-638-246-5</t>
  </si>
  <si>
    <r>
      <rPr>
        <sz val="9"/>
        <color theme="1"/>
        <rFont val="Arial Narrow"/>
        <family val="2"/>
      </rPr>
      <t>carte</t>
    </r>
    <r>
      <rPr>
        <b/>
        <sz val="9"/>
        <color theme="1"/>
        <rFont val="Arial Narrow"/>
        <family val="2"/>
      </rPr>
      <t xml:space="preserve"> Teoria Proiectului de Arhitectură. Idei construite / Architectural Design Theory. Built Ideas" </t>
    </r>
    <r>
      <rPr>
        <sz val="9"/>
        <color theme="1"/>
        <rFont val="Arial Narrow"/>
        <family val="2"/>
      </rPr>
      <t xml:space="preserve">- capitol </t>
    </r>
    <r>
      <rPr>
        <b/>
        <sz val="9"/>
        <color theme="1"/>
        <rFont val="Arial Narrow"/>
        <family val="2"/>
      </rPr>
      <t>VVITA – erasmus + UAUIM-UNICT-NTNU. VVITA - Modernizing Learning and Teaching for Architecture through Smart and Longlasting Partnerships leading to sustainable and inclusive development strategies to Vitalize heritage Villages through Innovative Technologies.”</t>
    </r>
  </si>
  <si>
    <t>978-606-638-228-1</t>
  </si>
  <si>
    <r>
      <rPr>
        <sz val="9"/>
        <color theme="1"/>
        <rFont val="Arial Narrow"/>
        <family val="2"/>
      </rPr>
      <t>carte</t>
    </r>
    <r>
      <rPr>
        <b/>
        <sz val="9"/>
        <color theme="1"/>
        <rFont val="Arial Narrow"/>
        <family val="2"/>
      </rPr>
      <t xml:space="preserve"> Spații uitate. Spații Pierdute. Spații recuperate - Forgotten Spaces. Lost Spaces. Reclaimed Spaces </t>
    </r>
    <r>
      <rPr>
        <sz val="9"/>
        <color theme="1"/>
        <rFont val="Arial Narrow"/>
        <family val="2"/>
      </rPr>
      <t xml:space="preserve">- capitol </t>
    </r>
    <r>
      <rPr>
        <b/>
        <sz val="9"/>
        <color theme="1"/>
        <rFont val="Arial Narrow"/>
        <family val="2"/>
      </rPr>
      <t>Abordare sustenabilă și noțiuni asociate.</t>
    </r>
  </si>
  <si>
    <t>978-606-638-215-1</t>
  </si>
  <si>
    <t>Adrian Moleavin, Elena Codina Dusoiu</t>
  </si>
  <si>
    <r>
      <rPr>
        <sz val="9"/>
        <color theme="1"/>
        <rFont val="Arial Narrow"/>
        <family val="2"/>
      </rPr>
      <t>carte</t>
    </r>
    <r>
      <rPr>
        <b/>
        <sz val="9"/>
        <color theme="1"/>
        <rFont val="Arial Narrow"/>
        <family val="2"/>
      </rPr>
      <t xml:space="preserve"> Arhitectura celuilalt. Tineri cu gânduri către lume. </t>
    </r>
    <r>
      <rPr>
        <sz val="9"/>
        <color theme="1"/>
        <rFont val="Arial Narrow"/>
        <family val="2"/>
      </rPr>
      <t xml:space="preserve">- capitol </t>
    </r>
    <r>
      <rPr>
        <b/>
        <sz val="9"/>
        <color theme="1"/>
        <rFont val="Arial Narrow"/>
        <family val="2"/>
      </rPr>
      <t>Arhitectura ca traiectorie. Spre [în]lăuntru.</t>
    </r>
  </si>
  <si>
    <t>Editura Arhitext Design</t>
  </si>
  <si>
    <t>978-606-8645-12-4</t>
  </si>
  <si>
    <t xml:space="preserve">Adrian Moleavin, Sergiu Catalin Petrea </t>
  </si>
  <si>
    <t>Adrian Moleavin, Sergiu Catalin Petrea, Gheoghe Clitan</t>
  </si>
  <si>
    <t>Editura Lumen Media Publishing</t>
  </si>
  <si>
    <t>978-1-910129-05-0</t>
  </si>
  <si>
    <t>978-606-638-112-3</t>
  </si>
  <si>
    <t>978-606-638-104-8</t>
  </si>
  <si>
    <t>978-606-638-022-5</t>
  </si>
  <si>
    <t>978-606- 638-017-1</t>
  </si>
  <si>
    <r>
      <rPr>
        <sz val="9"/>
        <color theme="1"/>
        <rFont val="Arial Narrow"/>
        <family val="2"/>
      </rPr>
      <t>carte</t>
    </r>
    <r>
      <rPr>
        <b/>
        <sz val="9"/>
        <color theme="1"/>
        <rFont val="Arial Narrow"/>
        <family val="2"/>
      </rPr>
      <t xml:space="preserve"> Provocări în spaţiul construit. 120 de ani de învățământ superior de arhitectură </t>
    </r>
    <r>
      <rPr>
        <sz val="9"/>
        <color theme="1"/>
        <rFont val="Arial Narrow"/>
        <family val="2"/>
      </rPr>
      <t xml:space="preserve">- capitol </t>
    </r>
    <r>
      <rPr>
        <b/>
        <sz val="9"/>
        <color theme="1"/>
        <rFont val="Arial Narrow"/>
        <family val="2"/>
      </rPr>
      <t>Aspecte durabile ale arhitecturii contemporane.</t>
    </r>
  </si>
  <si>
    <r>
      <rPr>
        <sz val="9"/>
        <color theme="1"/>
        <rFont val="Arial Narrow"/>
        <family val="2"/>
      </rPr>
      <t>carte</t>
    </r>
    <r>
      <rPr>
        <b/>
        <sz val="9"/>
        <color theme="1"/>
        <rFont val="Arial Narrow"/>
        <family val="2"/>
      </rPr>
      <t xml:space="preserve"> Provocări în spaţiul construit. 120 de ani de învățământ superior de arhitectură </t>
    </r>
    <r>
      <rPr>
        <sz val="9"/>
        <color theme="1"/>
        <rFont val="Arial Narrow"/>
        <family val="2"/>
      </rPr>
      <t xml:space="preserve">- capitol </t>
    </r>
    <r>
      <rPr>
        <b/>
        <sz val="9"/>
        <color theme="1"/>
        <rFont val="Arial Narrow"/>
        <family val="2"/>
      </rPr>
      <t>Spaţiul construit ca interacțiune şi eveniment.</t>
    </r>
  </si>
  <si>
    <r>
      <rPr>
        <sz val="9"/>
        <color theme="1"/>
        <rFont val="Arial Narrow"/>
        <family val="2"/>
      </rPr>
      <t>carte</t>
    </r>
    <r>
      <rPr>
        <b/>
        <sz val="9"/>
        <color theme="1"/>
        <rFont val="Arial Narrow"/>
        <family val="2"/>
      </rPr>
      <t xml:space="preserve"> Abstracts – ICAR 2012 (RE)writing history </t>
    </r>
    <r>
      <rPr>
        <sz val="9"/>
        <color theme="1"/>
        <rFont val="Arial Narrow"/>
        <family val="2"/>
      </rPr>
      <t xml:space="preserve">- capitol </t>
    </r>
    <r>
      <rPr>
        <b/>
        <sz val="9"/>
        <color theme="1"/>
        <rFont val="Arial Narrow"/>
        <family val="2"/>
      </rPr>
      <t>Research by Design in Architectural Education.</t>
    </r>
  </si>
  <si>
    <r>
      <rPr>
        <sz val="9"/>
        <color theme="1"/>
        <rFont val="Arial Narrow"/>
        <family val="2"/>
      </rPr>
      <t>carte</t>
    </r>
    <r>
      <rPr>
        <b/>
        <sz val="9"/>
        <color theme="1"/>
        <rFont val="Arial Narrow"/>
        <family val="2"/>
      </rPr>
      <t xml:space="preserve"> Abstracts – ICAR 2012 (RE)writing history </t>
    </r>
    <r>
      <rPr>
        <sz val="9"/>
        <color theme="1"/>
        <rFont val="Arial Narrow"/>
        <family val="2"/>
      </rPr>
      <t xml:space="preserve">- capitol </t>
    </r>
    <r>
      <rPr>
        <b/>
        <sz val="9"/>
        <color theme="1"/>
        <rFont val="Arial Narrow"/>
        <family val="2"/>
      </rPr>
      <t>Architecture Goes Into the Quantum Era.</t>
    </r>
  </si>
  <si>
    <r>
      <t xml:space="preserve">carte </t>
    </r>
    <r>
      <rPr>
        <b/>
        <sz val="9"/>
        <color rgb="FF000000"/>
        <rFont val="Arial Narrow"/>
        <family val="2"/>
      </rPr>
      <t>Catalogul proiectelor participante la BNAB 2012</t>
    </r>
    <r>
      <rPr>
        <sz val="9"/>
        <color indexed="8"/>
        <rFont val="Arial Narrow"/>
        <family val="2"/>
      </rPr>
      <t xml:space="preserve"> - capitol </t>
    </r>
    <r>
      <rPr>
        <b/>
        <sz val="9"/>
        <color rgb="FF000000"/>
        <rFont val="Arial Narrow"/>
        <family val="2"/>
      </rPr>
      <t>Adăpost bioclimatic de locuit</t>
    </r>
    <r>
      <rPr>
        <sz val="9"/>
        <color indexed="8"/>
        <rFont val="Arial Narrow"/>
        <family val="2"/>
      </rPr>
      <t>.</t>
    </r>
  </si>
  <si>
    <r>
      <rPr>
        <sz val="9"/>
        <color theme="1"/>
        <rFont val="Arial Narrow"/>
        <family val="2"/>
      </rPr>
      <t>carte</t>
    </r>
    <r>
      <rPr>
        <b/>
        <sz val="9"/>
        <color theme="1"/>
        <rFont val="Arial Narrow"/>
        <family val="2"/>
      </rPr>
      <t xml:space="preserve"> ICAR 2015 Re[search] Through Architecture . Abstracts. </t>
    </r>
    <r>
      <rPr>
        <sz val="9"/>
        <color theme="1"/>
        <rFont val="Arial Narrow"/>
        <family val="2"/>
      </rPr>
      <t xml:space="preserve">- capitol </t>
    </r>
    <r>
      <rPr>
        <b/>
        <sz val="9"/>
        <color theme="1"/>
        <rFont val="Arial Narrow"/>
        <family val="2"/>
      </rPr>
      <t>Traditional Sense Of Space As Basis For A New Architectural Theory.</t>
    </r>
  </si>
  <si>
    <r>
      <rPr>
        <sz val="9"/>
        <color theme="1"/>
        <rFont val="Arial Narrow"/>
        <family val="2"/>
      </rPr>
      <t>carte</t>
    </r>
    <r>
      <rPr>
        <b/>
        <sz val="9"/>
        <color theme="1"/>
        <rFont val="Arial Narrow"/>
        <family val="2"/>
      </rPr>
      <t xml:space="preserve"> ICAR 2015 Re[search] Through Architecture . Abstracts. </t>
    </r>
    <r>
      <rPr>
        <sz val="9"/>
        <color theme="1"/>
        <rFont val="Arial Narrow"/>
        <family val="2"/>
      </rPr>
      <t xml:space="preserve">- capitol </t>
    </r>
    <r>
      <rPr>
        <b/>
        <sz val="9"/>
        <color theme="1"/>
        <rFont val="Arial Narrow"/>
        <family val="2"/>
      </rPr>
      <t>Sustainable Aspects of Contemporary Wooden Architecture.</t>
    </r>
  </si>
  <si>
    <r>
      <t xml:space="preserve">carte </t>
    </r>
    <r>
      <rPr>
        <b/>
        <sz val="9"/>
        <color rgb="FF000000"/>
        <rFont val="Arial Narrow"/>
        <family val="2"/>
      </rPr>
      <t>Working Papers of the 6th LUMEN International Scientific Conference - Rethinking Social Action. Core Values</t>
    </r>
    <r>
      <rPr>
        <sz val="9"/>
        <color indexed="8"/>
        <rFont val="Arial Narrow"/>
        <family val="2"/>
      </rPr>
      <t xml:space="preserve"> - capitol </t>
    </r>
    <r>
      <rPr>
        <b/>
        <sz val="9"/>
        <color rgb="FF000000"/>
        <rFont val="Arial Narrow"/>
        <family val="2"/>
      </rPr>
      <t>Research by Design, Architectural Education and Quantum Cosmology.</t>
    </r>
  </si>
  <si>
    <t>8</t>
  </si>
  <si>
    <t>9</t>
  </si>
  <si>
    <t>10</t>
  </si>
  <si>
    <t>11</t>
  </si>
  <si>
    <t>12</t>
  </si>
  <si>
    <t>13</t>
  </si>
  <si>
    <t>Urbanism. Arhitectură. Construcții.</t>
  </si>
  <si>
    <t>ISSN 2069-0509</t>
  </si>
  <si>
    <t>vol. 10 / nr. 2</t>
  </si>
  <si>
    <t>VVITA ERASMUS+ C6-C7 THE OPENING CONFERENCE</t>
  </si>
  <si>
    <t>CSAV Journal - Vernacular Technics – The technical Heritage of Romanian’s Villages | Patrimoniul tehnic al satelor României</t>
  </si>
  <si>
    <t>Lofoten Peninsula and Eolian Archipelago: Vernacular Architecture Experiences in Two Fisherman’s Villages |  Peninsula Lofoten şi arhipelagul Eolian: experiențe de arhitectură în două sate de pescari.</t>
  </si>
  <si>
    <t>Marius VOICA, Elena Cristina MÂNDRESCU, Mihaela HĂRMĂNESCU, Marina MIHĂILĂ, Andra PANAIT, Adrian MOLEAVIN, Alexandra AFRĂSINEI, Ioana E. ZACHARIAS VULTUR, Georgică MITRACHE, Magdalena STĂNCULESCU, Vincenzo SAPIENZA, Ivo CALIO, Antonio GAGLIANO, Gianluca RODONO, Luca FINOCCHIARO, Chiara BERTOLIN, Markus SCHWAI</t>
  </si>
  <si>
    <t>Viitorul clădirilor verzi din perspectiva interconectării științelor. / The future of Green Buildings in terms of science interconnection.</t>
  </si>
  <si>
    <t>Revista Română de Inginerie Civilă</t>
  </si>
  <si>
    <t xml:space="preserve"> ISSN 2068-3987</t>
  </si>
  <si>
    <t>ISSN 2668 – 8697       ISSN-L  2668-8697</t>
  </si>
  <si>
    <t>vol. 4 / nr. 3</t>
  </si>
  <si>
    <t>Primele case pasive din Romania.</t>
  </si>
  <si>
    <t>vol. 4 / nr. 1</t>
  </si>
  <si>
    <t>Proiectarea de arhitectură pe timp de criză.</t>
  </si>
  <si>
    <t>vol. 3 / nr. 4</t>
  </si>
  <si>
    <t>Research by Design, Architectural Education and Quantum Cosmology</t>
  </si>
  <si>
    <t>6th International Conference LUMEN 2015 - Rethinking Social Action. Core Values</t>
  </si>
  <si>
    <t>978-88-7587-725-5</t>
  </si>
  <si>
    <t>ICAR 2015 – Re[search] Through Architecture . Proceedings</t>
  </si>
  <si>
    <t>Sustainable Aspects of Contemporary Wooden Architecture</t>
  </si>
  <si>
    <t>ISSN 2393-4433         ISSN L-2393-4433</t>
  </si>
  <si>
    <t>Traditional Sense Of Space As Basis For A New Architectural Theory</t>
  </si>
  <si>
    <t>ISBN 978-606-638-023-2</t>
  </si>
  <si>
    <t>Architecture Goes into the Quantum Era</t>
  </si>
  <si>
    <t>Research by Design in Architectural Education</t>
  </si>
  <si>
    <t>14</t>
  </si>
  <si>
    <t>Silvia Costescu, Ruxandra Pais, Adrian Moleavin</t>
  </si>
  <si>
    <r>
      <t>carte</t>
    </r>
    <r>
      <rPr>
        <b/>
        <sz val="9"/>
        <color rgb="FF000000"/>
        <rFont val="Arial Narrow"/>
        <family val="2"/>
      </rPr>
      <t xml:space="preserve"> Catalogul proiectelor participante la BNAB 2012</t>
    </r>
    <r>
      <rPr>
        <sz val="9"/>
        <color indexed="8"/>
        <rFont val="Arial Narrow"/>
        <family val="2"/>
      </rPr>
      <t xml:space="preserve"> - capitol </t>
    </r>
    <r>
      <rPr>
        <b/>
        <sz val="9"/>
        <color rgb="FF000000"/>
        <rFont val="Arial Narrow"/>
        <family val="2"/>
      </rPr>
      <t>Imobil de locuințe Bucureşti, str. Căderea Bastiliei , nr. 43</t>
    </r>
  </si>
  <si>
    <t>Vestigii ale antichitatii si evului mediu timpuriu in Tara Hategului. Strategii pentru prezervarea arhitecturii vernaculare - Al 7-lea atelier de arhitectură romano-hispano-italian</t>
  </si>
  <si>
    <t>Centre de vizitare in arii protejate</t>
  </si>
  <si>
    <t>ISSN 2066-7604</t>
  </si>
  <si>
    <t>UPGRADE – Cercetare. Tendințe | revista Argument</t>
  </si>
  <si>
    <t>Adaptarea bioclimatică a locuinței tradiționale românești</t>
  </si>
  <si>
    <t xml:space="preserve">ISSN (print): 2067-4252   ISSN (online): 2501-6334
ISSN-L: 2067-4252 </t>
  </si>
  <si>
    <t>vol. 3</t>
  </si>
  <si>
    <t>Al 5-lea atelier de arhitectura romano-spaniol</t>
  </si>
  <si>
    <t>Elemente bioclimatice în arhitectura tradițională românească</t>
  </si>
  <si>
    <t>25-26.10.2007</t>
  </si>
  <si>
    <t>Cercetare  în domeniul energiilor regenerabile in universitățile de arhitectura europene.</t>
  </si>
  <si>
    <t>Sustainability in architecture: a suite of events organised by UAUIM and Dutch Embassy.</t>
  </si>
  <si>
    <t>3-10.03.2009</t>
  </si>
  <si>
    <t>Conformarea clădirilor cu consumuri energetice scăzute – Nearly Zero Energy Building Design.</t>
  </si>
  <si>
    <t>18-31.10.2012</t>
  </si>
  <si>
    <t>12-23.07.2008</t>
  </si>
  <si>
    <t>Nordul Moldovei – Redescoperirea sacrului – Al treilea atelier de arhitectură româno – spaniol de restaurare.</t>
  </si>
  <si>
    <t>16-27.07.2009</t>
  </si>
  <si>
    <t>9-18.07.2010</t>
  </si>
  <si>
    <t>11-17.07.2011</t>
  </si>
  <si>
    <t>Poduri și drumuri în ambientul lor istoric –  Al optulea atelier de arhitectură româno – spaniol de restaurare.</t>
  </si>
  <si>
    <r>
      <t xml:space="preserve">Despre Țara Hațegului, în comunitate – </t>
    </r>
    <r>
      <rPr>
        <b/>
        <sz val="9"/>
        <color theme="1"/>
        <rFont val="Arial Narrow"/>
        <family val="2"/>
      </rPr>
      <t>Al șaptelea atelier de arhitectură româno – spaniol</t>
    </r>
    <r>
      <rPr>
        <b/>
        <sz val="9"/>
        <color rgb="FF000000"/>
        <rFont val="Arial Narrow"/>
        <family val="2"/>
      </rPr>
      <t>.</t>
    </r>
  </si>
  <si>
    <t>Influența turismului în arhitectura și urbanismul vernacular – Al șaselea atelier de arhitectură româno – spaniol.</t>
  </si>
  <si>
    <t>Arhitectura vernaculară portuară – Al cincilea atelier de arhitectură româno – spaniol.</t>
  </si>
  <si>
    <t>Al patrulea atelier de arhitectură româno – spaniol de restaurare.</t>
  </si>
  <si>
    <t>8-13.07.2013</t>
  </si>
  <si>
    <t>Identitatea orașului Giurgiu | Regenerare urbană.</t>
  </si>
  <si>
    <t>18-23.09.2017</t>
  </si>
  <si>
    <t>Conectare prin design Urban.</t>
  </si>
  <si>
    <t>3-7.09.2018</t>
  </si>
  <si>
    <t>Multicultural applied study on rural sustainable spontaneous heritages, approaching multi- inter- criteria analysis for risk evaluations of energy and mechanical performances.</t>
  </si>
  <si>
    <t>8-17.09.2019</t>
  </si>
  <si>
    <t>Bionics as a Solution for Sustainable Living.</t>
  </si>
  <si>
    <t>27-28.05.2019</t>
  </si>
  <si>
    <t>Romanian Applied Study on Rural Heritage : Sustainable revitalization methodology approaching inter-, multi- and trans- disciplinarily of built culture aiming to promote social inclusion for disadvantaged and remote communities.</t>
  </si>
  <si>
    <t>18-27.05.2019</t>
  </si>
  <si>
    <t>6-12.11.2020</t>
  </si>
  <si>
    <t>Arhitectura. Cercetare. Ilustrare. Construirea unui scop.</t>
  </si>
  <si>
    <t>Regândirea unui proiect propriu de locuință individuală în termeni bioclimatici.</t>
  </si>
  <si>
    <t>8.11.2021</t>
  </si>
  <si>
    <t>3-7.11.2021</t>
  </si>
  <si>
    <t>Curs intensiv : Arhitectura sustenabila</t>
  </si>
  <si>
    <t>Testarea abilităților de gândire critică pentru studenții arhitecți.</t>
  </si>
  <si>
    <t>28.11.2022</t>
  </si>
  <si>
    <t>2020 - prezent</t>
  </si>
  <si>
    <t>2022 - prezent</t>
  </si>
  <si>
    <t>2018 - 2022</t>
  </si>
  <si>
    <t>2014 - 2018</t>
  </si>
  <si>
    <t>2012 - 2014</t>
  </si>
  <si>
    <t>Membru al Comisiei de disciplină nr. 2 din cadrul filialei Bucureşti a OAR.</t>
  </si>
  <si>
    <t>Membru al Comisiei de disciplină nr.3 [Președinte] din cadrul filialei Bucureşti a OAR.</t>
  </si>
  <si>
    <t>Membru în Consiliul național de conducere al OAR.</t>
  </si>
  <si>
    <t xml:space="preserve">Membru în Comisia Tehnică de Amenajare a Teritoriului şi de Urbanism Giurgiu. </t>
  </si>
  <si>
    <t xml:space="preserve">Membru în Consiliul teritorial de conducere al OAR – Filiala Bucureşti. </t>
  </si>
  <si>
    <t>Membru al juriului Anualei de arhitectură Bucureşti, secțiunea Arhitectură de portofoliu</t>
  </si>
  <si>
    <t>Membru al juriului Bienalei naționale de arhitectură, secțiunea Arhitectura verde, sustenabilă şi energii alternative .</t>
  </si>
  <si>
    <t>Membru al juriului concursului de proiecte “ISOVER Multi-Comfort House Student Contest – Edition 2016"</t>
  </si>
  <si>
    <t>Membru al juriului concursului studențesc de proiecte “ISOVER Multi-Comfort House Student Contest – Edition 2015“</t>
  </si>
  <si>
    <t>Membru al juriului concursului de arhitectură “MILD HOME &amp; ECO GREEN VILLAGE – Modular, Intelligent, Low cost, Do it yourself, nearly zero energy house for our Eco Green Village”</t>
  </si>
  <si>
    <t>Școala de la Bunești, expoziție ce prezintă activitatea workshop-urilor “Școala de la Bunești”, desfășurată în cadrul librăriei Cărtureşti, Bucureşti</t>
  </si>
  <si>
    <t xml:space="preserve">Fundația culturală Gellu Naum şi Pavilion al culturii române la Balcic, expoziție cu proiectele studenților din anul 2 şi 3, elaborate în cadrul atelierelor conduse de prof. dr. arh. Mircea Ochinciuc, Librăria Cărtureşti, Bucureşti, </t>
  </si>
  <si>
    <t>autor</t>
  </si>
  <si>
    <t>coautor</t>
  </si>
  <si>
    <t>autor (1) si coautor (4)</t>
  </si>
  <si>
    <t>autor (1) si coautor (2)</t>
  </si>
  <si>
    <t xml:space="preserve">Arhitectură şi cosmologie. Primii pași către o arhitectură cuantică. in expozia din Pavilionului României de la Bienala de arhitectură de la Veneția. </t>
  </si>
  <si>
    <t>Expoziția de proiecte a concursului Memorialul aeronauticii Bucureşti.</t>
  </si>
  <si>
    <t>Expoziția de proiecte a concursului Restaurarea, extinderea şi remodelarea funcțională a Hanului Gabroveni.</t>
  </si>
  <si>
    <t>Anuala de arhitectură Bucureşti, 2 proiecte.</t>
  </si>
  <si>
    <t>Expo Viena Anuala de arhitectură – edițiile 2008 şi 2009.</t>
  </si>
  <si>
    <t>Prima casă pasivă din România in cadrul Anualei de arhitectură Bucureşti.</t>
  </si>
  <si>
    <t>Comunitatea academică a UAUIM, 3 proiecte.</t>
  </si>
  <si>
    <t>Anuala de arhitectură Bucureşti, 3 proiecte.</t>
  </si>
  <si>
    <t>Noaptea cercetătorilor / Reascher’s’ Night in Romania: Do you speak science?, 1 proiect .</t>
  </si>
  <si>
    <t>Expoziția de proiecte a concursului Amenajare camping - zona Luncile Prigoanei, com. Șugag, jud. Alba.</t>
  </si>
  <si>
    <t>Anuala de arhitectură Bucureşti, 5 proiecte.</t>
  </si>
  <si>
    <t xml:space="preserve">Noaptea cercetătorilor / Reascher’s’ Night in Romania: Do you speak science?, 1 proiect. </t>
  </si>
  <si>
    <t xml:space="preserve">Anuala de arhitectură Muntenia Sud-Est. </t>
  </si>
  <si>
    <t>Anuala de arhitectură Muntenia, 3 proiecte.</t>
  </si>
  <si>
    <t>Rural Forward.</t>
  </si>
  <si>
    <t xml:space="preserve">Bienala națională de arhitectură, Târgoviște, 1 proiect. </t>
  </si>
  <si>
    <t xml:space="preserve">Bienala națională de arhitectură, Cluj-Napoca, 1 proiect. </t>
  </si>
  <si>
    <t>Bienala Națională de arhitectură, Bucuresti, 2 proiecte.</t>
  </si>
  <si>
    <t>Iaşi Archi: Roots and Branches.</t>
  </si>
  <si>
    <t>Bienala națională de arhitectură, Târgoviște, 3 proiecte.</t>
  </si>
  <si>
    <t>Expoziția de proiecte a concursului Amenajarea Pieței  Amzei.</t>
  </si>
  <si>
    <t>Aristotle University of Thessaloniki</t>
  </si>
  <si>
    <t xml:space="preserve">Universitatea Federico II din Napoli </t>
  </si>
  <si>
    <t>23.11-03.12.2012</t>
  </si>
  <si>
    <t xml:space="preserve">Universitatea politehnică Madrid </t>
  </si>
  <si>
    <t>Amenajare camping [organizat de Primăria mun. Alba Iulia şi OAR]</t>
  </si>
  <si>
    <t>Scholar Architect 2023 . Promovarea raportării la tendințe, tehnologii și problematici de actualitate în învățământul de arhitectură și urbanism</t>
  </si>
  <si>
    <t>CNFIS-FDI-2023-F-043</t>
  </si>
  <si>
    <t>UAUIM - Bucuresti</t>
  </si>
  <si>
    <t>avizat / in curs de desfasurare</t>
  </si>
  <si>
    <t>Scholar Architect 2022. Cercetarea și implementarea unor tendințe, inovații și experimente în învățământul de arhitectură și conex</t>
  </si>
  <si>
    <t>avizat / incheiat</t>
  </si>
  <si>
    <t>colaborator</t>
  </si>
  <si>
    <t>CNFIS-FDI-2020-0655</t>
  </si>
  <si>
    <t xml:space="preserve">Scholar Architect 2021 . Creșterea calității științifice şi didactice în învățământul de arhitectură” </t>
  </si>
  <si>
    <t>CNFIS-FDI-2021-0069</t>
  </si>
  <si>
    <t>Scholar Architect 2020. Perfecționarea şi creșterea calității științifice în învățământul de arhitectură</t>
  </si>
  <si>
    <t>Modernizing Learning and Teaching for Architecture Through Smart and Longlasting Partnership Leading to Sustainable and Inclusive Development Strategies to Vitalize Heritage Villages Through Innovative Technologies</t>
  </si>
  <si>
    <t xml:space="preserve">UAUIM - Bucuresti                   Universita degli Studi di Catania Norwegian University of Science and Technology  </t>
  </si>
  <si>
    <t>2017-1-RO01-KA203-037314</t>
  </si>
  <si>
    <t>Case pasive adaptate condițiilor climatice din România</t>
  </si>
  <si>
    <t>PNCDI2, nr. 1511 (contract UAUIM nr. 23/2008)</t>
  </si>
  <si>
    <t>ISPE Bucureşti                            UAUIM - Bucuresti</t>
  </si>
  <si>
    <t>Anvelope inteligente cu funcțiuni de utilizare a energiei mediului pentru clădiri cu confort ridicat şi consum energetic redus</t>
  </si>
  <si>
    <t>PNCDI2, nr. 3204 (contract UAUIM nr. 28/2007)</t>
  </si>
  <si>
    <t>INCERC Bucureşti                       UAUIM - Bucuresti</t>
  </si>
  <si>
    <t>Casa S1</t>
  </si>
  <si>
    <t>2/02.2021</t>
  </si>
  <si>
    <t>2/06.2022</t>
  </si>
  <si>
    <t>Casa N2</t>
  </si>
  <si>
    <t>in curs de autorizare</t>
  </si>
  <si>
    <t>Necula Cristian, Necula Andreea</t>
  </si>
  <si>
    <t>Stinga Nicolae Catalin, Stinga Carmen</t>
  </si>
  <si>
    <t>Casa C</t>
  </si>
  <si>
    <t>Camarasu Mihnea</t>
  </si>
  <si>
    <t>autorizat, in curs de executie</t>
  </si>
  <si>
    <t>2/03.2021</t>
  </si>
  <si>
    <t>Botnaru Vladimir</t>
  </si>
  <si>
    <t>Lisan Bogdan</t>
  </si>
  <si>
    <t>Casa L2</t>
  </si>
  <si>
    <t>Casa L1</t>
  </si>
  <si>
    <t>autorizat, executat</t>
  </si>
  <si>
    <t>Lupu Ion, Lupu Mihaela</t>
  </si>
  <si>
    <t>Locuință individuală NZEB</t>
  </si>
  <si>
    <t>Apartamente de vacanță</t>
  </si>
  <si>
    <t>Casa S2</t>
  </si>
  <si>
    <t>Stefan Luiza</t>
  </si>
  <si>
    <t>2/102021</t>
  </si>
  <si>
    <t>1/02.2021</t>
  </si>
  <si>
    <t>1/01.2016</t>
  </si>
  <si>
    <t>1/11.2016</t>
  </si>
  <si>
    <t>Imobil locuință colectivă de mici dimensiuni</t>
  </si>
  <si>
    <t>Faur Claudia</t>
  </si>
  <si>
    <t>1/12.2015</t>
  </si>
  <si>
    <t>Casa B2</t>
  </si>
  <si>
    <t>Casa B1</t>
  </si>
  <si>
    <t>Brebu Mihai Adrian</t>
  </si>
  <si>
    <t>1/07.2015</t>
  </si>
  <si>
    <t>3/01.2020</t>
  </si>
  <si>
    <t>Marin Adrian Constantin</t>
  </si>
  <si>
    <t>Ciurea Catalin</t>
  </si>
  <si>
    <t>1/11.2015</t>
  </si>
  <si>
    <t>Casa Pasivă Politehnică, primele case pasive din Romania</t>
  </si>
  <si>
    <t>UAUIM Bucuresti</t>
  </si>
  <si>
    <t>sef proiect</t>
  </si>
  <si>
    <t>Sală de sport Tarhuna, Libia</t>
  </si>
  <si>
    <t>Consola Green Energy</t>
  </si>
  <si>
    <t>Imobil apartamente 2S+P+6+7R</t>
  </si>
  <si>
    <t>Complex imobile apartamente Universitatea din Tripoli</t>
  </si>
  <si>
    <t>studiu de fezabilitate</t>
  </si>
  <si>
    <t>Bostina Nicolae</t>
  </si>
  <si>
    <t>Imobil apartamente 2S+P+5+6R</t>
  </si>
  <si>
    <t>Casa M1</t>
  </si>
  <si>
    <t>Moleavin Constantin Mihai</t>
  </si>
  <si>
    <t>Centrul de vizitare - Geoparcul dinozaurilor Țara Hațegului</t>
  </si>
  <si>
    <t>PM Group</t>
  </si>
  <si>
    <t xml:space="preserve">Centrul de vizitare - Parcul naţional Munţii Rodnei” </t>
  </si>
  <si>
    <t>Casa E</t>
  </si>
  <si>
    <t>Casa R</t>
  </si>
  <si>
    <t>Esanu Ovidiu</t>
  </si>
  <si>
    <t>Rautu Valentin</t>
  </si>
  <si>
    <t>1/03.2008</t>
  </si>
  <si>
    <t>Voislava Jurita</t>
  </si>
  <si>
    <t>2/042009</t>
  </si>
  <si>
    <t>sef proiect specialitate</t>
  </si>
  <si>
    <t>21A/2008</t>
  </si>
  <si>
    <t>Adrian Moleavin, Sergiu Catalin Petrea</t>
  </si>
  <si>
    <t>Small Towns ... from problem to resource. Sustainable strategies for the valorization of building, landscape and cultural heritage in inland areas</t>
  </si>
  <si>
    <t>ICAR 2015 – Re[Search] through Architecture</t>
  </si>
  <si>
    <t>26.10</t>
  </si>
  <si>
    <t>Arhitectura durabilă şi problemele emergente - sărăcie şi multi-hazard</t>
  </si>
  <si>
    <t>Tehnologii contemporane aplicabile în locuirea de urgență</t>
  </si>
  <si>
    <t>Anveloparea eficientă a clădirilor</t>
  </si>
  <si>
    <t>Proiectarea anvelopantei în cazul unei case pasive</t>
  </si>
  <si>
    <t>Society, Cosmology, Architecture and the need for sustainability</t>
  </si>
  <si>
    <t>Context for Humanity – Bionics as a solution for sustainable living</t>
  </si>
  <si>
    <t>Romanian applied study on rural heritage / Sustainable revitalization methodology approaching inter-multi-and trans-disciplinarily of build culture aiming to promote social inclusion for disadvantaged and remote communities</t>
  </si>
  <si>
    <t>Vernacular Bioclimatic Architecture in Romania</t>
  </si>
  <si>
    <t>Complexitatea în educația domeniilor creative</t>
  </si>
  <si>
    <t>Psihoarhitectura - Influența spațiului construit asupra psihicului uman</t>
  </si>
  <si>
    <t>Strategii contemporane de proiectare interdisciplinară în arhitectură</t>
  </si>
  <si>
    <t>Abordări multi-, inter- şi trans-disciplinare în urbanism, arhitectură şi construcții</t>
  </si>
  <si>
    <t>De la proiect la execuţie - Arhitectură şi tehnologie în era cuantică.</t>
  </si>
  <si>
    <t>19.10</t>
  </si>
  <si>
    <t xml:space="preserve">Doctoratul internațional de filosofie a arhitecturii interioare, din cadrul Universității Federico II din Napoli </t>
  </si>
  <si>
    <t>25.11</t>
  </si>
  <si>
    <t>Experiment cultural urban / Culoare aeriene la șosea – studiu de caz</t>
  </si>
  <si>
    <t>Design, Where to?</t>
  </si>
  <si>
    <t>Evenimente culturale – Evenimente urbane</t>
  </si>
  <si>
    <t>29.03</t>
  </si>
  <si>
    <t>Influența turismului în centrul istoric al Sighișoarei</t>
  </si>
  <si>
    <t>12.07</t>
  </si>
  <si>
    <t>Al 6-lea atelier de arhitectura româno- spaniol</t>
  </si>
  <si>
    <t>editori: Mihaela Hărmănescu, Elena Cristina Mândrescu, Andra Panait, Marius Voica, Marina Mihăilă, Adrian Moleavin</t>
  </si>
  <si>
    <t>ISSN (print): 2067-4252, ISSN (online): 2501-6334, ISSN-L: 2067-4252</t>
  </si>
  <si>
    <t>Adrian Moleavin, referent stiintific</t>
  </si>
  <si>
    <t>Experiment arhitectural: materialitate și percepție [ARGUMENT nr. 14/2022]</t>
  </si>
  <si>
    <t>Versatilitatea spațiului construit [ARGUMENT nr. 13/2021]</t>
  </si>
  <si>
    <t>Spațiul construit. Concept şi expresie. [ARGUMENT nr. 12/2020]</t>
  </si>
  <si>
    <t>ISBN '978-606-638-191-8</t>
  </si>
  <si>
    <t>Spatii uitate. Spatii pierdute . Spatii recuperate – Forgotten Spaces. Lost Spaces. Reclaimed Spaces</t>
  </si>
  <si>
    <t xml:space="preserve">ISBN 978-606-638-215-1 </t>
  </si>
  <si>
    <t>The 1st International Conference and Exhibition 2016 -  Different City - Smart City, Bucuresti</t>
  </si>
  <si>
    <t>Architectural and Urban History and Historiography</t>
  </si>
  <si>
    <t>ATINER - 5th Annual International Conference on Architecture, Atena</t>
  </si>
  <si>
    <t>6-9.07</t>
  </si>
  <si>
    <t>ISBN 978-618-5065-81-2</t>
  </si>
  <si>
    <t>3-4.11</t>
  </si>
  <si>
    <t>ICAR 2012 - [RE]writing History</t>
  </si>
  <si>
    <t>Anuala de arhitectură Bucureşti, secțiunea cercetare prin arhitectură / arhitectură participativă, PREMIU</t>
  </si>
  <si>
    <t>Concurs de arhitectură Locuința sustenabilă, PREMIUL I</t>
  </si>
  <si>
    <r>
      <t>bursă Erasmus Teaching</t>
    </r>
    <r>
      <rPr>
        <sz val="9"/>
        <color theme="1"/>
        <rFont val="Arial Narrow"/>
        <family val="2"/>
      </rPr>
      <t xml:space="preserve"> </t>
    </r>
  </si>
  <si>
    <r>
      <t>bursă mobilități de formare Erasmus</t>
    </r>
    <r>
      <rPr>
        <sz val="9"/>
        <color theme="1"/>
        <rFont val="Arial Narrow"/>
        <family val="2"/>
      </rPr>
      <t xml:space="preserve"> </t>
    </r>
  </si>
  <si>
    <t>FrancoAngeli</t>
  </si>
  <si>
    <t>9788891798428</t>
  </si>
  <si>
    <t>Anuala de arhitectură Bucureşti, secțiunea cercetare prin arhitectură / arhitectură participativă [organizat OAR Bucuresti]</t>
  </si>
  <si>
    <t>Anuala de arhitectură Muntenia, secțiunea Amenajări interioare  [organizat OAR Muntenia Sud-Est]</t>
  </si>
  <si>
    <t>Anuala de arhitectură Muntenia, secțiunea Amenajări interioare [organizat OAR Muntenia Sud-Est]</t>
  </si>
  <si>
    <t>Anuala de arhitectură Bucureşti, secțiunea arhitectură [organizat OAR Bucuresti]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</si>
</sst>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9"/>
      <color rgb="FF000000"/>
      <name val="Arial Narrow"/>
      <family val="2"/>
    </font>
    <font>
      <sz val="9"/>
      <color rgb="FF000000"/>
      <name val="Arial Narrow"/>
      <family val="2"/>
    </font>
    <font>
      <sz val="9"/>
      <color indexed="8"/>
      <name val="Arial Narrow"/>
      <family val="2"/>
    </font>
    <font>
      <sz val="9"/>
      <name val="Arial Narrow"/>
      <family val="2"/>
    </font>
    <font>
      <b/>
      <sz val="9"/>
      <color theme="1"/>
      <name val="Arial Narrow"/>
      <family val="2"/>
    </font>
    <font>
      <b/>
      <sz val="9"/>
      <color indexed="8"/>
      <name val="Arial Narrow"/>
      <family val="2"/>
    </font>
    <font>
      <sz val="9"/>
      <color theme="1"/>
      <name val="Arial Narrow"/>
      <family val="2"/>
    </font>
    <font>
      <b/>
      <sz val="9"/>
      <name val="Arial Narrow"/>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s>
  <cellStyleXfs count="1">
    <xf numFmtId="0" fontId="0" fillId="0" borderId="0"/>
  </cellStyleXfs>
  <cellXfs count="444">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0" fontId="18" fillId="0" borderId="0" xfId="0" applyFont="1"/>
    <xf numFmtId="0" fontId="14" fillId="0" borderId="9" xfId="0"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4" xfId="0" applyFont="1" applyBorder="1" applyAlignment="1">
      <alignment horizontal="center" vertical="center" wrapText="1"/>
    </xf>
    <xf numFmtId="0" fontId="3" fillId="0" borderId="4" xfId="0" applyFont="1" applyBorder="1"/>
    <xf numFmtId="0" fontId="3" fillId="0" borderId="2" xfId="0" applyFont="1" applyBorder="1" applyAlignment="1">
      <alignment horizontal="center" vertical="center" wrapText="1"/>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18"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4" xfId="0" applyNumberFormat="1" applyFont="1" applyBorder="1" applyAlignment="1">
      <alignment horizontal="center" vertical="center" wrapText="1"/>
    </xf>
    <xf numFmtId="2" fontId="6" fillId="0" borderId="35"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Border="1" applyAlignment="1">
      <alignment horizontal="center" wrapText="1"/>
    </xf>
    <xf numFmtId="0" fontId="3" fillId="0" borderId="0" xfId="0" applyFont="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5"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center"/>
    </xf>
    <xf numFmtId="0" fontId="0" fillId="0" borderId="17" xfId="0"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7" xfId="0" applyFont="1" applyBorder="1" applyAlignment="1">
      <alignment horizontal="center"/>
    </xf>
    <xf numFmtId="165" fontId="10" fillId="0" borderId="22" xfId="0" applyNumberFormat="1" applyFont="1" applyBorder="1" applyAlignment="1">
      <alignment horizontal="center"/>
    </xf>
    <xf numFmtId="0" fontId="19"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0" xfId="0" applyFont="1" applyAlignment="1">
      <alignment wrapText="1"/>
    </xf>
    <xf numFmtId="0" fontId="15" fillId="0" borderId="0" xfId="0" applyFont="1"/>
    <xf numFmtId="0" fontId="18" fillId="0" borderId="17" xfId="0" applyFont="1" applyBorder="1" applyAlignment="1">
      <alignment horizontal="center"/>
    </xf>
    <xf numFmtId="0" fontId="18" fillId="0" borderId="18" xfId="0" applyFont="1" applyBorder="1"/>
    <xf numFmtId="0" fontId="18" fillId="0" borderId="27" xfId="0" applyFont="1" applyBorder="1"/>
    <xf numFmtId="0" fontId="18" fillId="0" borderId="8" xfId="0" applyFont="1" applyBorder="1" applyAlignment="1">
      <alignment horizontal="center"/>
    </xf>
    <xf numFmtId="0" fontId="15" fillId="0" borderId="23" xfId="0" applyFont="1" applyBorder="1" applyAlignment="1">
      <alignment horizontal="center"/>
    </xf>
    <xf numFmtId="0" fontId="14" fillId="0" borderId="2" xfId="0" applyFont="1" applyBorder="1" applyAlignment="1">
      <alignment horizontal="left" vertical="center" wrapText="1"/>
    </xf>
    <xf numFmtId="0" fontId="18" fillId="0" borderId="9" xfId="0" applyFont="1" applyBorder="1" applyAlignment="1">
      <alignment horizontal="center"/>
    </xf>
    <xf numFmtId="0" fontId="14" fillId="0" borderId="6" xfId="0" applyFont="1" applyBorder="1" applyAlignment="1">
      <alignment horizontal="left" vertical="center" wrapText="1"/>
    </xf>
    <xf numFmtId="0" fontId="15" fillId="0" borderId="35"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1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4" fillId="0" borderId="39" xfId="0" applyFont="1" applyBorder="1" applyAlignment="1">
      <alignment horizontal="left" vertical="center" wrapText="1"/>
    </xf>
    <xf numFmtId="0" fontId="18" fillId="0" borderId="0" xfId="0" applyFont="1" applyAlignment="1">
      <alignment horizontal="left" vertical="center" wrapText="1"/>
    </xf>
    <xf numFmtId="165" fontId="15" fillId="0" borderId="22" xfId="0" applyNumberFormat="1" applyFont="1" applyBorder="1" applyAlignment="1">
      <alignment horizontal="center" vertical="center" wrapText="1"/>
    </xf>
    <xf numFmtId="2" fontId="3"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27" xfId="0" applyNumberFormat="1" applyFont="1" applyBorder="1" applyAlignment="1" applyProtection="1">
      <alignment horizontal="center" vertical="center"/>
      <protection hidden="1"/>
    </xf>
    <xf numFmtId="2" fontId="3" fillId="0" borderId="35"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35" xfId="0" applyBorder="1"/>
    <xf numFmtId="2" fontId="3" fillId="0" borderId="27" xfId="0" applyNumberFormat="1" applyFont="1" applyBorder="1" applyAlignment="1">
      <alignment horizontal="center" vertical="center" wrapText="1"/>
    </xf>
    <xf numFmtId="2" fontId="11" fillId="0" borderId="40" xfId="0" applyNumberFormat="1" applyFont="1" applyBorder="1" applyAlignment="1">
      <alignment horizontal="center" vertical="center"/>
    </xf>
    <xf numFmtId="2" fontId="11" fillId="0" borderId="35" xfId="0" applyNumberFormat="1" applyFont="1" applyBorder="1" applyAlignment="1">
      <alignment horizontal="center" vertical="center"/>
    </xf>
    <xf numFmtId="2" fontId="3" fillId="0" borderId="40"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5"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0"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5"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Border="1"/>
    <xf numFmtId="0" fontId="3" fillId="0" borderId="35" xfId="0" applyFont="1" applyBorder="1" applyAlignment="1">
      <alignment horizontal="center" vertical="center" wrapText="1"/>
    </xf>
    <xf numFmtId="164" fontId="3" fillId="0" borderId="35"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18" fillId="0" borderId="41" xfId="0" applyFont="1" applyBorder="1"/>
    <xf numFmtId="0" fontId="14" fillId="0" borderId="41" xfId="0" applyFont="1" applyBorder="1"/>
    <xf numFmtId="0" fontId="0" fillId="0" borderId="41" xfId="0" applyBorder="1"/>
    <xf numFmtId="0" fontId="18" fillId="0" borderId="41" xfId="0" applyFont="1" applyBorder="1" applyAlignment="1">
      <alignment horizontal="center" vertical="center" wrapText="1"/>
    </xf>
    <xf numFmtId="0" fontId="3" fillId="0" borderId="41" xfId="0" applyFont="1" applyBorder="1"/>
    <xf numFmtId="0" fontId="0" fillId="0" borderId="41" xfId="0" applyBorder="1" applyAlignment="1">
      <alignment horizontal="center" vertical="center" wrapText="1"/>
    </xf>
    <xf numFmtId="0" fontId="3" fillId="0" borderId="41" xfId="0" applyFont="1" applyBorder="1" applyAlignment="1">
      <alignment horizontal="center" vertical="center" wrapText="1"/>
    </xf>
    <xf numFmtId="0" fontId="11" fillId="0" borderId="41" xfId="0" applyFont="1" applyBorder="1" applyAlignment="1">
      <alignment horizontal="center" vertical="center"/>
    </xf>
    <xf numFmtId="0" fontId="14" fillId="0" borderId="41" xfId="0" applyFont="1" applyBorder="1" applyAlignment="1">
      <alignment horizontal="center" vertical="center"/>
    </xf>
    <xf numFmtId="0" fontId="14" fillId="0" borderId="41"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2" fontId="3" fillId="0" borderId="41"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4" xfId="0" applyFont="1" applyBorder="1" applyAlignment="1">
      <alignment horizontal="center" vertical="top"/>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49" fontId="34" fillId="0" borderId="18" xfId="0" applyNumberFormat="1" applyFont="1" applyBorder="1" applyAlignment="1" applyProtection="1">
      <alignment horizontal="left" vertical="center" wrapText="1"/>
      <protection locked="0"/>
    </xf>
    <xf numFmtId="49" fontId="33" fillId="0" borderId="18" xfId="0" applyNumberFormat="1" applyFont="1" applyBorder="1" applyAlignment="1" applyProtection="1">
      <alignment horizontal="left" vertical="center" wrapText="1"/>
      <protection locked="0"/>
    </xf>
    <xf numFmtId="49" fontId="34" fillId="0" borderId="18" xfId="0" applyNumberFormat="1" applyFont="1" applyBorder="1" applyAlignment="1" applyProtection="1">
      <alignment horizontal="center" vertical="center" wrapText="1"/>
      <protection locked="0"/>
    </xf>
    <xf numFmtId="1" fontId="35" fillId="0" borderId="18" xfId="0" applyNumberFormat="1" applyFont="1" applyBorder="1" applyAlignment="1" applyProtection="1">
      <alignment horizontal="center" vertical="center" wrapText="1"/>
      <protection locked="0"/>
    </xf>
    <xf numFmtId="2" fontId="36" fillId="0" borderId="27" xfId="0" applyNumberFormat="1" applyFont="1" applyBorder="1" applyAlignment="1" applyProtection="1">
      <alignment horizontal="center" vertical="center" wrapText="1"/>
      <protection hidden="1"/>
    </xf>
    <xf numFmtId="49" fontId="35" fillId="0" borderId="4" xfId="0" applyNumberFormat="1" applyFont="1" applyBorder="1" applyAlignment="1" applyProtection="1">
      <alignment horizontal="left" vertical="center" wrapText="1"/>
      <protection locked="0"/>
    </xf>
    <xf numFmtId="0" fontId="35" fillId="0" borderId="2" xfId="0" applyFont="1" applyBorder="1" applyAlignment="1" applyProtection="1">
      <alignment horizontal="left" vertical="center" wrapText="1"/>
      <protection locked="0"/>
    </xf>
    <xf numFmtId="0" fontId="35" fillId="0" borderId="2" xfId="0" applyFont="1" applyBorder="1" applyAlignment="1" applyProtection="1">
      <alignment horizontal="center" vertical="center" wrapText="1"/>
      <protection locked="0"/>
    </xf>
    <xf numFmtId="1" fontId="35" fillId="0" borderId="2" xfId="0" applyNumberFormat="1" applyFont="1" applyBorder="1" applyAlignment="1" applyProtection="1">
      <alignment horizontal="center" vertical="center" wrapText="1"/>
      <protection locked="0"/>
    </xf>
    <xf numFmtId="1" fontId="35" fillId="0" borderId="4" xfId="0" applyNumberFormat="1" applyFont="1" applyBorder="1" applyAlignment="1" applyProtection="1">
      <alignment horizontal="center" vertical="center" wrapText="1"/>
      <protection locked="0"/>
    </xf>
    <xf numFmtId="2" fontId="35" fillId="0" borderId="23" xfId="0" applyNumberFormat="1" applyFont="1" applyBorder="1" applyAlignment="1" applyProtection="1">
      <alignment horizontal="center" vertical="center" wrapText="1"/>
      <protection hidden="1"/>
    </xf>
    <xf numFmtId="0" fontId="35" fillId="0" borderId="6" xfId="0" applyFont="1" applyBorder="1" applyAlignment="1" applyProtection="1">
      <alignment horizontal="left" vertical="center" wrapText="1"/>
      <protection locked="0"/>
    </xf>
    <xf numFmtId="0" fontId="35" fillId="0" borderId="6" xfId="0" applyFont="1" applyBorder="1" applyAlignment="1" applyProtection="1">
      <alignment horizontal="center" vertical="center" wrapText="1"/>
      <protection locked="0"/>
    </xf>
    <xf numFmtId="1" fontId="35" fillId="0" borderId="6" xfId="0" applyNumberFormat="1" applyFont="1" applyBorder="1" applyAlignment="1" applyProtection="1">
      <alignment horizontal="center" vertical="center" wrapText="1"/>
      <protection locked="0"/>
    </xf>
    <xf numFmtId="1" fontId="35" fillId="0" borderId="20" xfId="0" applyNumberFormat="1" applyFont="1" applyBorder="1" applyAlignment="1" applyProtection="1">
      <alignment horizontal="center" vertical="center" wrapText="1"/>
      <protection locked="0"/>
    </xf>
    <xf numFmtId="2" fontId="35" fillId="0" borderId="35" xfId="0" applyNumberFormat="1" applyFont="1" applyBorder="1" applyAlignment="1" applyProtection="1">
      <alignment horizontal="center" vertical="center" wrapText="1"/>
      <protection hidden="1"/>
    </xf>
    <xf numFmtId="49" fontId="35" fillId="0" borderId="18" xfId="0" applyNumberFormat="1" applyFont="1" applyBorder="1" applyAlignment="1" applyProtection="1">
      <alignment horizontal="center" vertical="center" wrapText="1"/>
      <protection locked="0"/>
    </xf>
    <xf numFmtId="0" fontId="37" fillId="0" borderId="0" xfId="0" applyFont="1"/>
    <xf numFmtId="0" fontId="37" fillId="0" borderId="0" xfId="0" applyFont="1" applyAlignment="1">
      <alignment wrapText="1"/>
    </xf>
    <xf numFmtId="0" fontId="38" fillId="0" borderId="2" xfId="0" applyFont="1" applyBorder="1" applyAlignment="1" applyProtection="1">
      <alignment horizontal="left" vertical="center" wrapText="1"/>
      <protection locked="0"/>
    </xf>
    <xf numFmtId="0" fontId="34" fillId="0" borderId="0" xfId="0" applyFont="1" applyAlignment="1">
      <alignment horizontal="center" vertical="center"/>
    </xf>
    <xf numFmtId="49" fontId="35" fillId="0" borderId="4" xfId="0" applyNumberFormat="1" applyFont="1" applyBorder="1" applyAlignment="1" applyProtection="1">
      <alignment horizontal="center" vertical="center" wrapText="1"/>
      <protection locked="0"/>
    </xf>
    <xf numFmtId="0" fontId="14" fillId="0" borderId="7" xfId="0" applyFont="1" applyBorder="1" applyAlignment="1">
      <alignment horizontal="center" vertical="center" wrapText="1"/>
    </xf>
    <xf numFmtId="0" fontId="0" fillId="2" borderId="0" xfId="0" applyFill="1" applyAlignment="1">
      <alignment horizontal="center"/>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1" fontId="8" fillId="0" borderId="31" xfId="0" applyNumberFormat="1" applyFont="1" applyBorder="1" applyAlignment="1">
      <alignment horizontal="center" vertical="center" wrapText="1"/>
    </xf>
    <xf numFmtId="0" fontId="8" fillId="0" borderId="32" xfId="0" applyFont="1" applyBorder="1" applyAlignment="1" applyProtection="1">
      <alignment horizontal="center" vertical="center" wrapText="1"/>
      <protection hidden="1"/>
    </xf>
    <xf numFmtId="2" fontId="35" fillId="0" borderId="23" xfId="0" applyNumberFormat="1" applyFont="1" applyBorder="1" applyAlignment="1" applyProtection="1">
      <alignment horizontal="center" vertical="center"/>
      <protection hidden="1"/>
    </xf>
    <xf numFmtId="0" fontId="33" fillId="0" borderId="2" xfId="0" applyFont="1" applyBorder="1" applyAlignment="1" applyProtection="1">
      <alignment horizontal="left" vertical="center" wrapText="1"/>
      <protection locked="0"/>
    </xf>
    <xf numFmtId="0" fontId="39" fillId="0" borderId="0" xfId="0" applyFont="1" applyAlignment="1">
      <alignment horizontal="left" wrapText="1"/>
    </xf>
    <xf numFmtId="0" fontId="39" fillId="0" borderId="0" xfId="0" applyFont="1"/>
    <xf numFmtId="0" fontId="39" fillId="0" borderId="0" xfId="0" applyFont="1" applyAlignment="1">
      <alignment horizontal="center" vertical="center"/>
    </xf>
    <xf numFmtId="49" fontId="35" fillId="0" borderId="2" xfId="0" applyNumberFormat="1" applyFont="1" applyBorder="1" applyAlignment="1" applyProtection="1">
      <alignment horizontal="left" vertical="center" wrapText="1"/>
      <protection locked="0"/>
    </xf>
    <xf numFmtId="49" fontId="38" fillId="0" borderId="2" xfId="0" applyNumberFormat="1" applyFont="1" applyBorder="1" applyAlignment="1" applyProtection="1">
      <alignment horizontal="left" vertical="center" wrapText="1"/>
      <protection locked="0"/>
    </xf>
    <xf numFmtId="0" fontId="35" fillId="0" borderId="2" xfId="0" applyFont="1" applyBorder="1" applyAlignment="1">
      <alignment horizontal="center" vertical="center" wrapText="1"/>
    </xf>
    <xf numFmtId="0" fontId="35" fillId="0" borderId="2" xfId="0" applyFont="1" applyBorder="1" applyAlignment="1">
      <alignment horizontal="center" vertical="center"/>
    </xf>
    <xf numFmtId="0" fontId="39" fillId="0" borderId="2" xfId="0" applyFont="1" applyBorder="1" applyAlignment="1">
      <alignment wrapText="1"/>
    </xf>
    <xf numFmtId="0" fontId="39" fillId="0" borderId="2" xfId="0" applyFont="1" applyBorder="1" applyAlignment="1">
      <alignment horizontal="center" vertical="center"/>
    </xf>
    <xf numFmtId="0" fontId="35" fillId="0" borderId="0" xfId="0" applyFont="1" applyAlignment="1" applyProtection="1">
      <alignment horizontal="left" vertical="center" wrapText="1"/>
      <protection locked="0"/>
    </xf>
    <xf numFmtId="0" fontId="37" fillId="0" borderId="0" xfId="0" applyFont="1" applyAlignment="1">
      <alignment vertical="center"/>
    </xf>
    <xf numFmtId="0" fontId="37" fillId="0" borderId="0" xfId="0" applyFont="1" applyAlignment="1">
      <alignment horizontal="center" vertical="center"/>
    </xf>
    <xf numFmtId="0" fontId="37" fillId="0" borderId="0" xfId="0" applyFont="1" applyAlignment="1">
      <alignment horizontal="left" vertical="center"/>
    </xf>
    <xf numFmtId="0" fontId="39" fillId="0" borderId="23" xfId="0" applyFont="1" applyBorder="1" applyAlignment="1">
      <alignment horizontal="center" vertical="center"/>
    </xf>
    <xf numFmtId="0" fontId="37" fillId="0" borderId="2" xfId="0" applyFont="1" applyBorder="1" applyAlignment="1">
      <alignment horizontal="left" vertical="center" wrapText="1"/>
    </xf>
    <xf numFmtId="0" fontId="39" fillId="0" borderId="2" xfId="0" applyFont="1" applyBorder="1" applyAlignment="1">
      <alignment horizontal="left" vertical="center" wrapText="1"/>
    </xf>
    <xf numFmtId="0" fontId="39" fillId="0" borderId="2" xfId="0" applyFont="1" applyBorder="1" applyAlignment="1">
      <alignment horizontal="center" vertical="center" wrapText="1"/>
    </xf>
    <xf numFmtId="0" fontId="35" fillId="0" borderId="2" xfId="0" applyFont="1" applyBorder="1" applyAlignment="1">
      <alignment horizontal="left" vertical="center" wrapText="1"/>
    </xf>
    <xf numFmtId="4" fontId="35" fillId="0" borderId="23" xfId="0" applyNumberFormat="1" applyFont="1" applyBorder="1" applyAlignment="1">
      <alignment horizontal="center" vertical="center" wrapText="1"/>
    </xf>
    <xf numFmtId="0" fontId="38" fillId="0" borderId="2" xfId="0" applyFont="1" applyBorder="1" applyAlignment="1">
      <alignment horizontal="left" vertical="center" wrapText="1"/>
    </xf>
    <xf numFmtId="0" fontId="33" fillId="0" borderId="0" xfId="0" applyFont="1"/>
    <xf numFmtId="0" fontId="38" fillId="0" borderId="0" xfId="0" applyFont="1" applyAlignment="1">
      <alignment horizontal="left" vertical="center" wrapText="1"/>
    </xf>
    <xf numFmtId="0" fontId="38" fillId="0" borderId="0" xfId="0" applyFont="1" applyAlignment="1">
      <alignment wrapText="1"/>
    </xf>
    <xf numFmtId="2" fontId="35" fillId="0" borderId="23" xfId="0" applyNumberFormat="1" applyFont="1" applyBorder="1" applyAlignment="1">
      <alignment horizontal="center" vertical="center" wrapText="1"/>
    </xf>
    <xf numFmtId="17" fontId="35" fillId="0" borderId="2" xfId="0" quotePrefix="1" applyNumberFormat="1" applyFont="1" applyBorder="1" applyAlignment="1">
      <alignment horizontal="center" vertical="center" wrapText="1"/>
    </xf>
    <xf numFmtId="164" fontId="35" fillId="0" borderId="23" xfId="0" applyNumberFormat="1" applyFont="1" applyBorder="1" applyAlignment="1">
      <alignment horizontal="center" vertical="center" wrapText="1"/>
    </xf>
    <xf numFmtId="0" fontId="38" fillId="0" borderId="2" xfId="0" applyFont="1" applyBorder="1" applyAlignment="1">
      <alignment wrapText="1"/>
    </xf>
    <xf numFmtId="0" fontId="38" fillId="0" borderId="2" xfId="0" applyFont="1" applyBorder="1"/>
    <xf numFmtId="0" fontId="35" fillId="0" borderId="23" xfId="0" applyFont="1" applyBorder="1" applyAlignment="1">
      <alignment horizontal="center"/>
    </xf>
    <xf numFmtId="0" fontId="35" fillId="0" borderId="23" xfId="0" applyFont="1" applyBorder="1" applyAlignment="1">
      <alignment horizontal="center" vertical="center" wrapText="1"/>
    </xf>
    <xf numFmtId="2" fontId="36" fillId="0" borderId="23" xfId="0" applyNumberFormat="1" applyFont="1" applyBorder="1" applyAlignment="1">
      <alignment horizontal="center" vertical="center" wrapText="1"/>
    </xf>
    <xf numFmtId="0" fontId="35" fillId="0" borderId="2" xfId="0" quotePrefix="1" applyFont="1" applyBorder="1" applyAlignment="1">
      <alignment horizontal="center" vertical="center" wrapText="1"/>
    </xf>
    <xf numFmtId="0" fontId="38" fillId="0" borderId="2" xfId="0" applyFont="1" applyBorder="1" applyAlignment="1">
      <alignment horizontal="center" vertical="center" wrapText="1"/>
    </xf>
    <xf numFmtId="0" fontId="37" fillId="0" borderId="0" xfId="0" applyFont="1" applyAlignment="1">
      <alignment vertical="center" wrapText="1"/>
    </xf>
    <xf numFmtId="2" fontId="35" fillId="0" borderId="23" xfId="0" applyNumberFormat="1" applyFont="1" applyBorder="1" applyAlignment="1">
      <alignment horizontal="center" vertical="center"/>
    </xf>
    <xf numFmtId="0" fontId="36" fillId="0" borderId="2" xfId="0" quotePrefix="1" applyFont="1" applyBorder="1" applyAlignment="1">
      <alignment horizontal="center" vertical="center" wrapText="1"/>
    </xf>
    <xf numFmtId="0" fontId="36" fillId="0" borderId="2" xfId="0" applyFont="1" applyBorder="1" applyAlignment="1">
      <alignment horizontal="center" vertical="center" wrapText="1"/>
    </xf>
    <xf numFmtId="0" fontId="39" fillId="0" borderId="0" xfId="0" applyFont="1" applyAlignment="1">
      <alignment horizontal="left" vertical="center"/>
    </xf>
    <xf numFmtId="0" fontId="36" fillId="0" borderId="2" xfId="0" applyFont="1" applyBorder="1" applyAlignment="1">
      <alignment horizontal="left" vertical="center" wrapText="1"/>
    </xf>
    <xf numFmtId="0" fontId="40" fillId="0" borderId="2" xfId="0" applyFont="1" applyBorder="1" applyAlignment="1">
      <alignment horizontal="left" vertical="center" wrapText="1"/>
    </xf>
    <xf numFmtId="0" fontId="0" fillId="0" borderId="46" xfId="0" applyBorder="1" applyAlignment="1">
      <alignment horizontal="center" vertical="center" wrapText="1"/>
    </xf>
    <xf numFmtId="0" fontId="36" fillId="0" borderId="3" xfId="0" applyFont="1" applyBorder="1" applyAlignment="1">
      <alignment horizontal="center" vertical="center" wrapText="1"/>
    </xf>
    <xf numFmtId="0" fontId="40" fillId="0" borderId="3" xfId="0" applyFont="1" applyBorder="1" applyAlignment="1">
      <alignment horizontal="left" vertical="center" wrapText="1"/>
    </xf>
    <xf numFmtId="0" fontId="35" fillId="0" borderId="3" xfId="0" applyFont="1" applyBorder="1" applyAlignment="1">
      <alignment horizontal="center" vertical="center" wrapText="1"/>
    </xf>
    <xf numFmtId="0" fontId="36" fillId="0" borderId="3" xfId="0" applyFont="1" applyBorder="1" applyAlignment="1">
      <alignment horizontal="left" vertical="center" wrapText="1"/>
    </xf>
    <xf numFmtId="0" fontId="10" fillId="0" borderId="0" xfId="0" applyFont="1" applyAlignment="1">
      <alignment horizontal="left" vertical="center" wrapText="1"/>
    </xf>
    <xf numFmtId="0" fontId="3" fillId="0" borderId="25" xfId="0" applyFont="1" applyBorder="1" applyAlignment="1">
      <alignment horizontal="left" vertical="center"/>
    </xf>
    <xf numFmtId="0" fontId="35" fillId="0" borderId="0" xfId="0" applyFont="1" applyAlignment="1">
      <alignment horizontal="center" vertical="center" wrapText="1"/>
    </xf>
    <xf numFmtId="0" fontId="40" fillId="0" borderId="0" xfId="0" applyFont="1" applyAlignment="1">
      <alignment horizontal="left" vertical="center" wrapText="1"/>
    </xf>
    <xf numFmtId="0" fontId="37" fillId="0" borderId="0" xfId="0" applyFont="1" applyAlignment="1">
      <alignment horizontal="left" vertical="center" wrapText="1"/>
    </xf>
    <xf numFmtId="49" fontId="35" fillId="0" borderId="2" xfId="0" quotePrefix="1" applyNumberFormat="1" applyFont="1" applyBorder="1" applyAlignment="1">
      <alignment horizontal="center" vertical="center" wrapText="1"/>
    </xf>
    <xf numFmtId="0" fontId="35" fillId="0" borderId="33" xfId="0" quotePrefix="1" applyFont="1" applyBorder="1" applyAlignment="1">
      <alignment horizontal="center" vertical="center" wrapText="1"/>
    </xf>
    <xf numFmtId="0" fontId="40" fillId="0" borderId="2" xfId="0" applyFont="1" applyBorder="1" applyAlignment="1">
      <alignment horizontal="center" vertical="center" wrapText="1"/>
    </xf>
    <xf numFmtId="0" fontId="36" fillId="0" borderId="33" xfId="0" quotePrefix="1" applyFont="1" applyBorder="1" applyAlignment="1">
      <alignment horizontal="center" vertical="center" wrapText="1"/>
    </xf>
    <xf numFmtId="0" fontId="38" fillId="0" borderId="3" xfId="0" applyFont="1" applyBorder="1" applyAlignment="1">
      <alignment horizontal="center" vertical="center" wrapText="1"/>
    </xf>
    <xf numFmtId="0" fontId="35" fillId="0" borderId="2" xfId="0" quotePrefix="1" applyFont="1" applyBorder="1" applyAlignment="1">
      <alignment horizontal="center" vertical="center"/>
    </xf>
    <xf numFmtId="49" fontId="35" fillId="0" borderId="2" xfId="0" applyNumberFormat="1" applyFont="1" applyBorder="1" applyAlignment="1" applyProtection="1">
      <alignment horizontal="center" vertical="center" wrapText="1"/>
      <protection locked="0"/>
    </xf>
    <xf numFmtId="0" fontId="33" fillId="0" borderId="2" xfId="0" applyFont="1" applyBorder="1" applyAlignment="1">
      <alignment horizontal="left" vertical="center" wrapText="1"/>
    </xf>
    <xf numFmtId="0" fontId="37" fillId="0" borderId="0" xfId="0" applyFont="1" applyAlignment="1">
      <alignment horizontal="center"/>
    </xf>
    <xf numFmtId="49" fontId="34" fillId="0" borderId="4" xfId="0" applyNumberFormat="1" applyFont="1" applyBorder="1" applyAlignment="1" applyProtection="1">
      <alignment horizontal="left" vertical="center" wrapText="1"/>
      <protection locked="0"/>
    </xf>
    <xf numFmtId="49" fontId="33" fillId="0" borderId="4" xfId="0" applyNumberFormat="1" applyFont="1" applyBorder="1" applyAlignment="1" applyProtection="1">
      <alignment horizontal="left" vertical="center" wrapText="1"/>
      <protection locked="0"/>
    </xf>
    <xf numFmtId="49" fontId="34" fillId="0" borderId="4" xfId="0" applyNumberFormat="1" applyFont="1" applyBorder="1" applyAlignment="1" applyProtection="1">
      <alignment horizontal="center" vertical="center" wrapText="1"/>
      <protection locked="0"/>
    </xf>
    <xf numFmtId="2" fontId="36" fillId="0" borderId="40" xfId="0" applyNumberFormat="1" applyFont="1" applyBorder="1" applyAlignment="1" applyProtection="1">
      <alignment horizontal="center" vertical="center" wrapText="1"/>
      <protection hidden="1"/>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1"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0" fillId="0" borderId="0" xfId="0" applyFont="1" applyAlignment="1">
      <alignment horizontal="left" vertical="top"/>
    </xf>
    <xf numFmtId="0" fontId="1" fillId="0" borderId="0" xfId="0" applyFont="1" applyAlignment="1">
      <alignment horizontal="left" wrapText="1"/>
    </xf>
    <xf numFmtId="0" fontId="29"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15234375" defaultRowHeight="14.6"/>
  <cols>
    <col min="1" max="16384" width="9.15234375" style="317"/>
  </cols>
  <sheetData>
    <row r="1" spans="2:12" ht="15.9">
      <c r="B1" s="315" t="s">
        <v>180</v>
      </c>
      <c r="C1" s="316"/>
      <c r="D1" s="316"/>
      <c r="E1" s="316"/>
      <c r="F1" s="316"/>
      <c r="G1" s="316"/>
      <c r="H1" s="316"/>
      <c r="I1" s="316"/>
      <c r="J1" s="316"/>
      <c r="K1" s="316"/>
    </row>
    <row r="2" spans="2:12" ht="15.9">
      <c r="B2" s="316"/>
      <c r="C2" s="316"/>
      <c r="D2" s="316"/>
      <c r="E2" s="316"/>
      <c r="F2" s="316"/>
      <c r="G2" s="316"/>
      <c r="H2" s="316"/>
      <c r="I2" s="316"/>
      <c r="J2" s="316"/>
      <c r="K2" s="316"/>
    </row>
    <row r="3" spans="2:12" ht="90" customHeight="1">
      <c r="B3" s="417" t="s">
        <v>184</v>
      </c>
      <c r="C3" s="417"/>
      <c r="D3" s="417"/>
      <c r="E3" s="417"/>
      <c r="F3" s="417"/>
      <c r="G3" s="417"/>
      <c r="H3" s="417"/>
      <c r="I3" s="417"/>
      <c r="J3" s="417"/>
      <c r="K3" s="417"/>
      <c r="L3" s="417"/>
    </row>
    <row r="4" spans="2:12" ht="135" customHeight="1">
      <c r="B4" s="418" t="s">
        <v>266</v>
      </c>
      <c r="C4" s="418"/>
      <c r="D4" s="418"/>
      <c r="E4" s="418"/>
      <c r="F4" s="418"/>
      <c r="G4" s="418"/>
      <c r="H4" s="418"/>
      <c r="I4" s="418"/>
      <c r="J4" s="418"/>
      <c r="K4" s="418"/>
      <c r="L4" s="418"/>
    </row>
    <row r="5" spans="2:12" ht="60" customHeight="1">
      <c r="B5" s="419" t="s">
        <v>267</v>
      </c>
      <c r="C5" s="419"/>
      <c r="D5" s="419"/>
      <c r="E5" s="419"/>
      <c r="F5" s="419"/>
      <c r="G5" s="419"/>
      <c r="H5" s="419"/>
      <c r="I5" s="419"/>
      <c r="J5" s="419"/>
      <c r="K5" s="419"/>
      <c r="L5" s="419"/>
    </row>
    <row r="6" spans="2:12" ht="60" customHeight="1">
      <c r="B6" s="419" t="s">
        <v>181</v>
      </c>
      <c r="C6" s="419"/>
      <c r="D6" s="419"/>
      <c r="E6" s="419"/>
      <c r="F6" s="419"/>
      <c r="G6" s="419"/>
      <c r="H6" s="419"/>
      <c r="I6" s="419"/>
      <c r="J6" s="419"/>
      <c r="K6" s="419"/>
      <c r="L6" s="419"/>
    </row>
    <row r="7" spans="2:12" ht="60" customHeight="1">
      <c r="B7" s="416" t="s">
        <v>185</v>
      </c>
      <c r="C7" s="416"/>
      <c r="D7" s="416"/>
      <c r="E7" s="416"/>
      <c r="F7" s="416"/>
      <c r="G7" s="416"/>
      <c r="H7" s="416"/>
      <c r="I7" s="416"/>
      <c r="J7" s="416"/>
      <c r="K7" s="416"/>
      <c r="L7" s="416"/>
    </row>
    <row r="8" spans="2:12" ht="15.9">
      <c r="B8" s="316"/>
      <c r="C8" s="316"/>
      <c r="D8" s="316"/>
      <c r="E8" s="316"/>
      <c r="F8" s="316"/>
      <c r="G8" s="316"/>
      <c r="H8" s="316"/>
      <c r="I8" s="316"/>
      <c r="J8" s="316"/>
      <c r="K8" s="316"/>
    </row>
    <row r="9" spans="2:12" ht="15.9">
      <c r="B9" s="316"/>
      <c r="C9" s="316"/>
      <c r="D9" s="316"/>
      <c r="E9" s="316"/>
      <c r="F9" s="316"/>
      <c r="G9" s="316"/>
      <c r="H9" s="316"/>
      <c r="I9" s="316"/>
      <c r="J9" s="316"/>
      <c r="K9" s="316"/>
    </row>
    <row r="10" spans="2:12" ht="15.9">
      <c r="B10" s="316"/>
      <c r="C10" s="316"/>
      <c r="D10" s="316"/>
      <c r="E10" s="316"/>
      <c r="F10" s="316"/>
      <c r="G10" s="316"/>
      <c r="H10" s="316"/>
      <c r="I10" s="316"/>
      <c r="J10" s="316"/>
      <c r="K10" s="316"/>
    </row>
    <row r="11" spans="2:12" ht="15.9">
      <c r="B11" s="316"/>
      <c r="C11" s="316"/>
      <c r="D11" s="316"/>
      <c r="E11" s="316"/>
      <c r="F11" s="316"/>
      <c r="G11" s="316"/>
      <c r="H11" s="316"/>
      <c r="I11" s="316"/>
      <c r="J11" s="316"/>
      <c r="K11" s="316"/>
    </row>
    <row r="12" spans="2:12" ht="15.9">
      <c r="B12" s="316"/>
      <c r="C12" s="316"/>
      <c r="D12" s="316"/>
      <c r="E12" s="316"/>
      <c r="F12" s="316"/>
      <c r="G12" s="316"/>
      <c r="H12" s="316"/>
      <c r="I12" s="316"/>
      <c r="J12" s="316"/>
      <c r="K12" s="31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0"/>
  <sheetViews>
    <sheetView topLeftCell="A4" workbookViewId="0">
      <selection activeCell="B22" sqref="B22"/>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53515625" customWidth="1"/>
    <col min="8" max="8" width="10" customWidth="1"/>
    <col min="9" max="9" width="9.6914062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proiectarii</v>
      </c>
      <c r="B3" s="221"/>
      <c r="C3" s="221"/>
    </row>
    <row r="4" spans="1:12">
      <c r="A4" s="107" t="str">
        <f>'Date initiale'!C6&amp;", "&amp;'Date initiale'!C7</f>
        <v>Moleavin, Adrian, conferentiar, pozitia 25</v>
      </c>
      <c r="B4" s="107"/>
      <c r="C4" s="107"/>
    </row>
    <row r="5" spans="1:12">
      <c r="A5" s="107"/>
      <c r="B5" s="107"/>
      <c r="C5" s="107"/>
    </row>
    <row r="6" spans="1:12" ht="15.9">
      <c r="A6" s="431" t="s">
        <v>110</v>
      </c>
      <c r="B6" s="431"/>
      <c r="C6" s="431"/>
      <c r="D6" s="431"/>
      <c r="E6" s="431"/>
      <c r="F6" s="431"/>
      <c r="G6" s="431"/>
      <c r="H6" s="431"/>
      <c r="I6" s="431"/>
    </row>
    <row r="7" spans="1:12" ht="35.25" customHeight="1">
      <c r="A7" s="43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4"/>
      <c r="C7" s="434"/>
      <c r="D7" s="434"/>
      <c r="E7" s="434"/>
      <c r="F7" s="434"/>
      <c r="G7" s="434"/>
      <c r="H7" s="434"/>
      <c r="I7" s="434"/>
    </row>
    <row r="8" spans="1:12" ht="15" thickBot="1">
      <c r="A8" s="55"/>
      <c r="B8" s="55"/>
      <c r="C8" s="55"/>
      <c r="D8" s="55"/>
      <c r="E8" s="55"/>
      <c r="F8" s="55"/>
      <c r="G8" s="55"/>
      <c r="H8" s="55"/>
      <c r="I8" s="55"/>
    </row>
    <row r="9" spans="1:12" ht="29.6" thickBot="1">
      <c r="A9" s="131" t="s">
        <v>55</v>
      </c>
      <c r="B9" s="132" t="s">
        <v>83</v>
      </c>
      <c r="C9" s="132" t="s">
        <v>52</v>
      </c>
      <c r="D9" s="132" t="s">
        <v>57</v>
      </c>
      <c r="E9" s="132" t="s">
        <v>80</v>
      </c>
      <c r="F9" s="133" t="s">
        <v>87</v>
      </c>
      <c r="G9" s="132" t="s">
        <v>58</v>
      </c>
      <c r="H9" s="132" t="s">
        <v>111</v>
      </c>
      <c r="I9" s="134" t="s">
        <v>90</v>
      </c>
      <c r="K9" s="224" t="s">
        <v>108</v>
      </c>
    </row>
    <row r="10" spans="1:12">
      <c r="A10" s="137"/>
      <c r="B10" s="124"/>
      <c r="C10" s="124"/>
      <c r="D10" s="124"/>
      <c r="E10" s="124"/>
      <c r="F10" s="123"/>
      <c r="G10" s="124"/>
      <c r="H10" s="124"/>
      <c r="I10" s="145"/>
      <c r="K10" s="225">
        <v>10</v>
      </c>
      <c r="L10" s="318" t="s">
        <v>247</v>
      </c>
    </row>
    <row r="11" spans="1:12" ht="46.3">
      <c r="A11" s="138">
        <f>A10+1</f>
        <v>1</v>
      </c>
      <c r="B11" s="328" t="s">
        <v>276</v>
      </c>
      <c r="C11" s="342" t="s">
        <v>322</v>
      </c>
      <c r="D11" s="328" t="s">
        <v>319</v>
      </c>
      <c r="E11" s="330" t="s">
        <v>320</v>
      </c>
      <c r="F11" s="331">
        <v>2019</v>
      </c>
      <c r="G11" s="332" t="s">
        <v>321</v>
      </c>
      <c r="H11" s="332">
        <v>4</v>
      </c>
      <c r="I11" s="351">
        <v>10</v>
      </c>
    </row>
    <row r="12" spans="1:12" ht="138.9">
      <c r="A12" s="139">
        <f t="shared" ref="A12:A16" si="0">A11+1</f>
        <v>2</v>
      </c>
      <c r="B12" s="329" t="s">
        <v>325</v>
      </c>
      <c r="C12" s="342" t="s">
        <v>324</v>
      </c>
      <c r="D12" s="329" t="s">
        <v>323</v>
      </c>
      <c r="E12" s="330" t="s">
        <v>329</v>
      </c>
      <c r="F12" s="331">
        <v>2018</v>
      </c>
      <c r="G12" s="332">
        <v>2018</v>
      </c>
      <c r="H12" s="332">
        <v>20</v>
      </c>
      <c r="I12" s="351">
        <v>10</v>
      </c>
    </row>
    <row r="13" spans="1:12" ht="35.6">
      <c r="A13" s="142">
        <f>A12+1</f>
        <v>3</v>
      </c>
      <c r="B13" s="329" t="s">
        <v>297</v>
      </c>
      <c r="C13" s="341" t="s">
        <v>335</v>
      </c>
      <c r="D13" s="353" t="s">
        <v>336</v>
      </c>
      <c r="E13" s="355" t="s">
        <v>337</v>
      </c>
      <c r="F13" s="355">
        <v>2015</v>
      </c>
      <c r="G13" s="331"/>
      <c r="H13" s="355">
        <v>11</v>
      </c>
      <c r="I13" s="351">
        <v>10</v>
      </c>
    </row>
    <row r="14" spans="1:12" ht="46.3">
      <c r="A14" s="138">
        <f t="shared" si="0"/>
        <v>4</v>
      </c>
      <c r="B14" s="329" t="s">
        <v>279</v>
      </c>
      <c r="C14" s="352" t="s">
        <v>326</v>
      </c>
      <c r="D14" s="329" t="s">
        <v>327</v>
      </c>
      <c r="E14" s="330" t="s">
        <v>328</v>
      </c>
      <c r="F14" s="331">
        <v>2013</v>
      </c>
      <c r="G14" s="331" t="s">
        <v>330</v>
      </c>
      <c r="H14" s="331"/>
      <c r="I14" s="351">
        <v>10</v>
      </c>
    </row>
    <row r="15" spans="1:12" ht="23.15">
      <c r="A15" s="142">
        <f t="shared" si="0"/>
        <v>5</v>
      </c>
      <c r="B15" s="329" t="s">
        <v>297</v>
      </c>
      <c r="C15" s="342" t="s">
        <v>331</v>
      </c>
      <c r="D15" s="329" t="s">
        <v>319</v>
      </c>
      <c r="E15" s="330" t="s">
        <v>320</v>
      </c>
      <c r="F15" s="331">
        <v>2013</v>
      </c>
      <c r="G15" s="331" t="s">
        <v>332</v>
      </c>
      <c r="H15" s="331">
        <v>16</v>
      </c>
      <c r="I15" s="351">
        <v>10</v>
      </c>
    </row>
    <row r="16" spans="1:12" ht="23.15">
      <c r="A16" s="138">
        <f t="shared" si="0"/>
        <v>6</v>
      </c>
      <c r="B16" s="329" t="s">
        <v>297</v>
      </c>
      <c r="C16" s="342" t="s">
        <v>333</v>
      </c>
      <c r="D16" s="329" t="s">
        <v>319</v>
      </c>
      <c r="E16" s="330" t="s">
        <v>320</v>
      </c>
      <c r="F16" s="331">
        <v>2012</v>
      </c>
      <c r="G16" s="331" t="s">
        <v>334</v>
      </c>
      <c r="H16" s="331">
        <v>17</v>
      </c>
      <c r="I16" s="351">
        <v>10</v>
      </c>
    </row>
    <row r="17" spans="1:9" ht="15" thickBot="1">
      <c r="A17" s="108"/>
      <c r="B17" s="104"/>
      <c r="C17" s="105"/>
      <c r="D17" s="129"/>
      <c r="E17" s="143"/>
      <c r="F17" s="143"/>
      <c r="G17" s="144"/>
      <c r="H17" s="144"/>
      <c r="I17" s="274"/>
    </row>
    <row r="18" spans="1:9" ht="16.3" thickBot="1">
      <c r="A18" s="305"/>
      <c r="H18" s="109" t="str">
        <f>"Total "&amp;LEFT(A7,2)</f>
        <v>Total I5</v>
      </c>
      <c r="I18" s="136">
        <f>SUM(I10:I17)</f>
        <v>60</v>
      </c>
    </row>
    <row r="19" spans="1:9" ht="15.9">
      <c r="A19" s="40"/>
    </row>
    <row r="20" spans="1:9" ht="33.75" customHeight="1">
      <c r="A20"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0" s="433"/>
      <c r="C20" s="433"/>
      <c r="D20" s="433"/>
      <c r="E20" s="433"/>
      <c r="F20" s="433"/>
      <c r="G20" s="433"/>
      <c r="H20" s="433"/>
      <c r="I20" s="433"/>
    </row>
  </sheetData>
  <mergeCells count="3">
    <mergeCell ref="A6:I6"/>
    <mergeCell ref="A7:I7"/>
    <mergeCell ref="A20:I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B21" sqref="B21"/>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53515625" customWidth="1"/>
    <col min="8" max="8" width="10" customWidth="1"/>
    <col min="9" max="9" width="9.6914062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proiectarii</v>
      </c>
      <c r="B3" s="221"/>
      <c r="C3" s="221"/>
    </row>
    <row r="4" spans="1:12">
      <c r="A4" s="107" t="str">
        <f>'Date initiale'!C6&amp;", "&amp;'Date initiale'!C7</f>
        <v>Moleavin, Adrian, conferentiar, pozitia 25</v>
      </c>
      <c r="B4" s="107"/>
      <c r="C4" s="107"/>
    </row>
    <row r="5" spans="1:12">
      <c r="A5" s="107"/>
      <c r="B5" s="107"/>
      <c r="C5" s="107"/>
    </row>
    <row r="6" spans="1:12" ht="15.9">
      <c r="A6" s="431" t="s">
        <v>110</v>
      </c>
      <c r="B6" s="431"/>
      <c r="C6" s="431"/>
      <c r="D6" s="431"/>
      <c r="E6" s="431"/>
      <c r="F6" s="431"/>
      <c r="G6" s="431"/>
      <c r="H6" s="431"/>
      <c r="I6" s="431"/>
    </row>
    <row r="7" spans="1:12" ht="15.9">
      <c r="A7" s="434" t="str">
        <f>'Descriere indicatori'!B9&amp;". "&amp;'Descriere indicatori'!C9</f>
        <v xml:space="preserve">I6. Articole in extenso în reviste ştiinţifice indexate ERIH şi clasificate în categoria NAT </v>
      </c>
      <c r="B7" s="434"/>
      <c r="C7" s="434"/>
      <c r="D7" s="434"/>
      <c r="E7" s="434"/>
      <c r="F7" s="434"/>
      <c r="G7" s="434"/>
      <c r="H7" s="434"/>
      <c r="I7" s="434"/>
    </row>
    <row r="8" spans="1:12" ht="15" thickBot="1">
      <c r="A8" s="59"/>
      <c r="B8" s="59"/>
      <c r="C8" s="59"/>
      <c r="D8" s="59"/>
      <c r="E8" s="59"/>
      <c r="F8" s="59"/>
      <c r="G8" s="59"/>
      <c r="H8" s="59"/>
      <c r="I8" s="59"/>
    </row>
    <row r="9" spans="1:12" ht="29.6" thickBot="1">
      <c r="A9" s="131" t="s">
        <v>55</v>
      </c>
      <c r="B9" s="132" t="s">
        <v>83</v>
      </c>
      <c r="C9" s="132" t="s">
        <v>52</v>
      </c>
      <c r="D9" s="132" t="s">
        <v>57</v>
      </c>
      <c r="E9" s="132" t="s">
        <v>80</v>
      </c>
      <c r="F9" s="133" t="s">
        <v>87</v>
      </c>
      <c r="G9" s="132" t="s">
        <v>58</v>
      </c>
      <c r="H9" s="132" t="s">
        <v>111</v>
      </c>
      <c r="I9" s="134" t="s">
        <v>90</v>
      </c>
      <c r="K9" s="224" t="s">
        <v>108</v>
      </c>
    </row>
    <row r="10" spans="1:12">
      <c r="A10" s="147">
        <v>1</v>
      </c>
      <c r="B10" s="94"/>
      <c r="C10" s="94"/>
      <c r="D10" s="94"/>
      <c r="E10" s="95"/>
      <c r="F10" s="96"/>
      <c r="G10" s="96"/>
      <c r="H10" s="96"/>
      <c r="I10" s="271"/>
      <c r="K10" s="225">
        <v>5</v>
      </c>
      <c r="L10" s="318" t="s">
        <v>247</v>
      </c>
    </row>
    <row r="11" spans="1:12">
      <c r="A11" s="148">
        <f>A10+1</f>
        <v>2</v>
      </c>
      <c r="B11" s="98"/>
      <c r="C11" s="99"/>
      <c r="D11" s="98"/>
      <c r="E11" s="100"/>
      <c r="F11" s="101"/>
      <c r="G11" s="102"/>
      <c r="H11" s="102"/>
      <c r="I11" s="268"/>
    </row>
    <row r="12" spans="1:12">
      <c r="A12" s="148">
        <f t="shared" ref="A12:A19" si="0">A11+1</f>
        <v>3</v>
      </c>
      <c r="B12" s="99"/>
      <c r="C12" s="99"/>
      <c r="D12" s="99"/>
      <c r="E12" s="100"/>
      <c r="F12" s="101"/>
      <c r="G12" s="102"/>
      <c r="H12" s="102"/>
      <c r="I12" s="268"/>
    </row>
    <row r="13" spans="1:12">
      <c r="A13" s="148">
        <f t="shared" si="0"/>
        <v>4</v>
      </c>
      <c r="B13" s="99"/>
      <c r="C13" s="99"/>
      <c r="D13" s="99"/>
      <c r="E13" s="100"/>
      <c r="F13" s="101"/>
      <c r="G13" s="101"/>
      <c r="H13" s="101"/>
      <c r="I13" s="268"/>
    </row>
    <row r="14" spans="1:12">
      <c r="A14" s="148">
        <f t="shared" si="0"/>
        <v>5</v>
      </c>
      <c r="B14" s="99"/>
      <c r="C14" s="99"/>
      <c r="D14" s="99"/>
      <c r="E14" s="100"/>
      <c r="F14" s="101"/>
      <c r="G14" s="101"/>
      <c r="H14" s="101"/>
      <c r="I14" s="268"/>
    </row>
    <row r="15" spans="1:12">
      <c r="A15" s="148">
        <f t="shared" si="0"/>
        <v>6</v>
      </c>
      <c r="B15" s="99"/>
      <c r="C15" s="99"/>
      <c r="D15" s="99"/>
      <c r="E15" s="100"/>
      <c r="F15" s="101"/>
      <c r="G15" s="101"/>
      <c r="H15" s="101"/>
      <c r="I15" s="268"/>
    </row>
    <row r="16" spans="1:12">
      <c r="A16" s="148">
        <f t="shared" si="0"/>
        <v>7</v>
      </c>
      <c r="B16" s="99"/>
      <c r="C16" s="99"/>
      <c r="D16" s="99"/>
      <c r="E16" s="100"/>
      <c r="F16" s="101"/>
      <c r="G16" s="101"/>
      <c r="H16" s="101"/>
      <c r="I16" s="268"/>
    </row>
    <row r="17" spans="1:9">
      <c r="A17" s="148">
        <f t="shared" si="0"/>
        <v>8</v>
      </c>
      <c r="B17" s="99"/>
      <c r="C17" s="99"/>
      <c r="D17" s="99"/>
      <c r="E17" s="100"/>
      <c r="F17" s="101"/>
      <c r="G17" s="101"/>
      <c r="H17" s="101"/>
      <c r="I17" s="268"/>
    </row>
    <row r="18" spans="1:9">
      <c r="A18" s="148">
        <f t="shared" si="0"/>
        <v>9</v>
      </c>
      <c r="B18" s="99"/>
      <c r="C18" s="99"/>
      <c r="D18" s="99"/>
      <c r="E18" s="100"/>
      <c r="F18" s="101"/>
      <c r="G18" s="101"/>
      <c r="H18" s="101"/>
      <c r="I18" s="268"/>
    </row>
    <row r="19" spans="1:9" ht="15" thickBot="1">
      <c r="A19" s="149">
        <f t="shared" si="0"/>
        <v>10</v>
      </c>
      <c r="B19" s="104"/>
      <c r="C19" s="104"/>
      <c r="D19" s="104"/>
      <c r="E19" s="105"/>
      <c r="F19" s="106"/>
      <c r="G19" s="106"/>
      <c r="H19" s="106"/>
      <c r="I19" s="269"/>
    </row>
    <row r="20" spans="1:9" ht="15" thickBot="1">
      <c r="A20" s="304"/>
      <c r="B20" s="107"/>
      <c r="C20" s="107"/>
      <c r="D20" s="107"/>
      <c r="E20" s="107"/>
      <c r="F20" s="107"/>
      <c r="G20" s="107"/>
      <c r="H20" s="109" t="str">
        <f>"Total "&amp;LEFT(A7,2)</f>
        <v>Total I6</v>
      </c>
      <c r="I20" s="11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B24" sqref="B24"/>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53515625" customWidth="1"/>
    <col min="8" max="8" width="10" customWidth="1"/>
    <col min="9" max="9" width="9.69140625" customWidth="1"/>
  </cols>
  <sheetData>
    <row r="1" spans="1:12" ht="15.9">
      <c r="A1" s="221" t="str">
        <f>'Date initiale'!C3</f>
        <v>Universitatea de Arhitectură și Urbanism "Ion Mincu" București</v>
      </c>
      <c r="B1" s="221"/>
      <c r="C1" s="221"/>
      <c r="D1" s="6"/>
      <c r="E1" s="6"/>
      <c r="F1" s="6"/>
      <c r="G1" s="6"/>
      <c r="H1" s="6"/>
      <c r="I1" s="6"/>
      <c r="J1" s="6"/>
    </row>
    <row r="2" spans="1:12" ht="15.9">
      <c r="A2" s="221" t="str">
        <f>'Date initiale'!B4&amp;" "&amp;'Date initiale'!C4</f>
        <v>Facultatea Arhitectura</v>
      </c>
      <c r="B2" s="221"/>
      <c r="C2" s="221"/>
      <c r="D2" s="6"/>
      <c r="E2" s="6"/>
      <c r="F2" s="6"/>
      <c r="G2" s="6"/>
      <c r="H2" s="6"/>
      <c r="I2" s="6"/>
      <c r="J2" s="6"/>
    </row>
    <row r="3" spans="1:12" ht="15.9">
      <c r="A3" s="221" t="str">
        <f>'Date initiale'!B5&amp;" "&amp;'Date initiale'!C5</f>
        <v>Departamentul Bazele proiectarii</v>
      </c>
      <c r="B3" s="221"/>
      <c r="C3" s="221"/>
      <c r="D3" s="6"/>
      <c r="E3" s="6"/>
      <c r="F3" s="6"/>
      <c r="G3" s="6"/>
      <c r="H3" s="6"/>
      <c r="I3" s="6"/>
      <c r="J3" s="6"/>
    </row>
    <row r="4" spans="1:12" ht="15.9">
      <c r="A4" s="223" t="str">
        <f>'Date initiale'!C6&amp;", "&amp;'Date initiale'!C7</f>
        <v>Moleavin, Adrian, conferentiar, pozitia 25</v>
      </c>
      <c r="B4" s="223"/>
      <c r="C4" s="223"/>
      <c r="D4" s="6"/>
      <c r="E4" s="6"/>
      <c r="F4" s="6"/>
      <c r="G4" s="6"/>
      <c r="H4" s="6"/>
      <c r="I4" s="6"/>
      <c r="J4" s="6"/>
    </row>
    <row r="5" spans="1:12" ht="15.9">
      <c r="A5" s="223"/>
      <c r="B5" s="223"/>
      <c r="C5" s="223"/>
      <c r="D5" s="6"/>
      <c r="E5" s="6"/>
      <c r="F5" s="6"/>
      <c r="G5" s="6"/>
      <c r="H5" s="6"/>
      <c r="I5" s="6"/>
      <c r="J5" s="6"/>
    </row>
    <row r="6" spans="1:12" ht="15.9">
      <c r="A6" s="435" t="s">
        <v>110</v>
      </c>
      <c r="B6" s="435"/>
      <c r="C6" s="435"/>
      <c r="D6" s="435"/>
      <c r="E6" s="435"/>
      <c r="F6" s="435"/>
      <c r="G6" s="435"/>
      <c r="H6" s="435"/>
      <c r="I6" s="435"/>
      <c r="J6" s="6"/>
    </row>
    <row r="7" spans="1:12" ht="15.9">
      <c r="A7" s="434" t="str">
        <f>'Descriere indicatori'!B10&amp;". "&amp;'Descriere indicatori'!C10</f>
        <v xml:space="preserve">I7. Articole in extenso în reviste ştiinţifice recunoscute în domenii conexe* </v>
      </c>
      <c r="B7" s="434"/>
      <c r="C7" s="434"/>
      <c r="D7" s="434"/>
      <c r="E7" s="434"/>
      <c r="F7" s="434"/>
      <c r="G7" s="434"/>
      <c r="H7" s="434"/>
      <c r="I7" s="434"/>
      <c r="J7" s="6"/>
    </row>
    <row r="8" spans="1:12" ht="16.3" thickBot="1">
      <c r="A8" s="146"/>
      <c r="B8" s="146"/>
      <c r="C8" s="146"/>
      <c r="D8" s="146"/>
      <c r="E8" s="146"/>
      <c r="F8" s="146"/>
      <c r="G8" s="146"/>
      <c r="H8" s="146"/>
      <c r="I8" s="146"/>
      <c r="J8" s="6"/>
    </row>
    <row r="9" spans="1:12" ht="29.6" thickBot="1">
      <c r="A9" s="131" t="s">
        <v>55</v>
      </c>
      <c r="B9" s="132" t="s">
        <v>83</v>
      </c>
      <c r="C9" s="132" t="s">
        <v>52</v>
      </c>
      <c r="D9" s="132" t="s">
        <v>57</v>
      </c>
      <c r="E9" s="132" t="s">
        <v>80</v>
      </c>
      <c r="F9" s="133" t="s">
        <v>87</v>
      </c>
      <c r="G9" s="132" t="s">
        <v>58</v>
      </c>
      <c r="H9" s="132" t="s">
        <v>111</v>
      </c>
      <c r="I9" s="134" t="s">
        <v>90</v>
      </c>
      <c r="J9" s="6"/>
      <c r="K9" s="224" t="s">
        <v>108</v>
      </c>
    </row>
    <row r="10" spans="1:12" ht="15.9">
      <c r="A10" s="151">
        <v>1</v>
      </c>
      <c r="B10" s="152"/>
      <c r="C10" s="122"/>
      <c r="D10" s="122"/>
      <c r="E10" s="122"/>
      <c r="F10" s="123"/>
      <c r="G10" s="122"/>
      <c r="H10" s="153"/>
      <c r="I10" s="271"/>
      <c r="J10" s="6"/>
      <c r="K10" s="225">
        <v>5</v>
      </c>
      <c r="L10" s="318" t="s">
        <v>247</v>
      </c>
    </row>
    <row r="11" spans="1:12" ht="15.9">
      <c r="A11" s="125">
        <f>A10+1</f>
        <v>2</v>
      </c>
      <c r="B11" s="119"/>
      <c r="C11" s="119"/>
      <c r="D11" s="119"/>
      <c r="E11" s="31"/>
      <c r="F11" s="102"/>
      <c r="G11" s="102"/>
      <c r="H11" s="102"/>
      <c r="I11" s="268"/>
      <c r="J11" s="37"/>
    </row>
    <row r="12" spans="1:12" ht="15.9">
      <c r="A12" s="125">
        <f t="shared" ref="A12:A19" si="0">A11+1</f>
        <v>3</v>
      </c>
      <c r="B12" s="119"/>
      <c r="C12" s="100"/>
      <c r="D12" s="119"/>
      <c r="E12" s="154"/>
      <c r="F12" s="101"/>
      <c r="G12" s="102"/>
      <c r="H12" s="102"/>
      <c r="I12" s="268"/>
      <c r="J12" s="37"/>
    </row>
    <row r="13" spans="1:12" ht="15.9">
      <c r="A13" s="125">
        <f t="shared" si="0"/>
        <v>4</v>
      </c>
      <c r="B13" s="100"/>
      <c r="C13" s="100"/>
      <c r="D13" s="100"/>
      <c r="E13" s="154"/>
      <c r="F13" s="101"/>
      <c r="G13" s="102"/>
      <c r="H13" s="102"/>
      <c r="I13" s="268"/>
      <c r="J13" s="6"/>
    </row>
    <row r="14" spans="1:12" ht="15.9">
      <c r="A14" s="125">
        <f t="shared" si="0"/>
        <v>5</v>
      </c>
      <c r="B14" s="100"/>
      <c r="C14" s="100"/>
      <c r="D14" s="100"/>
      <c r="E14" s="154"/>
      <c r="F14" s="101"/>
      <c r="G14" s="101"/>
      <c r="H14" s="101"/>
      <c r="I14" s="268"/>
      <c r="J14" s="6"/>
    </row>
    <row r="15" spans="1:12" ht="15.9">
      <c r="A15" s="125">
        <f t="shared" si="0"/>
        <v>6</v>
      </c>
      <c r="B15" s="100"/>
      <c r="C15" s="100"/>
      <c r="D15" s="100"/>
      <c r="E15" s="154"/>
      <c r="F15" s="101"/>
      <c r="G15" s="101"/>
      <c r="H15" s="101"/>
      <c r="I15" s="268"/>
      <c r="J15" s="6"/>
    </row>
    <row r="16" spans="1:12" ht="15.9">
      <c r="A16" s="125">
        <f t="shared" si="0"/>
        <v>7</v>
      </c>
      <c r="B16" s="100"/>
      <c r="C16" s="100"/>
      <c r="D16" s="100"/>
      <c r="E16" s="31"/>
      <c r="F16" s="101"/>
      <c r="G16" s="101"/>
      <c r="H16" s="101"/>
      <c r="I16" s="268"/>
      <c r="J16" s="6"/>
    </row>
    <row r="17" spans="1:10" ht="15.9">
      <c r="A17" s="125">
        <f t="shared" si="0"/>
        <v>8</v>
      </c>
      <c r="B17" s="100"/>
      <c r="C17" s="100"/>
      <c r="D17" s="100"/>
      <c r="E17" s="154"/>
      <c r="F17" s="101"/>
      <c r="G17" s="101"/>
      <c r="H17" s="101"/>
      <c r="I17" s="268"/>
      <c r="J17" s="6"/>
    </row>
    <row r="18" spans="1:10" ht="15.9">
      <c r="A18" s="125">
        <f t="shared" si="0"/>
        <v>9</v>
      </c>
      <c r="B18" s="31"/>
      <c r="C18" s="155"/>
      <c r="D18" s="100"/>
      <c r="E18" s="154"/>
      <c r="F18" s="154"/>
      <c r="G18" s="154"/>
      <c r="H18" s="154"/>
      <c r="I18" s="275"/>
      <c r="J18" s="6"/>
    </row>
    <row r="19" spans="1:10" ht="16.3" thickBot="1">
      <c r="A19" s="150">
        <f t="shared" si="0"/>
        <v>10</v>
      </c>
      <c r="B19" s="105"/>
      <c r="C19" s="105"/>
      <c r="D19" s="105"/>
      <c r="E19" s="156"/>
      <c r="F19" s="106"/>
      <c r="G19" s="106"/>
      <c r="H19" s="106"/>
      <c r="I19" s="269"/>
      <c r="J19" s="6"/>
    </row>
    <row r="20" spans="1:10" ht="16.3" thickBot="1">
      <c r="A20" s="303"/>
      <c r="B20" s="107"/>
      <c r="C20" s="107"/>
      <c r="D20" s="107"/>
      <c r="E20" s="107"/>
      <c r="F20" s="107"/>
      <c r="G20" s="107"/>
      <c r="H20" s="109" t="str">
        <f>"Total "&amp;LEFT(A7,2)</f>
        <v>Total I7</v>
      </c>
      <c r="I20" s="110">
        <f>SUM(I10:I19)</f>
        <v>0</v>
      </c>
      <c r="J20" s="6"/>
    </row>
    <row r="21" spans="1:10">
      <c r="A21" s="33"/>
      <c r="B21" s="33"/>
      <c r="C21" s="33"/>
      <c r="D21" s="33"/>
      <c r="E21" s="33"/>
      <c r="F21" s="33"/>
      <c r="G21" s="33"/>
      <c r="H21" s="33"/>
      <c r="I21" s="34"/>
    </row>
    <row r="22" spans="1:10"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row r="23" spans="1:10">
      <c r="A23" s="33"/>
    </row>
    <row r="24" spans="1:10">
      <c r="A24" s="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B24" sqref="B24"/>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53515625" customWidth="1"/>
    <col min="8" max="8" width="10" customWidth="1"/>
    <col min="9" max="9" width="9.6914062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proiectarii</v>
      </c>
      <c r="B3" s="221"/>
      <c r="C3" s="221"/>
    </row>
    <row r="4" spans="1:12">
      <c r="A4" s="107" t="str">
        <f>'Date initiale'!C6&amp;", "&amp;'Date initiale'!C7</f>
        <v>Moleavin, Adrian, conferentiar, pozitia 25</v>
      </c>
      <c r="B4" s="107"/>
      <c r="C4" s="107"/>
    </row>
    <row r="5" spans="1:12">
      <c r="A5" s="107"/>
      <c r="B5" s="107"/>
      <c r="C5" s="107"/>
    </row>
    <row r="6" spans="1:12" ht="15.9">
      <c r="A6" s="431" t="s">
        <v>110</v>
      </c>
      <c r="B6" s="431"/>
      <c r="C6" s="431"/>
      <c r="D6" s="431"/>
      <c r="E6" s="431"/>
      <c r="F6" s="431"/>
      <c r="G6" s="431"/>
      <c r="H6" s="431"/>
      <c r="I6" s="431"/>
    </row>
    <row r="7" spans="1:12" ht="15.9">
      <c r="A7" s="434" t="str">
        <f>'Descriere indicatori'!B11&amp;". "&amp;'Descriere indicatori'!C11</f>
        <v xml:space="preserve">I8. Studii in extenso apărute în volume colective publicate la edituri de prestigiu internaţional* </v>
      </c>
      <c r="B7" s="434"/>
      <c r="C7" s="434"/>
      <c r="D7" s="434"/>
      <c r="E7" s="434"/>
      <c r="F7" s="434"/>
      <c r="G7" s="434"/>
      <c r="H7" s="434"/>
      <c r="I7" s="434"/>
    </row>
    <row r="8" spans="1:12" ht="15" thickBot="1">
      <c r="A8" s="59"/>
      <c r="B8" s="59"/>
      <c r="C8" s="59"/>
      <c r="D8" s="59"/>
      <c r="E8" s="59"/>
      <c r="F8" s="59"/>
      <c r="G8" s="59"/>
      <c r="H8" s="59"/>
      <c r="I8" s="59"/>
    </row>
    <row r="9" spans="1:12" ht="29.6" thickBot="1">
      <c r="A9" s="131" t="s">
        <v>55</v>
      </c>
      <c r="B9" s="132" t="s">
        <v>83</v>
      </c>
      <c r="C9" s="132" t="s">
        <v>52</v>
      </c>
      <c r="D9" s="132" t="s">
        <v>57</v>
      </c>
      <c r="E9" s="132" t="s">
        <v>80</v>
      </c>
      <c r="F9" s="133" t="s">
        <v>87</v>
      </c>
      <c r="G9" s="132" t="s">
        <v>58</v>
      </c>
      <c r="H9" s="132" t="s">
        <v>111</v>
      </c>
      <c r="I9" s="134" t="s">
        <v>90</v>
      </c>
      <c r="K9" s="224" t="s">
        <v>108</v>
      </c>
    </row>
    <row r="10" spans="1:12">
      <c r="A10" s="93">
        <v>1</v>
      </c>
      <c r="B10" s="94"/>
      <c r="C10" s="94"/>
      <c r="D10" s="94"/>
      <c r="E10" s="95"/>
      <c r="F10" s="96"/>
      <c r="G10" s="96"/>
      <c r="H10" s="96"/>
      <c r="I10" s="271"/>
      <c r="K10" s="225">
        <v>10</v>
      </c>
      <c r="L10" s="318" t="s">
        <v>248</v>
      </c>
    </row>
    <row r="11" spans="1:12">
      <c r="A11" s="142">
        <f>A10+1</f>
        <v>2</v>
      </c>
      <c r="B11" s="140"/>
      <c r="C11" s="99"/>
      <c r="D11" s="140"/>
      <c r="E11" s="100"/>
      <c r="F11" s="101"/>
      <c r="G11" s="101"/>
      <c r="H11" s="101"/>
      <c r="I11" s="268"/>
    </row>
    <row r="12" spans="1:12">
      <c r="A12" s="142">
        <f t="shared" ref="A12:A18" si="0">A11+1</f>
        <v>3</v>
      </c>
      <c r="B12" s="99"/>
      <c r="C12" s="99"/>
      <c r="D12" s="99"/>
      <c r="E12" s="100"/>
      <c r="F12" s="101"/>
      <c r="G12" s="101"/>
      <c r="H12" s="101"/>
      <c r="I12" s="268"/>
    </row>
    <row r="13" spans="1:12">
      <c r="A13" s="142">
        <f t="shared" si="0"/>
        <v>4</v>
      </c>
      <c r="B13" s="99"/>
      <c r="C13" s="99"/>
      <c r="D13" s="99"/>
      <c r="E13" s="100"/>
      <c r="F13" s="101"/>
      <c r="G13" s="101"/>
      <c r="H13" s="101"/>
      <c r="I13" s="268"/>
    </row>
    <row r="14" spans="1:12">
      <c r="A14" s="142">
        <f t="shared" si="0"/>
        <v>5</v>
      </c>
      <c r="B14" s="99"/>
      <c r="C14" s="99"/>
      <c r="D14" s="99"/>
      <c r="E14" s="100"/>
      <c r="F14" s="101"/>
      <c r="G14" s="101"/>
      <c r="H14" s="101"/>
      <c r="I14" s="268"/>
    </row>
    <row r="15" spans="1:12">
      <c r="A15" s="142">
        <f t="shared" si="0"/>
        <v>6</v>
      </c>
      <c r="B15" s="99"/>
      <c r="C15" s="99"/>
      <c r="D15" s="99"/>
      <c r="E15" s="100"/>
      <c r="F15" s="101"/>
      <c r="G15" s="101"/>
      <c r="H15" s="101"/>
      <c r="I15" s="268"/>
    </row>
    <row r="16" spans="1:12">
      <c r="A16" s="142">
        <f t="shared" si="0"/>
        <v>7</v>
      </c>
      <c r="B16" s="99"/>
      <c r="C16" s="99"/>
      <c r="D16" s="99"/>
      <c r="E16" s="100"/>
      <c r="F16" s="101"/>
      <c r="G16" s="101"/>
      <c r="H16" s="101"/>
      <c r="I16" s="268"/>
    </row>
    <row r="17" spans="1:10">
      <c r="A17" s="142">
        <f t="shared" si="0"/>
        <v>8</v>
      </c>
      <c r="B17" s="99"/>
      <c r="C17" s="99"/>
      <c r="D17" s="99"/>
      <c r="E17" s="100"/>
      <c r="F17" s="101"/>
      <c r="G17" s="101"/>
      <c r="H17" s="101"/>
      <c r="I17" s="268"/>
    </row>
    <row r="18" spans="1:10">
      <c r="A18" s="142">
        <f t="shared" si="0"/>
        <v>9</v>
      </c>
      <c r="B18" s="99"/>
      <c r="C18" s="99"/>
      <c r="D18" s="99"/>
      <c r="E18" s="100"/>
      <c r="F18" s="101"/>
      <c r="G18" s="101"/>
      <c r="H18" s="101"/>
      <c r="I18" s="268"/>
    </row>
    <row r="19" spans="1:10" ht="15" thickBot="1">
      <c r="A19" s="108">
        <f>A18+1</f>
        <v>10</v>
      </c>
      <c r="B19" s="104"/>
      <c r="C19" s="104"/>
      <c r="D19" s="104"/>
      <c r="E19" s="105"/>
      <c r="F19" s="106"/>
      <c r="G19" s="106"/>
      <c r="H19" s="106"/>
      <c r="I19" s="269"/>
    </row>
    <row r="20" spans="1:10" ht="16.3" thickBot="1">
      <c r="A20" s="303"/>
      <c r="B20" s="107"/>
      <c r="C20" s="107"/>
      <c r="D20" s="107"/>
      <c r="E20" s="107"/>
      <c r="F20" s="107"/>
      <c r="G20" s="107"/>
      <c r="H20" s="109" t="str">
        <f>"Total "&amp;LEFT(A7,2)</f>
        <v>Total I8</v>
      </c>
      <c r="I20" s="110">
        <f>SUM(I10:I19)</f>
        <v>0</v>
      </c>
      <c r="J20" s="6"/>
    </row>
    <row r="22" spans="1:10"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17"/>
  <sheetViews>
    <sheetView workbookViewId="0">
      <selection activeCell="B19" sqref="B19"/>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53515625" customWidth="1"/>
    <col min="8" max="8" width="10" customWidth="1"/>
    <col min="9" max="10" width="9.6914062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proiectarii</v>
      </c>
      <c r="B3" s="221"/>
      <c r="C3" s="221"/>
    </row>
    <row r="4" spans="1:12">
      <c r="A4" s="107" t="str">
        <f>'Date initiale'!C6&amp;", "&amp;'Date initiale'!C7</f>
        <v>Moleavin, Adrian, conferentiar, pozitia 25</v>
      </c>
      <c r="B4" s="107"/>
      <c r="C4" s="107"/>
    </row>
    <row r="5" spans="1:12">
      <c r="A5" s="107"/>
      <c r="B5" s="107"/>
      <c r="C5" s="107"/>
    </row>
    <row r="6" spans="1:12" ht="15.9">
      <c r="A6" s="431" t="s">
        <v>110</v>
      </c>
      <c r="B6" s="431"/>
      <c r="C6" s="431"/>
      <c r="D6" s="431"/>
      <c r="E6" s="431"/>
      <c r="F6" s="431"/>
      <c r="G6" s="431"/>
      <c r="H6" s="431"/>
      <c r="I6" s="431"/>
    </row>
    <row r="7" spans="1:12" ht="15.75" customHeight="1">
      <c r="A7" s="434" t="str">
        <f>'Descriere indicatori'!B12&amp;". "&amp;'Descriere indicatori'!C12</f>
        <v xml:space="preserve">I9. Studii in extenso apărute în volume colective publicate la edituri de prestigiu naţional* </v>
      </c>
      <c r="B7" s="434"/>
      <c r="C7" s="434"/>
      <c r="D7" s="434"/>
      <c r="E7" s="434"/>
      <c r="F7" s="434"/>
      <c r="G7" s="434"/>
      <c r="H7" s="434"/>
      <c r="I7" s="434"/>
      <c r="J7" s="158"/>
    </row>
    <row r="8" spans="1:12" ht="16.3" thickBot="1">
      <c r="A8" s="46"/>
      <c r="B8" s="46"/>
      <c r="C8" s="46"/>
      <c r="D8" s="46"/>
      <c r="E8" s="46"/>
      <c r="F8" s="46"/>
      <c r="G8" s="59"/>
      <c r="H8" s="46"/>
      <c r="I8" s="46"/>
      <c r="J8" s="46"/>
    </row>
    <row r="9" spans="1:12" ht="29.6" thickBot="1">
      <c r="A9" s="131" t="s">
        <v>55</v>
      </c>
      <c r="B9" s="132" t="s">
        <v>83</v>
      </c>
      <c r="C9" s="132" t="s">
        <v>56</v>
      </c>
      <c r="D9" s="132" t="s">
        <v>57</v>
      </c>
      <c r="E9" s="132" t="s">
        <v>80</v>
      </c>
      <c r="F9" s="133" t="s">
        <v>87</v>
      </c>
      <c r="G9" s="132" t="s">
        <v>58</v>
      </c>
      <c r="H9" s="132" t="s">
        <v>111</v>
      </c>
      <c r="I9" s="134" t="s">
        <v>90</v>
      </c>
      <c r="K9" s="224" t="s">
        <v>108</v>
      </c>
    </row>
    <row r="10" spans="1:12">
      <c r="A10" s="137"/>
      <c r="B10" s="152"/>
      <c r="C10" s="152"/>
      <c r="D10" s="152"/>
      <c r="E10" s="122"/>
      <c r="F10" s="123"/>
      <c r="G10" s="96"/>
      <c r="H10" s="123"/>
      <c r="I10" s="271"/>
      <c r="K10" s="225">
        <v>7</v>
      </c>
      <c r="L10" s="318" t="s">
        <v>248</v>
      </c>
    </row>
    <row r="11" spans="1:12" ht="69.45">
      <c r="A11" s="159">
        <f>A10+1</f>
        <v>1</v>
      </c>
      <c r="B11" s="328" t="s">
        <v>279</v>
      </c>
      <c r="C11" s="365" t="s">
        <v>349</v>
      </c>
      <c r="D11" s="328" t="s">
        <v>348</v>
      </c>
      <c r="E11" s="330" t="s">
        <v>350</v>
      </c>
      <c r="F11" s="331">
        <v>2014</v>
      </c>
      <c r="G11" s="332"/>
      <c r="H11" s="332">
        <v>10</v>
      </c>
      <c r="I11" s="351">
        <v>7</v>
      </c>
    </row>
    <row r="12" spans="1:12" ht="46.3">
      <c r="A12" s="159">
        <f t="shared" ref="A12:A13" si="0">A11+1</f>
        <v>2</v>
      </c>
      <c r="B12" s="356" t="s">
        <v>279</v>
      </c>
      <c r="C12" s="367" t="s">
        <v>352</v>
      </c>
      <c r="D12" s="368" t="s">
        <v>351</v>
      </c>
      <c r="E12" s="369" t="s">
        <v>353</v>
      </c>
      <c r="F12" s="361">
        <v>2011</v>
      </c>
      <c r="G12" s="331" t="s">
        <v>354</v>
      </c>
      <c r="H12" s="361">
        <v>18</v>
      </c>
      <c r="I12" s="366">
        <v>7</v>
      </c>
    </row>
    <row r="13" spans="1:12" ht="24">
      <c r="A13" s="159">
        <f t="shared" si="0"/>
        <v>3</v>
      </c>
      <c r="B13" s="356" t="s">
        <v>279</v>
      </c>
      <c r="C13" s="367" t="s">
        <v>356</v>
      </c>
      <c r="D13" s="360" t="s">
        <v>355</v>
      </c>
      <c r="E13" s="361" t="s">
        <v>350</v>
      </c>
      <c r="F13" s="361">
        <v>2011</v>
      </c>
      <c r="G13" s="331"/>
      <c r="H13" s="361">
        <v>12</v>
      </c>
      <c r="I13" s="366">
        <v>7</v>
      </c>
    </row>
    <row r="14" spans="1:12" ht="15" thickBot="1">
      <c r="A14" s="127"/>
      <c r="B14" s="160"/>
      <c r="C14" s="160"/>
      <c r="D14" s="160"/>
      <c r="E14" s="160"/>
      <c r="F14" s="160"/>
      <c r="G14" s="106"/>
      <c r="H14" s="160"/>
      <c r="I14" s="276"/>
    </row>
    <row r="15" spans="1:12" ht="16.3" thickBot="1">
      <c r="A15" s="303"/>
      <c r="B15" s="107"/>
      <c r="C15" s="107"/>
      <c r="D15" s="107"/>
      <c r="E15" s="107"/>
      <c r="F15" s="107"/>
      <c r="G15" s="107"/>
      <c r="H15" s="109" t="str">
        <f>"Total "&amp;LEFT(A7,2)</f>
        <v>Total I9</v>
      </c>
      <c r="I15" s="110">
        <f>SUM(I10:I14)</f>
        <v>21</v>
      </c>
      <c r="J15" s="6"/>
    </row>
    <row r="17" spans="1:9" ht="33.75" customHeight="1">
      <c r="A17"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7" s="433"/>
      <c r="C17" s="433"/>
      <c r="D17" s="433"/>
      <c r="E17" s="433"/>
      <c r="F17" s="433"/>
      <c r="G17" s="433"/>
      <c r="H17" s="433"/>
      <c r="I17" s="433"/>
    </row>
  </sheetData>
  <mergeCells count="3">
    <mergeCell ref="A7:I7"/>
    <mergeCell ref="A6:I6"/>
    <mergeCell ref="A17:I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53515625" customWidth="1"/>
    <col min="8" max="8" width="10" customWidth="1"/>
    <col min="9" max="9" width="9.6914062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proiectarii</v>
      </c>
      <c r="B3" s="221"/>
      <c r="C3" s="221"/>
    </row>
    <row r="4" spans="1:12">
      <c r="A4" s="107" t="str">
        <f>'Date initiale'!C6&amp;", "&amp;'Date initiale'!C7</f>
        <v>Moleavin, Adrian, conferentiar, pozitia 25</v>
      </c>
      <c r="B4" s="107"/>
      <c r="C4" s="107"/>
    </row>
    <row r="5" spans="1:12">
      <c r="A5" s="107"/>
      <c r="B5" s="107"/>
      <c r="C5" s="107"/>
    </row>
    <row r="6" spans="1:12" ht="15.9">
      <c r="A6" s="431" t="s">
        <v>110</v>
      </c>
      <c r="B6" s="431"/>
      <c r="C6" s="431"/>
      <c r="D6" s="431"/>
      <c r="E6" s="431"/>
      <c r="F6" s="431"/>
      <c r="G6" s="431"/>
      <c r="H6" s="431"/>
      <c r="I6" s="431"/>
    </row>
    <row r="7" spans="1:12" ht="39" customHeight="1">
      <c r="A7" s="434" t="str">
        <f>'Descriere indicatori'!B13&amp;". "&amp;'Descriere indicatori'!C13</f>
        <v xml:space="preserve">I10. Studii in extenso apărute în volume colective publicate la edituri recunoscute în domeniu*, precum şi studiile aferente proiectelor* </v>
      </c>
      <c r="B7" s="434"/>
      <c r="C7" s="434"/>
      <c r="D7" s="434"/>
      <c r="E7" s="434"/>
      <c r="F7" s="434"/>
      <c r="G7" s="434"/>
      <c r="H7" s="434"/>
      <c r="I7" s="434"/>
    </row>
    <row r="8" spans="1:12" ht="17.25" customHeight="1" thickBot="1">
      <c r="A8" s="28"/>
      <c r="B8" s="46"/>
      <c r="C8" s="46"/>
      <c r="D8" s="46"/>
      <c r="E8" s="46"/>
      <c r="F8" s="46"/>
      <c r="G8" s="46"/>
      <c r="H8" s="46"/>
      <c r="I8" s="46"/>
    </row>
    <row r="9" spans="1:12" ht="29.6" thickBot="1">
      <c r="A9" s="131" t="s">
        <v>55</v>
      </c>
      <c r="B9" s="132" t="s">
        <v>83</v>
      </c>
      <c r="C9" s="132" t="s">
        <v>56</v>
      </c>
      <c r="D9" s="132" t="s">
        <v>57</v>
      </c>
      <c r="E9" s="132" t="s">
        <v>80</v>
      </c>
      <c r="F9" s="133" t="s">
        <v>87</v>
      </c>
      <c r="G9" s="132" t="s">
        <v>58</v>
      </c>
      <c r="H9" s="132" t="s">
        <v>111</v>
      </c>
      <c r="I9" s="134" t="s">
        <v>90</v>
      </c>
      <c r="K9" s="224" t="s">
        <v>108</v>
      </c>
    </row>
    <row r="10" spans="1:12" ht="15.9">
      <c r="A10" s="137">
        <v>1</v>
      </c>
      <c r="B10" s="95"/>
      <c r="C10" s="122"/>
      <c r="D10" s="200"/>
      <c r="E10" s="201"/>
      <c r="F10" s="122"/>
      <c r="G10" s="122"/>
      <c r="H10" s="122"/>
      <c r="I10" s="277"/>
      <c r="J10" s="169"/>
      <c r="K10" s="225" t="s">
        <v>160</v>
      </c>
      <c r="L10" s="318" t="s">
        <v>249</v>
      </c>
    </row>
    <row r="11" spans="1:12" ht="15.9">
      <c r="A11" s="138">
        <f>A10+1</f>
        <v>2</v>
      </c>
      <c r="B11" s="120"/>
      <c r="C11" s="141"/>
      <c r="D11" s="100"/>
      <c r="E11" s="154"/>
      <c r="F11" s="141"/>
      <c r="G11" s="141"/>
      <c r="H11" s="141"/>
      <c r="I11" s="272"/>
      <c r="J11" s="169"/>
      <c r="L11" s="318" t="s">
        <v>250</v>
      </c>
    </row>
    <row r="12" spans="1:12">
      <c r="A12" s="138">
        <f t="shared" ref="A12:A19" si="0">A11+1</f>
        <v>3</v>
      </c>
      <c r="B12" s="120"/>
      <c r="C12" s="120"/>
      <c r="D12" s="120"/>
      <c r="E12" s="31"/>
      <c r="F12" s="101"/>
      <c r="G12" s="101"/>
      <c r="H12" s="101"/>
      <c r="I12" s="268"/>
    </row>
    <row r="13" spans="1:12">
      <c r="A13" s="138">
        <f t="shared" si="0"/>
        <v>4</v>
      </c>
      <c r="B13" s="100"/>
      <c r="C13" s="100"/>
      <c r="D13" s="120"/>
      <c r="E13" s="31"/>
      <c r="F13" s="101"/>
      <c r="G13" s="101"/>
      <c r="H13" s="101"/>
      <c r="I13" s="268"/>
    </row>
    <row r="14" spans="1:12">
      <c r="A14" s="138">
        <f t="shared" si="0"/>
        <v>5</v>
      </c>
      <c r="B14" s="120"/>
      <c r="C14" s="100"/>
      <c r="D14" s="100"/>
      <c r="E14" s="154"/>
      <c r="F14" s="101"/>
      <c r="G14" s="101"/>
      <c r="H14" s="101"/>
      <c r="I14" s="268"/>
    </row>
    <row r="15" spans="1:12">
      <c r="A15" s="138">
        <f t="shared" si="0"/>
        <v>6</v>
      </c>
      <c r="B15" s="140"/>
      <c r="C15" s="140"/>
      <c r="D15" s="140"/>
      <c r="E15" s="154"/>
      <c r="F15" s="101"/>
      <c r="G15" s="101"/>
      <c r="H15" s="101"/>
      <c r="I15" s="268"/>
    </row>
    <row r="16" spans="1:12">
      <c r="A16" s="138">
        <f t="shared" si="0"/>
        <v>7</v>
      </c>
      <c r="B16" s="140"/>
      <c r="C16" s="99"/>
      <c r="D16" s="140"/>
      <c r="E16" s="154"/>
      <c r="F16" s="101"/>
      <c r="G16" s="101"/>
      <c r="H16" s="101"/>
      <c r="I16" s="268"/>
    </row>
    <row r="17" spans="1:9">
      <c r="A17" s="138">
        <f t="shared" si="0"/>
        <v>8</v>
      </c>
      <c r="B17" s="140"/>
      <c r="C17" s="99"/>
      <c r="D17" s="140"/>
      <c r="E17" s="154"/>
      <c r="F17" s="101"/>
      <c r="G17" s="101"/>
      <c r="H17" s="101"/>
      <c r="I17" s="268"/>
    </row>
    <row r="18" spans="1:9">
      <c r="A18" s="138">
        <f t="shared" si="0"/>
        <v>9</v>
      </c>
      <c r="B18" s="154"/>
      <c r="C18" s="31"/>
      <c r="D18" s="31"/>
      <c r="E18" s="31"/>
      <c r="F18" s="101"/>
      <c r="G18" s="101"/>
      <c r="H18" s="101"/>
      <c r="I18" s="268"/>
    </row>
    <row r="19" spans="1:9" ht="15" thickBot="1">
      <c r="A19" s="202">
        <f t="shared" si="0"/>
        <v>10</v>
      </c>
      <c r="B19" s="128"/>
      <c r="C19" s="105"/>
      <c r="D19" s="105"/>
      <c r="E19" s="156"/>
      <c r="F19" s="106"/>
      <c r="G19" s="106"/>
      <c r="H19" s="106"/>
      <c r="I19" s="269"/>
    </row>
    <row r="20" spans="1:9" ht="15" thickBot="1">
      <c r="A20" s="303"/>
      <c r="B20" s="126"/>
      <c r="C20" s="126"/>
      <c r="D20" s="157"/>
      <c r="E20" s="157"/>
      <c r="F20" s="157"/>
      <c r="G20" s="157"/>
      <c r="H20" s="109" t="str">
        <f>"Total "&amp;LEFT(A7,3)</f>
        <v>Total I10</v>
      </c>
      <c r="I20" s="203">
        <f>SUM(I10:I19)</f>
        <v>0</v>
      </c>
    </row>
    <row r="21" spans="1:9">
      <c r="B21" s="15"/>
      <c r="C21" s="17"/>
    </row>
    <row r="22" spans="1:9"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row r="23" spans="1:9" ht="48" customHeight="1">
      <c r="A23"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3"/>
      <c r="C23" s="433"/>
      <c r="D23" s="433"/>
      <c r="E23" s="433"/>
      <c r="F23" s="433"/>
      <c r="G23" s="433"/>
      <c r="H23" s="433"/>
      <c r="I23" s="433"/>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2"/>
  <sheetViews>
    <sheetView workbookViewId="0">
      <selection activeCell="B18" sqref="B18"/>
    </sheetView>
  </sheetViews>
  <sheetFormatPr defaultRowHeight="14.6"/>
  <cols>
    <col min="1" max="1" width="5.15234375" customWidth="1"/>
    <col min="2" max="2" width="22.15234375" customWidth="1"/>
    <col min="3" max="3" width="27.15234375" customWidth="1"/>
    <col min="4" max="4" width="21.3828125" customWidth="1"/>
    <col min="5" max="5" width="6.84375" customWidth="1"/>
    <col min="6" max="6" width="10.53515625" customWidth="1"/>
    <col min="7" max="7" width="16" customWidth="1"/>
    <col min="8" max="8" width="10" customWidth="1"/>
    <col min="9" max="9" width="9.6914062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proiectarii</v>
      </c>
      <c r="B3" s="221"/>
      <c r="C3" s="221"/>
    </row>
    <row r="4" spans="1:12">
      <c r="A4" s="107" t="str">
        <f>'Date initiale'!C6&amp;", "&amp;'Date initiale'!C7</f>
        <v>Moleavin, Adrian, conferentiar, pozitia 25</v>
      </c>
      <c r="B4" s="107"/>
      <c r="C4" s="107"/>
    </row>
    <row r="5" spans="1:12">
      <c r="A5" s="107"/>
      <c r="B5" s="107"/>
      <c r="C5" s="107"/>
    </row>
    <row r="6" spans="1:12" ht="15.9">
      <c r="A6" s="431" t="s">
        <v>110</v>
      </c>
      <c r="B6" s="431"/>
      <c r="C6" s="431"/>
      <c r="D6" s="431"/>
      <c r="E6" s="431"/>
      <c r="F6" s="431"/>
      <c r="G6" s="431"/>
      <c r="H6" s="431"/>
      <c r="I6" s="431"/>
      <c r="J6" s="29"/>
    </row>
    <row r="7" spans="1:12" ht="39" customHeight="1">
      <c r="A7" s="434"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4"/>
      <c r="C7" s="434"/>
      <c r="D7" s="434"/>
      <c r="E7" s="434"/>
      <c r="F7" s="434"/>
      <c r="G7" s="434"/>
      <c r="H7" s="434"/>
      <c r="I7" s="434"/>
      <c r="J7" s="28"/>
    </row>
    <row r="8" spans="1:12" ht="19.5" customHeight="1" thickBot="1">
      <c r="A8" s="46"/>
      <c r="B8" s="46"/>
      <c r="C8" s="46"/>
      <c r="D8" s="46"/>
      <c r="E8" s="46"/>
      <c r="F8" s="46"/>
      <c r="G8" s="46"/>
      <c r="H8" s="46"/>
      <c r="I8" s="46"/>
      <c r="J8" s="28"/>
    </row>
    <row r="9" spans="1:12" ht="63" customHeight="1" thickBot="1">
      <c r="A9" s="193" t="s">
        <v>55</v>
      </c>
      <c r="B9" s="194" t="s">
        <v>83</v>
      </c>
      <c r="C9" s="195" t="s">
        <v>52</v>
      </c>
      <c r="D9" s="195" t="s">
        <v>134</v>
      </c>
      <c r="E9" s="194" t="s">
        <v>87</v>
      </c>
      <c r="F9" s="195" t="s">
        <v>53</v>
      </c>
      <c r="G9" s="195" t="s">
        <v>79</v>
      </c>
      <c r="H9" s="194" t="s">
        <v>54</v>
      </c>
      <c r="I9" s="184" t="s">
        <v>147</v>
      </c>
      <c r="J9" s="2"/>
      <c r="K9" s="224" t="s">
        <v>108</v>
      </c>
    </row>
    <row r="10" spans="1:12" ht="15.9">
      <c r="A10" s="49"/>
      <c r="B10" s="22"/>
      <c r="C10" s="39"/>
      <c r="D10" s="39"/>
      <c r="E10" s="47"/>
      <c r="F10" s="48"/>
      <c r="G10" s="22"/>
      <c r="H10" s="22"/>
      <c r="I10" s="278"/>
      <c r="K10" s="225" t="s">
        <v>161</v>
      </c>
      <c r="L10" s="318" t="s">
        <v>251</v>
      </c>
    </row>
    <row r="11" spans="1:12" ht="23.15">
      <c r="A11" s="50">
        <f>A10+1</f>
        <v>1</v>
      </c>
      <c r="B11" s="356" t="s">
        <v>297</v>
      </c>
      <c r="C11" s="357" t="s">
        <v>339</v>
      </c>
      <c r="D11" s="356" t="s">
        <v>338</v>
      </c>
      <c r="E11" s="331">
        <v>2015</v>
      </c>
      <c r="F11" s="409">
        <v>26.03</v>
      </c>
      <c r="G11" s="358" t="s">
        <v>340</v>
      </c>
      <c r="H11" s="331">
        <v>11</v>
      </c>
      <c r="I11" s="333">
        <v>15</v>
      </c>
    </row>
    <row r="12" spans="1:12" ht="23.15">
      <c r="A12" s="50">
        <f t="shared" ref="A12:A14" si="0">A11+1</f>
        <v>2</v>
      </c>
      <c r="B12" s="356" t="s">
        <v>297</v>
      </c>
      <c r="C12" s="342" t="s">
        <v>341</v>
      </c>
      <c r="D12" s="356" t="s">
        <v>338</v>
      </c>
      <c r="E12" s="331">
        <v>2015</v>
      </c>
      <c r="F12" s="409">
        <v>26.03</v>
      </c>
      <c r="G12" s="358" t="s">
        <v>340</v>
      </c>
      <c r="H12" s="331">
        <v>8</v>
      </c>
      <c r="I12" s="333">
        <v>15</v>
      </c>
    </row>
    <row r="13" spans="1:12" ht="15.9">
      <c r="A13" s="50">
        <f t="shared" si="0"/>
        <v>3</v>
      </c>
      <c r="B13" s="370" t="s">
        <v>279</v>
      </c>
      <c r="C13" s="372" t="s">
        <v>343</v>
      </c>
      <c r="D13" s="358" t="s">
        <v>561</v>
      </c>
      <c r="E13" s="359">
        <v>2012</v>
      </c>
      <c r="F13" s="384">
        <v>19.05</v>
      </c>
      <c r="G13" s="358" t="s">
        <v>342</v>
      </c>
      <c r="H13" s="359">
        <v>10</v>
      </c>
      <c r="I13" s="387">
        <v>15</v>
      </c>
    </row>
    <row r="14" spans="1:12" ht="23.15">
      <c r="A14" s="50">
        <f t="shared" si="0"/>
        <v>4</v>
      </c>
      <c r="B14" s="370" t="s">
        <v>279</v>
      </c>
      <c r="C14" s="372" t="s">
        <v>344</v>
      </c>
      <c r="D14" s="358" t="s">
        <v>561</v>
      </c>
      <c r="E14" s="359">
        <v>2012</v>
      </c>
      <c r="F14" s="408">
        <v>19.05</v>
      </c>
      <c r="G14" s="358" t="s">
        <v>342</v>
      </c>
      <c r="H14" s="359">
        <v>9</v>
      </c>
      <c r="I14" s="387">
        <v>15</v>
      </c>
    </row>
    <row r="15" spans="1:12" ht="16.3" thickBot="1">
      <c r="A15" s="51"/>
      <c r="B15" s="38"/>
      <c r="C15" s="52"/>
      <c r="D15" s="38"/>
      <c r="E15" s="38"/>
      <c r="F15" s="52"/>
      <c r="G15" s="52"/>
      <c r="H15" s="52"/>
      <c r="I15" s="279"/>
    </row>
    <row r="16" spans="1:12" ht="16.3" thickBot="1">
      <c r="A16" s="302"/>
      <c r="D16" s="20"/>
      <c r="E16" s="17"/>
      <c r="H16" s="109" t="str">
        <f>"Total "&amp;LEFT(A7,4)</f>
        <v>Total I11a</v>
      </c>
      <c r="I16" s="322">
        <f>SUM(I10:I15)</f>
        <v>60</v>
      </c>
    </row>
    <row r="17" spans="1:5" ht="15.9">
      <c r="A17" s="42"/>
      <c r="D17" s="21"/>
      <c r="E17" s="17"/>
    </row>
    <row r="18" spans="1:5">
      <c r="D18" s="21"/>
      <c r="E18" s="17"/>
    </row>
    <row r="19" spans="1:5">
      <c r="D19" s="20"/>
      <c r="E19" s="17"/>
    </row>
    <row r="20" spans="1:5">
      <c r="D20" s="20"/>
      <c r="E20" s="17"/>
    </row>
    <row r="21" spans="1:5">
      <c r="D21" s="20"/>
      <c r="E21" s="17"/>
    </row>
    <row r="22" spans="1:5">
      <c r="D22" s="15"/>
      <c r="E22"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J20"/>
  <sheetViews>
    <sheetView topLeftCell="A10" workbookViewId="0">
      <selection activeCell="B20" sqref="B20"/>
    </sheetView>
  </sheetViews>
  <sheetFormatPr defaultRowHeight="14.6"/>
  <cols>
    <col min="1" max="1" width="5.15234375" customWidth="1"/>
    <col min="2" max="2" width="21.3828125" customWidth="1"/>
    <col min="3" max="3" width="31.3828125" customWidth="1"/>
    <col min="4" max="4" width="27.3828125" customWidth="1"/>
    <col min="5" max="5" width="6.84375" customWidth="1"/>
    <col min="6" max="6" width="10.53515625" customWidth="1"/>
    <col min="7" max="7" width="16" customWidth="1"/>
    <col min="8" max="8" width="9.69140625" customWidth="1"/>
  </cols>
  <sheetData>
    <row r="1" spans="1:10" ht="15.9">
      <c r="A1" s="221" t="str">
        <f>'Date initiale'!C3</f>
        <v>Universitatea de Arhitectură și Urbanism "Ion Mincu" București</v>
      </c>
      <c r="B1" s="221"/>
      <c r="C1" s="221"/>
      <c r="D1" s="16"/>
    </row>
    <row r="2" spans="1:10" ht="15.9">
      <c r="A2" s="221" t="str">
        <f>'Date initiale'!B4&amp;" "&amp;'Date initiale'!C4</f>
        <v>Facultatea Arhitectura</v>
      </c>
      <c r="B2" s="221"/>
      <c r="C2" s="221"/>
      <c r="D2" s="16"/>
    </row>
    <row r="3" spans="1:10" ht="15.9">
      <c r="A3" s="221" t="str">
        <f>'Date initiale'!B5&amp;" "&amp;'Date initiale'!C5</f>
        <v>Departamentul Bazele proiectarii</v>
      </c>
      <c r="B3" s="221"/>
      <c r="C3" s="221"/>
      <c r="D3" s="16"/>
    </row>
    <row r="4" spans="1:10">
      <c r="A4" s="107" t="str">
        <f>'Date initiale'!C6&amp;", "&amp;'Date initiale'!C7</f>
        <v>Moleavin, Adrian, conferentiar, pozitia 25</v>
      </c>
      <c r="B4" s="107"/>
      <c r="C4" s="107"/>
    </row>
    <row r="5" spans="1:10">
      <c r="A5" s="107"/>
      <c r="B5" s="107"/>
      <c r="C5" s="107"/>
    </row>
    <row r="6" spans="1:10" ht="15.9">
      <c r="A6" s="431" t="s">
        <v>110</v>
      </c>
      <c r="B6" s="431"/>
      <c r="C6" s="431"/>
      <c r="D6" s="431"/>
      <c r="E6" s="431"/>
      <c r="F6" s="431"/>
      <c r="G6" s="431"/>
      <c r="H6" s="431"/>
      <c r="I6" s="29"/>
      <c r="J6" s="29"/>
    </row>
    <row r="7" spans="1:10" ht="48" customHeight="1">
      <c r="A7" s="434"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4"/>
      <c r="C7" s="434"/>
      <c r="D7" s="434"/>
      <c r="E7" s="434"/>
      <c r="F7" s="434"/>
      <c r="G7" s="434"/>
      <c r="H7" s="434"/>
      <c r="I7" s="158"/>
      <c r="J7" s="158"/>
    </row>
    <row r="8" spans="1:10" ht="21.75" customHeight="1" thickBot="1">
      <c r="A8" s="44"/>
      <c r="B8" s="44"/>
      <c r="C8" s="44"/>
      <c r="D8" s="44"/>
      <c r="E8" s="44"/>
      <c r="F8" s="44"/>
      <c r="G8" s="44"/>
      <c r="H8" s="44"/>
    </row>
    <row r="9" spans="1:10" ht="29.6" thickBot="1">
      <c r="A9" s="131" t="s">
        <v>55</v>
      </c>
      <c r="B9" s="183" t="s">
        <v>83</v>
      </c>
      <c r="C9" s="183" t="s">
        <v>136</v>
      </c>
      <c r="D9" s="183" t="s">
        <v>137</v>
      </c>
      <c r="E9" s="183" t="s">
        <v>75</v>
      </c>
      <c r="F9" s="183" t="s">
        <v>76</v>
      </c>
      <c r="G9" s="196" t="s">
        <v>135</v>
      </c>
      <c r="H9" s="184" t="s">
        <v>147</v>
      </c>
      <c r="J9" s="224" t="s">
        <v>108</v>
      </c>
    </row>
    <row r="10" spans="1:10" ht="15.9">
      <c r="A10" s="173"/>
      <c r="B10" s="113"/>
      <c r="C10" s="113"/>
      <c r="D10" s="113"/>
      <c r="E10" s="113"/>
      <c r="F10" s="174"/>
      <c r="G10" s="175"/>
      <c r="H10" s="281"/>
      <c r="I10" s="19"/>
      <c r="J10" s="225" t="s">
        <v>252</v>
      </c>
    </row>
    <row r="11" spans="1:10" ht="46.3">
      <c r="A11" s="173">
        <f>A10+1</f>
        <v>1</v>
      </c>
      <c r="B11" s="389" t="s">
        <v>546</v>
      </c>
      <c r="C11" s="405" t="s">
        <v>275</v>
      </c>
      <c r="D11" s="405" t="s">
        <v>277</v>
      </c>
      <c r="E11" s="389">
        <v>2019</v>
      </c>
      <c r="F11" s="388"/>
      <c r="G11" s="404" t="s">
        <v>552</v>
      </c>
      <c r="H11" s="383">
        <v>8</v>
      </c>
      <c r="I11" s="19"/>
      <c r="J11" s="225" t="s">
        <v>253</v>
      </c>
    </row>
    <row r="12" spans="1:10" ht="35.6" customHeight="1">
      <c r="A12" s="173">
        <f t="shared" ref="A12:A17" si="0">A11+1</f>
        <v>2</v>
      </c>
      <c r="B12" s="358" t="s">
        <v>548</v>
      </c>
      <c r="C12" s="385" t="s">
        <v>549</v>
      </c>
      <c r="D12" s="385" t="s">
        <v>277</v>
      </c>
      <c r="E12" s="358">
        <v>2022</v>
      </c>
      <c r="F12" s="384"/>
      <c r="G12" s="404" t="s">
        <v>547</v>
      </c>
      <c r="H12" s="376">
        <v>3</v>
      </c>
      <c r="I12" s="19"/>
    </row>
    <row r="13" spans="1:10" ht="38.15" customHeight="1">
      <c r="A13" s="173">
        <f t="shared" si="0"/>
        <v>3</v>
      </c>
      <c r="B13" s="358" t="s">
        <v>548</v>
      </c>
      <c r="C13" s="385" t="s">
        <v>550</v>
      </c>
      <c r="D13" s="385" t="s">
        <v>277</v>
      </c>
      <c r="E13" s="358">
        <v>2021</v>
      </c>
      <c r="F13" s="384"/>
      <c r="G13" s="404" t="s">
        <v>547</v>
      </c>
      <c r="H13" s="376">
        <v>3</v>
      </c>
    </row>
    <row r="14" spans="1:10" ht="38.6" customHeight="1">
      <c r="A14" s="173">
        <f t="shared" si="0"/>
        <v>4</v>
      </c>
      <c r="B14" s="358" t="s">
        <v>548</v>
      </c>
      <c r="C14" s="385" t="s">
        <v>551</v>
      </c>
      <c r="D14" s="385" t="s">
        <v>277</v>
      </c>
      <c r="E14" s="358">
        <v>2020</v>
      </c>
      <c r="F14" s="384"/>
      <c r="G14" s="404" t="s">
        <v>547</v>
      </c>
      <c r="H14" s="376">
        <v>3</v>
      </c>
      <c r="I14" s="19"/>
    </row>
    <row r="15" spans="1:10" ht="34.75">
      <c r="A15" s="173">
        <f t="shared" si="0"/>
        <v>5</v>
      </c>
      <c r="B15" s="358" t="s">
        <v>548</v>
      </c>
      <c r="C15" s="385" t="s">
        <v>553</v>
      </c>
      <c r="D15" s="385" t="s">
        <v>277</v>
      </c>
      <c r="E15" s="358">
        <v>2020</v>
      </c>
      <c r="F15" s="384"/>
      <c r="G15" s="404" t="s">
        <v>554</v>
      </c>
      <c r="H15" s="376">
        <v>3</v>
      </c>
    </row>
    <row r="16" spans="1:10" ht="34.75">
      <c r="A16" s="173">
        <f t="shared" si="0"/>
        <v>6</v>
      </c>
      <c r="B16" s="358" t="s">
        <v>548</v>
      </c>
      <c r="C16" s="396"/>
      <c r="D16" s="405" t="s">
        <v>555</v>
      </c>
      <c r="E16" s="389">
        <v>2016</v>
      </c>
      <c r="F16" s="388" t="s">
        <v>560</v>
      </c>
      <c r="G16" s="406"/>
      <c r="H16" s="383">
        <v>3</v>
      </c>
      <c r="I16" s="19"/>
    </row>
    <row r="17" spans="1:9" ht="23.15">
      <c r="A17" s="173">
        <f t="shared" si="0"/>
        <v>7</v>
      </c>
      <c r="B17" s="358" t="s">
        <v>548</v>
      </c>
      <c r="C17" s="407" t="s">
        <v>556</v>
      </c>
      <c r="D17" s="385" t="s">
        <v>557</v>
      </c>
      <c r="E17" s="358">
        <v>2015</v>
      </c>
      <c r="F17" s="384" t="s">
        <v>558</v>
      </c>
      <c r="G17" s="404" t="s">
        <v>559</v>
      </c>
      <c r="H17" s="376">
        <v>3</v>
      </c>
      <c r="I17" s="19"/>
    </row>
    <row r="18" spans="1:9" ht="15" thickBot="1">
      <c r="A18" s="177"/>
      <c r="B18" s="116"/>
      <c r="C18" s="116"/>
      <c r="D18" s="116"/>
      <c r="E18" s="116"/>
      <c r="F18" s="178"/>
      <c r="G18" s="179"/>
      <c r="H18" s="282"/>
    </row>
    <row r="19" spans="1:9" ht="15" thickBot="1">
      <c r="A19" s="301"/>
      <c r="B19" s="181"/>
      <c r="C19" s="181"/>
      <c r="D19" s="181"/>
      <c r="E19" s="181"/>
      <c r="G19" s="135" t="str">
        <f>"Total "&amp;LEFT(A7,4)</f>
        <v>Total I11b</v>
      </c>
      <c r="H19" s="233">
        <f>SUM(H10:H18)</f>
        <v>26</v>
      </c>
    </row>
    <row r="20" spans="1:9" ht="15.9">
      <c r="A20" s="19"/>
      <c r="B20" s="19"/>
      <c r="C20" s="19"/>
      <c r="D20" s="19"/>
      <c r="E20" s="19"/>
      <c r="F20" s="19"/>
      <c r="G20" s="19"/>
      <c r="H20" s="1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9"/>
  <sheetViews>
    <sheetView topLeftCell="A4" workbookViewId="0">
      <selection activeCell="B27" sqref="B27"/>
    </sheetView>
  </sheetViews>
  <sheetFormatPr defaultRowHeight="14.6"/>
  <cols>
    <col min="1" max="1" width="5.15234375" customWidth="1"/>
    <col min="2" max="2" width="22.15234375" customWidth="1"/>
    <col min="3" max="3" width="35.69140625" customWidth="1"/>
    <col min="4" max="4" width="38.84375" customWidth="1"/>
    <col min="5" max="5" width="6.84375" customWidth="1"/>
    <col min="6" max="6" width="10.53515625" customWidth="1"/>
    <col min="7" max="7" width="9.69140625" customWidth="1"/>
  </cols>
  <sheetData>
    <row r="1" spans="1:10">
      <c r="A1" s="221" t="str">
        <f>'Date initiale'!C3</f>
        <v>Universitatea de Arhitectură și Urbanism "Ion Mincu" București</v>
      </c>
      <c r="B1" s="221"/>
      <c r="C1" s="221"/>
    </row>
    <row r="2" spans="1:10">
      <c r="A2" s="221" t="str">
        <f>'Date initiale'!B4&amp;" "&amp;'Date initiale'!C4</f>
        <v>Facultatea Arhitectura</v>
      </c>
      <c r="B2" s="221"/>
      <c r="C2" s="221"/>
    </row>
    <row r="3" spans="1:10">
      <c r="A3" s="221" t="str">
        <f>'Date initiale'!B5&amp;" "&amp;'Date initiale'!C5</f>
        <v>Departamentul Bazele proiectarii</v>
      </c>
      <c r="B3" s="221"/>
      <c r="C3" s="221"/>
    </row>
    <row r="4" spans="1:10">
      <c r="A4" s="107" t="str">
        <f>'Date initiale'!C6&amp;", "&amp;'Date initiale'!C7</f>
        <v>Moleavin, Adrian, conferentiar, pozitia 25</v>
      </c>
      <c r="B4" s="107"/>
      <c r="C4" s="107"/>
    </row>
    <row r="5" spans="1:10">
      <c r="A5" s="107"/>
      <c r="B5" s="107"/>
      <c r="C5" s="107"/>
    </row>
    <row r="6" spans="1:10" ht="15.9">
      <c r="A6" s="436" t="s">
        <v>110</v>
      </c>
      <c r="B6" s="436"/>
      <c r="C6" s="436"/>
      <c r="D6" s="436"/>
      <c r="E6" s="436"/>
      <c r="F6" s="436"/>
      <c r="G6" s="436"/>
    </row>
    <row r="7" spans="1:10" ht="15.9">
      <c r="A7" s="434" t="str">
        <f>'Descriere indicatori'!B14&amp;"c. "&amp;'Descriere indicatori'!C16</f>
        <v>I11c. Susţinere comunicare publică în cadrul conferinţelor, colocviilor, seminariilor internaţionale/naţionale</v>
      </c>
      <c r="B7" s="434"/>
      <c r="C7" s="434"/>
      <c r="D7" s="434"/>
      <c r="E7" s="434"/>
      <c r="F7" s="434"/>
      <c r="G7" s="434"/>
      <c r="H7" s="158"/>
    </row>
    <row r="8" spans="1:10" ht="16.3" thickBot="1">
      <c r="A8" s="46"/>
      <c r="B8" s="46"/>
      <c r="C8" s="46"/>
      <c r="D8" s="46"/>
      <c r="E8" s="46"/>
      <c r="F8" s="46"/>
      <c r="G8" s="46"/>
      <c r="H8" s="46"/>
    </row>
    <row r="9" spans="1:10" ht="29.6" thickBot="1">
      <c r="A9" s="131" t="s">
        <v>55</v>
      </c>
      <c r="B9" s="183" t="s">
        <v>83</v>
      </c>
      <c r="C9" s="183" t="s">
        <v>73</v>
      </c>
      <c r="D9" s="183" t="s">
        <v>74</v>
      </c>
      <c r="E9" s="183" t="s">
        <v>75</v>
      </c>
      <c r="F9" s="183" t="s">
        <v>76</v>
      </c>
      <c r="G9" s="184" t="s">
        <v>147</v>
      </c>
      <c r="I9" s="224" t="s">
        <v>108</v>
      </c>
    </row>
    <row r="10" spans="1:10">
      <c r="A10" s="185"/>
      <c r="B10" s="171"/>
      <c r="C10" s="186"/>
      <c r="D10" s="187"/>
      <c r="E10" s="172"/>
      <c r="F10" s="172"/>
      <c r="G10" s="280"/>
      <c r="I10" s="225" t="s">
        <v>163</v>
      </c>
      <c r="J10" s="318" t="s">
        <v>254</v>
      </c>
    </row>
    <row r="11" spans="1:10" ht="23.15">
      <c r="A11" s="188">
        <f>A10+1</f>
        <v>1</v>
      </c>
      <c r="B11" s="370" t="s">
        <v>279</v>
      </c>
      <c r="C11" s="372" t="s">
        <v>527</v>
      </c>
      <c r="D11" s="372" t="s">
        <v>528</v>
      </c>
      <c r="E11" s="358">
        <v>2019</v>
      </c>
      <c r="F11" s="384">
        <v>27.05</v>
      </c>
      <c r="G11" s="376">
        <v>5</v>
      </c>
    </row>
    <row r="12" spans="1:10" ht="57.9">
      <c r="A12" s="188">
        <v>2</v>
      </c>
      <c r="B12" s="370" t="s">
        <v>279</v>
      </c>
      <c r="C12" s="374" t="s">
        <v>530</v>
      </c>
      <c r="D12" s="374" t="s">
        <v>529</v>
      </c>
      <c r="E12" s="358">
        <v>2019</v>
      </c>
      <c r="F12" s="384">
        <v>20.05</v>
      </c>
      <c r="G12" s="376">
        <v>5</v>
      </c>
    </row>
    <row r="13" spans="1:10" ht="23.15">
      <c r="A13" s="188">
        <v>3</v>
      </c>
      <c r="B13" s="370" t="s">
        <v>519</v>
      </c>
      <c r="C13" s="402" t="s">
        <v>341</v>
      </c>
      <c r="D13" s="402" t="s">
        <v>521</v>
      </c>
      <c r="E13" s="358">
        <v>2015</v>
      </c>
      <c r="F13" s="358">
        <v>27.03</v>
      </c>
      <c r="G13" s="376">
        <v>5</v>
      </c>
    </row>
    <row r="14" spans="1:10" ht="23.15">
      <c r="A14" s="188">
        <f t="shared" ref="A14:A19" si="0">A13+1</f>
        <v>4</v>
      </c>
      <c r="B14" s="370" t="s">
        <v>519</v>
      </c>
      <c r="C14" s="372" t="s">
        <v>339</v>
      </c>
      <c r="D14" s="402" t="s">
        <v>521</v>
      </c>
      <c r="E14" s="358">
        <v>2015</v>
      </c>
      <c r="F14" s="358">
        <v>26.03</v>
      </c>
      <c r="G14" s="376">
        <v>5</v>
      </c>
    </row>
    <row r="15" spans="1:10" ht="23.15">
      <c r="A15" s="188">
        <v>5</v>
      </c>
      <c r="B15" s="370" t="s">
        <v>279</v>
      </c>
      <c r="C15" s="372" t="s">
        <v>531</v>
      </c>
      <c r="D15" s="402" t="s">
        <v>532</v>
      </c>
      <c r="E15" s="358">
        <v>2015</v>
      </c>
      <c r="F15" s="358">
        <v>11.11</v>
      </c>
      <c r="G15" s="376">
        <v>3</v>
      </c>
    </row>
    <row r="16" spans="1:10" ht="23.15">
      <c r="A16" s="188">
        <v>6</v>
      </c>
      <c r="B16" s="370" t="s">
        <v>279</v>
      </c>
      <c r="C16" s="372" t="s">
        <v>524</v>
      </c>
      <c r="D16" s="372" t="s">
        <v>523</v>
      </c>
      <c r="E16" s="358">
        <v>2012</v>
      </c>
      <c r="F16" s="403" t="s">
        <v>522</v>
      </c>
      <c r="G16" s="376">
        <v>3</v>
      </c>
    </row>
    <row r="17" spans="1:7">
      <c r="A17" s="188">
        <f t="shared" si="0"/>
        <v>7</v>
      </c>
      <c r="B17" s="370" t="s">
        <v>279</v>
      </c>
      <c r="C17" s="372" t="s">
        <v>526</v>
      </c>
      <c r="D17" s="402" t="s">
        <v>525</v>
      </c>
      <c r="E17" s="358">
        <v>2012</v>
      </c>
      <c r="F17" s="384">
        <v>6.11</v>
      </c>
      <c r="G17" s="376">
        <v>3</v>
      </c>
    </row>
    <row r="18" spans="1:7" ht="23.15">
      <c r="A18" s="188">
        <f t="shared" si="0"/>
        <v>8</v>
      </c>
      <c r="B18" s="370" t="s">
        <v>519</v>
      </c>
      <c r="C18" s="372" t="s">
        <v>533</v>
      </c>
      <c r="D18" s="372" t="s">
        <v>534</v>
      </c>
      <c r="E18" s="358">
        <v>2012</v>
      </c>
      <c r="F18" s="403" t="s">
        <v>536</v>
      </c>
      <c r="G18" s="376">
        <v>3</v>
      </c>
    </row>
    <row r="19" spans="1:7" ht="23.15">
      <c r="A19" s="188">
        <f t="shared" si="0"/>
        <v>9</v>
      </c>
      <c r="B19" s="370" t="s">
        <v>519</v>
      </c>
      <c r="C19" s="372" t="s">
        <v>535</v>
      </c>
      <c r="D19" s="372" t="s">
        <v>534</v>
      </c>
      <c r="E19" s="358">
        <v>2012</v>
      </c>
      <c r="F19" s="403" t="s">
        <v>536</v>
      </c>
      <c r="G19" s="376">
        <v>3</v>
      </c>
    </row>
    <row r="20" spans="1:7" ht="23.15">
      <c r="A20" s="188">
        <v>10</v>
      </c>
      <c r="B20" s="370" t="s">
        <v>279</v>
      </c>
      <c r="C20" s="365" t="s">
        <v>540</v>
      </c>
      <c r="D20" s="372" t="s">
        <v>537</v>
      </c>
      <c r="E20" s="358">
        <v>2012</v>
      </c>
      <c r="F20" s="403" t="s">
        <v>538</v>
      </c>
      <c r="G20" s="376">
        <v>5</v>
      </c>
    </row>
    <row r="21" spans="1:7" ht="23.15">
      <c r="A21" s="188">
        <v>11</v>
      </c>
      <c r="B21" s="370" t="s">
        <v>293</v>
      </c>
      <c r="C21" s="372" t="s">
        <v>539</v>
      </c>
      <c r="D21" s="372" t="s">
        <v>541</v>
      </c>
      <c r="E21" s="358">
        <v>2012</v>
      </c>
      <c r="F21" s="403" t="s">
        <v>542</v>
      </c>
      <c r="G21" s="376">
        <v>3</v>
      </c>
    </row>
    <row r="22" spans="1:7">
      <c r="A22" s="188">
        <v>12</v>
      </c>
      <c r="B22" s="370" t="s">
        <v>279</v>
      </c>
      <c r="C22" s="372" t="s">
        <v>543</v>
      </c>
      <c r="D22" s="372" t="s">
        <v>545</v>
      </c>
      <c r="E22" s="358">
        <v>2011</v>
      </c>
      <c r="F22" s="403" t="s">
        <v>544</v>
      </c>
      <c r="G22" s="376">
        <v>5</v>
      </c>
    </row>
    <row r="23" spans="1:7">
      <c r="A23" s="188"/>
      <c r="B23" s="358"/>
      <c r="C23" s="358"/>
      <c r="D23" s="358"/>
      <c r="E23" s="358"/>
      <c r="F23" s="384"/>
      <c r="G23" s="376"/>
    </row>
    <row r="24" spans="1:7" ht="15" thickBot="1">
      <c r="A24" s="190"/>
      <c r="B24" s="116"/>
      <c r="C24" s="191"/>
      <c r="D24" s="116"/>
      <c r="E24" s="116"/>
      <c r="F24" s="192"/>
      <c r="G24" s="282"/>
    </row>
    <row r="25" spans="1:7" ht="15" thickBot="1">
      <c r="A25" s="297"/>
      <c r="D25" s="17"/>
      <c r="F25" s="135" t="str">
        <f>"Total "&amp;LEFT(A7,4)</f>
        <v>Total I11c</v>
      </c>
      <c r="G25" s="136">
        <f>SUM(G10:G24)</f>
        <v>48</v>
      </c>
    </row>
    <row r="26" spans="1:7">
      <c r="D26" s="17"/>
    </row>
    <row r="27" spans="1:7">
      <c r="D27" s="17"/>
    </row>
    <row r="28" spans="1:7">
      <c r="B28" s="17"/>
      <c r="D28" s="17"/>
    </row>
    <row r="29" spans="1:7">
      <c r="B29" s="17"/>
      <c r="D29"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0"/>
  <sheetViews>
    <sheetView workbookViewId="0">
      <selection activeCell="B22" sqref="B22"/>
    </sheetView>
  </sheetViews>
  <sheetFormatPr defaultRowHeight="14.6"/>
  <cols>
    <col min="1" max="1" width="5.15234375" customWidth="1"/>
    <col min="2" max="2" width="10.53515625" customWidth="1"/>
    <col min="3" max="3" width="43.15234375" customWidth="1"/>
    <col min="4" max="4" width="24" customWidth="1"/>
    <col min="5" max="5" width="14.3046875" customWidth="1"/>
    <col min="6" max="6" width="11.84375" customWidth="1"/>
    <col min="7" max="7" width="10" customWidth="1"/>
    <col min="8" max="8" width="9.69140625" customWidth="1"/>
  </cols>
  <sheetData>
    <row r="1" spans="1:11" ht="15.9">
      <c r="A1" s="221" t="str">
        <f>'Date initiale'!C3</f>
        <v>Universitatea de Arhitectură și Urbanism "Ion Mincu" București</v>
      </c>
      <c r="B1" s="221"/>
      <c r="C1" s="221"/>
      <c r="D1" s="16"/>
      <c r="E1" s="16"/>
      <c r="F1" s="16"/>
    </row>
    <row r="2" spans="1:11" ht="15.9">
      <c r="A2" s="221" t="str">
        <f>'Date initiale'!B4&amp;" "&amp;'Date initiale'!C4</f>
        <v>Facultatea Arhitectura</v>
      </c>
      <c r="B2" s="221"/>
      <c r="C2" s="221"/>
      <c r="D2" s="16"/>
      <c r="E2" s="16"/>
      <c r="F2" s="16"/>
    </row>
    <row r="3" spans="1:11" ht="15.9">
      <c r="A3" s="221" t="str">
        <f>'Date initiale'!B5&amp;" "&amp;'Date initiale'!C5</f>
        <v>Departamentul Bazele proiectarii</v>
      </c>
      <c r="B3" s="221"/>
      <c r="C3" s="221"/>
      <c r="D3" s="16"/>
      <c r="E3" s="16"/>
      <c r="F3" s="16"/>
    </row>
    <row r="4" spans="1:11" ht="15.9">
      <c r="A4" s="222" t="str">
        <f>'Date initiale'!C6&amp;", "&amp;'Date initiale'!C7</f>
        <v>Moleavin, Adrian, conferentiar, pozitia 25</v>
      </c>
      <c r="B4" s="222"/>
      <c r="C4" s="222"/>
      <c r="D4" s="16"/>
      <c r="E4" s="16"/>
      <c r="F4" s="16"/>
    </row>
    <row r="5" spans="1:11" ht="15.9">
      <c r="A5" s="222"/>
      <c r="B5" s="222"/>
      <c r="C5" s="222"/>
      <c r="D5" s="16"/>
      <c r="E5" s="16"/>
      <c r="F5" s="16"/>
    </row>
    <row r="6" spans="1:11" ht="15.9">
      <c r="A6" s="431" t="s">
        <v>110</v>
      </c>
      <c r="B6" s="431"/>
      <c r="C6" s="431"/>
      <c r="D6" s="431"/>
      <c r="E6" s="431"/>
      <c r="F6" s="431"/>
      <c r="G6" s="431"/>
      <c r="H6" s="431"/>
    </row>
    <row r="7" spans="1:11" ht="50.25" customHeight="1">
      <c r="A7" s="43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4"/>
      <c r="C7" s="434"/>
      <c r="D7" s="434"/>
      <c r="E7" s="434"/>
      <c r="F7" s="434"/>
      <c r="G7" s="434"/>
      <c r="H7" s="434"/>
      <c r="I7" s="24"/>
      <c r="K7" s="24"/>
    </row>
    <row r="8" spans="1:11" ht="16.3" thickBot="1">
      <c r="A8" s="41"/>
      <c r="B8" s="41"/>
      <c r="C8" s="41"/>
      <c r="D8" s="41"/>
      <c r="E8" s="41"/>
      <c r="F8" s="41"/>
      <c r="G8" s="41"/>
      <c r="H8" s="41"/>
    </row>
    <row r="9" spans="1:11" ht="46.5" customHeight="1" thickBot="1">
      <c r="A9" s="161" t="s">
        <v>55</v>
      </c>
      <c r="B9" s="183" t="s">
        <v>72</v>
      </c>
      <c r="C9" s="199" t="s">
        <v>70</v>
      </c>
      <c r="D9" s="199" t="s">
        <v>71</v>
      </c>
      <c r="E9" s="183" t="s">
        <v>139</v>
      </c>
      <c r="F9" s="183" t="s">
        <v>138</v>
      </c>
      <c r="G9" s="199" t="s">
        <v>87</v>
      </c>
      <c r="H9" s="184" t="s">
        <v>147</v>
      </c>
      <c r="J9" s="224" t="s">
        <v>108</v>
      </c>
    </row>
    <row r="10" spans="1:11">
      <c r="A10" s="170"/>
      <c r="B10" s="111"/>
      <c r="C10" s="111"/>
      <c r="D10" s="111"/>
      <c r="E10" s="111"/>
      <c r="F10" s="111"/>
      <c r="G10" s="111"/>
      <c r="H10" s="284"/>
      <c r="J10" s="225" t="s">
        <v>164</v>
      </c>
      <c r="K10" s="318" t="s">
        <v>255</v>
      </c>
    </row>
    <row r="11" spans="1:11">
      <c r="A11" s="197">
        <f>A10+1</f>
        <v>1</v>
      </c>
      <c r="B11" s="358"/>
      <c r="C11" s="358"/>
      <c r="D11" s="358"/>
      <c r="E11" s="358"/>
      <c r="F11" s="358"/>
      <c r="G11" s="358"/>
      <c r="H11" s="376"/>
    </row>
    <row r="12" spans="1:11">
      <c r="A12" s="197">
        <f t="shared" ref="A12:A16" si="0">A11+1</f>
        <v>2</v>
      </c>
      <c r="B12" s="358"/>
      <c r="C12" s="340" t="s">
        <v>501</v>
      </c>
      <c r="D12" s="358" t="s">
        <v>499</v>
      </c>
      <c r="E12" s="358" t="s">
        <v>502</v>
      </c>
      <c r="F12" s="358" t="s">
        <v>497</v>
      </c>
      <c r="G12" s="358">
        <v>2011</v>
      </c>
      <c r="H12" s="376">
        <v>20</v>
      </c>
    </row>
    <row r="13" spans="1:11" ht="23.15">
      <c r="A13" s="197">
        <f t="shared" si="0"/>
        <v>3</v>
      </c>
      <c r="B13" s="384"/>
      <c r="C13" s="372" t="s">
        <v>495</v>
      </c>
      <c r="D13" s="358" t="s">
        <v>496</v>
      </c>
      <c r="E13" s="358" t="s">
        <v>474</v>
      </c>
      <c r="F13" s="358" t="s">
        <v>517</v>
      </c>
      <c r="G13" s="358">
        <v>2010</v>
      </c>
      <c r="H13" s="376">
        <v>10</v>
      </c>
    </row>
    <row r="14" spans="1:11">
      <c r="A14" s="197">
        <f t="shared" si="0"/>
        <v>4</v>
      </c>
      <c r="B14" s="384"/>
      <c r="C14" s="340" t="s">
        <v>498</v>
      </c>
      <c r="D14" s="358" t="s">
        <v>499</v>
      </c>
      <c r="E14" s="358" t="s">
        <v>474</v>
      </c>
      <c r="F14" s="358" t="s">
        <v>497</v>
      </c>
      <c r="G14" s="358">
        <v>2013</v>
      </c>
      <c r="H14" s="376">
        <v>20</v>
      </c>
    </row>
    <row r="15" spans="1:11">
      <c r="A15" s="197">
        <f t="shared" si="0"/>
        <v>5</v>
      </c>
      <c r="B15" s="358"/>
      <c r="C15" s="372" t="s">
        <v>509</v>
      </c>
      <c r="D15" s="358" t="s">
        <v>508</v>
      </c>
      <c r="E15" s="358" t="s">
        <v>502</v>
      </c>
      <c r="F15" s="358" t="s">
        <v>497</v>
      </c>
      <c r="G15" s="358">
        <v>2009</v>
      </c>
      <c r="H15" s="376">
        <v>15</v>
      </c>
    </row>
    <row r="16" spans="1:11">
      <c r="A16" s="197">
        <f t="shared" si="0"/>
        <v>6</v>
      </c>
      <c r="B16" s="384" t="s">
        <v>518</v>
      </c>
      <c r="C16" s="340" t="s">
        <v>507</v>
      </c>
      <c r="D16" s="358" t="s">
        <v>508</v>
      </c>
      <c r="E16" s="358" t="s">
        <v>502</v>
      </c>
      <c r="F16" s="358" t="s">
        <v>497</v>
      </c>
      <c r="G16" s="358">
        <v>2009</v>
      </c>
      <c r="H16" s="376">
        <v>15</v>
      </c>
    </row>
    <row r="17" spans="1:8" ht="15" thickBot="1">
      <c r="A17" s="190"/>
      <c r="B17" s="192"/>
      <c r="C17" s="191"/>
      <c r="D17" s="116"/>
      <c r="E17" s="116"/>
      <c r="F17" s="116"/>
      <c r="G17" s="116"/>
      <c r="H17" s="282"/>
    </row>
    <row r="18" spans="1:8" ht="15" thickBot="1">
      <c r="A18" s="297"/>
      <c r="G18" s="135" t="str">
        <f>"Total "&amp;LEFT(A7,3)</f>
        <v>Total I12</v>
      </c>
      <c r="H18" s="136">
        <f>SUM(H10:H17)</f>
        <v>80</v>
      </c>
    </row>
    <row r="20" spans="1:8" ht="53.25" customHeight="1">
      <c r="A20"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0" s="433"/>
      <c r="C20" s="433"/>
      <c r="D20" s="433"/>
      <c r="E20" s="433"/>
      <c r="F20" s="433"/>
      <c r="G20" s="433"/>
      <c r="H20" s="433"/>
    </row>
  </sheetData>
  <mergeCells count="3">
    <mergeCell ref="A7:H7"/>
    <mergeCell ref="A6:H6"/>
    <mergeCell ref="A20:H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E9" sqref="E9"/>
    </sheetView>
  </sheetViews>
  <sheetFormatPr defaultRowHeight="14.6"/>
  <cols>
    <col min="1" max="1" width="9.15234375"/>
    <col min="2" max="2" width="28.53515625" customWidth="1"/>
    <col min="3" max="3" width="39" customWidth="1"/>
  </cols>
  <sheetData>
    <row r="1" spans="2:3">
      <c r="B1" s="73" t="s">
        <v>101</v>
      </c>
    </row>
    <row r="3" spans="2:3" ht="31.75">
      <c r="B3" s="307" t="s">
        <v>91</v>
      </c>
      <c r="C3" s="56" t="s">
        <v>102</v>
      </c>
    </row>
    <row r="4" spans="2:3" ht="15.9">
      <c r="B4" s="307" t="s">
        <v>92</v>
      </c>
      <c r="C4" s="311" t="s">
        <v>269</v>
      </c>
    </row>
    <row r="5" spans="2:3" ht="15.9">
      <c r="B5" s="307" t="s">
        <v>93</v>
      </c>
      <c r="C5" s="311" t="s">
        <v>270</v>
      </c>
    </row>
    <row r="6" spans="2:3" ht="15.9">
      <c r="B6" s="308" t="s">
        <v>96</v>
      </c>
      <c r="C6" s="311" t="s">
        <v>271</v>
      </c>
    </row>
    <row r="7" spans="2:3" ht="15.9">
      <c r="B7" s="307" t="s">
        <v>176</v>
      </c>
      <c r="C7" s="311" t="s">
        <v>274</v>
      </c>
    </row>
    <row r="8" spans="2:3" ht="15.9">
      <c r="B8" s="307" t="s">
        <v>105</v>
      </c>
      <c r="C8" s="311" t="s">
        <v>143</v>
      </c>
    </row>
    <row r="9" spans="2:3" ht="15.9">
      <c r="B9" s="309" t="s">
        <v>95</v>
      </c>
      <c r="C9" s="312" t="s">
        <v>272</v>
      </c>
    </row>
    <row r="10" spans="2:3" ht="15" customHeight="1">
      <c r="B10" s="309" t="s">
        <v>94</v>
      </c>
      <c r="C10" s="313" t="s">
        <v>273</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30"/>
  <sheetViews>
    <sheetView topLeftCell="A7" workbookViewId="0">
      <selection activeCell="B33" sqref="B33"/>
    </sheetView>
  </sheetViews>
  <sheetFormatPr defaultRowHeight="14.6"/>
  <cols>
    <col min="1" max="1" width="5.15234375" customWidth="1"/>
    <col min="2" max="2" width="10.53515625" customWidth="1"/>
    <col min="3" max="3" width="25.15234375" customWidth="1"/>
    <col min="4" max="4" width="24.23046875" style="27" customWidth="1"/>
    <col min="5" max="5" width="18.84375" customWidth="1"/>
    <col min="6" max="6" width="11.84375" customWidth="1"/>
    <col min="7" max="7" width="10" customWidth="1"/>
    <col min="8" max="8" width="9.69140625" customWidth="1"/>
  </cols>
  <sheetData>
    <row r="1" spans="1:11" ht="15.9">
      <c r="A1" s="221" t="str">
        <f>'Date initiale'!C3</f>
        <v>Universitatea de Arhitectură și Urbanism "Ion Mincu" București</v>
      </c>
      <c r="B1" s="221"/>
      <c r="C1" s="221"/>
      <c r="D1" s="16"/>
    </row>
    <row r="2" spans="1:11" ht="15.9">
      <c r="A2" s="221" t="str">
        <f>'Date initiale'!B4&amp;" "&amp;'Date initiale'!C4</f>
        <v>Facultatea Arhitectura</v>
      </c>
      <c r="B2" s="221"/>
      <c r="C2" s="221"/>
      <c r="D2" s="16"/>
    </row>
    <row r="3" spans="1:11" ht="15.9">
      <c r="A3" s="221" t="str">
        <f>'Date initiale'!B5&amp;" "&amp;'Date initiale'!C5</f>
        <v>Departamentul Bazele proiectarii</v>
      </c>
      <c r="B3" s="221"/>
      <c r="C3" s="221"/>
      <c r="D3" s="16"/>
    </row>
    <row r="4" spans="1:11">
      <c r="A4" s="107" t="str">
        <f>'Date initiale'!C6&amp;", "&amp;'Date initiale'!C7</f>
        <v>Moleavin, Adrian, conferentiar, pozitia 25</v>
      </c>
      <c r="B4" s="107"/>
      <c r="C4" s="107"/>
    </row>
    <row r="5" spans="1:11">
      <c r="A5" s="107"/>
      <c r="B5" s="107"/>
      <c r="C5" s="107"/>
    </row>
    <row r="6" spans="1:11" ht="15.9">
      <c r="A6" s="437" t="s">
        <v>110</v>
      </c>
      <c r="B6" s="437"/>
      <c r="C6" s="437"/>
      <c r="D6" s="437"/>
      <c r="E6" s="437"/>
      <c r="F6" s="437"/>
      <c r="G6" s="437"/>
      <c r="H6" s="437"/>
    </row>
    <row r="7" spans="1:11" ht="36" customHeight="1">
      <c r="A7" s="43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4"/>
      <c r="C7" s="434"/>
      <c r="D7" s="434"/>
      <c r="E7" s="434"/>
      <c r="F7" s="434"/>
      <c r="G7" s="434"/>
      <c r="H7" s="434"/>
    </row>
    <row r="8" spans="1:11" ht="16.3" thickBot="1">
      <c r="A8" s="41"/>
      <c r="B8" s="41"/>
      <c r="C8" s="41"/>
      <c r="D8" s="398"/>
      <c r="E8" s="41"/>
      <c r="F8" s="41"/>
      <c r="G8" s="41"/>
      <c r="H8" s="41"/>
    </row>
    <row r="9" spans="1:11" ht="54" customHeight="1" thickBot="1">
      <c r="A9" s="161" t="s">
        <v>55</v>
      </c>
      <c r="B9" s="183" t="s">
        <v>72</v>
      </c>
      <c r="C9" s="199" t="s">
        <v>70</v>
      </c>
      <c r="D9" s="399" t="s">
        <v>71</v>
      </c>
      <c r="E9" s="183" t="s">
        <v>139</v>
      </c>
      <c r="F9" s="183" t="s">
        <v>138</v>
      </c>
      <c r="G9" s="199" t="s">
        <v>87</v>
      </c>
      <c r="H9" s="184" t="s">
        <v>147</v>
      </c>
      <c r="J9" s="224" t="s">
        <v>108</v>
      </c>
    </row>
    <row r="10" spans="1:11">
      <c r="A10" s="207"/>
      <c r="B10" s="208"/>
      <c r="C10" s="208"/>
      <c r="D10" s="239"/>
      <c r="E10" s="208"/>
      <c r="F10" s="208"/>
      <c r="G10" s="208"/>
      <c r="H10" s="285"/>
      <c r="J10" s="225" t="s">
        <v>162</v>
      </c>
      <c r="K10" t="s">
        <v>255</v>
      </c>
    </row>
    <row r="11" spans="1:11">
      <c r="A11" s="198">
        <f>A10+1</f>
        <v>1</v>
      </c>
      <c r="B11" s="355" t="s">
        <v>461</v>
      </c>
      <c r="C11" s="340" t="s">
        <v>462</v>
      </c>
      <c r="D11" s="370" t="s">
        <v>464</v>
      </c>
      <c r="E11" s="358" t="s">
        <v>463</v>
      </c>
      <c r="F11" s="358" t="s">
        <v>497</v>
      </c>
      <c r="G11" s="358">
        <v>2022</v>
      </c>
      <c r="H11" s="387">
        <v>10</v>
      </c>
    </row>
    <row r="12" spans="1:11">
      <c r="A12" s="198">
        <f t="shared" ref="A12:A18" si="0">A11+1</f>
        <v>2</v>
      </c>
      <c r="B12" s="384" t="s">
        <v>469</v>
      </c>
      <c r="C12" s="372" t="s">
        <v>466</v>
      </c>
      <c r="D12" s="390" t="s">
        <v>467</v>
      </c>
      <c r="E12" s="358" t="s">
        <v>468</v>
      </c>
      <c r="F12" s="358" t="s">
        <v>497</v>
      </c>
      <c r="G12" s="358">
        <v>2021</v>
      </c>
      <c r="H12" s="387">
        <v>10</v>
      </c>
    </row>
    <row r="13" spans="1:11">
      <c r="A13" s="198">
        <f t="shared" si="0"/>
        <v>3</v>
      </c>
      <c r="B13" s="358" t="s">
        <v>460</v>
      </c>
      <c r="C13" s="365" t="s">
        <v>478</v>
      </c>
      <c r="D13" s="370" t="s">
        <v>465</v>
      </c>
      <c r="E13" s="358" t="s">
        <v>463</v>
      </c>
      <c r="F13" s="358" t="s">
        <v>497</v>
      </c>
      <c r="G13" s="358">
        <v>2021</v>
      </c>
      <c r="H13" s="387">
        <v>10</v>
      </c>
    </row>
    <row r="14" spans="1:11">
      <c r="A14" s="198">
        <f t="shared" si="0"/>
        <v>4</v>
      </c>
      <c r="B14" s="384" t="s">
        <v>480</v>
      </c>
      <c r="C14" s="372" t="s">
        <v>487</v>
      </c>
      <c r="D14" s="370" t="s">
        <v>470</v>
      </c>
      <c r="E14" s="358" t="s">
        <v>468</v>
      </c>
      <c r="F14" s="358" t="s">
        <v>497</v>
      </c>
      <c r="G14" s="358">
        <v>2021</v>
      </c>
      <c r="H14" s="387">
        <v>10</v>
      </c>
    </row>
    <row r="15" spans="1:11">
      <c r="A15" s="198">
        <f t="shared" si="0"/>
        <v>5</v>
      </c>
      <c r="B15" s="384" t="s">
        <v>481</v>
      </c>
      <c r="C15" s="372" t="s">
        <v>472</v>
      </c>
      <c r="D15" s="370" t="s">
        <v>471</v>
      </c>
      <c r="E15" s="358" t="s">
        <v>468</v>
      </c>
      <c r="F15" s="358" t="s">
        <v>497</v>
      </c>
      <c r="G15" s="358">
        <v>2021</v>
      </c>
      <c r="H15" s="387">
        <v>10</v>
      </c>
    </row>
    <row r="16" spans="1:11">
      <c r="A16" s="198">
        <f t="shared" si="0"/>
        <v>6</v>
      </c>
      <c r="B16" s="358" t="s">
        <v>491</v>
      </c>
      <c r="C16" s="372" t="s">
        <v>473</v>
      </c>
      <c r="D16" s="370" t="s">
        <v>475</v>
      </c>
      <c r="E16" s="358" t="s">
        <v>474</v>
      </c>
      <c r="F16" s="358" t="s">
        <v>410</v>
      </c>
      <c r="G16" s="358">
        <v>2020</v>
      </c>
      <c r="H16" s="387">
        <v>10</v>
      </c>
    </row>
    <row r="17" spans="1:8">
      <c r="A17" s="198">
        <f t="shared" si="0"/>
        <v>7</v>
      </c>
      <c r="B17" s="394" t="s">
        <v>482</v>
      </c>
      <c r="C17" s="392" t="s">
        <v>477</v>
      </c>
      <c r="D17" s="391" t="s">
        <v>492</v>
      </c>
      <c r="E17" s="358" t="s">
        <v>474</v>
      </c>
      <c r="F17" s="358" t="s">
        <v>497</v>
      </c>
      <c r="G17" s="389">
        <v>2016</v>
      </c>
      <c r="H17" s="383">
        <v>15</v>
      </c>
    </row>
    <row r="18" spans="1:8">
      <c r="A18" s="198">
        <f t="shared" si="0"/>
        <v>8</v>
      </c>
      <c r="B18" s="394" t="s">
        <v>483</v>
      </c>
      <c r="C18" s="395" t="s">
        <v>459</v>
      </c>
      <c r="D18" s="397" t="s">
        <v>479</v>
      </c>
      <c r="E18" s="358" t="s">
        <v>474</v>
      </c>
      <c r="F18" s="358" t="s">
        <v>497</v>
      </c>
      <c r="G18" s="389">
        <v>2016</v>
      </c>
      <c r="H18" s="387">
        <v>10</v>
      </c>
    </row>
    <row r="19" spans="1:8" ht="24">
      <c r="A19" s="393">
        <v>9</v>
      </c>
      <c r="B19" s="394" t="s">
        <v>486</v>
      </c>
      <c r="C19" s="341" t="s">
        <v>484</v>
      </c>
      <c r="D19" s="397" t="s">
        <v>485</v>
      </c>
      <c r="E19" s="358" t="s">
        <v>474</v>
      </c>
      <c r="F19" s="358" t="s">
        <v>497</v>
      </c>
      <c r="G19" s="394">
        <v>2015</v>
      </c>
      <c r="H19" s="387">
        <v>10</v>
      </c>
    </row>
    <row r="20" spans="1:8">
      <c r="A20" s="393">
        <v>10</v>
      </c>
      <c r="B20" s="394" t="s">
        <v>494</v>
      </c>
      <c r="C20" s="340" t="s">
        <v>476</v>
      </c>
      <c r="D20" s="391" t="s">
        <v>493</v>
      </c>
      <c r="E20" s="358" t="s">
        <v>474</v>
      </c>
      <c r="F20" s="358" t="s">
        <v>497</v>
      </c>
      <c r="G20" s="389">
        <v>2016</v>
      </c>
      <c r="H20" s="387">
        <v>10</v>
      </c>
    </row>
    <row r="21" spans="1:8">
      <c r="A21" s="393">
        <v>11</v>
      </c>
      <c r="B21" s="358" t="s">
        <v>490</v>
      </c>
      <c r="C21" s="395" t="s">
        <v>488</v>
      </c>
      <c r="D21" s="397" t="s">
        <v>489</v>
      </c>
      <c r="E21" s="358" t="s">
        <v>474</v>
      </c>
      <c r="F21" s="358" t="s">
        <v>497</v>
      </c>
      <c r="G21" s="394">
        <v>2015</v>
      </c>
      <c r="H21" s="387">
        <v>10</v>
      </c>
    </row>
    <row r="22" spans="1:8">
      <c r="A22" s="393">
        <v>12</v>
      </c>
      <c r="B22" s="400">
        <v>2009</v>
      </c>
      <c r="C22" s="401" t="s">
        <v>504</v>
      </c>
      <c r="D22" s="397" t="s">
        <v>503</v>
      </c>
      <c r="E22" s="358" t="s">
        <v>474</v>
      </c>
      <c r="F22" s="358" t="s">
        <v>410</v>
      </c>
      <c r="G22" s="394">
        <v>2012</v>
      </c>
      <c r="H22" s="387">
        <v>5</v>
      </c>
    </row>
    <row r="23" spans="1:8">
      <c r="A23" s="393">
        <v>13</v>
      </c>
      <c r="B23" s="394">
        <v>2009</v>
      </c>
      <c r="C23" s="372" t="s">
        <v>505</v>
      </c>
      <c r="D23" s="397" t="s">
        <v>506</v>
      </c>
      <c r="E23" s="358" t="s">
        <v>474</v>
      </c>
      <c r="F23" s="358" t="s">
        <v>497</v>
      </c>
      <c r="G23" s="394">
        <v>2009</v>
      </c>
      <c r="H23" s="387">
        <v>10</v>
      </c>
    </row>
    <row r="24" spans="1:8">
      <c r="A24" s="393">
        <v>14</v>
      </c>
      <c r="B24" s="394">
        <v>2009</v>
      </c>
      <c r="C24" s="372" t="s">
        <v>510</v>
      </c>
      <c r="D24" s="397" t="s">
        <v>512</v>
      </c>
      <c r="E24" s="358" t="s">
        <v>474</v>
      </c>
      <c r="F24" s="358" t="s">
        <v>497</v>
      </c>
      <c r="G24" s="394">
        <v>2009</v>
      </c>
      <c r="H24" s="387">
        <v>10</v>
      </c>
    </row>
    <row r="25" spans="1:8">
      <c r="A25" s="393">
        <v>15</v>
      </c>
      <c r="B25" s="389" t="s">
        <v>516</v>
      </c>
      <c r="C25" s="372" t="s">
        <v>511</v>
      </c>
      <c r="D25" s="397" t="s">
        <v>513</v>
      </c>
      <c r="E25" s="358" t="s">
        <v>474</v>
      </c>
      <c r="F25" s="358" t="s">
        <v>497</v>
      </c>
      <c r="G25" s="394">
        <v>2009</v>
      </c>
      <c r="H25" s="387">
        <v>10</v>
      </c>
    </row>
    <row r="26" spans="1:8">
      <c r="A26" s="393">
        <v>16</v>
      </c>
      <c r="B26" s="358" t="s">
        <v>514</v>
      </c>
      <c r="C26" s="401" t="s">
        <v>500</v>
      </c>
      <c r="D26" s="391" t="s">
        <v>515</v>
      </c>
      <c r="E26" s="358" t="s">
        <v>474</v>
      </c>
      <c r="F26" s="358" t="s">
        <v>410</v>
      </c>
      <c r="G26" s="394">
        <v>2012</v>
      </c>
      <c r="H26" s="387">
        <v>7.5</v>
      </c>
    </row>
    <row r="27" spans="1:8" s="45" customFormat="1" ht="15" thickBot="1">
      <c r="A27" s="206"/>
      <c r="B27" s="53"/>
      <c r="C27" s="205"/>
      <c r="D27" s="205"/>
      <c r="E27" s="191"/>
      <c r="F27" s="191"/>
      <c r="G27" s="191"/>
      <c r="H27" s="286"/>
    </row>
    <row r="28" spans="1:8" ht="15" thickBot="1">
      <c r="A28" s="300"/>
      <c r="G28" s="135" t="str">
        <f>"Total "&amp;LEFT(A7,3)</f>
        <v>Total I13</v>
      </c>
      <c r="H28" s="136">
        <f>SUM(H10:H27)</f>
        <v>157.5</v>
      </c>
    </row>
    <row r="30" spans="1:8" ht="53.25" customHeight="1">
      <c r="A30"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0" s="433"/>
      <c r="C30" s="433"/>
      <c r="D30" s="433"/>
      <c r="E30" s="433"/>
      <c r="F30" s="433"/>
      <c r="G30" s="433"/>
      <c r="H30" s="433"/>
    </row>
  </sheetData>
  <mergeCells count="3">
    <mergeCell ref="A7:H7"/>
    <mergeCell ref="A6:H6"/>
    <mergeCell ref="A30:H3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B24" sqref="B24"/>
    </sheetView>
  </sheetViews>
  <sheetFormatPr defaultRowHeight="14.6"/>
  <cols>
    <col min="1" max="1" width="5.15234375" customWidth="1"/>
    <col min="2" max="2" width="10.53515625" customWidth="1"/>
    <col min="3" max="3" width="43.15234375" customWidth="1"/>
    <col min="4" max="4" width="24" customWidth="1"/>
    <col min="5" max="5" width="14.3046875" customWidth="1"/>
    <col min="6" max="6" width="11.84375" customWidth="1"/>
    <col min="7" max="7" width="10" customWidth="1"/>
    <col min="8" max="8" width="9.69140625" customWidth="1"/>
    <col min="10" max="10" width="10.3828125" customWidth="1"/>
  </cols>
  <sheetData>
    <row r="1" spans="1:11" ht="15.9">
      <c r="A1" s="221" t="str">
        <f>'Date initiale'!C3</f>
        <v>Universitatea de Arhitectură și Urbanism "Ion Mincu" București</v>
      </c>
      <c r="B1" s="221"/>
      <c r="C1" s="221"/>
      <c r="D1" s="16"/>
      <c r="E1" s="16"/>
      <c r="F1" s="16"/>
    </row>
    <row r="2" spans="1:11" ht="15.9">
      <c r="A2" s="221" t="str">
        <f>'Date initiale'!B4&amp;" "&amp;'Date initiale'!C4</f>
        <v>Facultatea Arhitectura</v>
      </c>
      <c r="B2" s="221"/>
      <c r="C2" s="221"/>
      <c r="D2" s="16"/>
      <c r="E2" s="16"/>
      <c r="F2" s="16"/>
    </row>
    <row r="3" spans="1:11" ht="15.9">
      <c r="A3" s="221" t="str">
        <f>'Date initiale'!B5&amp;" "&amp;'Date initiale'!C5</f>
        <v>Departamentul Bazele proiectarii</v>
      </c>
      <c r="B3" s="221"/>
      <c r="C3" s="221"/>
      <c r="D3" s="16"/>
      <c r="E3" s="16"/>
      <c r="F3" s="16"/>
    </row>
    <row r="4" spans="1:11" ht="15.9">
      <c r="A4" s="222" t="str">
        <f>'Date initiale'!C6&amp;", "&amp;'Date initiale'!C7</f>
        <v>Moleavin, Adrian, conferentiar, pozitia 25</v>
      </c>
      <c r="B4" s="222"/>
      <c r="C4" s="222"/>
      <c r="D4" s="16"/>
      <c r="E4" s="16"/>
      <c r="F4" s="16"/>
    </row>
    <row r="5" spans="1:11" ht="15.9">
      <c r="A5" s="222"/>
      <c r="B5" s="222"/>
      <c r="C5" s="222"/>
      <c r="D5" s="16"/>
      <c r="E5" s="16"/>
      <c r="F5" s="16"/>
    </row>
    <row r="6" spans="1:11" ht="15.9">
      <c r="A6" s="431" t="s">
        <v>110</v>
      </c>
      <c r="B6" s="431"/>
      <c r="C6" s="431"/>
      <c r="D6" s="431"/>
      <c r="E6" s="431"/>
      <c r="F6" s="431"/>
      <c r="G6" s="431"/>
      <c r="H6" s="431"/>
    </row>
    <row r="7" spans="1:11" ht="54" customHeight="1">
      <c r="A7" s="43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4"/>
      <c r="C7" s="434"/>
      <c r="D7" s="434"/>
      <c r="E7" s="434"/>
      <c r="F7" s="434"/>
      <c r="G7" s="434"/>
      <c r="H7" s="434"/>
    </row>
    <row r="8" spans="1:11" ht="16.3" thickBot="1">
      <c r="A8" s="41"/>
      <c r="B8" s="41"/>
      <c r="C8" s="41"/>
      <c r="D8" s="41"/>
      <c r="E8" s="41"/>
      <c r="F8" s="57"/>
      <c r="G8" s="57"/>
      <c r="H8" s="57"/>
    </row>
    <row r="9" spans="1:11" ht="44.15" thickBot="1">
      <c r="A9" s="161" t="s">
        <v>55</v>
      </c>
      <c r="B9" s="183" t="s">
        <v>72</v>
      </c>
      <c r="C9" s="199" t="s">
        <v>70</v>
      </c>
      <c r="D9" s="199" t="s">
        <v>71</v>
      </c>
      <c r="E9" s="183" t="s">
        <v>140</v>
      </c>
      <c r="F9" s="183" t="s">
        <v>138</v>
      </c>
      <c r="G9" s="199" t="s">
        <v>87</v>
      </c>
      <c r="H9" s="184" t="s">
        <v>147</v>
      </c>
      <c r="J9" s="224" t="s">
        <v>108</v>
      </c>
    </row>
    <row r="10" spans="1:11">
      <c r="A10" s="211">
        <v>1</v>
      </c>
      <c r="B10" s="212"/>
      <c r="C10" s="212"/>
      <c r="D10" s="212"/>
      <c r="E10" s="212"/>
      <c r="F10" s="212"/>
      <c r="G10" s="212"/>
      <c r="H10" s="213"/>
      <c r="J10" s="225" t="s">
        <v>165</v>
      </c>
      <c r="K10" s="318" t="s">
        <v>255</v>
      </c>
    </row>
    <row r="11" spans="1:11">
      <c r="A11" s="197">
        <f>A10+1</f>
        <v>2</v>
      </c>
      <c r="B11" s="209"/>
      <c r="C11" s="189"/>
      <c r="D11" s="189"/>
      <c r="E11" s="210"/>
      <c r="F11" s="210"/>
      <c r="G11" s="189"/>
      <c r="H11" s="176"/>
    </row>
    <row r="12" spans="1:11">
      <c r="A12" s="197">
        <f t="shared" ref="A12:A19" si="0">A11+1</f>
        <v>3</v>
      </c>
      <c r="B12" s="174"/>
      <c r="C12" s="113"/>
      <c r="D12" s="113"/>
      <c r="E12" s="113"/>
      <c r="F12" s="113"/>
      <c r="G12" s="113"/>
      <c r="H12" s="176"/>
    </row>
    <row r="13" spans="1:11">
      <c r="A13" s="197">
        <f t="shared" si="0"/>
        <v>4</v>
      </c>
      <c r="B13" s="113"/>
      <c r="C13" s="113"/>
      <c r="D13" s="113"/>
      <c r="E13" s="113"/>
      <c r="F13" s="113"/>
      <c r="G13" s="113"/>
      <c r="H13" s="176"/>
    </row>
    <row r="14" spans="1:11">
      <c r="A14" s="197">
        <f t="shared" si="0"/>
        <v>5</v>
      </c>
      <c r="B14" s="174"/>
      <c r="C14" s="113"/>
      <c r="D14" s="113"/>
      <c r="E14" s="113"/>
      <c r="F14" s="113"/>
      <c r="G14" s="113"/>
      <c r="H14" s="176"/>
    </row>
    <row r="15" spans="1:11">
      <c r="A15" s="197">
        <f t="shared" si="0"/>
        <v>6</v>
      </c>
      <c r="B15" s="113"/>
      <c r="C15" s="113"/>
      <c r="D15" s="113"/>
      <c r="E15" s="113"/>
      <c r="F15" s="113"/>
      <c r="G15" s="113"/>
      <c r="H15" s="176"/>
    </row>
    <row r="16" spans="1:11">
      <c r="A16" s="197">
        <f t="shared" si="0"/>
        <v>7</v>
      </c>
      <c r="B16" s="174"/>
      <c r="C16" s="113"/>
      <c r="D16" s="113"/>
      <c r="E16" s="113"/>
      <c r="F16" s="113"/>
      <c r="G16" s="113"/>
      <c r="H16" s="176"/>
    </row>
    <row r="17" spans="1:8">
      <c r="A17" s="197">
        <f t="shared" si="0"/>
        <v>8</v>
      </c>
      <c r="B17" s="113"/>
      <c r="C17" s="113"/>
      <c r="D17" s="113"/>
      <c r="E17" s="113"/>
      <c r="F17" s="113"/>
      <c r="G17" s="113"/>
      <c r="H17" s="176"/>
    </row>
    <row r="18" spans="1:8">
      <c r="A18" s="197">
        <f t="shared" si="0"/>
        <v>9</v>
      </c>
      <c r="B18" s="174"/>
      <c r="C18" s="113"/>
      <c r="D18" s="113"/>
      <c r="E18" s="113"/>
      <c r="F18" s="113"/>
      <c r="G18" s="113"/>
      <c r="H18" s="176"/>
    </row>
    <row r="19" spans="1:8" ht="15" thickBot="1">
      <c r="A19" s="214">
        <f t="shared" si="0"/>
        <v>10</v>
      </c>
      <c r="B19" s="116"/>
      <c r="C19" s="116"/>
      <c r="D19" s="116"/>
      <c r="E19" s="116"/>
      <c r="F19" s="116"/>
      <c r="G19" s="116"/>
      <c r="H19" s="180"/>
    </row>
    <row r="20" spans="1:8" ht="15" thickBot="1">
      <c r="A20" s="300"/>
      <c r="G20" s="135" t="str">
        <f>"Total "&amp;LEFT(A7,4)</f>
        <v>Total I14a</v>
      </c>
      <c r="H20" s="136">
        <f>SUM(H10:H19)</f>
        <v>0</v>
      </c>
    </row>
    <row r="22" spans="1:8" ht="53.25" customHeight="1">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row r="40" spans="1:9" ht="15" thickBot="1"/>
    <row r="41" spans="1:9" ht="54" customHeight="1" thickBot="1">
      <c r="A41" s="182" t="s">
        <v>69</v>
      </c>
      <c r="B41" s="183" t="s">
        <v>72</v>
      </c>
      <c r="C41" s="199" t="s">
        <v>70</v>
      </c>
      <c r="D41" s="199" t="s">
        <v>71</v>
      </c>
      <c r="E41" s="183" t="s">
        <v>139</v>
      </c>
      <c r="F41" s="183" t="s">
        <v>139</v>
      </c>
      <c r="G41" s="183" t="s">
        <v>138</v>
      </c>
      <c r="H41" s="199" t="s">
        <v>87</v>
      </c>
      <c r="I41" s="184"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B24" sqref="B24"/>
    </sheetView>
  </sheetViews>
  <sheetFormatPr defaultRowHeight="14.6"/>
  <cols>
    <col min="1" max="1" width="5.15234375" customWidth="1"/>
    <col min="2" max="2" width="10.53515625" customWidth="1"/>
    <col min="3" max="3" width="43.15234375" customWidth="1"/>
    <col min="4" max="4" width="24" customWidth="1"/>
    <col min="5" max="5" width="14.3046875" customWidth="1"/>
    <col min="6" max="6" width="11.84375" customWidth="1"/>
    <col min="7" max="7" width="10" customWidth="1"/>
    <col min="8" max="8" width="9.69140625" customWidth="1"/>
  </cols>
  <sheetData>
    <row r="1" spans="1:11" ht="15.9">
      <c r="A1" s="223" t="str">
        <f>'Date initiale'!C3</f>
        <v>Universitatea de Arhitectură și Urbanism "Ion Mincu" București</v>
      </c>
      <c r="B1" s="223"/>
      <c r="C1" s="223"/>
      <c r="D1" s="24"/>
      <c r="E1" s="24"/>
      <c r="F1" s="24"/>
      <c r="G1" s="24"/>
      <c r="H1" s="24"/>
    </row>
    <row r="2" spans="1:11" ht="15.9">
      <c r="A2" s="223" t="str">
        <f>'Date initiale'!B4&amp;" "&amp;'Date initiale'!C4</f>
        <v>Facultatea Arhitectura</v>
      </c>
      <c r="B2" s="223"/>
      <c r="C2" s="223"/>
      <c r="D2" s="24"/>
      <c r="E2" s="24"/>
      <c r="F2" s="24"/>
      <c r="G2" s="24"/>
      <c r="H2" s="24"/>
    </row>
    <row r="3" spans="1:11" ht="15.9">
      <c r="A3" s="223" t="str">
        <f>'Date initiale'!B5&amp;" "&amp;'Date initiale'!C5</f>
        <v>Departamentul Bazele proiectarii</v>
      </c>
      <c r="B3" s="223"/>
      <c r="C3" s="223"/>
      <c r="D3" s="24"/>
      <c r="E3" s="24"/>
      <c r="F3" s="24"/>
      <c r="G3" s="24"/>
      <c r="H3" s="24"/>
    </row>
    <row r="4" spans="1:11" ht="15.9">
      <c r="A4" s="223" t="str">
        <f>'Date initiale'!C6&amp;", "&amp;'Date initiale'!C7</f>
        <v>Moleavin, Adrian, conferentiar, pozitia 25</v>
      </c>
      <c r="B4" s="223"/>
      <c r="C4" s="223"/>
      <c r="D4" s="24"/>
      <c r="E4" s="24"/>
      <c r="F4" s="24"/>
      <c r="G4" s="24"/>
      <c r="H4" s="24"/>
    </row>
    <row r="5" spans="1:11" ht="15.9">
      <c r="A5" s="223"/>
      <c r="B5" s="223"/>
      <c r="C5" s="223"/>
      <c r="D5" s="24"/>
      <c r="E5" s="24"/>
      <c r="F5" s="24"/>
      <c r="G5" s="24"/>
      <c r="H5" s="24"/>
    </row>
    <row r="6" spans="1:11" ht="15.9">
      <c r="A6" s="438" t="s">
        <v>110</v>
      </c>
      <c r="B6" s="438"/>
      <c r="C6" s="438"/>
      <c r="D6" s="438"/>
      <c r="E6" s="438"/>
      <c r="F6" s="438"/>
      <c r="G6" s="438"/>
      <c r="H6" s="438"/>
    </row>
    <row r="7" spans="1:11" ht="36.75" customHeight="1">
      <c r="A7" s="434" t="str">
        <f>'Descriere indicatori'!B19&amp;"b. "&amp;'Descriere indicatori'!C20</f>
        <v xml:space="preserve">I14b. Proiect urbanistic şi peisagistic la nivelul Planurilor Generale / Zonale ale Localităţilor (inclusiv studii de fundamentare, de inserţie, de oportunitate) avizate** </v>
      </c>
      <c r="B7" s="434"/>
      <c r="C7" s="434"/>
      <c r="D7" s="434"/>
      <c r="E7" s="434"/>
      <c r="F7" s="434"/>
      <c r="G7" s="434"/>
      <c r="H7" s="434"/>
    </row>
    <row r="8" spans="1:11" ht="19.5" customHeight="1" thickBot="1">
      <c r="A8" s="43"/>
      <c r="B8" s="43"/>
      <c r="C8" s="43"/>
      <c r="D8" s="43"/>
      <c r="E8" s="43"/>
      <c r="F8" s="43"/>
      <c r="G8" s="43"/>
      <c r="H8" s="43"/>
    </row>
    <row r="9" spans="1:11" ht="44.15" thickBot="1">
      <c r="A9" s="131" t="s">
        <v>55</v>
      </c>
      <c r="B9" s="183" t="s">
        <v>72</v>
      </c>
      <c r="C9" s="199" t="s">
        <v>70</v>
      </c>
      <c r="D9" s="199" t="s">
        <v>71</v>
      </c>
      <c r="E9" s="183" t="s">
        <v>140</v>
      </c>
      <c r="F9" s="183" t="s">
        <v>138</v>
      </c>
      <c r="G9" s="199" t="s">
        <v>87</v>
      </c>
      <c r="H9" s="184" t="s">
        <v>147</v>
      </c>
      <c r="J9" s="224" t="s">
        <v>108</v>
      </c>
    </row>
    <row r="10" spans="1:11">
      <c r="A10" s="215">
        <v>1</v>
      </c>
      <c r="B10" s="216"/>
      <c r="C10" s="217"/>
      <c r="D10" s="172"/>
      <c r="E10" s="112"/>
      <c r="F10" s="112"/>
      <c r="G10" s="172"/>
      <c r="H10" s="284"/>
      <c r="J10" s="225" t="s">
        <v>166</v>
      </c>
      <c r="K10" s="318" t="s">
        <v>255</v>
      </c>
    </row>
    <row r="11" spans="1:11">
      <c r="A11" s="173">
        <f>A10+1</f>
        <v>2</v>
      </c>
      <c r="B11" s="174"/>
      <c r="C11" s="204"/>
      <c r="D11" s="113"/>
      <c r="E11" s="113"/>
      <c r="F11" s="113"/>
      <c r="G11" s="181"/>
      <c r="H11" s="272"/>
    </row>
    <row r="12" spans="1:11">
      <c r="A12" s="173">
        <f t="shared" ref="A12:A19" si="0">A11+1</f>
        <v>3</v>
      </c>
      <c r="B12" s="174"/>
      <c r="C12" s="218"/>
      <c r="D12" s="113"/>
      <c r="E12" s="219"/>
      <c r="F12" s="219"/>
      <c r="G12" s="219"/>
      <c r="H12" s="272"/>
    </row>
    <row r="13" spans="1:11">
      <c r="A13" s="173">
        <f t="shared" si="0"/>
        <v>4</v>
      </c>
      <c r="B13" s="174"/>
      <c r="C13" s="204"/>
      <c r="D13" s="113"/>
      <c r="E13" s="113"/>
      <c r="F13" s="113"/>
      <c r="G13" s="181"/>
      <c r="H13" s="272"/>
    </row>
    <row r="14" spans="1:11">
      <c r="A14" s="173">
        <f t="shared" si="0"/>
        <v>5</v>
      </c>
      <c r="B14" s="174"/>
      <c r="C14" s="218"/>
      <c r="D14" s="113"/>
      <c r="E14" s="219"/>
      <c r="F14" s="219"/>
      <c r="G14" s="219"/>
      <c r="H14" s="272"/>
    </row>
    <row r="15" spans="1:11">
      <c r="A15" s="173">
        <f t="shared" si="0"/>
        <v>6</v>
      </c>
      <c r="B15" s="174"/>
      <c r="C15" s="218"/>
      <c r="D15" s="113"/>
      <c r="E15" s="219"/>
      <c r="F15" s="219"/>
      <c r="G15" s="219"/>
      <c r="H15" s="272"/>
    </row>
    <row r="16" spans="1:11">
      <c r="A16" s="173">
        <f t="shared" si="0"/>
        <v>7</v>
      </c>
      <c r="B16" s="174"/>
      <c r="C16" s="204"/>
      <c r="D16" s="113"/>
      <c r="E16" s="113"/>
      <c r="F16" s="113"/>
      <c r="G16" s="181"/>
      <c r="H16" s="272"/>
    </row>
    <row r="17" spans="1:8">
      <c r="A17" s="173">
        <f t="shared" si="0"/>
        <v>8</v>
      </c>
      <c r="B17" s="174"/>
      <c r="C17" s="218"/>
      <c r="D17" s="113"/>
      <c r="E17" s="219"/>
      <c r="F17" s="219"/>
      <c r="G17" s="219"/>
      <c r="H17" s="272"/>
    </row>
    <row r="18" spans="1:8">
      <c r="A18" s="173">
        <f t="shared" si="0"/>
        <v>9</v>
      </c>
      <c r="B18" s="174"/>
      <c r="C18" s="218"/>
      <c r="D18" s="113"/>
      <c r="E18" s="219"/>
      <c r="F18" s="219"/>
      <c r="G18" s="219"/>
      <c r="H18" s="272"/>
    </row>
    <row r="19" spans="1:8" ht="15" thickBot="1">
      <c r="A19" s="177">
        <f t="shared" si="0"/>
        <v>10</v>
      </c>
      <c r="B19" s="116"/>
      <c r="C19" s="220"/>
      <c r="D19" s="116"/>
      <c r="E19" s="116"/>
      <c r="F19" s="116"/>
      <c r="G19" s="116"/>
      <c r="H19" s="282"/>
    </row>
    <row r="20" spans="1:8" ht="16.3" thickBot="1">
      <c r="A20" s="297"/>
      <c r="G20" s="135" t="str">
        <f>"Total "&amp;LEFT(A7,4)</f>
        <v>Total I14b</v>
      </c>
      <c r="H20" s="235">
        <f>SUM(H10:H19)</f>
        <v>0</v>
      </c>
    </row>
    <row r="22" spans="1:8" ht="53.25" customHeight="1">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0"/>
  <sheetViews>
    <sheetView workbookViewId="0">
      <selection activeCell="B23" sqref="B23"/>
    </sheetView>
  </sheetViews>
  <sheetFormatPr defaultColWidth="9.15234375" defaultRowHeight="14.6"/>
  <cols>
    <col min="1" max="1" width="5.15234375" customWidth="1"/>
    <col min="2" max="2" width="10.53515625" customWidth="1"/>
    <col min="3" max="3" width="43.15234375" customWidth="1"/>
    <col min="4" max="4" width="24" customWidth="1"/>
    <col min="5" max="5" width="14.3046875" customWidth="1"/>
    <col min="6" max="6" width="11.84375" customWidth="1"/>
    <col min="7" max="7" width="10" customWidth="1"/>
    <col min="8" max="8" width="9.69140625" customWidth="1"/>
    <col min="10" max="10" width="10.3046875" customWidth="1"/>
  </cols>
  <sheetData>
    <row r="1" spans="1:11" ht="15.9">
      <c r="A1" s="221" t="str">
        <f>'Date initiale'!C3</f>
        <v>Universitatea de Arhitectură și Urbanism "Ion Mincu" București</v>
      </c>
      <c r="B1" s="221"/>
      <c r="C1" s="221"/>
      <c r="D1" s="16"/>
      <c r="E1" s="16"/>
      <c r="F1" s="16"/>
    </row>
    <row r="2" spans="1:11" ht="15.9">
      <c r="A2" s="221" t="str">
        <f>'Date initiale'!B4&amp;" "&amp;'Date initiale'!C4</f>
        <v>Facultatea Arhitectura</v>
      </c>
      <c r="B2" s="221"/>
      <c r="C2" s="221"/>
      <c r="D2" s="16"/>
      <c r="E2" s="16"/>
      <c r="F2" s="16"/>
    </row>
    <row r="3" spans="1:11" ht="15.9">
      <c r="A3" s="221" t="str">
        <f>'Date initiale'!B5&amp;" "&amp;'Date initiale'!C5</f>
        <v>Departamentul Bazele proiectarii</v>
      </c>
      <c r="B3" s="221"/>
      <c r="C3" s="221"/>
      <c r="D3" s="16"/>
      <c r="E3" s="16"/>
      <c r="F3" s="16"/>
    </row>
    <row r="4" spans="1:11" ht="15.9">
      <c r="A4" s="222" t="str">
        <f>'Date initiale'!C6&amp;", "&amp;'Date initiale'!C7</f>
        <v>Moleavin, Adrian, conferentiar, pozitia 25</v>
      </c>
      <c r="B4" s="222"/>
      <c r="C4" s="222"/>
      <c r="D4" s="16"/>
      <c r="E4" s="16"/>
      <c r="F4" s="16"/>
    </row>
    <row r="5" spans="1:11" ht="15.9">
      <c r="A5" s="222"/>
      <c r="B5" s="222"/>
      <c r="C5" s="222"/>
      <c r="D5" s="16"/>
      <c r="E5" s="16"/>
      <c r="F5" s="16"/>
    </row>
    <row r="6" spans="1:11" ht="15.9">
      <c r="A6" s="431" t="s">
        <v>110</v>
      </c>
      <c r="B6" s="431"/>
      <c r="C6" s="431"/>
      <c r="D6" s="431"/>
      <c r="E6" s="431"/>
      <c r="F6" s="431"/>
      <c r="G6" s="431"/>
      <c r="H6" s="431"/>
    </row>
    <row r="7" spans="1:11" ht="52.5" customHeight="1">
      <c r="A7" s="43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4"/>
      <c r="C7" s="434"/>
      <c r="D7" s="434"/>
      <c r="E7" s="434"/>
      <c r="F7" s="434"/>
      <c r="G7" s="434"/>
      <c r="H7" s="434"/>
    </row>
    <row r="8" spans="1:11" ht="16.3" thickBot="1">
      <c r="A8" s="41"/>
      <c r="B8" s="41"/>
      <c r="C8" s="41"/>
      <c r="D8" s="41"/>
      <c r="E8" s="41"/>
      <c r="F8" s="57"/>
      <c r="G8" s="57"/>
      <c r="H8" s="57"/>
    </row>
    <row r="9" spans="1:11" ht="44.15" thickBot="1">
      <c r="A9" s="161" t="s">
        <v>55</v>
      </c>
      <c r="B9" s="183" t="s">
        <v>72</v>
      </c>
      <c r="C9" s="199" t="s">
        <v>141</v>
      </c>
      <c r="D9" s="199" t="s">
        <v>71</v>
      </c>
      <c r="E9" s="183" t="s">
        <v>140</v>
      </c>
      <c r="F9" s="183" t="s">
        <v>138</v>
      </c>
      <c r="G9" s="199" t="s">
        <v>87</v>
      </c>
      <c r="H9" s="184" t="s">
        <v>147</v>
      </c>
      <c r="J9" s="224" t="s">
        <v>108</v>
      </c>
    </row>
    <row r="10" spans="1:11">
      <c r="A10" s="211"/>
      <c r="B10" s="212"/>
      <c r="C10" s="212"/>
      <c r="D10" s="212"/>
      <c r="E10" s="212"/>
      <c r="F10" s="212"/>
      <c r="G10" s="212"/>
      <c r="H10" s="213"/>
      <c r="J10" s="225" t="s">
        <v>167</v>
      </c>
      <c r="K10" s="318" t="s">
        <v>255</v>
      </c>
    </row>
    <row r="11" spans="1:11" ht="34.75">
      <c r="A11" s="188">
        <f>A10+1</f>
        <v>1</v>
      </c>
      <c r="B11" s="384" t="s">
        <v>440</v>
      </c>
      <c r="C11" s="385" t="s">
        <v>439</v>
      </c>
      <c r="D11" s="359" t="s">
        <v>441</v>
      </c>
      <c r="E11" s="358" t="s">
        <v>442</v>
      </c>
      <c r="F11" s="359" t="s">
        <v>445</v>
      </c>
      <c r="G11" s="359">
        <v>2023</v>
      </c>
      <c r="H11" s="376">
        <v>10</v>
      </c>
    </row>
    <row r="12" spans="1:11" ht="34.75">
      <c r="A12" s="188">
        <f t="shared" ref="A12:A17" si="0">A11+1</f>
        <v>2</v>
      </c>
      <c r="B12" s="384" t="s">
        <v>446</v>
      </c>
      <c r="C12" s="385" t="s">
        <v>443</v>
      </c>
      <c r="D12" s="359" t="s">
        <v>441</v>
      </c>
      <c r="E12" s="358" t="s">
        <v>444</v>
      </c>
      <c r="F12" s="359" t="s">
        <v>445</v>
      </c>
      <c r="G12" s="358">
        <v>2022</v>
      </c>
      <c r="H12" s="376">
        <v>10</v>
      </c>
    </row>
    <row r="13" spans="1:11" ht="23.15">
      <c r="A13" s="188">
        <f t="shared" si="0"/>
        <v>3</v>
      </c>
      <c r="B13" s="358" t="s">
        <v>448</v>
      </c>
      <c r="C13" s="385" t="s">
        <v>447</v>
      </c>
      <c r="D13" s="359" t="s">
        <v>441</v>
      </c>
      <c r="E13" s="358" t="s">
        <v>444</v>
      </c>
      <c r="F13" s="359" t="s">
        <v>445</v>
      </c>
      <c r="G13" s="358">
        <v>2021</v>
      </c>
      <c r="H13" s="376">
        <v>10</v>
      </c>
    </row>
    <row r="14" spans="1:11" ht="23.15">
      <c r="A14" s="188">
        <f t="shared" si="0"/>
        <v>4</v>
      </c>
      <c r="B14" s="384" t="s">
        <v>446</v>
      </c>
      <c r="C14" s="385" t="s">
        <v>449</v>
      </c>
      <c r="D14" s="359" t="s">
        <v>441</v>
      </c>
      <c r="E14" s="358" t="s">
        <v>444</v>
      </c>
      <c r="F14" s="359" t="s">
        <v>445</v>
      </c>
      <c r="G14" s="358">
        <v>2020</v>
      </c>
      <c r="H14" s="376">
        <v>10</v>
      </c>
    </row>
    <row r="15" spans="1:11" ht="46.3">
      <c r="A15" s="188">
        <f t="shared" si="0"/>
        <v>5</v>
      </c>
      <c r="B15" s="358" t="s">
        <v>452</v>
      </c>
      <c r="C15" s="385" t="s">
        <v>450</v>
      </c>
      <c r="D15" s="358" t="s">
        <v>451</v>
      </c>
      <c r="E15" s="358" t="s">
        <v>444</v>
      </c>
      <c r="F15" s="359" t="s">
        <v>445</v>
      </c>
      <c r="G15" s="358">
        <v>2017</v>
      </c>
      <c r="H15" s="376">
        <v>20</v>
      </c>
    </row>
    <row r="16" spans="1:11" ht="46.3">
      <c r="A16" s="188">
        <f t="shared" si="0"/>
        <v>6</v>
      </c>
      <c r="B16" s="384" t="s">
        <v>454</v>
      </c>
      <c r="C16" s="385" t="s">
        <v>453</v>
      </c>
      <c r="D16" s="358" t="s">
        <v>455</v>
      </c>
      <c r="E16" s="358" t="s">
        <v>444</v>
      </c>
      <c r="F16" s="359" t="s">
        <v>445</v>
      </c>
      <c r="G16" s="358">
        <v>2008</v>
      </c>
      <c r="H16" s="376">
        <v>20</v>
      </c>
    </row>
    <row r="17" spans="1:8" ht="46.3">
      <c r="A17" s="188">
        <f t="shared" si="0"/>
        <v>7</v>
      </c>
      <c r="B17" s="358" t="s">
        <v>457</v>
      </c>
      <c r="C17" s="386" t="s">
        <v>456</v>
      </c>
      <c r="D17" s="358" t="s">
        <v>458</v>
      </c>
      <c r="E17" s="358" t="s">
        <v>444</v>
      </c>
      <c r="F17" s="359" t="s">
        <v>445</v>
      </c>
      <c r="G17" s="358">
        <v>2007</v>
      </c>
      <c r="H17" s="376">
        <v>10</v>
      </c>
    </row>
    <row r="18" spans="1:8" ht="15" thickBot="1">
      <c r="A18" s="214"/>
      <c r="B18" s="116"/>
      <c r="C18" s="116"/>
      <c r="D18" s="116"/>
      <c r="E18" s="116"/>
      <c r="F18" s="116"/>
      <c r="G18" s="116"/>
      <c r="H18" s="282"/>
    </row>
    <row r="19" spans="1:8" ht="15" thickBot="1">
      <c r="A19" s="300"/>
      <c r="G19" s="135" t="str">
        <f>"Total "&amp;LEFT(A7,4)</f>
        <v>Total I14c</v>
      </c>
      <c r="H19" s="136">
        <f>SUM(H10:H18)</f>
        <v>90</v>
      </c>
    </row>
    <row r="21" spans="1:8" ht="53.25" customHeight="1">
      <c r="A21"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1" s="433"/>
      <c r="C21" s="433"/>
      <c r="D21" s="433"/>
      <c r="E21" s="433"/>
      <c r="F21" s="433"/>
      <c r="G21" s="433"/>
      <c r="H21" s="433"/>
    </row>
    <row r="39" spans="1:9" ht="15" thickBot="1"/>
    <row r="40" spans="1:9" ht="54" customHeight="1" thickBot="1">
      <c r="A40" s="182" t="s">
        <v>69</v>
      </c>
      <c r="B40" s="183" t="s">
        <v>72</v>
      </c>
      <c r="C40" s="199" t="s">
        <v>70</v>
      </c>
      <c r="D40" s="199" t="s">
        <v>71</v>
      </c>
      <c r="E40" s="183" t="s">
        <v>139</v>
      </c>
      <c r="F40" s="183" t="s">
        <v>139</v>
      </c>
      <c r="G40" s="183" t="s">
        <v>138</v>
      </c>
      <c r="H40" s="199" t="s">
        <v>87</v>
      </c>
      <c r="I40" s="184" t="s">
        <v>78</v>
      </c>
    </row>
  </sheetData>
  <mergeCells count="3">
    <mergeCell ref="A6:H6"/>
    <mergeCell ref="A7:H7"/>
    <mergeCell ref="A21:H21"/>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B24" sqref="B24"/>
    </sheetView>
  </sheetViews>
  <sheetFormatPr defaultColWidth="9.15234375" defaultRowHeight="14.6"/>
  <cols>
    <col min="1" max="1" width="5.15234375" customWidth="1"/>
    <col min="2" max="2" width="10.53515625" customWidth="1"/>
    <col min="3" max="3" width="43.15234375" customWidth="1"/>
    <col min="4" max="4" width="24" customWidth="1"/>
    <col min="5" max="5" width="14.3046875" customWidth="1"/>
    <col min="6" max="6" width="11.84375" customWidth="1"/>
    <col min="7" max="7" width="10" customWidth="1"/>
    <col min="8" max="8" width="9.69140625" customWidth="1"/>
    <col min="10" max="10" width="10.3046875" customWidth="1"/>
  </cols>
  <sheetData>
    <row r="1" spans="1:11" ht="15.9">
      <c r="A1" s="221" t="str">
        <f>'Date initiale'!C3</f>
        <v>Universitatea de Arhitectură și Urbanism "Ion Mincu" București</v>
      </c>
      <c r="B1" s="221"/>
      <c r="C1" s="221"/>
      <c r="D1" s="16"/>
      <c r="E1" s="16"/>
      <c r="F1" s="16"/>
    </row>
    <row r="2" spans="1:11" ht="15.9">
      <c r="A2" s="221" t="str">
        <f>'Date initiale'!B4&amp;" "&amp;'Date initiale'!C4</f>
        <v>Facultatea Arhitectura</v>
      </c>
      <c r="B2" s="221"/>
      <c r="C2" s="221"/>
      <c r="D2" s="16"/>
      <c r="E2" s="16"/>
      <c r="F2" s="16"/>
    </row>
    <row r="3" spans="1:11" ht="15.9">
      <c r="A3" s="221" t="str">
        <f>'Date initiale'!B5&amp;" "&amp;'Date initiale'!C5</f>
        <v>Departamentul Bazele proiectarii</v>
      </c>
      <c r="B3" s="221"/>
      <c r="C3" s="221"/>
      <c r="D3" s="16"/>
      <c r="E3" s="16"/>
      <c r="F3" s="16"/>
    </row>
    <row r="4" spans="1:11" ht="15.9">
      <c r="A4" s="222" t="str">
        <f>'Date initiale'!C6&amp;", "&amp;'Date initiale'!C7</f>
        <v>Moleavin, Adrian, conferentiar, pozitia 25</v>
      </c>
      <c r="B4" s="222"/>
      <c r="C4" s="222"/>
      <c r="D4" s="16"/>
      <c r="E4" s="16"/>
      <c r="F4" s="16"/>
    </row>
    <row r="5" spans="1:11" ht="15.9">
      <c r="A5" s="222"/>
      <c r="B5" s="222"/>
      <c r="C5" s="222"/>
      <c r="D5" s="16"/>
      <c r="E5" s="16"/>
      <c r="F5" s="16"/>
    </row>
    <row r="6" spans="1:11" ht="15.9">
      <c r="A6" s="431" t="s">
        <v>110</v>
      </c>
      <c r="B6" s="431"/>
      <c r="C6" s="431"/>
      <c r="D6" s="431"/>
      <c r="E6" s="431"/>
      <c r="F6" s="431"/>
      <c r="G6" s="431"/>
      <c r="H6" s="431"/>
    </row>
    <row r="7" spans="1:11" ht="52.5" customHeight="1">
      <c r="A7" s="43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4"/>
      <c r="C7" s="434"/>
      <c r="D7" s="434"/>
      <c r="E7" s="434"/>
      <c r="F7" s="434"/>
      <c r="G7" s="434"/>
      <c r="H7" s="434"/>
    </row>
    <row r="8" spans="1:11" ht="16.3" thickBot="1">
      <c r="A8" s="41"/>
      <c r="B8" s="41"/>
      <c r="C8" s="41"/>
      <c r="D8" s="41"/>
      <c r="E8" s="41"/>
      <c r="F8" s="57"/>
      <c r="G8" s="57"/>
      <c r="H8" s="57"/>
    </row>
    <row r="9" spans="1:11" ht="44.15" thickBot="1">
      <c r="A9" s="161" t="s">
        <v>55</v>
      </c>
      <c r="B9" s="183" t="s">
        <v>72</v>
      </c>
      <c r="C9" s="199" t="s">
        <v>141</v>
      </c>
      <c r="D9" s="199" t="s">
        <v>71</v>
      </c>
      <c r="E9" s="183" t="s">
        <v>140</v>
      </c>
      <c r="F9" s="183" t="s">
        <v>138</v>
      </c>
      <c r="G9" s="199" t="s">
        <v>87</v>
      </c>
      <c r="H9" s="184" t="s">
        <v>147</v>
      </c>
      <c r="J9" s="224" t="s">
        <v>108</v>
      </c>
    </row>
    <row r="10" spans="1:11">
      <c r="A10" s="211">
        <v>1</v>
      </c>
      <c r="B10" s="212"/>
      <c r="C10" s="212"/>
      <c r="D10" s="212"/>
      <c r="E10" s="212"/>
      <c r="F10" s="212"/>
      <c r="G10" s="212"/>
      <c r="H10" s="213"/>
      <c r="J10" s="225">
        <v>20</v>
      </c>
      <c r="K10" s="318" t="s">
        <v>255</v>
      </c>
    </row>
    <row r="11" spans="1:11">
      <c r="A11" s="197">
        <f>A10+1</f>
        <v>2</v>
      </c>
      <c r="B11" s="209"/>
      <c r="C11" s="189"/>
      <c r="D11" s="189"/>
      <c r="E11" s="210"/>
      <c r="F11" s="210"/>
      <c r="G11" s="189"/>
      <c r="H11" s="272"/>
    </row>
    <row r="12" spans="1:11">
      <c r="A12" s="197">
        <f t="shared" ref="A12:A19" si="0">A11+1</f>
        <v>3</v>
      </c>
      <c r="B12" s="174"/>
      <c r="C12" s="113"/>
      <c r="D12" s="113"/>
      <c r="E12" s="113"/>
      <c r="F12" s="113"/>
      <c r="G12" s="113"/>
      <c r="H12" s="272"/>
    </row>
    <row r="13" spans="1:11">
      <c r="A13" s="197">
        <f t="shared" si="0"/>
        <v>4</v>
      </c>
      <c r="B13" s="113"/>
      <c r="C13" s="113"/>
      <c r="D13" s="113"/>
      <c r="E13" s="113"/>
      <c r="F13" s="113"/>
      <c r="G13" s="113"/>
      <c r="H13" s="272"/>
    </row>
    <row r="14" spans="1:11">
      <c r="A14" s="197">
        <f t="shared" si="0"/>
        <v>5</v>
      </c>
      <c r="B14" s="174"/>
      <c r="C14" s="113"/>
      <c r="D14" s="113"/>
      <c r="E14" s="113"/>
      <c r="F14" s="113"/>
      <c r="G14" s="113"/>
      <c r="H14" s="272"/>
    </row>
    <row r="15" spans="1:11">
      <c r="A15" s="197">
        <f t="shared" si="0"/>
        <v>6</v>
      </c>
      <c r="B15" s="113"/>
      <c r="C15" s="113"/>
      <c r="D15" s="113"/>
      <c r="E15" s="113"/>
      <c r="F15" s="113"/>
      <c r="G15" s="113"/>
      <c r="H15" s="272"/>
    </row>
    <row r="16" spans="1:11">
      <c r="A16" s="197">
        <f t="shared" si="0"/>
        <v>7</v>
      </c>
      <c r="B16" s="174"/>
      <c r="C16" s="113"/>
      <c r="D16" s="113"/>
      <c r="E16" s="113"/>
      <c r="F16" s="113"/>
      <c r="G16" s="113"/>
      <c r="H16" s="272"/>
    </row>
    <row r="17" spans="1:8">
      <c r="A17" s="197">
        <f t="shared" si="0"/>
        <v>8</v>
      </c>
      <c r="B17" s="113"/>
      <c r="C17" s="113"/>
      <c r="D17" s="113"/>
      <c r="E17" s="113"/>
      <c r="F17" s="113"/>
      <c r="G17" s="113"/>
      <c r="H17" s="272"/>
    </row>
    <row r="18" spans="1:8">
      <c r="A18" s="197">
        <f t="shared" si="0"/>
        <v>9</v>
      </c>
      <c r="B18" s="174"/>
      <c r="C18" s="113"/>
      <c r="D18" s="113"/>
      <c r="E18" s="113"/>
      <c r="F18" s="113"/>
      <c r="G18" s="113"/>
      <c r="H18" s="272"/>
    </row>
    <row r="19" spans="1:8" ht="15" thickBot="1">
      <c r="A19" s="214">
        <f t="shared" si="0"/>
        <v>10</v>
      </c>
      <c r="B19" s="116"/>
      <c r="C19" s="116"/>
      <c r="D19" s="116"/>
      <c r="E19" s="116"/>
      <c r="F19" s="116"/>
      <c r="G19" s="116"/>
      <c r="H19" s="282"/>
    </row>
    <row r="20" spans="1:8" ht="15" thickBot="1">
      <c r="A20" s="300"/>
      <c r="G20" s="135" t="str">
        <f>"Total "&amp;LEFT(A7,4)</f>
        <v>Total I15.</v>
      </c>
      <c r="H20" s="136">
        <f>SUM(H10:H19)</f>
        <v>0</v>
      </c>
    </row>
    <row r="22" spans="1:8" ht="53.25" customHeight="1">
      <c r="A22" s="43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3"/>
      <c r="C22" s="433"/>
      <c r="D22" s="433"/>
      <c r="E22" s="433"/>
      <c r="F22" s="433"/>
      <c r="G22" s="433"/>
      <c r="H22" s="433"/>
    </row>
    <row r="40" spans="1:9" ht="15" thickBot="1"/>
    <row r="41" spans="1:9" ht="54" customHeight="1" thickBot="1">
      <c r="A41" s="182" t="s">
        <v>69</v>
      </c>
      <c r="B41" s="183" t="s">
        <v>72</v>
      </c>
      <c r="C41" s="199" t="s">
        <v>70</v>
      </c>
      <c r="D41" s="199" t="s">
        <v>71</v>
      </c>
      <c r="E41" s="183" t="s">
        <v>139</v>
      </c>
      <c r="F41" s="183" t="s">
        <v>139</v>
      </c>
      <c r="G41" s="183" t="s">
        <v>138</v>
      </c>
      <c r="H41" s="199" t="s">
        <v>87</v>
      </c>
      <c r="I41" s="184"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workbookViewId="0">
      <selection activeCell="B22" sqref="B22"/>
    </sheetView>
  </sheetViews>
  <sheetFormatPr defaultRowHeight="14.6"/>
  <cols>
    <col min="1" max="1" width="5.15234375" customWidth="1"/>
    <col min="2" max="2" width="103.15234375" customWidth="1"/>
    <col min="3" max="3" width="10.53515625" customWidth="1"/>
    <col min="4" max="4" width="9.69140625" customWidth="1"/>
    <col min="6" max="6" width="11.3046875" customWidth="1"/>
  </cols>
  <sheetData>
    <row r="1" spans="1:8" ht="15.9">
      <c r="A1" s="221" t="str">
        <f>'Date initiale'!C3</f>
        <v>Universitatea de Arhitectură și Urbanism "Ion Mincu" București</v>
      </c>
      <c r="B1" s="221"/>
      <c r="C1" s="221"/>
      <c r="D1" s="16"/>
      <c r="E1" s="32"/>
    </row>
    <row r="2" spans="1:8" ht="15.9">
      <c r="A2" s="221" t="str">
        <f>'Date initiale'!B4&amp;" "&amp;'Date initiale'!C4</f>
        <v>Facultatea Arhitectura</v>
      </c>
      <c r="B2" s="221"/>
      <c r="C2" s="221"/>
      <c r="D2" s="2"/>
      <c r="E2" s="32"/>
    </row>
    <row r="3" spans="1:8" ht="15.9">
      <c r="A3" s="221" t="str">
        <f>'Date initiale'!B5&amp;" "&amp;'Date initiale'!C5</f>
        <v>Departamentul Bazele proiectarii</v>
      </c>
      <c r="B3" s="221"/>
      <c r="C3" s="221"/>
      <c r="D3" s="16"/>
      <c r="E3" s="32"/>
    </row>
    <row r="4" spans="1:8">
      <c r="A4" s="107" t="str">
        <f>'Date initiale'!C6&amp;", "&amp;'Date initiale'!C7</f>
        <v>Moleavin, Adrian, conferentiar, pozitia 25</v>
      </c>
      <c r="B4" s="107"/>
      <c r="C4" s="107"/>
    </row>
    <row r="5" spans="1:8">
      <c r="A5" s="107"/>
      <c r="B5" s="107"/>
      <c r="C5" s="107"/>
    </row>
    <row r="6" spans="1:8" ht="15.9">
      <c r="A6" s="436" t="s">
        <v>110</v>
      </c>
      <c r="B6" s="436"/>
      <c r="C6" s="436"/>
      <c r="D6" s="436"/>
    </row>
    <row r="7" spans="1:8" ht="90.75" customHeight="1">
      <c r="A7" s="43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4"/>
      <c r="C7" s="434"/>
      <c r="D7" s="434"/>
      <c r="E7" s="158"/>
      <c r="F7" s="158"/>
      <c r="G7" s="158"/>
      <c r="H7" s="158"/>
    </row>
    <row r="8" spans="1:8" ht="18.75" customHeight="1" thickBot="1">
      <c r="A8" s="55"/>
      <c r="B8" s="55"/>
      <c r="C8" s="55"/>
      <c r="D8" s="55"/>
    </row>
    <row r="9" spans="1:8" ht="45.75" customHeight="1" thickBot="1">
      <c r="A9" s="161" t="s">
        <v>55</v>
      </c>
      <c r="B9" s="183" t="s">
        <v>77</v>
      </c>
      <c r="C9" s="183" t="s">
        <v>87</v>
      </c>
      <c r="D9" s="184" t="s">
        <v>147</v>
      </c>
      <c r="E9" s="25"/>
      <c r="F9" s="224" t="s">
        <v>108</v>
      </c>
    </row>
    <row r="10" spans="1:8">
      <c r="A10" s="211">
        <v>1</v>
      </c>
      <c r="B10" s="230"/>
      <c r="C10" s="231"/>
      <c r="D10" s="287"/>
      <c r="F10" s="225" t="s">
        <v>168</v>
      </c>
      <c r="G10" s="318" t="s">
        <v>256</v>
      </c>
    </row>
    <row r="11" spans="1:8">
      <c r="A11" s="197">
        <f>A10+1</f>
        <v>2</v>
      </c>
      <c r="B11" s="228"/>
      <c r="C11" s="189"/>
      <c r="D11" s="283"/>
    </row>
    <row r="12" spans="1:8">
      <c r="A12" s="197">
        <f t="shared" ref="A12:A19" si="0">A11+1</f>
        <v>3</v>
      </c>
      <c r="B12" s="204"/>
      <c r="C12" s="113"/>
      <c r="D12" s="272"/>
    </row>
    <row r="13" spans="1:8">
      <c r="A13" s="197">
        <f t="shared" si="0"/>
        <v>4</v>
      </c>
      <c r="B13" s="229"/>
      <c r="C13" s="113"/>
      <c r="D13" s="272"/>
    </row>
    <row r="14" spans="1:8">
      <c r="A14" s="197">
        <f t="shared" si="0"/>
        <v>5</v>
      </c>
      <c r="B14" s="229"/>
      <c r="C14" s="113"/>
      <c r="D14" s="272"/>
    </row>
    <row r="15" spans="1:8">
      <c r="A15" s="197">
        <f t="shared" si="0"/>
        <v>6</v>
      </c>
      <c r="B15" s="204"/>
      <c r="C15" s="113"/>
      <c r="D15" s="272"/>
    </row>
    <row r="16" spans="1:8">
      <c r="A16" s="197">
        <f t="shared" si="0"/>
        <v>7</v>
      </c>
      <c r="B16" s="229"/>
      <c r="C16" s="113"/>
      <c r="D16" s="272"/>
    </row>
    <row r="17" spans="1:4">
      <c r="A17" s="197">
        <f t="shared" si="0"/>
        <v>8</v>
      </c>
      <c r="B17" s="229"/>
      <c r="C17" s="113"/>
      <c r="D17" s="272"/>
    </row>
    <row r="18" spans="1:4">
      <c r="A18" s="197">
        <f t="shared" si="0"/>
        <v>9</v>
      </c>
      <c r="B18" s="229"/>
      <c r="C18" s="113"/>
      <c r="D18" s="272"/>
    </row>
    <row r="19" spans="1:4" ht="15" thickBot="1">
      <c r="A19" s="214">
        <f t="shared" si="0"/>
        <v>10</v>
      </c>
      <c r="B19" s="232"/>
      <c r="C19" s="116"/>
      <c r="D19" s="282"/>
    </row>
    <row r="20" spans="1:4" ht="15" thickBot="1">
      <c r="A20" s="299"/>
      <c r="B20" s="181"/>
      <c r="C20" s="135" t="str">
        <f>"Total "&amp;LEFT(A7,3)</f>
        <v>Total I16</v>
      </c>
      <c r="D20" s="233">
        <f>SUM(D10:D19)</f>
        <v>0</v>
      </c>
    </row>
    <row r="21" spans="1:4" ht="15.9">
      <c r="A21" s="24"/>
      <c r="B21" s="19"/>
      <c r="C21" s="19"/>
      <c r="D21" s="19"/>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13"/>
  <sheetViews>
    <sheetView topLeftCell="A4" workbookViewId="0">
      <selection activeCell="B16" sqref="B16"/>
    </sheetView>
  </sheetViews>
  <sheetFormatPr defaultRowHeight="14.6"/>
  <cols>
    <col min="1" max="1" width="5.15234375" customWidth="1"/>
    <col min="2" max="2" width="103.15234375" customWidth="1"/>
    <col min="3" max="3" width="10.53515625" customWidth="1"/>
    <col min="4" max="4" width="9.69140625" customWidth="1"/>
    <col min="6" max="6" width="10.3828125" customWidth="1"/>
  </cols>
  <sheetData>
    <row r="1" spans="1:7" ht="15.9">
      <c r="A1" s="221" t="str">
        <f>'Date initiale'!C3</f>
        <v>Universitatea de Arhitectură și Urbanism "Ion Mincu" București</v>
      </c>
      <c r="B1" s="221"/>
      <c r="C1" s="221"/>
      <c r="D1" s="16"/>
    </row>
    <row r="2" spans="1:7" ht="15.9">
      <c r="A2" s="221" t="str">
        <f>'Date initiale'!B4&amp;" "&amp;'Date initiale'!C4</f>
        <v>Facultatea Arhitectura</v>
      </c>
      <c r="B2" s="221"/>
      <c r="C2" s="221"/>
      <c r="D2" s="2"/>
    </row>
    <row r="3" spans="1:7" ht="15.9">
      <c r="A3" s="221" t="str">
        <f>'Date initiale'!B5&amp;" "&amp;'Date initiale'!C5</f>
        <v>Departamentul Bazele proiectarii</v>
      </c>
      <c r="B3" s="221"/>
      <c r="C3" s="221"/>
      <c r="D3" s="16"/>
    </row>
    <row r="4" spans="1:7">
      <c r="A4" s="107" t="str">
        <f>'Date initiale'!C6&amp;", "&amp;'Date initiale'!C7</f>
        <v>Moleavin, Adrian, conferentiar, pozitia 25</v>
      </c>
      <c r="B4" s="107"/>
      <c r="C4" s="107"/>
    </row>
    <row r="5" spans="1:7">
      <c r="A5" s="107"/>
      <c r="B5" s="107"/>
      <c r="C5" s="107"/>
    </row>
    <row r="6" spans="1:7">
      <c r="A6" s="439" t="s">
        <v>110</v>
      </c>
      <c r="B6" s="439"/>
      <c r="C6" s="439"/>
      <c r="D6" s="439"/>
    </row>
    <row r="7" spans="1:7" ht="40.5" customHeight="1">
      <c r="A7" s="43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34"/>
      <c r="C7" s="434"/>
      <c r="D7" s="434"/>
    </row>
    <row r="8" spans="1:7" ht="15" thickBot="1"/>
    <row r="9" spans="1:7" ht="48.75" customHeight="1" thickBot="1">
      <c r="A9" s="161" t="s">
        <v>55</v>
      </c>
      <c r="B9" s="132" t="s">
        <v>77</v>
      </c>
      <c r="C9" s="132" t="s">
        <v>87</v>
      </c>
      <c r="D9" s="243" t="s">
        <v>147</v>
      </c>
      <c r="F9" s="224" t="s">
        <v>108</v>
      </c>
    </row>
    <row r="10" spans="1:7">
      <c r="A10" s="262"/>
      <c r="B10" s="257"/>
      <c r="C10" s="124"/>
      <c r="D10" s="288"/>
      <c r="F10" s="225" t="s">
        <v>169</v>
      </c>
      <c r="G10" s="318" t="s">
        <v>257</v>
      </c>
    </row>
    <row r="11" spans="1:7">
      <c r="A11" s="263">
        <f>A10+1</f>
        <v>1</v>
      </c>
      <c r="B11" s="372" t="s">
        <v>438</v>
      </c>
      <c r="C11" s="358">
        <v>2014</v>
      </c>
      <c r="D11" s="383">
        <v>30</v>
      </c>
    </row>
    <row r="12" spans="1:7" ht="15" thickBot="1">
      <c r="A12" s="264"/>
      <c r="B12" s="253"/>
      <c r="C12" s="129"/>
      <c r="D12" s="286"/>
    </row>
    <row r="13" spans="1:7" ht="15" thickBot="1">
      <c r="A13" s="295"/>
      <c r="B13" s="107"/>
      <c r="C13" s="109" t="str">
        <f>"Total "&amp;LEFT(A7,3)</f>
        <v>Total I17</v>
      </c>
      <c r="D13" s="110">
        <f>SUM(D10:D12)</f>
        <v>30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29"/>
  <sheetViews>
    <sheetView workbookViewId="0">
      <selection activeCell="B21" sqref="B21"/>
    </sheetView>
  </sheetViews>
  <sheetFormatPr defaultRowHeight="14.6"/>
  <cols>
    <col min="1" max="1" width="5.15234375" customWidth="1"/>
    <col min="2" max="2" width="103.15234375" customWidth="1"/>
    <col min="3" max="3" width="10.53515625" customWidth="1"/>
    <col min="4" max="4" width="9.69140625" customWidth="1"/>
  </cols>
  <sheetData>
    <row r="1" spans="1:7" ht="15.9">
      <c r="A1" s="221" t="str">
        <f>'Date initiale'!C3</f>
        <v>Universitatea de Arhitectură și Urbanism "Ion Mincu" București</v>
      </c>
      <c r="B1" s="221"/>
      <c r="C1" s="221"/>
      <c r="D1" s="16"/>
      <c r="E1" s="32"/>
    </row>
    <row r="2" spans="1:7" ht="15.9">
      <c r="A2" s="221" t="str">
        <f>'Date initiale'!B4&amp;" "&amp;'Date initiale'!C4</f>
        <v>Facultatea Arhitectura</v>
      </c>
      <c r="B2" s="221"/>
      <c r="C2" s="221"/>
      <c r="D2" s="32"/>
      <c r="E2" s="32"/>
    </row>
    <row r="3" spans="1:7" ht="15.9">
      <c r="A3" s="221" t="str">
        <f>'Date initiale'!B5&amp;" "&amp;'Date initiale'!C5</f>
        <v>Departamentul Bazele proiectarii</v>
      </c>
      <c r="B3" s="221"/>
      <c r="C3" s="221"/>
      <c r="D3" s="16"/>
      <c r="E3" s="32"/>
    </row>
    <row r="4" spans="1:7">
      <c r="A4" s="107" t="str">
        <f>'Date initiale'!C6&amp;", "&amp;'Date initiale'!C7</f>
        <v>Moleavin, Adrian, conferentiar, pozitia 25</v>
      </c>
      <c r="B4" s="107"/>
      <c r="C4" s="107"/>
    </row>
    <row r="5" spans="1:7">
      <c r="A5" s="107"/>
      <c r="B5" s="107"/>
      <c r="C5" s="107"/>
    </row>
    <row r="6" spans="1:7" ht="34.5" customHeight="1">
      <c r="A6" s="436" t="s">
        <v>110</v>
      </c>
      <c r="B6" s="436"/>
      <c r="C6" s="436"/>
      <c r="D6" s="436"/>
    </row>
    <row r="7" spans="1:7" ht="34.5" customHeight="1">
      <c r="A7" s="43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34"/>
      <c r="C7" s="434"/>
      <c r="D7" s="434"/>
    </row>
    <row r="8" spans="1:7" ht="16.5" customHeight="1" thickBot="1">
      <c r="A8" s="43"/>
      <c r="B8" s="43"/>
      <c r="C8" s="43"/>
      <c r="D8" s="43"/>
    </row>
    <row r="9" spans="1:7" ht="42.75" customHeight="1" thickBot="1">
      <c r="A9" s="161" t="s">
        <v>55</v>
      </c>
      <c r="B9" s="132" t="s">
        <v>77</v>
      </c>
      <c r="C9" s="132" t="s">
        <v>87</v>
      </c>
      <c r="D9" s="243" t="s">
        <v>78</v>
      </c>
      <c r="E9" s="25"/>
      <c r="F9" s="224" t="s">
        <v>108</v>
      </c>
    </row>
    <row r="10" spans="1:7">
      <c r="A10" s="137"/>
      <c r="B10" s="265"/>
      <c r="C10" s="124"/>
      <c r="D10" s="277"/>
      <c r="E10" s="25"/>
      <c r="F10" s="225" t="s">
        <v>170</v>
      </c>
      <c r="G10" s="318" t="s">
        <v>258</v>
      </c>
    </row>
    <row r="11" spans="1:7">
      <c r="A11" s="138">
        <f>A10+1</f>
        <v>1</v>
      </c>
      <c r="B11" s="372" t="s">
        <v>562</v>
      </c>
      <c r="C11" s="358">
        <v>2019</v>
      </c>
      <c r="D11" s="376">
        <v>10</v>
      </c>
    </row>
    <row r="12" spans="1:7">
      <c r="A12" s="138">
        <f t="shared" ref="A12:A16" si="0">A11+1</f>
        <v>2</v>
      </c>
      <c r="B12" s="363" t="s">
        <v>568</v>
      </c>
      <c r="C12" s="358">
        <v>2019</v>
      </c>
      <c r="D12" s="383">
        <v>10</v>
      </c>
    </row>
    <row r="13" spans="1:7">
      <c r="A13" s="138">
        <f t="shared" si="0"/>
        <v>3</v>
      </c>
      <c r="B13" s="372" t="s">
        <v>569</v>
      </c>
      <c r="C13" s="358">
        <v>2017</v>
      </c>
      <c r="D13" s="383">
        <v>10</v>
      </c>
    </row>
    <row r="14" spans="1:7">
      <c r="A14" s="138">
        <f t="shared" si="0"/>
        <v>4</v>
      </c>
      <c r="B14" s="372" t="s">
        <v>570</v>
      </c>
      <c r="C14" s="358">
        <v>2016</v>
      </c>
      <c r="D14" s="383">
        <v>10</v>
      </c>
    </row>
    <row r="15" spans="1:7">
      <c r="A15" s="138">
        <f t="shared" si="0"/>
        <v>5</v>
      </c>
      <c r="B15" s="410" t="s">
        <v>563</v>
      </c>
      <c r="C15" s="358">
        <v>2012</v>
      </c>
      <c r="D15" s="376">
        <v>10</v>
      </c>
    </row>
    <row r="16" spans="1:7">
      <c r="A16" s="138">
        <f t="shared" si="0"/>
        <v>6</v>
      </c>
      <c r="B16" s="372" t="s">
        <v>571</v>
      </c>
      <c r="C16" s="358">
        <v>2009</v>
      </c>
      <c r="D16" s="383">
        <v>10</v>
      </c>
    </row>
    <row r="17" spans="1:8" ht="15" thickBot="1">
      <c r="A17" s="202"/>
      <c r="B17" s="253"/>
      <c r="C17" s="129"/>
      <c r="D17" s="282"/>
    </row>
    <row r="18" spans="1:8" ht="15" thickBot="1">
      <c r="A18" s="298"/>
      <c r="B18" s="266"/>
      <c r="C18" s="109" t="str">
        <f>"Total "&amp;LEFT(A7,3)</f>
        <v>Total I18</v>
      </c>
      <c r="D18" s="267">
        <f>SUM(D10:D17)</f>
        <v>60</v>
      </c>
    </row>
    <row r="19" spans="1:8">
      <c r="B19" s="17"/>
    </row>
    <row r="20" spans="1:8" ht="53.25" customHeight="1">
      <c r="A20" s="43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0" s="433"/>
      <c r="C20" s="433"/>
      <c r="D20" s="433"/>
      <c r="E20" s="227"/>
      <c r="F20" s="227"/>
      <c r="G20" s="227"/>
      <c r="H20" s="227"/>
    </row>
    <row r="21" spans="1:8">
      <c r="B21" s="17"/>
    </row>
    <row r="22" spans="1:8">
      <c r="B22" s="17"/>
    </row>
    <row r="23" spans="1:8">
      <c r="B23" s="17"/>
    </row>
    <row r="24" spans="1:8">
      <c r="B24" s="17"/>
    </row>
    <row r="25" spans="1:8">
      <c r="B25" s="17"/>
    </row>
    <row r="26" spans="1:8">
      <c r="B26" s="17"/>
    </row>
    <row r="27" spans="1:8">
      <c r="B27" s="17"/>
    </row>
    <row r="28" spans="1:8">
      <c r="B28" s="17"/>
    </row>
    <row r="29" spans="1:8">
      <c r="B29" s="17"/>
    </row>
  </sheetData>
  <mergeCells count="3">
    <mergeCell ref="A6:D6"/>
    <mergeCell ref="A7:D7"/>
    <mergeCell ref="A20:D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15"/>
  <sheetViews>
    <sheetView workbookViewId="0">
      <selection activeCell="B17" sqref="B17"/>
    </sheetView>
  </sheetViews>
  <sheetFormatPr defaultRowHeight="14.6"/>
  <cols>
    <col min="1" max="1" width="5.15234375" customWidth="1"/>
    <col min="2" max="2" width="36.3046875" customWidth="1"/>
    <col min="3" max="3" width="60.84375" customWidth="1"/>
    <col min="4" max="4" width="16.23046875" customWidth="1"/>
    <col min="5" max="5" width="9.69140625" customWidth="1"/>
    <col min="7" max="7" width="14.15234375" customWidth="1"/>
  </cols>
  <sheetData>
    <row r="1" spans="1:9">
      <c r="A1" s="107" t="str">
        <f>'Date initiale'!C3</f>
        <v>Universitatea de Arhitectură și Urbanism "Ion Mincu" București</v>
      </c>
      <c r="B1" s="107"/>
      <c r="D1" s="107"/>
    </row>
    <row r="2" spans="1:9" ht="15.9">
      <c r="A2" s="221" t="str">
        <f>'Date initiale'!B4&amp;" "&amp;'Date initiale'!C4</f>
        <v>Facultatea Arhitectura</v>
      </c>
      <c r="B2" s="221"/>
      <c r="C2" s="16"/>
      <c r="D2" s="221"/>
      <c r="E2" s="16"/>
    </row>
    <row r="3" spans="1:9" ht="15.9">
      <c r="A3" s="221" t="str">
        <f>'Date initiale'!B5&amp;" "&amp;'Date initiale'!C5</f>
        <v>Departamentul Bazele proiectarii</v>
      </c>
      <c r="B3" s="221"/>
      <c r="C3" s="16"/>
      <c r="D3" s="221"/>
      <c r="E3" s="16"/>
    </row>
    <row r="4" spans="1:9" ht="15.9">
      <c r="A4" s="432" t="str">
        <f>'Date initiale'!C6&amp;", "&amp;'Date initiale'!C7</f>
        <v>Moleavin, Adrian, conferentiar, pozitia 25</v>
      </c>
      <c r="B4" s="432"/>
      <c r="C4" s="440"/>
      <c r="D4" s="440"/>
      <c r="E4" s="440"/>
    </row>
    <row r="5" spans="1:9" ht="15.9">
      <c r="A5" s="222"/>
      <c r="B5" s="222"/>
      <c r="C5" s="16"/>
      <c r="D5" s="222"/>
      <c r="E5" s="16"/>
    </row>
    <row r="6" spans="1:9" ht="15.9">
      <c r="A6" s="437" t="s">
        <v>110</v>
      </c>
      <c r="B6" s="437"/>
      <c r="C6" s="437"/>
      <c r="D6" s="437"/>
      <c r="E6" s="437"/>
    </row>
    <row r="7" spans="1:9" ht="67.5" customHeight="1">
      <c r="A7" s="43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34"/>
      <c r="C7" s="434"/>
      <c r="D7" s="434"/>
      <c r="E7" s="434"/>
      <c r="F7" s="30"/>
      <c r="G7" s="30"/>
      <c r="H7" s="30"/>
      <c r="I7" s="30"/>
    </row>
    <row r="8" spans="1:9" ht="20.25" customHeight="1" thickBot="1">
      <c r="A8" s="43"/>
      <c r="B8" s="43"/>
      <c r="C8" s="43"/>
      <c r="D8" s="43"/>
      <c r="E8" s="43"/>
      <c r="F8" s="30"/>
      <c r="G8" s="30"/>
      <c r="H8" s="30"/>
      <c r="I8" s="30"/>
    </row>
    <row r="9" spans="1:9" ht="29.6" thickBot="1">
      <c r="A9" s="131" t="s">
        <v>55</v>
      </c>
      <c r="B9" s="183" t="s">
        <v>150</v>
      </c>
      <c r="C9" s="183" t="s">
        <v>82</v>
      </c>
      <c r="D9" s="183" t="s">
        <v>81</v>
      </c>
      <c r="E9" s="184" t="s">
        <v>147</v>
      </c>
      <c r="G9" s="224" t="s">
        <v>108</v>
      </c>
    </row>
    <row r="10" spans="1:9">
      <c r="A10" s="238"/>
      <c r="B10" s="239"/>
      <c r="C10" s="230"/>
      <c r="D10" s="208"/>
      <c r="E10" s="277"/>
      <c r="G10" s="225" t="s">
        <v>171</v>
      </c>
      <c r="H10" s="318" t="s">
        <v>259</v>
      </c>
    </row>
    <row r="11" spans="1:9">
      <c r="A11" s="173">
        <f>A10+1</f>
        <v>1</v>
      </c>
      <c r="B11" s="354" t="s">
        <v>434</v>
      </c>
      <c r="C11" s="411" t="s">
        <v>564</v>
      </c>
      <c r="D11" s="358"/>
      <c r="E11" s="376">
        <v>5</v>
      </c>
    </row>
    <row r="12" spans="1:9">
      <c r="A12" s="173">
        <f t="shared" ref="A12:A13" si="0">A11+1</f>
        <v>2</v>
      </c>
      <c r="B12" s="354" t="s">
        <v>437</v>
      </c>
      <c r="C12" s="364" t="s">
        <v>565</v>
      </c>
      <c r="D12" s="358"/>
      <c r="E12" s="376">
        <v>5</v>
      </c>
    </row>
    <row r="13" spans="1:9">
      <c r="A13" s="173">
        <f t="shared" si="0"/>
        <v>3</v>
      </c>
      <c r="B13" s="390" t="s">
        <v>435</v>
      </c>
      <c r="C13" s="364" t="s">
        <v>565</v>
      </c>
      <c r="D13" s="358" t="s">
        <v>436</v>
      </c>
      <c r="E13" s="376">
        <v>5</v>
      </c>
    </row>
    <row r="14" spans="1:9" ht="15" thickBot="1">
      <c r="A14" s="177"/>
      <c r="B14" s="240"/>
      <c r="C14" s="241"/>
      <c r="D14" s="116"/>
      <c r="E14" s="282"/>
    </row>
    <row r="15" spans="1:9" ht="15" thickBot="1">
      <c r="A15" s="297"/>
      <c r="C15" s="237"/>
      <c r="D15" s="135" t="str">
        <f>"Total "&amp;LEFT(A7,3)</f>
        <v>Total I19</v>
      </c>
      <c r="E15" s="136">
        <f>SUM(E10:E14)</f>
        <v>15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41"/>
  <sheetViews>
    <sheetView topLeftCell="A7" workbookViewId="0">
      <selection activeCell="B38" sqref="B38"/>
    </sheetView>
  </sheetViews>
  <sheetFormatPr defaultRowHeight="14.6"/>
  <cols>
    <col min="1" max="1" width="5.15234375" customWidth="1"/>
    <col min="2" max="2" width="86.3046875" customWidth="1"/>
    <col min="3" max="3" width="17.15234375" customWidth="1"/>
    <col min="4" max="4" width="10.53515625" customWidth="1"/>
    <col min="5" max="5" width="9.69140625" customWidth="1"/>
    <col min="7" max="7" width="13.3828125" customWidth="1"/>
  </cols>
  <sheetData>
    <row r="1" spans="1:8" ht="15.9">
      <c r="A1" s="221" t="str">
        <f>'Date initiale'!C3</f>
        <v>Universitatea de Arhitectură și Urbanism "Ion Mincu" București</v>
      </c>
      <c r="B1" s="221"/>
      <c r="C1" s="221"/>
      <c r="D1" s="221"/>
      <c r="E1" s="16"/>
    </row>
    <row r="2" spans="1:8" ht="15.9">
      <c r="A2" s="221" t="str">
        <f>'Date initiale'!B4&amp;" "&amp;'Date initiale'!C4</f>
        <v>Facultatea Arhitectura</v>
      </c>
      <c r="B2" s="221"/>
      <c r="C2" s="221"/>
      <c r="D2" s="221"/>
      <c r="E2" s="16"/>
    </row>
    <row r="3" spans="1:8" ht="15.9">
      <c r="A3" s="221" t="str">
        <f>'Date initiale'!B5&amp;" "&amp;'Date initiale'!C5</f>
        <v>Departamentul Bazele proiectarii</v>
      </c>
      <c r="B3" s="221"/>
      <c r="C3" s="221"/>
      <c r="D3" s="221"/>
      <c r="E3" s="16"/>
    </row>
    <row r="4" spans="1:8">
      <c r="A4" s="107" t="str">
        <f>'Date initiale'!C6&amp;", "&amp;'Date initiale'!C7</f>
        <v>Moleavin, Adrian, conferentiar, pozitia 25</v>
      </c>
      <c r="B4" s="107"/>
      <c r="C4" s="107"/>
      <c r="D4" s="107"/>
    </row>
    <row r="5" spans="1:8">
      <c r="A5" s="107"/>
      <c r="B5" s="107"/>
      <c r="C5" s="107"/>
      <c r="D5" s="107"/>
    </row>
    <row r="6" spans="1:8" ht="15.9">
      <c r="A6" s="441" t="s">
        <v>110</v>
      </c>
      <c r="B6" s="442"/>
      <c r="C6" s="442"/>
      <c r="D6" s="442"/>
      <c r="E6" s="443"/>
    </row>
    <row r="7" spans="1:8" ht="15.9">
      <c r="A7" s="434" t="str">
        <f>'Descriere indicatori'!B27&amp;". "&amp;'Descriere indicatori'!C27</f>
        <v xml:space="preserve">I20. Expoziţii profesionale în domeniu organizate la nivel internaţional / naţional sau local în calitate de autor, coautor, curator </v>
      </c>
      <c r="B7" s="434"/>
      <c r="C7" s="434"/>
      <c r="D7" s="434"/>
      <c r="E7" s="434"/>
      <c r="F7" s="158"/>
    </row>
    <row r="8" spans="1:8" ht="32.25" customHeight="1" thickBot="1">
      <c r="A8" s="41"/>
      <c r="B8" s="41"/>
      <c r="C8" s="41"/>
      <c r="D8" s="41"/>
      <c r="E8" s="41"/>
    </row>
    <row r="9" spans="1:8" ht="29.6" thickBot="1">
      <c r="A9" s="131" t="s">
        <v>55</v>
      </c>
      <c r="B9" s="242" t="s">
        <v>152</v>
      </c>
      <c r="C9" s="132" t="s">
        <v>151</v>
      </c>
      <c r="D9" s="132" t="s">
        <v>87</v>
      </c>
      <c r="E9" s="243" t="s">
        <v>147</v>
      </c>
      <c r="G9" s="224" t="s">
        <v>108</v>
      </c>
    </row>
    <row r="10" spans="1:8">
      <c r="A10" s="246"/>
      <c r="B10" s="247"/>
      <c r="C10" s="247"/>
      <c r="D10" s="247"/>
      <c r="E10" s="289"/>
      <c r="G10" s="225" t="s">
        <v>170</v>
      </c>
      <c r="H10" s="318" t="s">
        <v>260</v>
      </c>
    </row>
    <row r="11" spans="1:8">
      <c r="A11" s="249">
        <f>A10+1</f>
        <v>1</v>
      </c>
      <c r="B11" s="380" t="s">
        <v>431</v>
      </c>
      <c r="C11" s="358" t="s">
        <v>409</v>
      </c>
      <c r="D11" s="358">
        <v>2023</v>
      </c>
      <c r="E11" s="381">
        <v>5</v>
      </c>
      <c r="G11" s="225" t="s">
        <v>172</v>
      </c>
    </row>
    <row r="12" spans="1:8">
      <c r="A12" s="249">
        <f t="shared" ref="A12:A17" si="0">A11+1</f>
        <v>2</v>
      </c>
      <c r="B12" s="380" t="s">
        <v>430</v>
      </c>
      <c r="C12" s="358" t="s">
        <v>409</v>
      </c>
      <c r="D12" s="358">
        <v>2021</v>
      </c>
      <c r="E12" s="381">
        <v>10</v>
      </c>
      <c r="G12" s="225" t="s">
        <v>173</v>
      </c>
    </row>
    <row r="13" spans="1:8">
      <c r="A13" s="249">
        <f t="shared" si="0"/>
        <v>3</v>
      </c>
      <c r="B13" s="380" t="s">
        <v>429</v>
      </c>
      <c r="C13" s="358" t="s">
        <v>409</v>
      </c>
      <c r="D13" s="358">
        <v>2021</v>
      </c>
      <c r="E13" s="381">
        <v>5</v>
      </c>
    </row>
    <row r="14" spans="1:8">
      <c r="A14" s="249">
        <f t="shared" si="0"/>
        <v>4</v>
      </c>
      <c r="B14" s="372" t="s">
        <v>428</v>
      </c>
      <c r="C14" s="358" t="s">
        <v>410</v>
      </c>
      <c r="D14" s="358">
        <v>2021</v>
      </c>
      <c r="E14" s="381">
        <v>3</v>
      </c>
    </row>
    <row r="15" spans="1:8">
      <c r="A15" s="249">
        <f t="shared" si="0"/>
        <v>5</v>
      </c>
      <c r="B15" s="372" t="s">
        <v>427</v>
      </c>
      <c r="C15" s="358" t="s">
        <v>410</v>
      </c>
      <c r="D15" s="358">
        <v>2019</v>
      </c>
      <c r="E15" s="382">
        <v>1</v>
      </c>
    </row>
    <row r="16" spans="1:8">
      <c r="A16" s="249">
        <f t="shared" si="0"/>
        <v>6</v>
      </c>
      <c r="B16" s="372" t="s">
        <v>420</v>
      </c>
      <c r="C16" s="358" t="s">
        <v>410</v>
      </c>
      <c r="D16" s="358">
        <v>2019</v>
      </c>
      <c r="E16" s="382">
        <v>3</v>
      </c>
    </row>
    <row r="17" spans="1:5">
      <c r="A17" s="249">
        <f t="shared" si="0"/>
        <v>7</v>
      </c>
      <c r="B17" s="372" t="s">
        <v>426</v>
      </c>
      <c r="C17" s="358" t="s">
        <v>410</v>
      </c>
      <c r="D17" s="358">
        <v>2017</v>
      </c>
      <c r="E17" s="376">
        <v>3</v>
      </c>
    </row>
    <row r="18" spans="1:5">
      <c r="A18" s="249">
        <v>8</v>
      </c>
      <c r="B18" s="372" t="s">
        <v>425</v>
      </c>
      <c r="C18" s="358" t="s">
        <v>410</v>
      </c>
      <c r="D18" s="358">
        <v>2016</v>
      </c>
      <c r="E18" s="376">
        <v>1</v>
      </c>
    </row>
    <row r="19" spans="1:5">
      <c r="A19" s="249">
        <v>9</v>
      </c>
      <c r="B19" s="340" t="s">
        <v>424</v>
      </c>
      <c r="C19" s="358" t="s">
        <v>409</v>
      </c>
      <c r="D19" s="358">
        <v>2015</v>
      </c>
      <c r="E19" s="376">
        <v>3</v>
      </c>
    </row>
    <row r="20" spans="1:5">
      <c r="A20" s="249">
        <v>10</v>
      </c>
      <c r="B20" s="372" t="s">
        <v>423</v>
      </c>
      <c r="C20" s="358" t="s">
        <v>411</v>
      </c>
      <c r="D20" s="358">
        <v>2015</v>
      </c>
      <c r="E20" s="376">
        <v>7</v>
      </c>
    </row>
    <row r="21" spans="1:5">
      <c r="A21" s="249">
        <v>11</v>
      </c>
      <c r="B21" s="372" t="s">
        <v>422</v>
      </c>
      <c r="C21" s="358" t="s">
        <v>410</v>
      </c>
      <c r="D21" s="358">
        <v>2014</v>
      </c>
      <c r="E21" s="376">
        <v>1</v>
      </c>
    </row>
    <row r="22" spans="1:5">
      <c r="A22" s="249">
        <v>12</v>
      </c>
      <c r="B22" s="372" t="s">
        <v>421</v>
      </c>
      <c r="C22" s="358" t="s">
        <v>409</v>
      </c>
      <c r="D22" s="358">
        <v>2014</v>
      </c>
      <c r="E22" s="376">
        <v>3</v>
      </c>
    </row>
    <row r="23" spans="1:5">
      <c r="A23" s="249">
        <v>13</v>
      </c>
      <c r="B23" s="372" t="s">
        <v>420</v>
      </c>
      <c r="C23" s="358" t="s">
        <v>409</v>
      </c>
      <c r="D23" s="358">
        <v>2013</v>
      </c>
      <c r="E23" s="376">
        <v>9</v>
      </c>
    </row>
    <row r="24" spans="1:5" ht="23.15">
      <c r="A24" s="249">
        <v>14</v>
      </c>
      <c r="B24" s="372" t="s">
        <v>413</v>
      </c>
      <c r="C24" s="358" t="s">
        <v>409</v>
      </c>
      <c r="D24" s="358">
        <v>2012</v>
      </c>
      <c r="E24" s="376">
        <v>10</v>
      </c>
    </row>
    <row r="25" spans="1:5">
      <c r="A25" s="249">
        <v>15</v>
      </c>
      <c r="B25" s="372" t="s">
        <v>419</v>
      </c>
      <c r="C25" s="358" t="s">
        <v>412</v>
      </c>
      <c r="D25" s="358">
        <v>2012</v>
      </c>
      <c r="E25" s="376">
        <v>5</v>
      </c>
    </row>
    <row r="26" spans="1:5">
      <c r="A26" s="249">
        <v>16</v>
      </c>
      <c r="B26" s="372" t="s">
        <v>432</v>
      </c>
      <c r="C26" s="358" t="s">
        <v>412</v>
      </c>
      <c r="D26" s="358">
        <v>2012</v>
      </c>
      <c r="E26" s="376">
        <v>11</v>
      </c>
    </row>
    <row r="27" spans="1:5">
      <c r="A27" s="249">
        <v>17</v>
      </c>
      <c r="B27" s="372" t="s">
        <v>416</v>
      </c>
      <c r="C27" s="358" t="s">
        <v>410</v>
      </c>
      <c r="D27" s="358">
        <v>2010</v>
      </c>
      <c r="E27" s="376">
        <v>2</v>
      </c>
    </row>
    <row r="28" spans="1:5">
      <c r="A28" s="249">
        <v>18</v>
      </c>
      <c r="B28" s="372" t="s">
        <v>418</v>
      </c>
      <c r="C28" s="358" t="s">
        <v>410</v>
      </c>
      <c r="D28" s="358">
        <v>2010</v>
      </c>
      <c r="E28" s="376">
        <v>1</v>
      </c>
    </row>
    <row r="29" spans="1:5">
      <c r="A29" s="249">
        <v>19</v>
      </c>
      <c r="B29" s="340" t="s">
        <v>417</v>
      </c>
      <c r="C29" s="358" t="s">
        <v>410</v>
      </c>
      <c r="D29" s="358">
        <v>2009</v>
      </c>
      <c r="E29" s="376">
        <v>5</v>
      </c>
    </row>
    <row r="30" spans="1:5">
      <c r="A30" s="249">
        <v>20</v>
      </c>
      <c r="B30" s="372" t="s">
        <v>416</v>
      </c>
      <c r="C30" s="358" t="s">
        <v>410</v>
      </c>
      <c r="D30" s="358">
        <v>2009</v>
      </c>
      <c r="E30" s="376">
        <v>2</v>
      </c>
    </row>
    <row r="31" spans="1:5">
      <c r="A31" s="249">
        <v>21</v>
      </c>
      <c r="B31" s="340" t="s">
        <v>415</v>
      </c>
      <c r="C31" s="358" t="s">
        <v>410</v>
      </c>
      <c r="D31" s="358">
        <v>2009</v>
      </c>
      <c r="E31" s="376">
        <v>1</v>
      </c>
    </row>
    <row r="32" spans="1:5">
      <c r="A32" s="249">
        <v>22</v>
      </c>
      <c r="B32" s="340" t="s">
        <v>414</v>
      </c>
      <c r="C32" s="358" t="s">
        <v>410</v>
      </c>
      <c r="D32" s="358">
        <v>2009</v>
      </c>
      <c r="E32" s="376">
        <v>1</v>
      </c>
    </row>
    <row r="33" spans="1:5">
      <c r="A33" s="249">
        <v>23</v>
      </c>
      <c r="B33" s="372" t="s">
        <v>416</v>
      </c>
      <c r="C33" s="358" t="s">
        <v>410</v>
      </c>
      <c r="D33" s="358">
        <v>2208</v>
      </c>
      <c r="E33" s="376">
        <v>2</v>
      </c>
    </row>
    <row r="34" spans="1:5">
      <c r="A34" s="249">
        <v>24</v>
      </c>
      <c r="B34" s="372" t="s">
        <v>433</v>
      </c>
      <c r="C34" s="358" t="s">
        <v>410</v>
      </c>
      <c r="D34" s="358">
        <v>2007</v>
      </c>
      <c r="E34" s="382">
        <v>1</v>
      </c>
    </row>
    <row r="35" spans="1:5" ht="15" thickBot="1">
      <c r="A35" s="252"/>
      <c r="B35" s="253"/>
      <c r="C35" s="129"/>
      <c r="D35" s="129"/>
      <c r="E35" s="290"/>
    </row>
    <row r="36" spans="1:5" ht="15" thickBot="1">
      <c r="A36" s="296"/>
      <c r="B36" s="244"/>
      <c r="C36" s="245"/>
      <c r="D36" s="135" t="str">
        <f>"Total "&amp;LEFT(A7,3)</f>
        <v>Total I20</v>
      </c>
      <c r="E36" s="110">
        <f>SUM(E10:E35)</f>
        <v>95</v>
      </c>
    </row>
    <row r="37" spans="1:5">
      <c r="B37" s="17"/>
    </row>
    <row r="41" spans="1:5">
      <c r="B41"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abSelected="1" zoomScale="130" zoomScaleNormal="130" workbookViewId="0">
      <selection activeCell="C7" sqref="C7"/>
    </sheetView>
  </sheetViews>
  <sheetFormatPr defaultRowHeight="14.6"/>
  <cols>
    <col min="1" max="1" width="4.3046875" customWidth="1"/>
    <col min="2" max="2" width="8.69140625" customWidth="1"/>
    <col min="3" max="3" width="72" customWidth="1"/>
    <col min="4" max="4" width="7.69140625" customWidth="1"/>
  </cols>
  <sheetData>
    <row r="1" spans="2:4">
      <c r="B1" s="420" t="s">
        <v>102</v>
      </c>
      <c r="C1" s="420"/>
      <c r="D1" s="420"/>
    </row>
    <row r="2" spans="2:4">
      <c r="B2" s="310" t="str">
        <f>"Facultatea de "&amp;'Date initiale'!C4</f>
        <v>Facultatea de Arhitectura</v>
      </c>
      <c r="C2" s="310"/>
      <c r="D2" s="310"/>
    </row>
    <row r="3" spans="2:4">
      <c r="B3" s="420" t="str">
        <f>"Departamentul "&amp;'Date initiale'!C5</f>
        <v>Departamentul Bazele proiectarii</v>
      </c>
      <c r="C3" s="420"/>
      <c r="D3" s="420"/>
    </row>
    <row r="4" spans="2:4">
      <c r="B4" s="310" t="str">
        <f>"Nume și prenume: "&amp;'Date initiale'!C6</f>
        <v>Nume și prenume: Moleavin, Adrian</v>
      </c>
      <c r="C4" s="310"/>
      <c r="D4" s="310"/>
    </row>
    <row r="5" spans="2:4">
      <c r="B5" s="310" t="str">
        <f>"Post: "&amp;'Date initiale'!C7</f>
        <v>Post: conferentiar, pozitia 25</v>
      </c>
      <c r="C5" s="310"/>
      <c r="D5" s="310"/>
    </row>
    <row r="6" spans="2:4">
      <c r="B6" s="310" t="str">
        <f>"Standard de referință: "&amp;'Date initiale'!C8</f>
        <v>Standard de referință: conferențiar universitar</v>
      </c>
      <c r="C6" s="310"/>
      <c r="D6" s="310"/>
    </row>
    <row r="8" spans="2:4" ht="15.9">
      <c r="B8" s="423" t="s">
        <v>178</v>
      </c>
      <c r="C8" s="423"/>
      <c r="D8" s="423"/>
    </row>
    <row r="9" spans="2:4" ht="34.5" customHeight="1">
      <c r="B9" s="421" t="s">
        <v>186</v>
      </c>
      <c r="C9" s="422"/>
      <c r="D9" s="422"/>
    </row>
    <row r="10" spans="2:4" ht="29.15">
      <c r="B10" s="77" t="s">
        <v>63</v>
      </c>
      <c r="C10" s="77" t="s">
        <v>177</v>
      </c>
      <c r="D10" s="77" t="s">
        <v>147</v>
      </c>
    </row>
    <row r="11" spans="2:4">
      <c r="B11" s="78" t="s">
        <v>19</v>
      </c>
      <c r="C11" s="10" t="s">
        <v>20</v>
      </c>
      <c r="D11" s="87">
        <f>'I1'!I14</f>
        <v>20</v>
      </c>
    </row>
    <row r="12" spans="2:4" ht="15" customHeight="1">
      <c r="B12" s="79" t="s">
        <v>21</v>
      </c>
      <c r="C12" s="10" t="s">
        <v>22</v>
      </c>
      <c r="D12" s="88">
        <f>'I2'!I14</f>
        <v>30</v>
      </c>
    </row>
    <row r="13" spans="2:4">
      <c r="B13" s="79" t="s">
        <v>23</v>
      </c>
      <c r="C13" s="23" t="s">
        <v>24</v>
      </c>
      <c r="D13" s="88">
        <f>'I3'!I27</f>
        <v>150</v>
      </c>
    </row>
    <row r="14" spans="2:4">
      <c r="B14" s="79" t="s">
        <v>26</v>
      </c>
      <c r="C14" s="10" t="s">
        <v>199</v>
      </c>
      <c r="D14" s="88">
        <f>'I4'!I20</f>
        <v>10</v>
      </c>
    </row>
    <row r="15" spans="2:4" ht="43.75">
      <c r="B15" s="79" t="s">
        <v>28</v>
      </c>
      <c r="C15" s="61" t="s">
        <v>200</v>
      </c>
      <c r="D15" s="88">
        <f>'I5'!I18</f>
        <v>60</v>
      </c>
    </row>
    <row r="16" spans="2:4" ht="15" customHeight="1">
      <c r="B16" s="79" t="s">
        <v>29</v>
      </c>
      <c r="C16" s="14" t="s">
        <v>201</v>
      </c>
      <c r="D16" s="88">
        <f>'I6'!I20</f>
        <v>0</v>
      </c>
    </row>
    <row r="17" spans="2:4" ht="15" customHeight="1">
      <c r="B17" s="79" t="s">
        <v>30</v>
      </c>
      <c r="C17" s="14" t="s">
        <v>203</v>
      </c>
      <c r="D17" s="88">
        <f>'I7'!I20</f>
        <v>0</v>
      </c>
    </row>
    <row r="18" spans="2:4" ht="29.15">
      <c r="B18" s="79" t="s">
        <v>31</v>
      </c>
      <c r="C18" s="14" t="s">
        <v>204</v>
      </c>
      <c r="D18" s="88">
        <f>'I8'!I20</f>
        <v>0</v>
      </c>
    </row>
    <row r="19" spans="2:4" ht="29.15">
      <c r="B19" s="79" t="s">
        <v>33</v>
      </c>
      <c r="C19" s="10" t="s">
        <v>205</v>
      </c>
      <c r="D19" s="88">
        <f>'I9'!I15</f>
        <v>21</v>
      </c>
    </row>
    <row r="20" spans="2:4" ht="29.15">
      <c r="B20" s="79" t="s">
        <v>34</v>
      </c>
      <c r="C20" s="60" t="s">
        <v>207</v>
      </c>
      <c r="D20" s="88">
        <f>'I10'!I20</f>
        <v>0</v>
      </c>
    </row>
    <row r="21" spans="2:4" ht="43.75">
      <c r="B21" s="80" t="s">
        <v>36</v>
      </c>
      <c r="C21" s="14" t="s">
        <v>209</v>
      </c>
      <c r="D21" s="88">
        <f>I11a!I16</f>
        <v>60</v>
      </c>
    </row>
    <row r="22" spans="2:4" ht="60" customHeight="1">
      <c r="B22" s="81"/>
      <c r="C22" s="14" t="s">
        <v>211</v>
      </c>
      <c r="D22" s="88">
        <f>I11b!H19</f>
        <v>26</v>
      </c>
    </row>
    <row r="23" spans="2:4" ht="29.15">
      <c r="B23" s="78"/>
      <c r="C23" s="26" t="s">
        <v>213</v>
      </c>
      <c r="D23" s="88">
        <f>I11c!G25</f>
        <v>48</v>
      </c>
    </row>
    <row r="24" spans="2:4" ht="72.900000000000006">
      <c r="B24" s="79" t="s">
        <v>40</v>
      </c>
      <c r="C24" s="14" t="s">
        <v>215</v>
      </c>
      <c r="D24" s="88">
        <f>'I12'!H18</f>
        <v>80</v>
      </c>
    </row>
    <row r="25" spans="2:4" ht="48" customHeight="1">
      <c r="B25" s="79" t="s">
        <v>60</v>
      </c>
      <c r="C25" s="14" t="s">
        <v>217</v>
      </c>
      <c r="D25" s="88">
        <f>'I13'!H28</f>
        <v>157.5</v>
      </c>
    </row>
    <row r="26" spans="2:4" ht="58.3">
      <c r="B26" s="80" t="s">
        <v>61</v>
      </c>
      <c r="C26" s="10" t="s">
        <v>219</v>
      </c>
      <c r="D26" s="88">
        <f>I14a!H20</f>
        <v>0</v>
      </c>
    </row>
    <row r="27" spans="2:4" ht="30" customHeight="1">
      <c r="B27" s="78"/>
      <c r="C27" s="10" t="s">
        <v>221</v>
      </c>
      <c r="D27" s="88">
        <f>I14b!H20</f>
        <v>0</v>
      </c>
    </row>
    <row r="28" spans="2:4" ht="43.75">
      <c r="B28" s="79" t="s">
        <v>61</v>
      </c>
      <c r="C28" s="10" t="s">
        <v>62</v>
      </c>
      <c r="D28" s="88">
        <f>I14c!H19</f>
        <v>90</v>
      </c>
    </row>
    <row r="29" spans="2:4" ht="58.3">
      <c r="B29" s="314" t="s">
        <v>0</v>
      </c>
      <c r="C29" s="10" t="s">
        <v>224</v>
      </c>
      <c r="D29" s="89">
        <f>'I15'!H20</f>
        <v>0</v>
      </c>
    </row>
    <row r="30" spans="2:4" ht="102">
      <c r="B30" s="82" t="s">
        <v>64</v>
      </c>
      <c r="C30" s="68" t="s">
        <v>226</v>
      </c>
      <c r="D30" s="89">
        <f>'I16'!D20</f>
        <v>0</v>
      </c>
    </row>
    <row r="31" spans="2:4" ht="43.75">
      <c r="B31" s="82" t="s">
        <v>66</v>
      </c>
      <c r="C31" s="54" t="s">
        <v>229</v>
      </c>
      <c r="D31" s="88">
        <f>'I17'!D13</f>
        <v>30</v>
      </c>
    </row>
    <row r="32" spans="2:4" ht="45" customHeight="1">
      <c r="B32" s="78" t="s">
        <v>68</v>
      </c>
      <c r="C32" s="14" t="s">
        <v>231</v>
      </c>
      <c r="D32" s="87">
        <f>'I18'!D18</f>
        <v>60</v>
      </c>
    </row>
    <row r="33" spans="2:4" ht="75" customHeight="1">
      <c r="B33" s="79" t="s">
        <v>42</v>
      </c>
      <c r="C33" s="72" t="s">
        <v>233</v>
      </c>
      <c r="D33" s="88">
        <f>'I19'!E15</f>
        <v>15</v>
      </c>
    </row>
    <row r="34" spans="2:4" ht="29.15">
      <c r="B34" s="83" t="s">
        <v>44</v>
      </c>
      <c r="C34" s="71" t="s">
        <v>234</v>
      </c>
      <c r="D34" s="88">
        <f>'I20'!E36</f>
        <v>95</v>
      </c>
    </row>
    <row r="35" spans="2:4">
      <c r="B35" s="79" t="s">
        <v>45</v>
      </c>
      <c r="C35" s="63" t="s">
        <v>236</v>
      </c>
      <c r="D35" s="88">
        <f>'I21'!D14</f>
        <v>10</v>
      </c>
    </row>
    <row r="36" spans="2:4" ht="87.45">
      <c r="B36" s="79" t="s">
        <v>47</v>
      </c>
      <c r="C36" s="62" t="s">
        <v>268</v>
      </c>
      <c r="D36" s="88">
        <f>'I22'!D22</f>
        <v>65</v>
      </c>
    </row>
    <row r="37" spans="2:4" ht="43.75">
      <c r="B37" s="79" t="s">
        <v>48</v>
      </c>
      <c r="C37" s="61" t="s">
        <v>237</v>
      </c>
      <c r="D37" s="88">
        <f>'I23'!D30</f>
        <v>40</v>
      </c>
    </row>
    <row r="38" spans="2:4">
      <c r="B38" s="79" t="s">
        <v>239</v>
      </c>
      <c r="C38" s="61" t="s">
        <v>49</v>
      </c>
      <c r="D38" s="88">
        <f>'I24'!F20</f>
        <v>0</v>
      </c>
    </row>
    <row r="40" spans="2:4">
      <c r="B40" s="234" t="s">
        <v>2</v>
      </c>
      <c r="C40" s="1" t="s">
        <v>104</v>
      </c>
    </row>
    <row r="41" spans="2:4">
      <c r="B41" s="18" t="s">
        <v>5</v>
      </c>
      <c r="C41" s="12" t="s">
        <v>242</v>
      </c>
      <c r="D41" s="90">
        <f>SUM(D11:D20)+SUM(D33:D38)</f>
        <v>516</v>
      </c>
    </row>
    <row r="42" spans="2:4">
      <c r="B42" s="18" t="s">
        <v>6</v>
      </c>
      <c r="C42" s="12" t="s">
        <v>243</v>
      </c>
      <c r="D42" s="90">
        <f>SUM(D24:D33)</f>
        <v>432.5</v>
      </c>
    </row>
    <row r="43" spans="2:4" ht="15" thickBot="1">
      <c r="B43" s="84" t="s">
        <v>7</v>
      </c>
      <c r="C43" s="13" t="s">
        <v>9</v>
      </c>
      <c r="D43" s="91">
        <f>SUM(D21:D23)</f>
        <v>134</v>
      </c>
    </row>
    <row r="44" spans="2:4" ht="15.45" thickTop="1" thickBot="1">
      <c r="B44" s="85" t="s">
        <v>8</v>
      </c>
      <c r="C44" s="86" t="s">
        <v>244</v>
      </c>
      <c r="D44" s="92">
        <f>D41+D42+D43</f>
        <v>1082.5</v>
      </c>
    </row>
    <row r="45" spans="2:4" ht="15" thickTop="1"/>
    <row r="46" spans="2:4">
      <c r="B46" s="59" t="s">
        <v>148</v>
      </c>
      <c r="C46" t="s">
        <v>149</v>
      </c>
    </row>
    <row r="47" spans="2:4">
      <c r="B47" s="260" t="str">
        <f>'Date initiale'!C9</f>
        <v>iunie 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14"/>
  <sheetViews>
    <sheetView workbookViewId="0">
      <selection activeCell="B16" sqref="B16"/>
    </sheetView>
  </sheetViews>
  <sheetFormatPr defaultRowHeight="14.6"/>
  <cols>
    <col min="1" max="1" width="5.15234375" customWidth="1"/>
    <col min="2" max="2" width="104.3046875" customWidth="1"/>
    <col min="3" max="3" width="10.53515625" customWidth="1"/>
    <col min="4" max="4" width="9.69140625" customWidth="1"/>
  </cols>
  <sheetData>
    <row r="1" spans="1:10">
      <c r="A1" s="107" t="str">
        <f>'Date initiale'!C3</f>
        <v>Universitatea de Arhitectură și Urbanism "Ion Mincu" București</v>
      </c>
      <c r="B1" s="107"/>
    </row>
    <row r="2" spans="1:10">
      <c r="A2" s="107" t="str">
        <f>'Date initiale'!B4&amp;" "&amp;'Date initiale'!C4</f>
        <v>Facultatea Arhitectura</v>
      </c>
      <c r="B2" s="107"/>
    </row>
    <row r="3" spans="1:10">
      <c r="A3" s="107" t="str">
        <f>'Date initiale'!B5&amp;" "&amp;'Date initiale'!C5</f>
        <v>Departamentul Bazele proiectarii</v>
      </c>
      <c r="B3" s="107"/>
    </row>
    <row r="4" spans="1:10">
      <c r="A4" s="107" t="str">
        <f>'Date initiale'!C6&amp;", "&amp;'Date initiale'!C7</f>
        <v>Moleavin, Adrian, conferentiar, pozitia 25</v>
      </c>
      <c r="B4" s="107"/>
    </row>
    <row r="5" spans="1:10">
      <c r="A5" s="107"/>
      <c r="B5" s="107"/>
    </row>
    <row r="6" spans="1:10" ht="15.9">
      <c r="A6" s="437" t="s">
        <v>110</v>
      </c>
      <c r="B6" s="437"/>
      <c r="C6" s="437"/>
      <c r="D6" s="437"/>
    </row>
    <row r="7" spans="1:10" ht="24" customHeight="1">
      <c r="A7" s="434" t="str">
        <f>'Descriere indicatori'!B28&amp;". "&amp;'Descriere indicatori'!C28</f>
        <v xml:space="preserve">I21. Organizator / curator expoziţii la nivel internaţional/naţional </v>
      </c>
      <c r="B7" s="434"/>
      <c r="C7" s="434"/>
      <c r="D7" s="434"/>
    </row>
    <row r="8" spans="1:10" ht="15" thickBot="1"/>
    <row r="9" spans="1:10" ht="29.6" thickBot="1">
      <c r="A9" s="131" t="s">
        <v>55</v>
      </c>
      <c r="B9" s="242" t="s">
        <v>152</v>
      </c>
      <c r="C9" s="132" t="s">
        <v>87</v>
      </c>
      <c r="D9" s="243" t="s">
        <v>147</v>
      </c>
      <c r="F9" s="224" t="s">
        <v>108</v>
      </c>
      <c r="J9" s="13"/>
    </row>
    <row r="10" spans="1:10">
      <c r="A10" s="246"/>
      <c r="B10" s="247"/>
      <c r="C10" s="247"/>
      <c r="D10" s="248"/>
      <c r="F10" s="225" t="s">
        <v>170</v>
      </c>
      <c r="G10" s="318" t="s">
        <v>260</v>
      </c>
      <c r="J10" s="226"/>
    </row>
    <row r="11" spans="1:10" ht="24">
      <c r="A11" s="249">
        <f>A10+1</f>
        <v>1</v>
      </c>
      <c r="B11" s="379" t="s">
        <v>408</v>
      </c>
      <c r="C11" s="31">
        <v>2010</v>
      </c>
      <c r="D11" s="250">
        <v>5</v>
      </c>
    </row>
    <row r="12" spans="1:10">
      <c r="A12" s="249">
        <f t="shared" ref="A12" si="0">A11+1</f>
        <v>2</v>
      </c>
      <c r="B12" s="379" t="s">
        <v>407</v>
      </c>
      <c r="C12" s="31">
        <v>2008</v>
      </c>
      <c r="D12" s="250">
        <v>5</v>
      </c>
    </row>
    <row r="13" spans="1:10" ht="15" thickBot="1">
      <c r="A13" s="252"/>
      <c r="B13" s="253"/>
      <c r="C13" s="129"/>
      <c r="D13" s="254"/>
    </row>
    <row r="14" spans="1:10" ht="15" thickBot="1">
      <c r="A14" s="296"/>
      <c r="B14" s="244"/>
      <c r="C14" s="135" t="str">
        <f>"Total "&amp;LEFT(A7,3)</f>
        <v>Total I21</v>
      </c>
      <c r="D14" s="110">
        <f>SUM(D10:D13)</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7"/>
  <sheetViews>
    <sheetView workbookViewId="0">
      <selection activeCell="B24" sqref="B24"/>
    </sheetView>
  </sheetViews>
  <sheetFormatPr defaultRowHeight="14.6"/>
  <cols>
    <col min="1" max="1" width="5.15234375" customWidth="1"/>
    <col min="2" max="2" width="98.3046875" customWidth="1"/>
    <col min="3" max="3" width="15.69140625" customWidth="1"/>
    <col min="4" max="4" width="9.69140625" customWidth="1"/>
  </cols>
  <sheetData>
    <row r="1" spans="1:7" ht="15.9">
      <c r="A1" s="221" t="str">
        <f>'Date initiale'!C3</f>
        <v>Universitatea de Arhitectură și Urbanism "Ion Mincu" București</v>
      </c>
      <c r="B1" s="221"/>
      <c r="C1" s="221"/>
      <c r="D1" s="16"/>
    </row>
    <row r="2" spans="1:7" ht="15.9">
      <c r="A2" s="221" t="str">
        <f>'Date initiale'!B4&amp;" "&amp;'Date initiale'!C4</f>
        <v>Facultatea Arhitectura</v>
      </c>
      <c r="B2" s="221"/>
      <c r="C2" s="221"/>
      <c r="D2" s="16"/>
    </row>
    <row r="3" spans="1:7" ht="15.9">
      <c r="A3" s="221" t="str">
        <f>'Date initiale'!B5&amp;" "&amp;'Date initiale'!C5</f>
        <v>Departamentul Bazele proiectarii</v>
      </c>
      <c r="B3" s="221"/>
      <c r="C3" s="221"/>
      <c r="D3" s="16"/>
    </row>
    <row r="4" spans="1:7">
      <c r="A4" s="107" t="str">
        <f>'Date initiale'!C6&amp;", "&amp;'Date initiale'!C7</f>
        <v>Moleavin, Adrian, conferentiar, pozitia 25</v>
      </c>
      <c r="B4" s="107"/>
      <c r="C4" s="107"/>
    </row>
    <row r="5" spans="1:7">
      <c r="A5" s="107"/>
      <c r="B5" s="107"/>
      <c r="C5" s="107"/>
    </row>
    <row r="6" spans="1:7" ht="15.9">
      <c r="A6" s="436" t="s">
        <v>110</v>
      </c>
      <c r="B6" s="436"/>
      <c r="C6" s="436"/>
      <c r="D6" s="436"/>
    </row>
    <row r="7" spans="1:7" ht="66.75" customHeight="1">
      <c r="A7" s="43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34"/>
      <c r="C7" s="434"/>
      <c r="D7" s="434"/>
    </row>
    <row r="8" spans="1:7" ht="16.3" thickBot="1">
      <c r="A8" s="43"/>
      <c r="B8" s="43"/>
      <c r="C8" s="43"/>
      <c r="D8" s="43"/>
    </row>
    <row r="9" spans="1:7" ht="29.6" thickBot="1">
      <c r="A9" s="131" t="s">
        <v>55</v>
      </c>
      <c r="B9" s="255" t="s">
        <v>158</v>
      </c>
      <c r="C9" s="255" t="s">
        <v>81</v>
      </c>
      <c r="D9" s="256" t="s">
        <v>147</v>
      </c>
      <c r="F9" s="224" t="s">
        <v>108</v>
      </c>
    </row>
    <row r="10" spans="1:7" ht="15.9">
      <c r="A10" s="137"/>
      <c r="B10" s="257"/>
      <c r="C10" s="258"/>
      <c r="D10" s="277"/>
      <c r="E10" s="24"/>
      <c r="F10" s="225" t="s">
        <v>174</v>
      </c>
      <c r="G10" s="318" t="s">
        <v>262</v>
      </c>
    </row>
    <row r="11" spans="1:7" ht="15.9">
      <c r="A11" s="138">
        <f>A10+1</f>
        <v>1</v>
      </c>
      <c r="B11" s="375" t="s">
        <v>401</v>
      </c>
      <c r="C11" s="358" t="s">
        <v>393</v>
      </c>
      <c r="D11" s="376">
        <v>10</v>
      </c>
      <c r="E11" s="24"/>
      <c r="F11" s="225" t="s">
        <v>170</v>
      </c>
    </row>
    <row r="12" spans="1:7" ht="15.9">
      <c r="A12" s="138">
        <v>2</v>
      </c>
      <c r="B12" s="375" t="s">
        <v>402</v>
      </c>
      <c r="C12" s="358">
        <v>2021</v>
      </c>
      <c r="D12" s="376">
        <v>5</v>
      </c>
      <c r="E12" s="24"/>
      <c r="F12" s="225"/>
    </row>
    <row r="13" spans="1:7" ht="15.9">
      <c r="A13" s="138">
        <v>3</v>
      </c>
      <c r="B13" s="372" t="s">
        <v>400</v>
      </c>
      <c r="C13" s="377" t="s">
        <v>392</v>
      </c>
      <c r="D13" s="378">
        <v>5</v>
      </c>
      <c r="E13" s="24"/>
      <c r="F13" s="225" t="s">
        <v>170</v>
      </c>
    </row>
    <row r="14" spans="1:7" ht="15.9">
      <c r="A14" s="138">
        <v>4</v>
      </c>
      <c r="B14" s="372" t="s">
        <v>399</v>
      </c>
      <c r="C14" s="358" t="s">
        <v>394</v>
      </c>
      <c r="D14" s="378">
        <v>10</v>
      </c>
      <c r="E14" s="24"/>
      <c r="F14" s="225">
        <v>20</v>
      </c>
    </row>
    <row r="15" spans="1:7" ht="15.9">
      <c r="A15" s="138">
        <v>5</v>
      </c>
      <c r="B15" s="372" t="s">
        <v>403</v>
      </c>
      <c r="C15" s="358">
        <v>2018</v>
      </c>
      <c r="D15" s="378">
        <v>10</v>
      </c>
      <c r="E15" s="24"/>
      <c r="F15" s="346"/>
    </row>
    <row r="16" spans="1:7" ht="15.9">
      <c r="A16" s="138">
        <v>6</v>
      </c>
      <c r="B16" s="372" t="s">
        <v>404</v>
      </c>
      <c r="C16" s="358">
        <v>2016</v>
      </c>
      <c r="D16" s="378">
        <v>5</v>
      </c>
      <c r="E16" s="24"/>
      <c r="F16" s="346"/>
    </row>
    <row r="17" spans="1:6" ht="15.9">
      <c r="A17" s="138">
        <v>7</v>
      </c>
      <c r="B17" s="372" t="s">
        <v>405</v>
      </c>
      <c r="C17" s="358">
        <v>2015</v>
      </c>
      <c r="D17" s="378">
        <v>5</v>
      </c>
      <c r="E17" s="24"/>
      <c r="F17" s="346"/>
    </row>
    <row r="18" spans="1:6" ht="15.9">
      <c r="A18" s="138">
        <v>8</v>
      </c>
      <c r="B18" s="372" t="s">
        <v>398</v>
      </c>
      <c r="C18" s="358" t="s">
        <v>395</v>
      </c>
      <c r="D18" s="378">
        <v>5</v>
      </c>
      <c r="E18" s="24"/>
    </row>
    <row r="19" spans="1:6" ht="23.15">
      <c r="A19" s="138">
        <v>9</v>
      </c>
      <c r="B19" s="372" t="s">
        <v>406</v>
      </c>
      <c r="C19" s="358">
        <v>2014</v>
      </c>
      <c r="D19" s="378">
        <v>5</v>
      </c>
      <c r="E19" s="24"/>
    </row>
    <row r="20" spans="1:6" ht="15.9">
      <c r="A20" s="138">
        <v>10</v>
      </c>
      <c r="B20" s="372" t="s">
        <v>397</v>
      </c>
      <c r="C20" s="358" t="s">
        <v>396</v>
      </c>
      <c r="D20" s="378">
        <v>5</v>
      </c>
      <c r="E20" s="24"/>
    </row>
    <row r="21" spans="1:6" ht="16.3" thickBot="1">
      <c r="A21" s="202"/>
      <c r="B21" s="253"/>
      <c r="C21" s="129"/>
      <c r="D21" s="291"/>
      <c r="E21" s="24"/>
    </row>
    <row r="22" spans="1:6" ht="16.3" thickBot="1">
      <c r="A22" s="296"/>
      <c r="B22" s="244"/>
      <c r="C22" s="109" t="str">
        <f>"Total "&amp;LEFT(A7,3)</f>
        <v>Total I22</v>
      </c>
      <c r="D22" s="110">
        <f>SUM(D10:D21)</f>
        <v>65</v>
      </c>
      <c r="E22" s="24"/>
    </row>
    <row r="23" spans="1:6" ht="15.9">
      <c r="A23" s="24"/>
      <c r="B23" s="35"/>
      <c r="C23" s="24"/>
      <c r="D23" s="24"/>
      <c r="E23" s="24"/>
    </row>
    <row r="24" spans="1:6" ht="15.9">
      <c r="A24" s="24"/>
      <c r="B24" s="35"/>
      <c r="C24" s="24"/>
      <c r="D24" s="24"/>
      <c r="E24" s="24"/>
    </row>
    <row r="25" spans="1:6" ht="15.9">
      <c r="A25" s="24"/>
      <c r="B25" s="35"/>
      <c r="C25" s="24"/>
      <c r="D25" s="24"/>
      <c r="E25" s="24"/>
    </row>
    <row r="26" spans="1:6" ht="15.9">
      <c r="A26" s="24"/>
      <c r="B26" s="35"/>
      <c r="C26" s="24"/>
      <c r="D26" s="24"/>
      <c r="E26" s="24"/>
    </row>
    <row r="27" spans="1:6" ht="15.9">
      <c r="A27" s="24"/>
      <c r="B27" s="35"/>
      <c r="C27" s="24"/>
      <c r="D27" s="24"/>
      <c r="E27" s="24"/>
    </row>
    <row r="28" spans="1:6" ht="15.9">
      <c r="A28" s="24"/>
      <c r="B28" s="35"/>
      <c r="C28" s="24"/>
      <c r="D28" s="24"/>
      <c r="E28" s="24"/>
    </row>
    <row r="29" spans="1:6" ht="15.9">
      <c r="A29" s="24"/>
      <c r="B29" s="36"/>
      <c r="C29" s="24"/>
      <c r="D29" s="24"/>
      <c r="E29" s="24"/>
    </row>
    <row r="30" spans="1:6" ht="15.9">
      <c r="A30" s="24"/>
      <c r="B30" s="35"/>
      <c r="C30" s="24"/>
      <c r="D30" s="24"/>
      <c r="E30" s="24"/>
    </row>
    <row r="31" spans="1:6" ht="15.9">
      <c r="A31" s="24"/>
      <c r="B31" s="35"/>
      <c r="C31" s="24"/>
      <c r="D31" s="24"/>
      <c r="E31" s="24"/>
    </row>
    <row r="32" spans="1:6" ht="15.9">
      <c r="A32" s="24"/>
      <c r="B32" s="35"/>
      <c r="C32" s="24"/>
      <c r="D32" s="24"/>
      <c r="E32" s="24"/>
    </row>
    <row r="33" spans="1:5" ht="15.9">
      <c r="A33" s="24"/>
      <c r="B33" s="24"/>
      <c r="C33" s="24"/>
      <c r="D33" s="24"/>
      <c r="E33" s="24"/>
    </row>
    <row r="34" spans="1:5" ht="15.9">
      <c r="A34" s="24"/>
      <c r="B34" s="24"/>
      <c r="C34" s="24"/>
      <c r="D34" s="24"/>
      <c r="E34" s="24"/>
    </row>
    <row r="35" spans="1:5" ht="15.9">
      <c r="A35" s="24"/>
      <c r="B35" s="24"/>
      <c r="C35" s="24"/>
      <c r="D35" s="24"/>
      <c r="E35" s="24"/>
    </row>
    <row r="36" spans="1:5" ht="15.9">
      <c r="A36" s="24"/>
      <c r="B36" s="24"/>
      <c r="C36" s="24"/>
      <c r="D36" s="24"/>
      <c r="E36" s="24"/>
    </row>
    <row r="37" spans="1:5" ht="15.9">
      <c r="A37" s="24"/>
      <c r="B37" s="24"/>
      <c r="C37" s="24"/>
      <c r="D37" s="24"/>
      <c r="E37" s="24"/>
    </row>
    <row r="38" spans="1:5" ht="15.9">
      <c r="A38" s="24"/>
      <c r="B38" s="24"/>
      <c r="C38" s="24"/>
      <c r="D38" s="24"/>
      <c r="E38" s="24"/>
    </row>
    <row r="39" spans="1:5" ht="15.9">
      <c r="A39" s="24"/>
      <c r="B39" s="24"/>
      <c r="C39" s="24"/>
      <c r="D39" s="24"/>
      <c r="E39" s="24"/>
    </row>
    <row r="40" spans="1:5" ht="15.9">
      <c r="A40" s="24"/>
      <c r="B40" s="24"/>
      <c r="C40" s="24"/>
      <c r="D40" s="24"/>
      <c r="E40" s="24"/>
    </row>
    <row r="41" spans="1:5" ht="15.9">
      <c r="A41" s="24"/>
      <c r="B41" s="24"/>
      <c r="C41" s="24"/>
      <c r="D41" s="24"/>
      <c r="E41" s="24"/>
    </row>
    <row r="42" spans="1:5" ht="15.9">
      <c r="A42" s="24"/>
      <c r="B42" s="24"/>
      <c r="C42" s="24"/>
      <c r="D42" s="24"/>
      <c r="E42" s="24"/>
    </row>
    <row r="43" spans="1:5" ht="15.9">
      <c r="A43" s="24"/>
      <c r="B43" s="24"/>
      <c r="C43" s="24"/>
      <c r="D43" s="24"/>
      <c r="E43" s="24"/>
    </row>
    <row r="44" spans="1:5" ht="15.9">
      <c r="A44" s="24"/>
      <c r="B44" s="24"/>
      <c r="C44" s="24"/>
      <c r="D44" s="24"/>
      <c r="E44" s="24"/>
    </row>
    <row r="45" spans="1:5" ht="15.9">
      <c r="A45" s="24"/>
      <c r="B45" s="24"/>
      <c r="C45" s="24"/>
      <c r="D45" s="24"/>
      <c r="E45" s="24"/>
    </row>
    <row r="46" spans="1:5" ht="15.9">
      <c r="A46" s="24"/>
      <c r="B46" s="24"/>
      <c r="C46" s="24"/>
      <c r="D46" s="24"/>
      <c r="E46" s="24"/>
    </row>
    <row r="47" spans="1:5" ht="15.9">
      <c r="A47" s="24"/>
      <c r="B47" s="24"/>
      <c r="C47" s="24"/>
      <c r="D47" s="24"/>
      <c r="E47" s="24"/>
    </row>
    <row r="48" spans="1:5" ht="15.9">
      <c r="A48" s="24"/>
      <c r="B48" s="24"/>
      <c r="C48" s="24"/>
      <c r="D48" s="24"/>
      <c r="E48" s="24"/>
    </row>
    <row r="49" spans="1:5" ht="15.9">
      <c r="A49" s="24"/>
      <c r="B49" s="24"/>
      <c r="C49" s="24"/>
      <c r="D49" s="24"/>
      <c r="E49" s="24"/>
    </row>
    <row r="50" spans="1:5" ht="15.9">
      <c r="A50" s="24"/>
      <c r="B50" s="24"/>
      <c r="C50" s="24"/>
      <c r="D50" s="24"/>
      <c r="E50" s="24"/>
    </row>
    <row r="51" spans="1:5" ht="15.9">
      <c r="A51" s="24"/>
      <c r="B51" s="24"/>
      <c r="C51" s="24"/>
      <c r="D51" s="24"/>
      <c r="E51" s="24"/>
    </row>
    <row r="52" spans="1:5" ht="15.9">
      <c r="A52" s="24"/>
      <c r="B52" s="24"/>
      <c r="C52" s="24"/>
      <c r="D52" s="24"/>
      <c r="E52" s="24"/>
    </row>
    <row r="53" spans="1:5" ht="15.9">
      <c r="A53" s="24"/>
      <c r="B53" s="24"/>
      <c r="C53" s="24"/>
      <c r="D53" s="24"/>
      <c r="E53" s="24"/>
    </row>
    <row r="54" spans="1:5" ht="15.9">
      <c r="A54" s="24"/>
      <c r="B54" s="24"/>
      <c r="C54" s="24"/>
      <c r="D54" s="24"/>
      <c r="E54" s="24"/>
    </row>
    <row r="55" spans="1:5" ht="15.9">
      <c r="A55" s="24"/>
      <c r="B55" s="24"/>
      <c r="C55" s="24"/>
      <c r="D55" s="24"/>
      <c r="E55" s="24"/>
    </row>
    <row r="56" spans="1:5" ht="15.9">
      <c r="A56" s="24"/>
      <c r="B56" s="24"/>
      <c r="C56" s="24"/>
      <c r="D56" s="24"/>
      <c r="E56" s="24"/>
    </row>
    <row r="57" spans="1:5" ht="15.9">
      <c r="A57" s="24"/>
      <c r="B57" s="24"/>
      <c r="C57" s="24"/>
      <c r="D57" s="24"/>
      <c r="E57" s="24"/>
    </row>
    <row r="58" spans="1:5" ht="15.9">
      <c r="A58" s="24"/>
      <c r="B58" s="24"/>
      <c r="C58" s="24"/>
      <c r="D58" s="24"/>
      <c r="E58" s="24"/>
    </row>
    <row r="59" spans="1:5" ht="15.9">
      <c r="A59" s="24"/>
      <c r="B59" s="24"/>
      <c r="C59" s="24"/>
      <c r="D59" s="24"/>
      <c r="E59" s="24"/>
    </row>
    <row r="60" spans="1:5" ht="15.9">
      <c r="A60" s="24"/>
      <c r="B60" s="24"/>
      <c r="C60" s="24"/>
      <c r="D60" s="24"/>
      <c r="E60" s="24"/>
    </row>
    <row r="61" spans="1:5" ht="15.9">
      <c r="A61" s="24"/>
      <c r="B61" s="24"/>
      <c r="C61" s="24"/>
      <c r="D61" s="24"/>
      <c r="E61" s="24"/>
    </row>
    <row r="62" spans="1:5" ht="15.9">
      <c r="A62" s="24"/>
      <c r="B62" s="24"/>
      <c r="C62" s="24"/>
      <c r="D62" s="24"/>
      <c r="E62" s="24"/>
    </row>
    <row r="63" spans="1:5" ht="15.9">
      <c r="A63" s="24"/>
      <c r="B63" s="24"/>
      <c r="C63" s="24"/>
      <c r="D63" s="24"/>
      <c r="E63" s="24"/>
    </row>
    <row r="64" spans="1:5" ht="15.9">
      <c r="A64" s="24"/>
      <c r="B64" s="24"/>
      <c r="C64" s="24"/>
      <c r="D64" s="24"/>
      <c r="E64" s="24"/>
    </row>
    <row r="65" spans="1:5" ht="15.9">
      <c r="A65" s="24"/>
      <c r="B65" s="24"/>
      <c r="C65" s="24"/>
      <c r="D65" s="24"/>
      <c r="E65" s="24"/>
    </row>
    <row r="66" spans="1:5" ht="15.9">
      <c r="A66" s="24"/>
      <c r="B66" s="24"/>
      <c r="C66" s="24"/>
      <c r="D66" s="24"/>
      <c r="E66" s="24"/>
    </row>
    <row r="67" spans="1:5" ht="15.9">
      <c r="A67" s="24"/>
      <c r="B67" s="24"/>
      <c r="C67" s="24"/>
      <c r="D67" s="24"/>
      <c r="E67" s="2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30"/>
  <sheetViews>
    <sheetView workbookViewId="0">
      <selection activeCell="B32" sqref="B32"/>
    </sheetView>
  </sheetViews>
  <sheetFormatPr defaultRowHeight="14.6"/>
  <cols>
    <col min="1" max="1" width="5.15234375" customWidth="1"/>
    <col min="2" max="2" width="98.3046875" customWidth="1"/>
    <col min="3" max="3" width="15.69140625" customWidth="1"/>
    <col min="4" max="4" width="9.69140625" customWidth="1"/>
  </cols>
  <sheetData>
    <row r="1" spans="1:7" ht="15.9">
      <c r="A1" s="221" t="str">
        <f>'Date initiale'!C3</f>
        <v>Universitatea de Arhitectură și Urbanism "Ion Mincu" București</v>
      </c>
      <c r="B1" s="221"/>
      <c r="C1" s="221"/>
      <c r="D1" s="32"/>
    </row>
    <row r="2" spans="1:7" ht="15.9">
      <c r="A2" s="221" t="str">
        <f>'Date initiale'!B4&amp;" "&amp;'Date initiale'!C4</f>
        <v>Facultatea Arhitectura</v>
      </c>
      <c r="B2" s="221"/>
      <c r="C2" s="221"/>
      <c r="D2" s="16"/>
    </row>
    <row r="3" spans="1:7" ht="15.9">
      <c r="A3" s="221" t="str">
        <f>'Date initiale'!B5&amp;" "&amp;'Date initiale'!C5</f>
        <v>Departamentul Bazele proiectarii</v>
      </c>
      <c r="B3" s="221"/>
      <c r="C3" s="221"/>
      <c r="D3" s="16"/>
    </row>
    <row r="4" spans="1:7">
      <c r="A4" s="107" t="str">
        <f>'Date initiale'!C6&amp;", "&amp;'Date initiale'!C7</f>
        <v>Moleavin, Adrian, conferentiar, pozitia 25</v>
      </c>
      <c r="B4" s="107"/>
      <c r="C4" s="107"/>
    </row>
    <row r="5" spans="1:7">
      <c r="A5" s="107"/>
      <c r="B5" s="107"/>
      <c r="C5" s="107"/>
    </row>
    <row r="6" spans="1:7" ht="15.9">
      <c r="A6" s="437" t="s">
        <v>110</v>
      </c>
      <c r="B6" s="437"/>
      <c r="C6" s="437"/>
      <c r="D6" s="437"/>
    </row>
    <row r="7" spans="1:7" ht="39.75" customHeight="1">
      <c r="A7" s="43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34"/>
      <c r="C7" s="434"/>
      <c r="D7" s="434"/>
    </row>
    <row r="8" spans="1:7" ht="15.75" customHeight="1" thickBot="1">
      <c r="A8" s="43"/>
      <c r="B8" s="43"/>
      <c r="C8" s="43"/>
      <c r="D8" s="43"/>
    </row>
    <row r="9" spans="1:7" ht="29.6" thickBot="1">
      <c r="A9" s="131" t="s">
        <v>55</v>
      </c>
      <c r="B9" s="132" t="s">
        <v>159</v>
      </c>
      <c r="C9" s="132" t="s">
        <v>81</v>
      </c>
      <c r="D9" s="243" t="s">
        <v>147</v>
      </c>
      <c r="F9" s="224" t="s">
        <v>108</v>
      </c>
    </row>
    <row r="10" spans="1:7">
      <c r="A10" s="137"/>
      <c r="B10" s="257"/>
      <c r="C10" s="124"/>
      <c r="D10" s="292"/>
      <c r="F10" s="225" t="s">
        <v>170</v>
      </c>
      <c r="G10" s="318" t="s">
        <v>259</v>
      </c>
    </row>
    <row r="11" spans="1:7">
      <c r="A11" s="138">
        <f>A10+1</f>
        <v>1</v>
      </c>
      <c r="B11" s="372" t="s">
        <v>390</v>
      </c>
      <c r="C11" s="358" t="s">
        <v>391</v>
      </c>
      <c r="D11" s="371">
        <v>1</v>
      </c>
      <c r="F11" s="225" t="s">
        <v>172</v>
      </c>
    </row>
    <row r="12" spans="1:7">
      <c r="A12" s="138">
        <v>2</v>
      </c>
      <c r="B12" s="340" t="s">
        <v>386</v>
      </c>
      <c r="C12" s="358" t="s">
        <v>387</v>
      </c>
      <c r="D12" s="371">
        <v>1</v>
      </c>
      <c r="F12" s="225"/>
    </row>
    <row r="13" spans="1:7">
      <c r="A13" s="138">
        <v>3</v>
      </c>
      <c r="B13" s="374" t="s">
        <v>389</v>
      </c>
      <c r="C13" s="358" t="s">
        <v>388</v>
      </c>
      <c r="D13" s="371">
        <v>1</v>
      </c>
      <c r="F13" s="225"/>
    </row>
    <row r="14" spans="1:7">
      <c r="A14" s="138">
        <v>4</v>
      </c>
      <c r="B14" s="373" t="s">
        <v>385</v>
      </c>
      <c r="C14" s="358" t="s">
        <v>384</v>
      </c>
      <c r="D14" s="371">
        <v>1</v>
      </c>
      <c r="F14" s="225" t="s">
        <v>173</v>
      </c>
    </row>
    <row r="15" spans="1:7" ht="23.15">
      <c r="A15" s="138">
        <v>5</v>
      </c>
      <c r="B15" s="372" t="s">
        <v>382</v>
      </c>
      <c r="C15" s="358" t="s">
        <v>383</v>
      </c>
      <c r="D15" s="371">
        <v>1</v>
      </c>
      <c r="F15" s="346"/>
    </row>
    <row r="16" spans="1:7">
      <c r="A16" s="138">
        <v>6</v>
      </c>
      <c r="B16" s="372" t="s">
        <v>380</v>
      </c>
      <c r="C16" s="358" t="s">
        <v>381</v>
      </c>
      <c r="D16" s="371">
        <v>1</v>
      </c>
      <c r="F16" s="346"/>
    </row>
    <row r="17" spans="1:4" ht="23.15">
      <c r="A17" s="138">
        <v>7</v>
      </c>
      <c r="B17" s="372" t="s">
        <v>378</v>
      </c>
      <c r="C17" s="358" t="s">
        <v>379</v>
      </c>
      <c r="D17" s="371">
        <v>5</v>
      </c>
    </row>
    <row r="18" spans="1:4">
      <c r="A18" s="138">
        <v>8</v>
      </c>
      <c r="B18" s="372" t="s">
        <v>376</v>
      </c>
      <c r="C18" s="358" t="s">
        <v>377</v>
      </c>
      <c r="D18" s="371">
        <v>1</v>
      </c>
    </row>
    <row r="19" spans="1:4">
      <c r="A19" s="138">
        <f t="shared" ref="A19:A21" si="0">A18+1</f>
        <v>9</v>
      </c>
      <c r="B19" s="372" t="s">
        <v>374</v>
      </c>
      <c r="C19" s="358" t="s">
        <v>375</v>
      </c>
      <c r="D19" s="371">
        <v>1</v>
      </c>
    </row>
    <row r="20" spans="1:4">
      <c r="A20" s="138">
        <f t="shared" si="0"/>
        <v>10</v>
      </c>
      <c r="B20" s="372" t="s">
        <v>368</v>
      </c>
      <c r="C20" s="358" t="s">
        <v>373</v>
      </c>
      <c r="D20" s="371">
        <v>3</v>
      </c>
    </row>
    <row r="21" spans="1:4">
      <c r="A21" s="138">
        <f t="shared" si="0"/>
        <v>11</v>
      </c>
      <c r="B21" s="373" t="s">
        <v>369</v>
      </c>
      <c r="C21" s="358">
        <v>7.2012</v>
      </c>
      <c r="D21" s="371">
        <v>1</v>
      </c>
    </row>
    <row r="22" spans="1:4">
      <c r="A22" s="138">
        <v>12</v>
      </c>
      <c r="B22" s="372" t="s">
        <v>361</v>
      </c>
      <c r="C22" s="358" t="s">
        <v>362</v>
      </c>
      <c r="D22" s="371">
        <v>5</v>
      </c>
    </row>
    <row r="23" spans="1:4">
      <c r="A23" s="138">
        <v>13</v>
      </c>
      <c r="B23" s="372" t="s">
        <v>370</v>
      </c>
      <c r="C23" s="358" t="s">
        <v>367</v>
      </c>
      <c r="D23" s="371">
        <v>3</v>
      </c>
    </row>
    <row r="24" spans="1:4">
      <c r="A24" s="138">
        <v>14</v>
      </c>
      <c r="B24" s="372" t="s">
        <v>371</v>
      </c>
      <c r="C24" s="358" t="s">
        <v>366</v>
      </c>
      <c r="D24" s="371">
        <v>1</v>
      </c>
    </row>
    <row r="25" spans="1:4">
      <c r="A25" s="138">
        <v>15</v>
      </c>
      <c r="B25" s="372" t="s">
        <v>359</v>
      </c>
      <c r="C25" s="358" t="s">
        <v>360</v>
      </c>
      <c r="D25" s="371">
        <v>5</v>
      </c>
    </row>
    <row r="26" spans="1:4">
      <c r="A26" s="138">
        <v>16</v>
      </c>
      <c r="B26" s="340" t="s">
        <v>372</v>
      </c>
      <c r="C26" s="358" t="s">
        <v>365</v>
      </c>
      <c r="D26" s="371">
        <v>3</v>
      </c>
    </row>
    <row r="27" spans="1:4">
      <c r="A27" s="138">
        <v>17</v>
      </c>
      <c r="B27" s="372" t="s">
        <v>358</v>
      </c>
      <c r="C27" s="358" t="s">
        <v>357</v>
      </c>
      <c r="D27" s="371">
        <v>5</v>
      </c>
    </row>
    <row r="28" spans="1:4">
      <c r="A28" s="138">
        <v>18</v>
      </c>
      <c r="B28" s="372" t="s">
        <v>364</v>
      </c>
      <c r="C28" s="358" t="s">
        <v>363</v>
      </c>
      <c r="D28" s="371">
        <v>1</v>
      </c>
    </row>
    <row r="29" spans="1:4" ht="15" thickBot="1">
      <c r="A29" s="202"/>
      <c r="B29" s="253"/>
      <c r="C29" s="129"/>
      <c r="D29" s="294"/>
    </row>
    <row r="30" spans="1:4" ht="15" thickBot="1">
      <c r="A30" s="295"/>
      <c r="B30" s="107"/>
      <c r="C30" s="109" t="str">
        <f>"Total "&amp;LEFT(A7,3)</f>
        <v>Total I23</v>
      </c>
      <c r="D30" s="259">
        <f>SUM(D10:D29)</f>
        <v>40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B22" sqref="B22"/>
    </sheetView>
  </sheetViews>
  <sheetFormatPr defaultRowHeight="14.6"/>
  <cols>
    <col min="1" max="1" width="5.15234375" customWidth="1"/>
    <col min="2" max="2" width="27.53515625" customWidth="1"/>
    <col min="3" max="3" width="46.84375" customWidth="1"/>
    <col min="4" max="4" width="30" customWidth="1"/>
    <col min="5" max="5" width="10.53515625" customWidth="1"/>
    <col min="6" max="6" width="9.69140625" customWidth="1"/>
  </cols>
  <sheetData>
    <row r="1" spans="1:9">
      <c r="A1" s="107" t="str">
        <f>'Date initiale'!C3</f>
        <v>Universitatea de Arhitectură și Urbanism "Ion Mincu" București</v>
      </c>
      <c r="B1" s="107"/>
      <c r="C1" s="107"/>
      <c r="D1" s="107"/>
      <c r="E1" s="107"/>
    </row>
    <row r="2" spans="1:9">
      <c r="A2" s="107" t="str">
        <f>'Date initiale'!B4&amp;" "&amp;'Date initiale'!C4</f>
        <v>Facultatea Arhitectura</v>
      </c>
      <c r="B2" s="107"/>
      <c r="C2" s="107"/>
      <c r="D2" s="107"/>
      <c r="E2" s="107"/>
    </row>
    <row r="3" spans="1:9">
      <c r="A3" s="107" t="str">
        <f>'Date initiale'!B5&amp;" "&amp;'Date initiale'!C5</f>
        <v>Departamentul Bazele proiectarii</v>
      </c>
      <c r="B3" s="107"/>
      <c r="C3" s="107"/>
      <c r="D3" s="107"/>
      <c r="E3" s="107"/>
    </row>
    <row r="4" spans="1:9">
      <c r="A4" s="107" t="str">
        <f>'Date initiale'!C6&amp;", "&amp;'Date initiale'!C7</f>
        <v>Moleavin, Adrian, conferentiar, pozitia 25</v>
      </c>
      <c r="B4" s="107"/>
      <c r="C4" s="107"/>
      <c r="D4" s="107"/>
      <c r="E4" s="107"/>
    </row>
    <row r="5" spans="1:9">
      <c r="A5" s="107"/>
      <c r="B5" s="107"/>
      <c r="C5" s="107"/>
      <c r="D5" s="107"/>
      <c r="E5" s="107"/>
    </row>
    <row r="6" spans="1:9" ht="15.9">
      <c r="A6" s="236" t="s">
        <v>110</v>
      </c>
    </row>
    <row r="7" spans="1:9" ht="15.9">
      <c r="A7" s="434" t="str">
        <f>'Descriere indicatori'!B31&amp;". "&amp;'Descriere indicatori'!C31</f>
        <v xml:space="preserve">I24. Îndrumare de doctorat sau în co-tutelă la nivel internaţional/naţional </v>
      </c>
      <c r="B7" s="434"/>
      <c r="C7" s="434"/>
      <c r="D7" s="434"/>
      <c r="E7" s="434"/>
      <c r="F7" s="434"/>
    </row>
    <row r="8" spans="1:9" ht="15" thickBot="1"/>
    <row r="9" spans="1:9" ht="29.6" thickBot="1">
      <c r="A9" s="131" t="s">
        <v>55</v>
      </c>
      <c r="B9" s="132" t="s">
        <v>153</v>
      </c>
      <c r="C9" s="132" t="s">
        <v>155</v>
      </c>
      <c r="D9" s="132" t="s">
        <v>154</v>
      </c>
      <c r="E9" s="132" t="s">
        <v>81</v>
      </c>
      <c r="F9" s="243" t="s">
        <v>147</v>
      </c>
      <c r="H9" s="224" t="s">
        <v>108</v>
      </c>
    </row>
    <row r="10" spans="1:9">
      <c r="A10" s="137">
        <v>1</v>
      </c>
      <c r="B10" s="257"/>
      <c r="C10" s="257"/>
      <c r="D10" s="257"/>
      <c r="E10" s="124"/>
      <c r="F10" s="292"/>
      <c r="H10" s="225" t="s">
        <v>263</v>
      </c>
      <c r="I10" s="318" t="s">
        <v>264</v>
      </c>
    </row>
    <row r="11" spans="1:9">
      <c r="A11" s="138">
        <f>A10+1</f>
        <v>2</v>
      </c>
      <c r="B11" s="251"/>
      <c r="C11" s="251"/>
      <c r="D11" s="251"/>
      <c r="E11" s="31"/>
      <c r="F11" s="293"/>
      <c r="I11" s="318" t="s">
        <v>265</v>
      </c>
    </row>
    <row r="12" spans="1:9">
      <c r="A12" s="138">
        <f t="shared" ref="A12:A19" si="0">A11+1</f>
        <v>3</v>
      </c>
      <c r="B12" s="251"/>
      <c r="C12" s="251"/>
      <c r="D12" s="251"/>
      <c r="E12" s="31"/>
      <c r="F12" s="293"/>
    </row>
    <row r="13" spans="1:9">
      <c r="A13" s="138">
        <f t="shared" si="0"/>
        <v>4</v>
      </c>
      <c r="B13" s="251"/>
      <c r="C13" s="251"/>
      <c r="D13" s="251"/>
      <c r="E13" s="31"/>
      <c r="F13" s="293"/>
    </row>
    <row r="14" spans="1:9">
      <c r="A14" s="138">
        <f t="shared" si="0"/>
        <v>5</v>
      </c>
      <c r="B14" s="251"/>
      <c r="C14" s="251"/>
      <c r="D14" s="251"/>
      <c r="E14" s="31"/>
      <c r="F14" s="293"/>
    </row>
    <row r="15" spans="1:9">
      <c r="A15" s="138">
        <f t="shared" si="0"/>
        <v>6</v>
      </c>
      <c r="B15" s="251"/>
      <c r="C15" s="251"/>
      <c r="D15" s="251"/>
      <c r="E15" s="31"/>
      <c r="F15" s="293"/>
    </row>
    <row r="16" spans="1:9">
      <c r="A16" s="138">
        <f t="shared" si="0"/>
        <v>7</v>
      </c>
      <c r="B16" s="251"/>
      <c r="C16" s="251"/>
      <c r="D16" s="251"/>
      <c r="E16" s="31"/>
      <c r="F16" s="293"/>
    </row>
    <row r="17" spans="1:6">
      <c r="A17" s="138">
        <f t="shared" si="0"/>
        <v>8</v>
      </c>
      <c r="B17" s="251"/>
      <c r="C17" s="251"/>
      <c r="D17" s="251"/>
      <c r="E17" s="31"/>
      <c r="F17" s="293"/>
    </row>
    <row r="18" spans="1:6">
      <c r="A18" s="138">
        <f t="shared" si="0"/>
        <v>9</v>
      </c>
      <c r="B18" s="251"/>
      <c r="C18" s="251"/>
      <c r="D18" s="251"/>
      <c r="E18" s="31"/>
      <c r="F18" s="293"/>
    </row>
    <row r="19" spans="1:6" ht="15" thickBot="1">
      <c r="A19" s="202">
        <f t="shared" si="0"/>
        <v>10</v>
      </c>
      <c r="B19" s="253"/>
      <c r="C19" s="253"/>
      <c r="D19" s="253"/>
      <c r="E19" s="129"/>
      <c r="F19" s="294"/>
    </row>
    <row r="20" spans="1:6" ht="15" thickBot="1">
      <c r="A20" s="295"/>
      <c r="B20" s="107"/>
      <c r="C20" s="107"/>
      <c r="D20" s="107"/>
      <c r="E20" s="109" t="str">
        <f>"Total "&amp;LEFT(A7,3)</f>
        <v>Total I24</v>
      </c>
      <c r="F20" s="25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6"/>
  <sheetData>
    <row r="1" spans="1:28">
      <c r="A1" t="s">
        <v>106</v>
      </c>
      <c r="AA1" s="26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topLeftCell="A13" zoomScale="115" zoomScaleNormal="115" workbookViewId="0">
      <selection activeCell="C6" sqref="C6"/>
    </sheetView>
  </sheetViews>
  <sheetFormatPr defaultRowHeight="14.6"/>
  <cols>
    <col min="1" max="1" width="3.84375" customWidth="1"/>
    <col min="2" max="2" width="9.15234375" customWidth="1"/>
    <col min="3" max="3" width="55" customWidth="1"/>
    <col min="4" max="4" width="9.3828125" style="59" customWidth="1"/>
    <col min="5" max="5" width="14.3046875" customWidth="1"/>
  </cols>
  <sheetData>
    <row r="1" spans="2:5">
      <c r="B1" s="73" t="s">
        <v>187</v>
      </c>
      <c r="D1"/>
    </row>
    <row r="2" spans="2:5">
      <c r="B2" s="73"/>
      <c r="D2"/>
    </row>
    <row r="3" spans="2:5" ht="43.75">
      <c r="B3" s="58" t="s">
        <v>63</v>
      </c>
      <c r="C3" s="11" t="s">
        <v>17</v>
      </c>
      <c r="D3" s="58" t="s">
        <v>18</v>
      </c>
      <c r="E3" s="11" t="s">
        <v>97</v>
      </c>
    </row>
    <row r="4" spans="2:5" ht="29.15">
      <c r="B4" s="64" t="s">
        <v>112</v>
      </c>
      <c r="C4" s="10" t="s">
        <v>20</v>
      </c>
      <c r="D4" s="64" t="s">
        <v>196</v>
      </c>
      <c r="E4" s="61" t="s">
        <v>98</v>
      </c>
    </row>
    <row r="5" spans="2:5">
      <c r="B5" s="64" t="s">
        <v>113</v>
      </c>
      <c r="C5" s="10" t="s">
        <v>22</v>
      </c>
      <c r="D5" s="64" t="s">
        <v>197</v>
      </c>
      <c r="E5" s="61" t="s">
        <v>16</v>
      </c>
    </row>
    <row r="6" spans="2:5" ht="29.15">
      <c r="B6" s="64" t="s">
        <v>114</v>
      </c>
      <c r="C6" s="23" t="s">
        <v>24</v>
      </c>
      <c r="D6" s="64" t="s">
        <v>198</v>
      </c>
      <c r="E6" s="61" t="s">
        <v>25</v>
      </c>
    </row>
    <row r="7" spans="2:5">
      <c r="B7" s="64" t="s">
        <v>115</v>
      </c>
      <c r="C7" s="10" t="s">
        <v>199</v>
      </c>
      <c r="D7" s="64" t="s">
        <v>198</v>
      </c>
      <c r="E7" s="61" t="s">
        <v>27</v>
      </c>
    </row>
    <row r="8" spans="2:5" s="17" customFormat="1" ht="58.3">
      <c r="B8" s="64" t="s">
        <v>116</v>
      </c>
      <c r="C8" s="61" t="s">
        <v>200</v>
      </c>
      <c r="D8" s="64" t="s">
        <v>198</v>
      </c>
      <c r="E8" s="61" t="s">
        <v>27</v>
      </c>
    </row>
    <row r="9" spans="2:5" ht="30" customHeight="1">
      <c r="B9" s="64" t="s">
        <v>117</v>
      </c>
      <c r="C9" s="14" t="s">
        <v>201</v>
      </c>
      <c r="D9" s="64" t="s">
        <v>202</v>
      </c>
      <c r="E9" s="61" t="s">
        <v>27</v>
      </c>
    </row>
    <row r="10" spans="2:5" ht="30" customHeight="1">
      <c r="B10" s="64" t="s">
        <v>118</v>
      </c>
      <c r="C10" s="14" t="s">
        <v>203</v>
      </c>
      <c r="D10" s="64" t="s">
        <v>202</v>
      </c>
      <c r="E10" s="61" t="s">
        <v>27</v>
      </c>
    </row>
    <row r="11" spans="2:5" ht="29.15">
      <c r="B11" s="64" t="s">
        <v>119</v>
      </c>
      <c r="C11" s="14" t="s">
        <v>204</v>
      </c>
      <c r="D11" s="64" t="s">
        <v>198</v>
      </c>
      <c r="E11" s="61" t="s">
        <v>32</v>
      </c>
    </row>
    <row r="12" spans="2:5" ht="29.15">
      <c r="B12" s="64" t="s">
        <v>120</v>
      </c>
      <c r="C12" s="10" t="s">
        <v>205</v>
      </c>
      <c r="D12" s="64" t="s">
        <v>206</v>
      </c>
      <c r="E12" s="61" t="s">
        <v>32</v>
      </c>
    </row>
    <row r="13" spans="2:5" ht="62.25" customHeight="1">
      <c r="B13" s="64" t="s">
        <v>121</v>
      </c>
      <c r="C13" s="60" t="s">
        <v>207</v>
      </c>
      <c r="D13" s="64" t="s">
        <v>208</v>
      </c>
      <c r="E13" s="61" t="s">
        <v>35</v>
      </c>
    </row>
    <row r="14" spans="2:5" ht="58.3">
      <c r="B14" s="65" t="s">
        <v>122</v>
      </c>
      <c r="C14" s="14" t="s">
        <v>209</v>
      </c>
      <c r="D14" s="64" t="s">
        <v>210</v>
      </c>
      <c r="E14" s="61" t="s">
        <v>37</v>
      </c>
    </row>
    <row r="15" spans="2:5" ht="76.5" customHeight="1">
      <c r="B15" s="66"/>
      <c r="C15" s="14" t="s">
        <v>211</v>
      </c>
      <c r="D15" s="64" t="s">
        <v>212</v>
      </c>
      <c r="E15" s="61" t="s">
        <v>38</v>
      </c>
    </row>
    <row r="16" spans="2:5" ht="29.15">
      <c r="B16" s="67"/>
      <c r="C16" s="26" t="s">
        <v>213</v>
      </c>
      <c r="D16" s="64" t="s">
        <v>214</v>
      </c>
      <c r="E16" s="61" t="s">
        <v>39</v>
      </c>
    </row>
    <row r="17" spans="2:5" ht="90" customHeight="1">
      <c r="B17" s="64" t="s">
        <v>123</v>
      </c>
      <c r="C17" s="14" t="s">
        <v>215</v>
      </c>
      <c r="D17" s="64" t="s">
        <v>216</v>
      </c>
      <c r="E17" s="61" t="s">
        <v>59</v>
      </c>
    </row>
    <row r="18" spans="2:5" ht="61.5" customHeight="1">
      <c r="B18" s="64" t="s">
        <v>124</v>
      </c>
      <c r="C18" s="14" t="s">
        <v>217</v>
      </c>
      <c r="D18" s="64" t="s">
        <v>218</v>
      </c>
      <c r="E18" s="61" t="s">
        <v>59</v>
      </c>
    </row>
    <row r="19" spans="2:5" ht="75" customHeight="1">
      <c r="B19" s="424" t="s">
        <v>125</v>
      </c>
      <c r="C19" s="10" t="s">
        <v>219</v>
      </c>
      <c r="D19" s="64" t="s">
        <v>220</v>
      </c>
      <c r="E19" s="61" t="s">
        <v>59</v>
      </c>
    </row>
    <row r="20" spans="2:5" ht="43.75">
      <c r="B20" s="425"/>
      <c r="C20" s="10" t="s">
        <v>221</v>
      </c>
      <c r="D20" s="64" t="s">
        <v>222</v>
      </c>
      <c r="E20" s="61" t="s">
        <v>59</v>
      </c>
    </row>
    <row r="21" spans="2:5" ht="58.3">
      <c r="B21" s="67"/>
      <c r="C21" s="10" t="s">
        <v>62</v>
      </c>
      <c r="D21" s="64" t="s">
        <v>223</v>
      </c>
      <c r="E21" s="61" t="s">
        <v>59</v>
      </c>
    </row>
    <row r="22" spans="2:5" ht="58.3">
      <c r="B22" s="64" t="s">
        <v>0</v>
      </c>
      <c r="C22" s="10" t="s">
        <v>224</v>
      </c>
      <c r="D22" s="64" t="s">
        <v>225</v>
      </c>
      <c r="E22" s="61" t="s">
        <v>59</v>
      </c>
    </row>
    <row r="23" spans="2:5" ht="135.75" customHeight="1">
      <c r="B23" s="70" t="s">
        <v>126</v>
      </c>
      <c r="C23" s="68" t="s">
        <v>226</v>
      </c>
      <c r="D23" s="69" t="s">
        <v>227</v>
      </c>
      <c r="E23" s="68" t="s">
        <v>228</v>
      </c>
    </row>
    <row r="24" spans="2:5" ht="58.3">
      <c r="B24" s="67" t="s">
        <v>127</v>
      </c>
      <c r="C24" s="54" t="s">
        <v>229</v>
      </c>
      <c r="D24" s="67" t="s">
        <v>230</v>
      </c>
      <c r="E24" s="63" t="s">
        <v>65</v>
      </c>
    </row>
    <row r="25" spans="2:5" ht="58.3">
      <c r="B25" s="64" t="s">
        <v>128</v>
      </c>
      <c r="C25" s="14" t="s">
        <v>231</v>
      </c>
      <c r="D25" s="64" t="s">
        <v>232</v>
      </c>
      <c r="E25" s="61" t="s">
        <v>67</v>
      </c>
    </row>
    <row r="26" spans="2:5" ht="106.5" customHeight="1">
      <c r="B26" s="64" t="s">
        <v>129</v>
      </c>
      <c r="C26" s="72" t="s">
        <v>233</v>
      </c>
      <c r="D26" s="64" t="s">
        <v>99</v>
      </c>
      <c r="E26" s="61" t="s">
        <v>41</v>
      </c>
    </row>
    <row r="27" spans="2:5" ht="43.75">
      <c r="B27" s="64" t="s">
        <v>130</v>
      </c>
      <c r="C27" s="71" t="s">
        <v>234</v>
      </c>
      <c r="D27" s="64" t="s">
        <v>235</v>
      </c>
      <c r="E27" s="61" t="s">
        <v>43</v>
      </c>
    </row>
    <row r="28" spans="2:5" ht="29.15">
      <c r="B28" s="64" t="s">
        <v>131</v>
      </c>
      <c r="C28" s="63" t="s">
        <v>236</v>
      </c>
      <c r="D28" s="64" t="s">
        <v>232</v>
      </c>
      <c r="E28" s="61" t="s">
        <v>43</v>
      </c>
    </row>
    <row r="29" spans="2:5" ht="107.25" customHeight="1">
      <c r="B29" s="64" t="s">
        <v>132</v>
      </c>
      <c r="C29" s="62" t="s">
        <v>261</v>
      </c>
      <c r="D29" s="64" t="s">
        <v>100</v>
      </c>
      <c r="E29" s="61" t="s">
        <v>46</v>
      </c>
    </row>
    <row r="30" spans="2:5" ht="58.3">
      <c r="B30" s="64" t="s">
        <v>133</v>
      </c>
      <c r="C30" s="61" t="s">
        <v>237</v>
      </c>
      <c r="D30" s="64" t="s">
        <v>238</v>
      </c>
      <c r="E30" s="61" t="s">
        <v>41</v>
      </c>
    </row>
    <row r="31" spans="2:5" ht="58.3">
      <c r="B31" s="64" t="s">
        <v>239</v>
      </c>
      <c r="C31" s="61" t="s">
        <v>49</v>
      </c>
      <c r="D31" s="64" t="s">
        <v>240</v>
      </c>
      <c r="E31" s="61" t="s">
        <v>241</v>
      </c>
    </row>
    <row r="33" spans="2:5">
      <c r="B33" s="428" t="s">
        <v>193</v>
      </c>
      <c r="C33" s="426"/>
      <c r="D33" s="426"/>
      <c r="E33" s="426"/>
    </row>
    <row r="34" spans="2:5">
      <c r="B34" s="426"/>
      <c r="C34" s="426"/>
      <c r="D34" s="426"/>
      <c r="E34" s="426"/>
    </row>
    <row r="35" spans="2:5">
      <c r="B35" s="426"/>
      <c r="C35" s="426"/>
      <c r="D35" s="426"/>
      <c r="E35" s="426"/>
    </row>
    <row r="36" spans="2:5">
      <c r="B36" s="426"/>
      <c r="C36" s="426"/>
      <c r="D36" s="426"/>
      <c r="E36" s="426"/>
    </row>
    <row r="37" spans="2:5">
      <c r="B37" s="426"/>
      <c r="C37" s="426"/>
      <c r="D37" s="426"/>
      <c r="E37" s="426"/>
    </row>
    <row r="38" spans="2:5">
      <c r="B38" s="426"/>
      <c r="C38" s="426"/>
      <c r="D38" s="426"/>
      <c r="E38" s="426"/>
    </row>
    <row r="39" spans="2:5">
      <c r="B39" s="426"/>
      <c r="C39" s="426"/>
      <c r="D39" s="426"/>
      <c r="E39" s="426"/>
    </row>
    <row r="40" spans="2:5" ht="128.25" customHeight="1">
      <c r="B40" s="426"/>
      <c r="C40" s="426"/>
      <c r="D40" s="426"/>
      <c r="E40" s="426"/>
    </row>
    <row r="41" spans="2:5">
      <c r="B41" s="427" t="s">
        <v>191</v>
      </c>
      <c r="C41" s="427"/>
      <c r="D41" s="427"/>
      <c r="E41" s="427"/>
    </row>
    <row r="42" spans="2:5" ht="48.75" customHeight="1">
      <c r="B42" s="426" t="s">
        <v>50</v>
      </c>
      <c r="C42" s="426"/>
      <c r="D42" s="426"/>
      <c r="E42" s="426"/>
    </row>
    <row r="43" spans="2:5" ht="64.5" customHeight="1">
      <c r="B43" s="426" t="s">
        <v>188</v>
      </c>
      <c r="C43" s="426"/>
      <c r="D43" s="426"/>
      <c r="E43" s="426"/>
    </row>
    <row r="44" spans="2:5" ht="59.25" customHeight="1">
      <c r="B44" s="426" t="s">
        <v>189</v>
      </c>
      <c r="C44" s="426"/>
      <c r="D44" s="426"/>
      <c r="E44" s="426"/>
    </row>
    <row r="45" spans="2:5" ht="46.5" customHeight="1">
      <c r="B45" s="426" t="s">
        <v>190</v>
      </c>
      <c r="C45" s="426"/>
      <c r="D45" s="426"/>
      <c r="E45" s="426"/>
    </row>
    <row r="46" spans="2:5" ht="32.25" customHeight="1">
      <c r="B46" s="426" t="s">
        <v>192</v>
      </c>
      <c r="C46" s="426"/>
      <c r="D46" s="426"/>
      <c r="E46" s="426"/>
    </row>
    <row r="47" spans="2:5">
      <c r="B47" s="430" t="s">
        <v>179</v>
      </c>
      <c r="C47" s="426"/>
      <c r="D47" s="426"/>
      <c r="E47" s="426"/>
    </row>
    <row r="48" spans="2:5">
      <c r="B48" s="426"/>
      <c r="C48" s="426"/>
      <c r="D48" s="426"/>
      <c r="E48" s="426"/>
    </row>
    <row r="49" spans="2:5">
      <c r="B49" s="426"/>
      <c r="C49" s="426"/>
      <c r="D49" s="426"/>
      <c r="E49" s="426"/>
    </row>
    <row r="50" spans="2:5">
      <c r="B50" s="426"/>
      <c r="C50" s="426"/>
      <c r="D50" s="426"/>
      <c r="E50" s="426"/>
    </row>
    <row r="51" spans="2:5">
      <c r="B51" s="426"/>
      <c r="C51" s="426"/>
      <c r="D51" s="426"/>
      <c r="E51" s="426"/>
    </row>
    <row r="52" spans="2:5">
      <c r="B52" s="426"/>
      <c r="C52" s="426"/>
      <c r="D52" s="426"/>
      <c r="E52" s="426"/>
    </row>
    <row r="53" spans="2:5">
      <c r="B53" s="426"/>
      <c r="C53" s="426"/>
      <c r="D53" s="426"/>
      <c r="E53" s="426"/>
    </row>
    <row r="54" spans="2:5" ht="114" customHeight="1">
      <c r="B54" s="426"/>
      <c r="C54" s="426"/>
      <c r="D54" s="426"/>
      <c r="E54" s="426"/>
    </row>
    <row r="56" spans="2:5">
      <c r="B56" s="318" t="s">
        <v>194</v>
      </c>
    </row>
    <row r="57" spans="2:5" ht="63" customHeight="1">
      <c r="B57" s="429" t="s">
        <v>195</v>
      </c>
      <c r="C57" s="426"/>
      <c r="D57" s="426"/>
      <c r="E57" s="426"/>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4.6"/>
  <cols>
    <col min="2" max="2" width="46.53515625" customWidth="1"/>
    <col min="3" max="4" width="14.3046875" customWidth="1"/>
  </cols>
  <sheetData>
    <row r="1" spans="1:8">
      <c r="A1" s="73" t="s">
        <v>103</v>
      </c>
    </row>
    <row r="3" spans="1:8" ht="64.5" customHeight="1">
      <c r="A3" s="75" t="s">
        <v>2</v>
      </c>
      <c r="B3" s="74" t="s">
        <v>1</v>
      </c>
      <c r="C3" s="76" t="s">
        <v>3</v>
      </c>
      <c r="D3" s="76"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20" t="s">
        <v>8</v>
      </c>
      <c r="B7" s="319" t="s">
        <v>244</v>
      </c>
      <c r="C7" s="320" t="s">
        <v>12</v>
      </c>
      <c r="D7" s="32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16"/>
  <sheetViews>
    <sheetView topLeftCell="A4" workbookViewId="0">
      <selection activeCell="B18" sqref="B18"/>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 customWidth="1"/>
    <col min="8" max="8" width="10.69140625" customWidth="1"/>
    <col min="9" max="9" width="9.3828125" customWidth="1"/>
  </cols>
  <sheetData>
    <row r="1" spans="1:31" ht="15.9">
      <c r="A1" s="221" t="str">
        <f>'Date initiale'!C3</f>
        <v>Universitatea de Arhitectură și Urbanism "Ion Mincu" București</v>
      </c>
      <c r="B1" s="221"/>
      <c r="C1" s="221"/>
      <c r="D1" s="2"/>
      <c r="E1" s="2"/>
      <c r="F1" s="3"/>
      <c r="G1" s="3"/>
      <c r="H1" s="3"/>
      <c r="I1" s="3"/>
    </row>
    <row r="2" spans="1:31" ht="15.9">
      <c r="A2" s="221" t="str">
        <f>'Date initiale'!B4&amp;" "&amp;'Date initiale'!C4</f>
        <v>Facultatea Arhitectura</v>
      </c>
      <c r="B2" s="221"/>
      <c r="C2" s="221"/>
      <c r="D2" s="2"/>
      <c r="E2" s="2"/>
      <c r="F2" s="3"/>
      <c r="G2" s="3"/>
      <c r="H2" s="3"/>
      <c r="I2" s="3"/>
    </row>
    <row r="3" spans="1:31" ht="15.9">
      <c r="A3" s="221" t="str">
        <f>'Date initiale'!B5&amp;" "&amp;'Date initiale'!C5</f>
        <v>Departamentul Bazele proiectarii</v>
      </c>
      <c r="B3" s="221"/>
      <c r="C3" s="221"/>
      <c r="D3" s="2"/>
      <c r="E3" s="2"/>
      <c r="F3" s="2"/>
      <c r="G3" s="2"/>
      <c r="H3" s="2"/>
      <c r="I3" s="2"/>
    </row>
    <row r="4" spans="1:31" ht="15.9">
      <c r="A4" s="432" t="str">
        <f>'Date initiale'!C6&amp;", "&amp;'Date initiale'!C7</f>
        <v>Moleavin, Adrian, conferentiar, pozitia 25</v>
      </c>
      <c r="B4" s="432"/>
      <c r="C4" s="432"/>
      <c r="D4" s="2"/>
      <c r="E4" s="2"/>
      <c r="F4" s="3"/>
      <c r="G4" s="3"/>
      <c r="H4" s="3"/>
      <c r="I4" s="3"/>
    </row>
    <row r="5" spans="1:31" ht="15.9">
      <c r="A5" s="222"/>
      <c r="B5" s="222"/>
      <c r="C5" s="222"/>
      <c r="D5" s="2"/>
      <c r="E5" s="2"/>
      <c r="F5" s="3"/>
      <c r="G5" s="3"/>
      <c r="H5" s="3"/>
      <c r="I5" s="3"/>
    </row>
    <row r="6" spans="1:31" ht="15.9">
      <c r="A6" s="431" t="s">
        <v>110</v>
      </c>
      <c r="B6" s="431"/>
      <c r="C6" s="431"/>
      <c r="D6" s="431"/>
      <c r="E6" s="431"/>
      <c r="F6" s="431"/>
      <c r="G6" s="431"/>
      <c r="H6" s="431"/>
      <c r="I6" s="431"/>
    </row>
    <row r="7" spans="1:31" ht="15.9">
      <c r="A7" s="431" t="str">
        <f>'Descriere indicatori'!B4&amp;". "&amp;'Descriere indicatori'!C4</f>
        <v xml:space="preserve">I1. Cărţi de autor/capitole publicate la edituri cu prestigiu internaţional* </v>
      </c>
      <c r="B7" s="431"/>
      <c r="C7" s="431"/>
      <c r="D7" s="431"/>
      <c r="E7" s="431"/>
      <c r="F7" s="431"/>
      <c r="G7" s="431"/>
      <c r="H7" s="431"/>
      <c r="I7" s="431"/>
    </row>
    <row r="8" spans="1:31" ht="16.3" thickBot="1">
      <c r="A8" s="28"/>
      <c r="B8" s="28"/>
      <c r="C8" s="28"/>
      <c r="D8" s="28"/>
      <c r="E8" s="28"/>
      <c r="F8" s="28"/>
      <c r="G8" s="28"/>
      <c r="H8" s="28"/>
      <c r="I8" s="28"/>
    </row>
    <row r="9" spans="1:31" s="6" customFormat="1" ht="58.75" thickBot="1">
      <c r="A9" s="161" t="s">
        <v>55</v>
      </c>
      <c r="B9" s="162" t="s">
        <v>83</v>
      </c>
      <c r="C9" s="162" t="s">
        <v>175</v>
      </c>
      <c r="D9" s="162" t="s">
        <v>85</v>
      </c>
      <c r="E9" s="162" t="s">
        <v>86</v>
      </c>
      <c r="F9" s="163" t="s">
        <v>87</v>
      </c>
      <c r="G9" s="162" t="s">
        <v>88</v>
      </c>
      <c r="H9" s="162" t="s">
        <v>89</v>
      </c>
      <c r="I9" s="164" t="s">
        <v>90</v>
      </c>
      <c r="J9" s="4"/>
      <c r="K9" s="224" t="s">
        <v>108</v>
      </c>
      <c r="L9" s="5"/>
      <c r="M9" s="5"/>
      <c r="N9" s="5"/>
      <c r="O9" s="5"/>
      <c r="P9" s="5"/>
      <c r="Q9" s="5"/>
      <c r="R9" s="5"/>
      <c r="S9" s="5"/>
      <c r="T9" s="5"/>
      <c r="U9" s="5"/>
      <c r="V9" s="5"/>
      <c r="W9" s="5"/>
      <c r="X9" s="5"/>
      <c r="Y9" s="5"/>
      <c r="Z9" s="5"/>
      <c r="AA9" s="5"/>
      <c r="AB9" s="5"/>
      <c r="AC9" s="5"/>
      <c r="AD9" s="5"/>
      <c r="AE9" s="5"/>
    </row>
    <row r="10" spans="1:31" s="6" customFormat="1" ht="15.9">
      <c r="A10" s="93"/>
      <c r="B10" s="323"/>
      <c r="C10" s="324"/>
      <c r="D10" s="339"/>
      <c r="E10" s="325"/>
      <c r="F10" s="326"/>
      <c r="G10" s="326"/>
      <c r="H10" s="326"/>
      <c r="I10" s="327"/>
      <c r="J10" s="8"/>
      <c r="K10" s="225" t="s">
        <v>109</v>
      </c>
      <c r="L10" s="321" t="s">
        <v>245</v>
      </c>
      <c r="M10" s="9"/>
      <c r="N10" s="9"/>
      <c r="O10" s="9"/>
      <c r="P10" s="9"/>
      <c r="Q10" s="9"/>
      <c r="R10" s="9"/>
      <c r="S10" s="9"/>
      <c r="T10" s="9"/>
      <c r="U10" s="5"/>
      <c r="V10" s="5"/>
      <c r="W10" s="5"/>
      <c r="X10" s="5"/>
      <c r="Y10" s="5"/>
      <c r="Z10" s="5"/>
      <c r="AA10" s="5"/>
      <c r="AB10" s="5"/>
      <c r="AC10" s="5"/>
      <c r="AD10" s="5"/>
      <c r="AE10" s="5"/>
    </row>
    <row r="11" spans="1:31" s="6" customFormat="1" ht="46.3">
      <c r="A11" s="97">
        <v>1</v>
      </c>
      <c r="B11" s="412" t="s">
        <v>276</v>
      </c>
      <c r="C11" s="413" t="s">
        <v>520</v>
      </c>
      <c r="D11" s="344" t="s">
        <v>566</v>
      </c>
      <c r="E11" s="414" t="s">
        <v>567</v>
      </c>
      <c r="F11" s="332">
        <v>2019</v>
      </c>
      <c r="G11" s="332">
        <v>1443</v>
      </c>
      <c r="H11" s="332">
        <v>10</v>
      </c>
      <c r="I11" s="415">
        <v>10</v>
      </c>
      <c r="J11" s="8"/>
      <c r="K11" s="346"/>
      <c r="L11" s="321"/>
      <c r="M11" s="9"/>
      <c r="N11" s="9"/>
      <c r="O11" s="9"/>
      <c r="P11" s="9"/>
      <c r="Q11" s="9"/>
      <c r="R11" s="9"/>
      <c r="S11" s="9"/>
      <c r="T11" s="9"/>
      <c r="U11" s="5"/>
      <c r="V11" s="5"/>
      <c r="W11" s="5"/>
      <c r="X11" s="5"/>
      <c r="Y11" s="5"/>
      <c r="Z11" s="5"/>
      <c r="AA11" s="5"/>
      <c r="AB11" s="5"/>
      <c r="AC11" s="5"/>
      <c r="AD11" s="5"/>
      <c r="AE11" s="5"/>
    </row>
    <row r="12" spans="1:31" s="6" customFormat="1" ht="69.45">
      <c r="A12" s="97">
        <v>2</v>
      </c>
      <c r="B12" s="328" t="s">
        <v>297</v>
      </c>
      <c r="C12" s="329" t="s">
        <v>312</v>
      </c>
      <c r="D12" s="328" t="s">
        <v>299</v>
      </c>
      <c r="E12" s="330" t="s">
        <v>300</v>
      </c>
      <c r="F12" s="331">
        <v>2015</v>
      </c>
      <c r="G12" s="332"/>
      <c r="H12" s="332"/>
      <c r="I12" s="333">
        <v>10</v>
      </c>
      <c r="J12" s="8"/>
      <c r="K12" s="59"/>
      <c r="L12" s="9"/>
      <c r="M12" s="9"/>
      <c r="N12" s="9"/>
      <c r="O12" s="9"/>
      <c r="P12" s="9"/>
      <c r="Q12" s="9"/>
      <c r="R12" s="9"/>
      <c r="S12" s="9"/>
      <c r="T12" s="9"/>
      <c r="U12" s="5"/>
      <c r="V12" s="5"/>
      <c r="W12" s="5"/>
      <c r="X12" s="5"/>
      <c r="Y12" s="5"/>
      <c r="Z12" s="5"/>
      <c r="AA12" s="5"/>
      <c r="AB12" s="5"/>
      <c r="AC12" s="5"/>
      <c r="AD12" s="5"/>
      <c r="AE12" s="5"/>
    </row>
    <row r="13" spans="1:31" s="6" customFormat="1" ht="16.3" thickBot="1">
      <c r="A13" s="108"/>
      <c r="B13" s="334"/>
      <c r="C13" s="334"/>
      <c r="D13" s="334"/>
      <c r="E13" s="335"/>
      <c r="F13" s="336"/>
      <c r="G13" s="337"/>
      <c r="H13" s="337"/>
      <c r="I13" s="338"/>
      <c r="J13" s="8"/>
      <c r="K13" s="9"/>
      <c r="L13" s="9"/>
      <c r="M13" s="9"/>
      <c r="N13" s="9"/>
      <c r="O13" s="9"/>
      <c r="P13" s="9"/>
      <c r="Q13" s="9"/>
      <c r="R13" s="9"/>
      <c r="S13" s="9"/>
      <c r="T13" s="9"/>
      <c r="U13" s="5"/>
      <c r="V13" s="5"/>
      <c r="W13" s="5"/>
      <c r="X13" s="5"/>
      <c r="Y13" s="5"/>
      <c r="Z13" s="5"/>
      <c r="AA13" s="5"/>
      <c r="AB13" s="5"/>
      <c r="AC13" s="5"/>
      <c r="AD13" s="5"/>
      <c r="AE13" s="5"/>
    </row>
    <row r="14" spans="1:31" ht="15" thickBot="1">
      <c r="A14" s="295"/>
      <c r="B14" s="107"/>
      <c r="C14" s="107"/>
      <c r="D14" s="107"/>
      <c r="E14" s="107"/>
      <c r="F14" s="107"/>
      <c r="G14" s="107"/>
      <c r="H14" s="109" t="str">
        <f>"Total "&amp;LEFT(A7,2)</f>
        <v>Total I1</v>
      </c>
      <c r="I14" s="110">
        <f>SUM(I10:I13)</f>
        <v>20</v>
      </c>
    </row>
    <row r="16" spans="1:31" ht="33.75" customHeight="1">
      <c r="A16"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6" s="433"/>
      <c r="C16" s="433"/>
      <c r="D16" s="433"/>
      <c r="E16" s="433"/>
      <c r="F16" s="433"/>
      <c r="G16" s="433"/>
      <c r="H16" s="433"/>
      <c r="I16" s="433"/>
    </row>
  </sheetData>
  <mergeCells count="4">
    <mergeCell ref="A6:I6"/>
    <mergeCell ref="A7:I7"/>
    <mergeCell ref="A4:C4"/>
    <mergeCell ref="A16:I1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19"/>
  <sheetViews>
    <sheetView workbookViewId="0">
      <selection activeCell="B18" sqref="B18"/>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 customWidth="1"/>
    <col min="8" max="8" width="10.53515625" customWidth="1"/>
    <col min="9" max="9" width="9.69140625" customWidth="1"/>
  </cols>
  <sheetData>
    <row r="1" spans="1:31" ht="15.9">
      <c r="A1" s="221" t="str">
        <f>'Date initiale'!C3</f>
        <v>Universitatea de Arhitectură și Urbanism "Ion Mincu" București</v>
      </c>
      <c r="B1" s="221"/>
      <c r="C1" s="221"/>
      <c r="D1" s="2"/>
      <c r="E1" s="2"/>
      <c r="F1" s="3"/>
      <c r="G1" s="3"/>
      <c r="H1" s="3"/>
      <c r="I1" s="3"/>
    </row>
    <row r="2" spans="1:31" ht="15.9">
      <c r="A2" s="221" t="str">
        <f>'Date initiale'!B4&amp;" "&amp;'Date initiale'!C4</f>
        <v>Facultatea Arhitectura</v>
      </c>
      <c r="B2" s="221"/>
      <c r="C2" s="221"/>
      <c r="D2" s="2"/>
      <c r="E2" s="2"/>
      <c r="F2" s="3"/>
      <c r="G2" s="3"/>
      <c r="H2" s="3"/>
      <c r="I2" s="3"/>
    </row>
    <row r="3" spans="1:31" ht="15.9">
      <c r="A3" s="221" t="str">
        <f>'Date initiale'!B5&amp;" "&amp;'Date initiale'!C5</f>
        <v>Departamentul Bazele proiectarii</v>
      </c>
      <c r="B3" s="221"/>
      <c r="C3" s="221"/>
      <c r="D3" s="2"/>
      <c r="E3" s="2"/>
      <c r="F3" s="2"/>
      <c r="G3" s="2"/>
      <c r="H3" s="2"/>
      <c r="I3" s="2"/>
    </row>
    <row r="4" spans="1:31" ht="15.9">
      <c r="A4" s="432" t="str">
        <f>'Date initiale'!C6&amp;", "&amp;'Date initiale'!C7</f>
        <v>Moleavin, Adrian, conferentiar, pozitia 25</v>
      </c>
      <c r="B4" s="432"/>
      <c r="C4" s="432"/>
      <c r="D4" s="2"/>
      <c r="E4" s="2"/>
      <c r="F4" s="3"/>
      <c r="G4" s="3"/>
      <c r="H4" s="3"/>
      <c r="I4" s="3"/>
    </row>
    <row r="5" spans="1:31" ht="15.9">
      <c r="A5" s="222"/>
      <c r="B5" s="222"/>
      <c r="C5" s="222"/>
      <c r="D5" s="2"/>
      <c r="E5" s="2"/>
      <c r="F5" s="3"/>
      <c r="G5" s="3"/>
      <c r="H5" s="3"/>
      <c r="I5" s="3"/>
    </row>
    <row r="6" spans="1:31" ht="15.9">
      <c r="A6" s="431" t="s">
        <v>110</v>
      </c>
      <c r="B6" s="431"/>
      <c r="C6" s="431"/>
      <c r="D6" s="431"/>
      <c r="E6" s="431"/>
      <c r="F6" s="431"/>
      <c r="G6" s="431"/>
      <c r="H6" s="431"/>
      <c r="I6" s="431"/>
    </row>
    <row r="7" spans="1:31" ht="15.9">
      <c r="A7" s="431" t="str">
        <f>'Descriere indicatori'!B5&amp;". "&amp;'Descriere indicatori'!C5</f>
        <v xml:space="preserve">I2. Cărţi de autor publicate la edituri cu prestigiu naţional* </v>
      </c>
      <c r="B7" s="431"/>
      <c r="C7" s="431"/>
      <c r="D7" s="431"/>
      <c r="E7" s="431"/>
      <c r="F7" s="431"/>
      <c r="G7" s="431"/>
      <c r="H7" s="431"/>
      <c r="I7" s="431"/>
    </row>
    <row r="8" spans="1:31" ht="16.3" thickBot="1">
      <c r="A8" s="28"/>
      <c r="B8" s="28"/>
      <c r="C8" s="28"/>
      <c r="D8" s="28"/>
      <c r="E8" s="28"/>
      <c r="F8" s="28"/>
      <c r="G8" s="28"/>
      <c r="H8" s="28"/>
      <c r="I8" s="28"/>
    </row>
    <row r="9" spans="1:31" s="6" customFormat="1" ht="58.75" thickBot="1">
      <c r="A9" s="165" t="s">
        <v>55</v>
      </c>
      <c r="B9" s="166" t="s">
        <v>83</v>
      </c>
      <c r="C9" s="166" t="s">
        <v>84</v>
      </c>
      <c r="D9" s="166" t="s">
        <v>85</v>
      </c>
      <c r="E9" s="166" t="s">
        <v>86</v>
      </c>
      <c r="F9" s="167" t="s">
        <v>87</v>
      </c>
      <c r="G9" s="166" t="s">
        <v>88</v>
      </c>
      <c r="H9" s="166" t="s">
        <v>89</v>
      </c>
      <c r="I9" s="168" t="s">
        <v>90</v>
      </c>
      <c r="J9" s="4"/>
      <c r="K9" s="224" t="s">
        <v>108</v>
      </c>
      <c r="L9" s="5"/>
      <c r="M9" s="5"/>
      <c r="N9" s="5"/>
      <c r="O9" s="5"/>
      <c r="P9" s="5"/>
      <c r="Q9" s="5"/>
      <c r="R9" s="5"/>
      <c r="S9" s="5"/>
      <c r="T9" s="5"/>
      <c r="U9" s="5"/>
      <c r="V9" s="5"/>
      <c r="W9" s="5"/>
      <c r="X9" s="5"/>
      <c r="Y9" s="5"/>
      <c r="Z9" s="5"/>
      <c r="AA9" s="5"/>
      <c r="AB9" s="5"/>
      <c r="AC9" s="5"/>
      <c r="AD9" s="5"/>
      <c r="AE9" s="5"/>
    </row>
    <row r="10" spans="1:31" s="6" customFormat="1" ht="15.9">
      <c r="A10" s="347"/>
      <c r="B10" s="348"/>
      <c r="C10" s="348"/>
      <c r="D10" s="348"/>
      <c r="E10" s="348"/>
      <c r="F10" s="349"/>
      <c r="G10" s="348"/>
      <c r="H10" s="348"/>
      <c r="I10" s="350"/>
      <c r="J10" s="4"/>
      <c r="K10" s="225"/>
      <c r="L10" s="5"/>
      <c r="M10" s="5"/>
      <c r="N10" s="5"/>
      <c r="O10" s="5"/>
      <c r="P10" s="5"/>
      <c r="Q10" s="5"/>
      <c r="R10" s="5"/>
      <c r="S10" s="5"/>
      <c r="T10" s="5"/>
      <c r="U10" s="5"/>
      <c r="V10" s="5"/>
      <c r="W10" s="5"/>
      <c r="X10" s="5"/>
      <c r="Y10" s="5"/>
      <c r="Z10" s="5"/>
      <c r="AA10" s="5"/>
      <c r="AB10" s="5"/>
      <c r="AC10" s="5"/>
      <c r="AD10" s="5"/>
      <c r="AE10" s="5"/>
    </row>
    <row r="11" spans="1:31" s="6" customFormat="1" ht="24.45">
      <c r="A11" s="97">
        <v>1</v>
      </c>
      <c r="B11" s="328" t="s">
        <v>279</v>
      </c>
      <c r="C11" s="341" t="s">
        <v>278</v>
      </c>
      <c r="D11" s="330" t="s">
        <v>277</v>
      </c>
      <c r="E11" s="330" t="s">
        <v>280</v>
      </c>
      <c r="F11" s="331">
        <v>2012</v>
      </c>
      <c r="G11" s="332">
        <v>116</v>
      </c>
      <c r="H11" s="332">
        <v>116</v>
      </c>
      <c r="I11" s="333">
        <v>15</v>
      </c>
      <c r="J11" s="7"/>
      <c r="K11"/>
      <c r="L11" s="7"/>
      <c r="M11" s="7"/>
      <c r="N11" s="7"/>
      <c r="O11" s="7"/>
      <c r="P11" s="7"/>
      <c r="Q11" s="7"/>
      <c r="R11" s="7"/>
      <c r="S11" s="7"/>
      <c r="T11" s="7"/>
      <c r="U11" s="7"/>
      <c r="V11" s="7"/>
      <c r="W11" s="7"/>
      <c r="X11" s="7"/>
      <c r="Y11" s="7"/>
      <c r="Z11" s="7"/>
      <c r="AA11" s="7"/>
      <c r="AB11" s="7"/>
      <c r="AC11" s="7"/>
      <c r="AD11" s="7"/>
      <c r="AE11" s="7"/>
    </row>
    <row r="12" spans="1:31" s="6" customFormat="1" ht="23.15">
      <c r="A12" s="97">
        <f t="shared" ref="A12" si="0">A11+1</f>
        <v>2</v>
      </c>
      <c r="B12" s="329" t="s">
        <v>279</v>
      </c>
      <c r="C12" s="342" t="s">
        <v>286</v>
      </c>
      <c r="D12" s="330" t="s">
        <v>277</v>
      </c>
      <c r="E12" s="330" t="s">
        <v>281</v>
      </c>
      <c r="F12" s="331">
        <v>2012</v>
      </c>
      <c r="G12" s="332">
        <v>105</v>
      </c>
      <c r="H12" s="332">
        <v>105</v>
      </c>
      <c r="I12" s="333">
        <v>15</v>
      </c>
      <c r="J12" s="7"/>
      <c r="K12" s="7"/>
      <c r="L12" s="7"/>
      <c r="M12" s="7"/>
      <c r="N12" s="7"/>
      <c r="O12" s="7"/>
      <c r="P12" s="7"/>
      <c r="Q12" s="7"/>
      <c r="R12" s="7"/>
      <c r="S12" s="7"/>
      <c r="T12" s="7"/>
      <c r="U12" s="7"/>
      <c r="V12" s="7"/>
      <c r="W12" s="7"/>
      <c r="X12" s="7"/>
      <c r="Y12" s="7"/>
      <c r="Z12" s="7"/>
      <c r="AA12" s="7"/>
      <c r="AB12" s="7"/>
      <c r="AC12" s="7"/>
      <c r="AD12" s="7"/>
      <c r="AE12" s="7"/>
    </row>
    <row r="13" spans="1:31" s="6" customFormat="1" ht="16.3" thickBot="1">
      <c r="A13" s="114"/>
      <c r="B13" s="115"/>
      <c r="C13" s="116"/>
      <c r="D13" s="115"/>
      <c r="E13" s="116"/>
      <c r="F13" s="117"/>
      <c r="G13" s="117"/>
      <c r="H13" s="117"/>
      <c r="I13" s="270"/>
      <c r="J13" s="8"/>
      <c r="K13" s="9"/>
      <c r="L13" s="9"/>
      <c r="M13" s="9"/>
      <c r="N13" s="9"/>
      <c r="O13" s="9"/>
      <c r="P13" s="9"/>
      <c r="Q13" s="9"/>
      <c r="R13" s="9"/>
      <c r="S13" s="9"/>
      <c r="T13" s="9"/>
      <c r="U13" s="5"/>
      <c r="V13" s="5"/>
      <c r="W13" s="5"/>
      <c r="X13" s="5"/>
      <c r="Y13" s="5"/>
      <c r="Z13" s="5"/>
      <c r="AA13" s="5"/>
      <c r="AB13" s="5"/>
      <c r="AC13" s="5"/>
      <c r="AD13" s="5"/>
      <c r="AE13" s="5"/>
    </row>
    <row r="14" spans="1:31" s="6" customFormat="1" ht="16.3" thickBot="1">
      <c r="A14" s="306"/>
      <c r="B14" s="118"/>
      <c r="C14" s="118"/>
      <c r="D14" s="118"/>
      <c r="E14" s="118"/>
      <c r="F14" s="118"/>
      <c r="G14" s="118"/>
      <c r="H14" s="109" t="str">
        <f>"Total "&amp;LEFT(A7,2)</f>
        <v>Total I2</v>
      </c>
      <c r="I14" s="121">
        <f>SUM(I11:I13)</f>
        <v>30</v>
      </c>
      <c r="J14" s="9"/>
      <c r="K14" s="9"/>
      <c r="L14" s="5"/>
      <c r="M14" s="5"/>
      <c r="N14" s="5"/>
      <c r="O14" s="5"/>
      <c r="P14" s="5"/>
      <c r="Q14" s="5"/>
      <c r="R14" s="5"/>
      <c r="S14" s="5"/>
      <c r="T14" s="5"/>
      <c r="U14" s="5"/>
      <c r="V14" s="5"/>
    </row>
    <row r="15" spans="1:31" s="6" customFormat="1" ht="15.9">
      <c r="A15" s="8"/>
      <c r="B15" s="9"/>
      <c r="C15" s="9"/>
      <c r="D15" s="9"/>
      <c r="E15" s="9"/>
      <c r="F15" s="9"/>
      <c r="G15" s="9"/>
      <c r="H15" s="9"/>
      <c r="I15" s="9"/>
      <c r="J15" s="9"/>
      <c r="K15" s="9"/>
      <c r="L15" s="5"/>
      <c r="M15" s="5"/>
      <c r="N15" s="5"/>
      <c r="O15" s="5"/>
      <c r="P15" s="5"/>
      <c r="Q15" s="5"/>
      <c r="R15" s="5"/>
      <c r="S15" s="5"/>
      <c r="T15" s="5"/>
      <c r="U15" s="5"/>
      <c r="V15" s="5"/>
    </row>
    <row r="16" spans="1:31" s="6" customFormat="1" ht="33.75" customHeight="1">
      <c r="A16"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6" s="433"/>
      <c r="C16" s="433"/>
      <c r="D16" s="433"/>
      <c r="E16" s="433"/>
      <c r="F16" s="433"/>
      <c r="G16" s="433"/>
      <c r="H16" s="433"/>
      <c r="I16" s="433"/>
      <c r="J16" s="9"/>
      <c r="K16" s="9"/>
      <c r="L16" s="5"/>
      <c r="M16" s="5"/>
      <c r="N16" s="5"/>
      <c r="O16" s="5"/>
      <c r="P16" s="5"/>
      <c r="Q16" s="5"/>
      <c r="R16" s="5"/>
      <c r="S16" s="5"/>
      <c r="T16" s="5"/>
      <c r="U16" s="5"/>
      <c r="V16" s="5"/>
    </row>
    <row r="17" spans="1:22" s="6" customFormat="1" ht="15.9">
      <c r="A17" s="8"/>
      <c r="B17" s="9"/>
      <c r="C17" s="9"/>
      <c r="D17" s="9"/>
      <c r="E17" s="9"/>
      <c r="F17" s="9"/>
      <c r="G17" s="9"/>
      <c r="H17" s="9"/>
      <c r="I17" s="9"/>
      <c r="J17" s="9"/>
      <c r="K17" s="9"/>
      <c r="L17" s="5"/>
      <c r="M17" s="5"/>
      <c r="N17" s="5"/>
      <c r="O17" s="5"/>
      <c r="P17" s="5"/>
      <c r="Q17" s="5"/>
      <c r="R17" s="5"/>
      <c r="S17" s="5"/>
      <c r="T17" s="5"/>
      <c r="U17" s="5"/>
      <c r="V17" s="5"/>
    </row>
    <row r="18" spans="1:22" s="6" customFormat="1" ht="15.9">
      <c r="A18" s="8"/>
      <c r="B18"/>
      <c r="C18"/>
      <c r="D18"/>
      <c r="E18"/>
      <c r="F18"/>
      <c r="G18"/>
      <c r="H18"/>
      <c r="I18"/>
      <c r="J18" s="9"/>
      <c r="K18" s="9"/>
      <c r="L18" s="5"/>
      <c r="M18" s="5"/>
      <c r="N18" s="5"/>
      <c r="O18" s="5"/>
      <c r="P18" s="5"/>
      <c r="Q18" s="5"/>
      <c r="R18" s="5"/>
      <c r="S18" s="5"/>
      <c r="T18" s="5"/>
      <c r="U18" s="5"/>
      <c r="V18" s="5"/>
    </row>
    <row r="19" spans="1:22" s="6" customFormat="1" ht="15.9">
      <c r="A19" s="8"/>
      <c r="B19"/>
      <c r="C19"/>
      <c r="D19"/>
      <c r="E19"/>
      <c r="F19"/>
      <c r="G19"/>
      <c r="H19"/>
      <c r="I19"/>
      <c r="J19" s="9"/>
      <c r="K19" s="9"/>
      <c r="L19" s="5"/>
      <c r="M19" s="5"/>
      <c r="N19" s="5"/>
      <c r="O19" s="5"/>
      <c r="P19" s="5"/>
      <c r="Q19" s="5"/>
      <c r="R19" s="5"/>
      <c r="S19" s="5"/>
      <c r="T19" s="5"/>
      <c r="U19" s="5"/>
      <c r="V19" s="5"/>
    </row>
  </sheetData>
  <mergeCells count="4">
    <mergeCell ref="A4:C4"/>
    <mergeCell ref="A6:I6"/>
    <mergeCell ref="A7:I7"/>
    <mergeCell ref="A16:I1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36"/>
  <sheetViews>
    <sheetView topLeftCell="A22" workbookViewId="0">
      <selection activeCell="B31" sqref="B31"/>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 customWidth="1"/>
    <col min="8" max="8" width="10.53515625" customWidth="1"/>
    <col min="9" max="9" width="9.6914062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proiectarii</v>
      </c>
      <c r="B3" s="221"/>
      <c r="C3" s="221"/>
    </row>
    <row r="4" spans="1:12">
      <c r="A4" s="107" t="str">
        <f>'Date initiale'!C6&amp;", "&amp;'Date initiale'!C7</f>
        <v>Moleavin, Adrian, conferentiar, pozitia 25</v>
      </c>
      <c r="B4" s="107"/>
      <c r="C4" s="107"/>
    </row>
    <row r="5" spans="1:12">
      <c r="A5" s="107"/>
      <c r="B5" s="107"/>
      <c r="C5" s="107"/>
    </row>
    <row r="6" spans="1:12" ht="15.9">
      <c r="A6" s="431" t="s">
        <v>110</v>
      </c>
      <c r="B6" s="431"/>
      <c r="C6" s="431"/>
      <c r="D6" s="431"/>
      <c r="E6" s="431"/>
      <c r="F6" s="431"/>
      <c r="G6" s="431"/>
      <c r="H6" s="431"/>
      <c r="I6" s="431"/>
    </row>
    <row r="7" spans="1:12" ht="15.9">
      <c r="A7" s="431" t="str">
        <f>'Descriere indicatori'!B6&amp;". "&amp;'Descriere indicatori'!C6</f>
        <v xml:space="preserve">I3. Capitole de autor cuprinse în cărţi publicate la edituri cu prestigiu naţional* </v>
      </c>
      <c r="B7" s="431"/>
      <c r="C7" s="431"/>
      <c r="D7" s="431"/>
      <c r="E7" s="431"/>
      <c r="F7" s="431"/>
      <c r="G7" s="431"/>
      <c r="H7" s="431"/>
      <c r="I7" s="431"/>
    </row>
    <row r="8" spans="1:12" ht="16.3" thickBot="1">
      <c r="A8" s="28"/>
      <c r="B8" s="28"/>
      <c r="C8" s="28"/>
      <c r="D8" s="28"/>
      <c r="E8" s="28"/>
      <c r="F8" s="28"/>
      <c r="G8" s="28"/>
      <c r="H8" s="28"/>
      <c r="I8" s="28"/>
    </row>
    <row r="9" spans="1:12" ht="58.75" thickBot="1">
      <c r="A9" s="161" t="s">
        <v>55</v>
      </c>
      <c r="B9" s="162" t="s">
        <v>83</v>
      </c>
      <c r="C9" s="162" t="s">
        <v>175</v>
      </c>
      <c r="D9" s="162" t="s">
        <v>85</v>
      </c>
      <c r="E9" s="162" t="s">
        <v>86</v>
      </c>
      <c r="F9" s="163" t="s">
        <v>87</v>
      </c>
      <c r="G9" s="162" t="s">
        <v>88</v>
      </c>
      <c r="H9" s="162" t="s">
        <v>89</v>
      </c>
      <c r="I9" s="164" t="s">
        <v>90</v>
      </c>
      <c r="K9" s="224" t="s">
        <v>108</v>
      </c>
    </row>
    <row r="10" spans="1:12">
      <c r="A10" s="137"/>
      <c r="B10" s="122"/>
      <c r="C10" s="122"/>
      <c r="D10" s="122"/>
      <c r="E10" s="122"/>
      <c r="F10" s="123"/>
      <c r="G10" s="124"/>
      <c r="H10" s="123"/>
      <c r="I10" s="271"/>
      <c r="K10" s="225">
        <v>10</v>
      </c>
      <c r="L10" s="318" t="s">
        <v>246</v>
      </c>
    </row>
    <row r="11" spans="1:12" ht="57.9">
      <c r="A11" s="345">
        <v>1</v>
      </c>
      <c r="B11" s="328" t="s">
        <v>298</v>
      </c>
      <c r="C11" s="329" t="s">
        <v>285</v>
      </c>
      <c r="D11" s="330" t="s">
        <v>277</v>
      </c>
      <c r="E11" s="343" t="s">
        <v>282</v>
      </c>
      <c r="F11" s="331">
        <v>2022</v>
      </c>
      <c r="G11" s="332"/>
      <c r="H11" s="332">
        <v>8</v>
      </c>
      <c r="I11" s="333">
        <v>10</v>
      </c>
      <c r="K11" s="346"/>
      <c r="L11" s="318"/>
    </row>
    <row r="12" spans="1:12" ht="58.75">
      <c r="A12" s="97">
        <f>A10+1</f>
        <v>1</v>
      </c>
      <c r="B12" s="329" t="s">
        <v>279</v>
      </c>
      <c r="C12" s="341" t="s">
        <v>284</v>
      </c>
      <c r="D12" s="330" t="s">
        <v>277</v>
      </c>
      <c r="E12" s="330" t="s">
        <v>283</v>
      </c>
      <c r="F12" s="331">
        <v>2021</v>
      </c>
      <c r="G12" s="332"/>
      <c r="H12" s="332">
        <v>24</v>
      </c>
      <c r="I12" s="333">
        <v>10</v>
      </c>
    </row>
    <row r="13" spans="1:12" ht="69.45">
      <c r="A13" s="125">
        <f t="shared" ref="A13:A18" si="0">A12+1</f>
        <v>2</v>
      </c>
      <c r="B13" s="329" t="s">
        <v>279</v>
      </c>
      <c r="C13" s="329" t="s">
        <v>287</v>
      </c>
      <c r="D13" s="330" t="s">
        <v>277</v>
      </c>
      <c r="E13" s="330" t="s">
        <v>288</v>
      </c>
      <c r="F13" s="331">
        <v>2021</v>
      </c>
      <c r="G13" s="332"/>
      <c r="H13" s="332">
        <v>24</v>
      </c>
      <c r="I13" s="333">
        <v>10</v>
      </c>
    </row>
    <row r="14" spans="1:12" ht="116.6">
      <c r="A14" s="125">
        <f t="shared" si="0"/>
        <v>3</v>
      </c>
      <c r="B14" s="328" t="s">
        <v>276</v>
      </c>
      <c r="C14" s="341" t="s">
        <v>289</v>
      </c>
      <c r="D14" s="330" t="s">
        <v>277</v>
      </c>
      <c r="E14" s="330" t="s">
        <v>290</v>
      </c>
      <c r="F14" s="331">
        <v>2021</v>
      </c>
      <c r="G14" s="332"/>
      <c r="H14" s="332">
        <v>11</v>
      </c>
      <c r="I14" s="333">
        <v>10</v>
      </c>
    </row>
    <row r="15" spans="1:12" ht="58.75">
      <c r="A15" s="125">
        <f t="shared" si="0"/>
        <v>4</v>
      </c>
      <c r="B15" s="329" t="s">
        <v>279</v>
      </c>
      <c r="C15" s="341" t="s">
        <v>291</v>
      </c>
      <c r="D15" s="330" t="s">
        <v>277</v>
      </c>
      <c r="E15" s="330" t="s">
        <v>292</v>
      </c>
      <c r="F15" s="331">
        <v>2020</v>
      </c>
      <c r="G15" s="332"/>
      <c r="H15" s="332">
        <v>7</v>
      </c>
      <c r="I15" s="333">
        <v>10</v>
      </c>
    </row>
    <row r="16" spans="1:12" ht="35.6">
      <c r="A16" s="125">
        <f>A15+1</f>
        <v>5</v>
      </c>
      <c r="B16" s="328" t="s">
        <v>293</v>
      </c>
      <c r="C16" s="341" t="s">
        <v>294</v>
      </c>
      <c r="D16" s="344" t="s">
        <v>295</v>
      </c>
      <c r="E16" s="330" t="s">
        <v>296</v>
      </c>
      <c r="F16" s="331">
        <v>2019</v>
      </c>
      <c r="G16" s="332"/>
      <c r="H16" s="332">
        <v>6</v>
      </c>
      <c r="I16" s="333">
        <v>10</v>
      </c>
    </row>
    <row r="17" spans="1:9" ht="69.45">
      <c r="A17" s="125">
        <f t="shared" si="0"/>
        <v>6</v>
      </c>
      <c r="B17" s="328" t="s">
        <v>297</v>
      </c>
      <c r="C17" s="329" t="s">
        <v>312</v>
      </c>
      <c r="D17" s="328" t="s">
        <v>299</v>
      </c>
      <c r="E17" s="330" t="s">
        <v>300</v>
      </c>
      <c r="F17" s="331">
        <v>2015</v>
      </c>
      <c r="G17" s="332"/>
      <c r="H17" s="332"/>
      <c r="I17" s="333">
        <v>10</v>
      </c>
    </row>
    <row r="18" spans="1:9" ht="47.15">
      <c r="A18" s="125">
        <f t="shared" si="0"/>
        <v>7</v>
      </c>
      <c r="B18" s="328" t="s">
        <v>297</v>
      </c>
      <c r="C18" s="341" t="s">
        <v>311</v>
      </c>
      <c r="D18" s="330" t="s">
        <v>277</v>
      </c>
      <c r="E18" s="330" t="s">
        <v>301</v>
      </c>
      <c r="F18" s="331">
        <v>2015</v>
      </c>
      <c r="G18" s="332"/>
      <c r="H18" s="332"/>
      <c r="I18" s="333">
        <v>10</v>
      </c>
    </row>
    <row r="19" spans="1:9" ht="47.15">
      <c r="A19" s="125" t="s">
        <v>313</v>
      </c>
      <c r="B19" s="328" t="s">
        <v>297</v>
      </c>
      <c r="C19" s="341" t="s">
        <v>310</v>
      </c>
      <c r="D19" s="330" t="s">
        <v>277</v>
      </c>
      <c r="E19" s="330" t="s">
        <v>301</v>
      </c>
      <c r="F19" s="331">
        <v>2015</v>
      </c>
      <c r="G19" s="332"/>
      <c r="H19" s="332"/>
      <c r="I19" s="333">
        <v>10</v>
      </c>
    </row>
    <row r="20" spans="1:9" ht="34.75">
      <c r="A20" s="125" t="s">
        <v>314</v>
      </c>
      <c r="B20" s="329" t="s">
        <v>279</v>
      </c>
      <c r="C20" s="329" t="s">
        <v>309</v>
      </c>
      <c r="D20" s="344" t="s">
        <v>295</v>
      </c>
      <c r="E20" s="330" t="s">
        <v>302</v>
      </c>
      <c r="F20" s="331">
        <v>2012</v>
      </c>
      <c r="G20" s="332"/>
      <c r="H20" s="332">
        <v>1</v>
      </c>
      <c r="I20" s="333">
        <v>10</v>
      </c>
    </row>
    <row r="21" spans="1:9" ht="34.75">
      <c r="A21" s="125" t="s">
        <v>315</v>
      </c>
      <c r="B21" s="329" t="s">
        <v>346</v>
      </c>
      <c r="C21" s="362" t="s">
        <v>347</v>
      </c>
      <c r="D21" s="344" t="s">
        <v>295</v>
      </c>
      <c r="E21" s="330" t="s">
        <v>302</v>
      </c>
      <c r="F21" s="331">
        <v>2012</v>
      </c>
      <c r="G21" s="332"/>
      <c r="H21" s="332">
        <v>1</v>
      </c>
      <c r="I21" s="333">
        <v>10</v>
      </c>
    </row>
    <row r="22" spans="1:9" ht="35.6">
      <c r="A22" s="125" t="s">
        <v>316</v>
      </c>
      <c r="B22" s="329" t="s">
        <v>279</v>
      </c>
      <c r="C22" s="341" t="s">
        <v>308</v>
      </c>
      <c r="D22" s="330" t="s">
        <v>277</v>
      </c>
      <c r="E22" s="330" t="s">
        <v>303</v>
      </c>
      <c r="F22" s="331">
        <v>2012</v>
      </c>
      <c r="G22" s="332"/>
      <c r="H22" s="332">
        <v>1</v>
      </c>
      <c r="I22" s="333">
        <v>10</v>
      </c>
    </row>
    <row r="23" spans="1:9" ht="35.6">
      <c r="A23" s="125" t="s">
        <v>317</v>
      </c>
      <c r="B23" s="329" t="s">
        <v>279</v>
      </c>
      <c r="C23" s="341" t="s">
        <v>307</v>
      </c>
      <c r="D23" s="330" t="s">
        <v>277</v>
      </c>
      <c r="E23" s="330" t="s">
        <v>303</v>
      </c>
      <c r="F23" s="331">
        <v>2012</v>
      </c>
      <c r="G23" s="332"/>
      <c r="H23" s="332">
        <v>1</v>
      </c>
      <c r="I23" s="333">
        <v>10</v>
      </c>
    </row>
    <row r="24" spans="1:9" ht="47.15">
      <c r="A24" s="125" t="s">
        <v>318</v>
      </c>
      <c r="B24" s="328" t="s">
        <v>293</v>
      </c>
      <c r="C24" s="341" t="s">
        <v>306</v>
      </c>
      <c r="D24" s="330" t="s">
        <v>277</v>
      </c>
      <c r="E24" s="330" t="s">
        <v>304</v>
      </c>
      <c r="F24" s="331">
        <v>2012</v>
      </c>
      <c r="G24" s="332"/>
      <c r="H24" s="332">
        <v>11</v>
      </c>
      <c r="I24" s="333">
        <v>10</v>
      </c>
    </row>
    <row r="25" spans="1:9" ht="47.15">
      <c r="A25" s="125" t="s">
        <v>345</v>
      </c>
      <c r="B25" s="328" t="s">
        <v>297</v>
      </c>
      <c r="C25" s="341" t="s">
        <v>305</v>
      </c>
      <c r="D25" s="330" t="s">
        <v>277</v>
      </c>
      <c r="E25" s="330" t="s">
        <v>304</v>
      </c>
      <c r="F25" s="331">
        <v>2012</v>
      </c>
      <c r="G25" s="332"/>
      <c r="H25" s="332">
        <v>13</v>
      </c>
      <c r="I25" s="333">
        <v>10</v>
      </c>
    </row>
    <row r="26" spans="1:9" ht="15" thickBot="1">
      <c r="A26" s="127"/>
      <c r="B26" s="128"/>
      <c r="C26" s="129"/>
      <c r="D26" s="129"/>
      <c r="E26" s="129"/>
      <c r="F26" s="106"/>
      <c r="G26" s="106"/>
      <c r="H26" s="106"/>
      <c r="I26" s="269"/>
    </row>
    <row r="27" spans="1:9" ht="15" thickBot="1">
      <c r="A27" s="295"/>
      <c r="B27" s="107"/>
      <c r="C27" s="107"/>
      <c r="D27" s="107"/>
      <c r="E27" s="107"/>
      <c r="F27" s="107"/>
      <c r="G27" s="107"/>
      <c r="H27" s="109" t="str">
        <f>"Total "&amp;LEFT(A7,2)</f>
        <v>Total I3</v>
      </c>
      <c r="I27" s="110">
        <f>SUM(I10:I26)</f>
        <v>150</v>
      </c>
    </row>
    <row r="29" spans="1:9" ht="33.75" customHeight="1">
      <c r="A29"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9" s="433"/>
      <c r="C29" s="433"/>
      <c r="D29" s="433"/>
      <c r="E29" s="433"/>
      <c r="F29" s="433"/>
      <c r="G29" s="433"/>
      <c r="H29" s="433"/>
      <c r="I29" s="433"/>
    </row>
    <row r="36" spans="3:4">
      <c r="C36" s="402"/>
      <c r="D36" s="402"/>
    </row>
  </sheetData>
  <mergeCells count="3">
    <mergeCell ref="A6:I6"/>
    <mergeCell ref="A7:I7"/>
    <mergeCell ref="A29:I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topLeftCell="A4" workbookViewId="0">
      <selection activeCell="B24" sqref="B24"/>
    </sheetView>
  </sheetViews>
  <sheetFormatPr defaultRowHeight="14.6"/>
  <cols>
    <col min="1" max="1" width="5.15234375" customWidth="1"/>
    <col min="2" max="2" width="22.15234375" customWidth="1"/>
    <col min="3" max="3" width="27.15234375" customWidth="1"/>
    <col min="4" max="4" width="21.3828125" customWidth="1"/>
    <col min="5" max="5" width="16" customWidth="1"/>
    <col min="6" max="6" width="6.84375" customWidth="1"/>
    <col min="7" max="7" width="10.53515625" customWidth="1"/>
    <col min="8" max="8" width="10" customWidth="1"/>
    <col min="9" max="9" width="9.6914062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Bazele proiectarii</v>
      </c>
      <c r="B3" s="221"/>
      <c r="C3" s="221"/>
    </row>
    <row r="4" spans="1:12">
      <c r="A4" s="107" t="str">
        <f>'Date initiale'!C6&amp;", "&amp;'Date initiale'!C7</f>
        <v>Moleavin, Adrian, conferentiar, pozitia 25</v>
      </c>
      <c r="B4" s="107"/>
      <c r="C4" s="107"/>
    </row>
    <row r="5" spans="1:12">
      <c r="A5" s="107"/>
      <c r="B5" s="107"/>
      <c r="C5" s="107"/>
    </row>
    <row r="6" spans="1:12" ht="15.9">
      <c r="A6" s="431" t="s">
        <v>110</v>
      </c>
      <c r="B6" s="431"/>
      <c r="C6" s="431"/>
      <c r="D6" s="431"/>
      <c r="E6" s="431"/>
      <c r="F6" s="431"/>
      <c r="G6" s="431"/>
      <c r="H6" s="431"/>
      <c r="I6" s="431"/>
    </row>
    <row r="7" spans="1:12" ht="15.9">
      <c r="A7" s="431" t="str">
        <f>'Descriere indicatori'!B7&amp;". "&amp;'Descriere indicatori'!C7</f>
        <v xml:space="preserve">I4. Articole in extenso în reviste ştiinţifice de specialitate* </v>
      </c>
      <c r="B7" s="431"/>
      <c r="C7" s="431"/>
      <c r="D7" s="431"/>
      <c r="E7" s="431"/>
      <c r="F7" s="431"/>
      <c r="G7" s="431"/>
      <c r="H7" s="431"/>
      <c r="I7" s="431"/>
    </row>
    <row r="8" spans="1:12" ht="15" thickBot="1">
      <c r="A8" s="130"/>
      <c r="B8" s="130"/>
      <c r="C8" s="130"/>
      <c r="D8" s="130"/>
      <c r="E8" s="130"/>
      <c r="F8" s="130"/>
      <c r="G8" s="130"/>
      <c r="H8" s="130"/>
      <c r="I8" s="130"/>
    </row>
    <row r="9" spans="1:12" ht="29.6" thickBot="1">
      <c r="A9" s="161" t="s">
        <v>55</v>
      </c>
      <c r="B9" s="132" t="s">
        <v>83</v>
      </c>
      <c r="C9" s="132" t="s">
        <v>56</v>
      </c>
      <c r="D9" s="132" t="s">
        <v>57</v>
      </c>
      <c r="E9" s="132" t="s">
        <v>80</v>
      </c>
      <c r="F9" s="133" t="s">
        <v>87</v>
      </c>
      <c r="G9" s="132" t="s">
        <v>58</v>
      </c>
      <c r="H9" s="132" t="s">
        <v>111</v>
      </c>
      <c r="I9" s="134" t="s">
        <v>90</v>
      </c>
      <c r="K9" s="224" t="s">
        <v>108</v>
      </c>
    </row>
    <row r="10" spans="1:12">
      <c r="A10" s="93"/>
      <c r="B10" s="94"/>
      <c r="C10" s="94"/>
      <c r="D10" s="94"/>
      <c r="E10" s="95"/>
      <c r="F10" s="96"/>
      <c r="G10" s="96"/>
      <c r="H10" s="96"/>
      <c r="I10" s="273"/>
      <c r="K10" s="225">
        <v>10</v>
      </c>
      <c r="L10" s="318" t="s">
        <v>247</v>
      </c>
    </row>
    <row r="11" spans="1:12" ht="69.45">
      <c r="A11" s="97">
        <f>A10+1</f>
        <v>1</v>
      </c>
      <c r="B11" s="328" t="s">
        <v>279</v>
      </c>
      <c r="C11" s="365" t="s">
        <v>349</v>
      </c>
      <c r="D11" s="328" t="s">
        <v>348</v>
      </c>
      <c r="E11" s="330" t="s">
        <v>350</v>
      </c>
      <c r="F11" s="331">
        <v>2014</v>
      </c>
      <c r="G11" s="332"/>
      <c r="H11" s="332">
        <v>7</v>
      </c>
      <c r="I11" s="351">
        <v>10</v>
      </c>
    </row>
    <row r="12" spans="1:12">
      <c r="A12" s="97">
        <f t="shared" ref="A12:A17" si="0">A11+1</f>
        <v>2</v>
      </c>
      <c r="B12" s="329"/>
      <c r="C12" s="342"/>
      <c r="D12" s="329"/>
      <c r="E12" s="330"/>
      <c r="F12" s="331"/>
      <c r="G12" s="332"/>
      <c r="H12" s="332"/>
      <c r="I12" s="351"/>
    </row>
    <row r="13" spans="1:12">
      <c r="A13" s="97">
        <f t="shared" si="0"/>
        <v>3</v>
      </c>
      <c r="B13" s="329"/>
      <c r="C13" s="352"/>
      <c r="D13" s="329"/>
      <c r="E13" s="330"/>
      <c r="F13" s="331"/>
      <c r="G13" s="331"/>
      <c r="H13" s="331"/>
      <c r="I13" s="351"/>
    </row>
    <row r="14" spans="1:12">
      <c r="A14" s="97">
        <f t="shared" si="0"/>
        <v>4</v>
      </c>
      <c r="B14" s="329"/>
      <c r="C14" s="342"/>
      <c r="D14" s="329"/>
      <c r="E14" s="330"/>
      <c r="F14" s="331"/>
      <c r="G14" s="331"/>
      <c r="H14" s="331"/>
      <c r="I14" s="351"/>
    </row>
    <row r="15" spans="1:12">
      <c r="A15" s="97">
        <f t="shared" si="0"/>
        <v>5</v>
      </c>
      <c r="B15" s="329"/>
      <c r="C15" s="342"/>
      <c r="D15" s="329"/>
      <c r="E15" s="330"/>
      <c r="F15" s="331"/>
      <c r="G15" s="331"/>
      <c r="H15" s="331"/>
      <c r="I15" s="351"/>
    </row>
    <row r="16" spans="1:12">
      <c r="A16" s="97">
        <f t="shared" si="0"/>
        <v>6</v>
      </c>
      <c r="B16" s="329"/>
      <c r="C16" s="329"/>
      <c r="D16" s="329"/>
      <c r="E16" s="330"/>
      <c r="F16" s="331"/>
      <c r="G16" s="331"/>
      <c r="H16" s="331"/>
      <c r="I16" s="351"/>
    </row>
    <row r="17" spans="1:9">
      <c r="A17" s="97">
        <f t="shared" si="0"/>
        <v>7</v>
      </c>
      <c r="B17" s="329"/>
      <c r="C17" s="329"/>
      <c r="D17" s="329"/>
      <c r="E17" s="330"/>
      <c r="F17" s="331"/>
      <c r="G17" s="331"/>
      <c r="H17" s="331"/>
      <c r="I17" s="351"/>
    </row>
    <row r="18" spans="1:9">
      <c r="A18" s="97">
        <f>A17+1</f>
        <v>8</v>
      </c>
      <c r="B18" s="329"/>
      <c r="C18" s="329"/>
      <c r="D18" s="329"/>
      <c r="E18" s="330"/>
      <c r="F18" s="331"/>
      <c r="G18" s="331"/>
      <c r="H18" s="331"/>
      <c r="I18" s="351"/>
    </row>
    <row r="19" spans="1:9" ht="15" thickBot="1">
      <c r="A19" s="103"/>
      <c r="B19" s="104"/>
      <c r="C19" s="104"/>
      <c r="D19" s="104"/>
      <c r="E19" s="105"/>
      <c r="F19" s="106"/>
      <c r="G19" s="106"/>
      <c r="H19" s="106"/>
      <c r="I19" s="270"/>
    </row>
    <row r="20" spans="1:9" ht="15" thickBot="1">
      <c r="A20" s="304"/>
      <c r="B20" s="107"/>
      <c r="C20" s="107"/>
      <c r="D20" s="107"/>
      <c r="E20" s="107"/>
      <c r="F20" s="107"/>
      <c r="G20" s="107"/>
      <c r="H20" s="109" t="str">
        <f>"Total "&amp;LEFT(A7,2)</f>
        <v>Total I4</v>
      </c>
      <c r="I20" s="136">
        <f>SUM(I10:I19)</f>
        <v>10</v>
      </c>
    </row>
    <row r="22" spans="1:9"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AdrianM</cp:lastModifiedBy>
  <cp:lastPrinted>2017-05-10T06:45:08Z</cp:lastPrinted>
  <dcterms:created xsi:type="dcterms:W3CDTF">2013-01-10T17:13:12Z</dcterms:created>
  <dcterms:modified xsi:type="dcterms:W3CDTF">2023-06-15T15:24:17Z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