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defaultThemeVersion="124226"/>
  <mc:AlternateContent xmlns:mc="http://schemas.openxmlformats.org/markup-compatibility/2006">
    <mc:Choice Requires="x15">
      <x15ac:absPath xmlns:x15ac="http://schemas.microsoft.com/office/spreadsheetml/2010/11/ac" url="/Users/vladimirnicula/VN Documents/002 - Scoala/00 Cercetare/Cercetare 2022/Concurs Conf sem 2/02 work/"/>
    </mc:Choice>
  </mc:AlternateContent>
  <xr:revisionPtr revIDLastSave="0" documentId="13_ncr:1_{922A9114-7437-BF4B-96E1-D112D6E73493}" xr6:coauthVersionLast="47" xr6:coauthVersionMax="47" xr10:uidLastSave="{00000000-0000-0000-0000-000000000000}"/>
  <bookViews>
    <workbookView xWindow="0" yWindow="500" windowWidth="28800" windowHeight="14760" tabRatio="928"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indicatori'!$A$1:$E$57</definedName>
    <definedName name="_xlnm.Print_Area" localSheetId="2">'Fisa verificare'!$A$1:$D$47</definedName>
    <definedName name="_xlnm.Print_Area" localSheetId="5">'I1'!$A$1:$I$22</definedName>
    <definedName name="_xlnm.Print_Area" localSheetId="14">'I10'!$A$1:$I$22</definedName>
    <definedName name="_xlnm.Print_Area" localSheetId="15">I11a!$A$1:$I$20</definedName>
    <definedName name="_xlnm.Print_Area" localSheetId="16">I11b!$A$1:$H$21</definedName>
    <definedName name="_xlnm.Print_Area" localSheetId="17">I11c!$A$1:$G$20</definedName>
    <definedName name="_xlnm.Print_Area" localSheetId="18">'I12'!$A$1:$H$27</definedName>
    <definedName name="_xlnm.Print_Area" localSheetId="19">'I13'!$A$1:$H$47</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25" l="1"/>
  <c r="H45" i="16"/>
  <c r="H21" i="29"/>
  <c r="D20" i="24"/>
  <c r="H20" i="37"/>
  <c r="D29" i="36" s="1"/>
  <c r="A23" i="15"/>
  <c r="A23" i="13"/>
  <c r="A22" i="37"/>
  <c r="A7" i="37"/>
  <c r="G20" i="37"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37" i="36"/>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47" i="16"/>
  <c r="A7" i="16"/>
  <c r="G45" i="16" s="1"/>
  <c r="A27" i="15"/>
  <c r="A11" i="15"/>
  <c r="A7" i="15"/>
  <c r="G25" i="15" s="1"/>
  <c r="A11" i="28"/>
  <c r="A12" i="28" s="1"/>
  <c r="A13" i="28" s="1"/>
  <c r="A14" i="28" s="1"/>
  <c r="A15" i="28" s="1"/>
  <c r="A16" i="28" s="1"/>
  <c r="A17" i="28" s="1"/>
  <c r="A18" i="28" s="1"/>
  <c r="A19" i="28" s="1"/>
  <c r="A7" i="28"/>
  <c r="F20" i="28" s="1"/>
  <c r="A14" i="29"/>
  <c r="A15" i="29" s="1"/>
  <c r="A16" i="29" s="1"/>
  <c r="A17" i="29" s="1"/>
  <c r="A18" i="29" s="1"/>
  <c r="A19" i="29" s="1"/>
  <c r="A20" i="29" s="1"/>
  <c r="A7" i="29"/>
  <c r="G21"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D25" i="36"/>
  <c r="D36" i="36"/>
  <c r="D20" i="20"/>
  <c r="D32" i="36" s="1"/>
  <c r="D20" i="18"/>
  <c r="D30" i="36" s="1"/>
  <c r="H20" i="30"/>
  <c r="D27" i="36" s="1"/>
  <c r="H25" i="15"/>
  <c r="D24" i="36" s="1"/>
  <c r="D22" i="36"/>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<sst xmlns="http://schemas.openxmlformats.org/spreadsheetml/2006/main" count="935" uniqueCount="456">
  <si>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</si>
  <si>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</si>
  <si>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</si>
  <si>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</si>
  <si>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</si>
  <si>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</si>
  <si>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</si>
  <si>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</si>
  <si>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</si>
  <si>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</si>
  <si>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</si>
  <si>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</si>
  <si>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</si>
  <si>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</si>
  <si>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</si>
  <si>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</si>
  <si>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</si>
  <si>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</si>
  <si>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</si>
  <si>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</si>
  <si>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</si>
  <si>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</si>
  <si>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</si>
  <si>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</si>
  <si>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</si>
  <si>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</si>
  <si>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</si>
  <si>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</si>
  <si>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</si>
  <si>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</si>
  <si>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</si>
  <si>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</si>
  <si>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</si>
  <si>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</si>
  <si>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</si>
  <si>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</si>
  <si>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</si>
  <si>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</si>
  <si>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</si>
  <si>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</si>
  <si>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</si>
  <si>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</si>
  <si>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</si>
  <si>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</si>
  <si>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</si>
  <si>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</si>
  <si>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</si>
  <si>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</si>
  <si>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</si>
  <si>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</si>
  <si>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</si>
  <si>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</si>
  <si>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</si>
  <si>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</si>
  <si>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</si>
  <si>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</si>
  <si>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</si>
  <si>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</si>
  <si>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</si>
  <si>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</si>
  <si>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</si>
  <si>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</si>
  <si>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</si>
  <si>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</si>
  <si>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</si>
  <si>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</si>
  <si>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</si>
  <si>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</si>
  <si>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</si>
  <si>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</si>
  <si>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</si>
  <si>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</si>
  <si>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</si>
  <si>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</si>
  <si>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</si>
  <si>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</si>
  <si>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</si>
  <si>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</si>
  <si>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</si>
  <si>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</si>
  <si>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</si>
  <si>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</si>
  <si>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</si>
  <si>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</si>
  <si>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</si>
  <si>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</si>
  <si>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</si>
  <si>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</si>
  <si>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</si>
  <si>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</si>
  <si>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</si>
  <si>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</si>
  <si>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</si>
  <si>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</si>
  <si>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</si>
  <si>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</si>
  <si>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</si>
  <si>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</si>
  <si>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</si>
  <si>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</si>
  <si>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</si>
  <si>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</si>
  <si>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</si>
  <si>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</si>
  <si>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</si>
  <si>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</si>
  <si>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</si>
  <si>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</si>
  <si>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</si>
  <si>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</si>
  <si>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</si>
  <si>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</si>
  <si>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</si>
  <si>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</si>
  <si>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</si>
  <si>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</si>
  <si>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</si>
  <si>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</si>
  <si>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</si>
  <si>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</si>
  <si>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</si>
  <si>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</si>
  <si>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</si>
  <si>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</si>
  <si>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</si>
  <si>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</si>
  <si>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</si>
  <si>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</si>
  <si>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</si>
  <si>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</si>
  <si>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</si>
  <si>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</si>
  <si>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</si>
  <si>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</si>
  <si>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</si>
  <si>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</si>
  <si>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</si>
  <si>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</si>
  <si>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</si>
  <si>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</si>
  <si>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</si>
  <si>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</si>
  <si>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</si>
  <si>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</si>
  <si>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</si>
  <si>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</si>
  <si>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</si>
  <si>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</si>
  <si>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</si>
  <si>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</si>
  <si>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</si>
  <si>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</si>
  <si>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</si>
  <si>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</si>
  <si>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</si>
  <si>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</si>
  <si>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</si>
  <si>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</si>
  <si>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</si>
  <si>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</si>
  <si>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</si>
  <si>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</si>
  <si>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</si>
  <si>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</si>
  <si>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</si>
  <si>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</si>
  <si>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</si>
  <si>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</si>
  <si>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</si>
  <si>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</si>
  <si>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</si>
  <si>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</si>
  <si>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</si>
  <si>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</si>
  <si>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</si>
  <si>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</si>
  <si>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</si>
  <si>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</si>
  <si>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</si>
  <si>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</si>
  <si>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</si>
  <si>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</si>
  <si>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</si>
  <si>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</si>
  <si>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</si>
  <si>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</si>
  <si>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</si>
  <si>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</si>
  <si>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</si>
  <si>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</si>
  <si>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</si>
  <si>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</si>
  <si>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</si>
  <si>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</si>
  <si>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</si>
  <si>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</si>
  <si>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</si>
  <si>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</si>
  <si>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</si>
  <si>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</si>
  <si>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</si>
  <si>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</si>
  <si>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</si>
  <si>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</si>
  <si>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</si>
  <si>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</si>
  <si>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</si>
  <si>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</si>
  <si>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</si>
  <si>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</si>
  <si>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</si>
  <si>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</si>
  <si>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</si>
  <si>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</si>
  <si>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</si>
  <si>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</si>
  <si>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</si>
  <si>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</si>
  <si>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</si>
  <si>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</si>
  <si>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</si>
  <si>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</si>
  <si>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</si>
  <si>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</si>
  <si>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</si>
  <si>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</si>
  <si>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</si>
  <si>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</si>
  <si>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</si>
  <si>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</si>
  <si>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</si>
  <si>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</si>
  <si>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</si>
  <si>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</si>
  <si>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</si>
  <si>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</si>
  <si>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</si>
  <si>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</si>
  <si>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</si>
  <si>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</si>
  <si>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</si>
  <si>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</si>
  <si>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</si>
  <si>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</si>
  <si>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</si>
  <si>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</si>
  <si>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</si>
  <si>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</si>
  <si>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</si>
  <si>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</si>
  <si>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</si>
  <si>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</si>
  <si>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</si>
  <si>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</si>
  <si>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</si>
  <si>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</si>
  <si>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</si>
  <si>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</si>
  <si>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</si>
  <si>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</si>
  <si>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</si>
  <si>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</si>
  <si>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</si>
  <si>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</si>
  <si>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</si>
  <si>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</si>
  <si>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</si>
  <si>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</si>
  <si>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</si>
  <si>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</si>
  <si>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</si>
  <si>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</si>
  <si>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Nicula Alexandru Dan Vladimir</t>
  </si>
  <si>
    <t>Nicula, Vladimir</t>
  </si>
  <si>
    <t>Intimitatea temporara a spatiului public</t>
  </si>
  <si>
    <t>Argument</t>
  </si>
  <si>
    <t>ISSN 2067-4252</t>
  </si>
  <si>
    <t>pg. 203-211</t>
  </si>
  <si>
    <t>Imagini de santier. Arena Nationala</t>
  </si>
  <si>
    <t>Arhitectura nr. 6/2013</t>
  </si>
  <si>
    <t xml:space="preserve">Un martor tacut pentru trecut si prezent - amenajare Art Safari 2017 
</t>
  </si>
  <si>
    <t>Igloo - Habitat &amp; Arhitectura</t>
  </si>
  <si>
    <t>La Kretzulescu - amenajare interioara temporara pentru Art Safari Bucuresti 2017</t>
  </si>
  <si>
    <t>Nicula, Vladimir/Corbu, Ioana</t>
  </si>
  <si>
    <t>Zeppelin</t>
  </si>
  <si>
    <t>-</t>
  </si>
  <si>
    <t>Body-building. Dansând despre arhitectură: Mårten Spångber – Digital Technology performance</t>
  </si>
  <si>
    <t>e-Zeppelin</t>
  </si>
  <si>
    <t>Membru al comisiei de îndrumare a tezei de doctorat</t>
  </si>
  <si>
    <t>Universitatea de Arhitectura si Urbanism "Ion Mincu" Bucuresti, Facultatea de Arhitectura</t>
  </si>
  <si>
    <t>Ioana Corbu  – „Traditie si Experiment in Arhitectura Contemporana”</t>
  </si>
  <si>
    <t>MEMBRU ÎN JURIUL CONCURSULUI "CE PUI LÂNGA MINCU?" ORGANIZAT DE OAR, ASAU SI PRO_DO_MO</t>
  </si>
  <si>
    <t>apr. 2011</t>
  </si>
  <si>
    <t>MEMBRU ÎN JURIUL CONCURSULUI PENTRU NOUL LOGO AL ORASULUI BUCURESTI ORGANIZAT DE PMB</t>
  </si>
  <si>
    <t>mai. 2017</t>
  </si>
  <si>
    <t xml:space="preserve">Pavilion expozitional „Selfie – Architecture Otherwhere” din cadrul Street-Delivery </t>
  </si>
  <si>
    <t>Sapienza Università di Roma</t>
  </si>
  <si>
    <t>sept. 2009</t>
  </si>
  <si>
    <t>îndrumare didactica în cadrul Scolii de Vara – Roma Summer School</t>
  </si>
  <si>
    <t>Premiul II la concursul pentru amenajarea standului Romaniei la Congresul UIA Durban</t>
  </si>
  <si>
    <t>Premiul la concursul Utopia Happiness organizat de Camera Arhitectilor din Turcia</t>
  </si>
  <si>
    <t xml:space="preserve">Nominalizare în cadrul Anualei de Arhitectura Bucuresti, pentru Amenajarea Art Safari 2017   </t>
  </si>
  <si>
    <t>Congresul UIA Durban 2014 – Architecture Otherwhere</t>
  </si>
  <si>
    <t>De vorba cu Zahira Asmal</t>
  </si>
  <si>
    <t>Interviu cu Kjetil Traedal Thorsen</t>
  </si>
  <si>
    <t>Patrimoniul Elefantilor Albi - moștenirea FIFA pentru Africa de Sud</t>
  </si>
  <si>
    <t>Interviu cu Toyo Ito</t>
  </si>
  <si>
    <t>6 (648)</t>
  </si>
  <si>
    <t>Bucuresti, forme urbane si de arhitectura</t>
  </si>
  <si>
    <t xml:space="preserve">sesiune de comunicari stiintifice </t>
  </si>
  <si>
    <t>Regenerarea peisajului urban/ arhitectural intre repere - prioritati – limite</t>
  </si>
  <si>
    <t>29-30 iunie</t>
  </si>
  <si>
    <t>6-7 aprilie</t>
  </si>
  <si>
    <t xml:space="preserve">Imobil birouri si sediu UAR, str Dem. I. Dobrescu 5, Bucuresti </t>
  </si>
  <si>
    <t>confidential</t>
  </si>
  <si>
    <t>executat</t>
  </si>
  <si>
    <t>coautor</t>
  </si>
  <si>
    <t>Imobil birouri Costa Terra, Costa Mare, Grecia</t>
  </si>
  <si>
    <t xml:space="preserve">Extindere si reamenajare a stadionului Aris Harilou, Thessaloniki, Grecia </t>
  </si>
  <si>
    <t xml:space="preserve">Centru de fizioterapie AMEA, Grecia </t>
  </si>
  <si>
    <t xml:space="preserve">Sala sport polivalenta T10B, Melission, Grecia </t>
  </si>
  <si>
    <t xml:space="preserve">Sala competitii olimpice de box, Peristeri, Grecia </t>
  </si>
  <si>
    <t>concept</t>
  </si>
  <si>
    <t xml:space="preserve">Show-room si service BMW-Banat Car, Timisoara </t>
  </si>
  <si>
    <t>Banat Car</t>
  </si>
  <si>
    <t>Automobile Bavaria</t>
  </si>
  <si>
    <t xml:space="preserve">Show-room si service BMW, Bucuresti </t>
  </si>
  <si>
    <t>Arena Nationala, Bucuresti</t>
  </si>
  <si>
    <t>PMB</t>
  </si>
  <si>
    <t>Reabilitare Cladire de birouri, str. Armand Calinescu 2-4, Bucuresti</t>
  </si>
  <si>
    <t>autorizat</t>
  </si>
  <si>
    <t>Remodelare complex comercial Sun – Plaza, Cal. Vacaresti, Bucuresti</t>
  </si>
  <si>
    <t>Extindere imobil birouri strada Monetariei 8, Bucuresti</t>
  </si>
  <si>
    <t>Amenajari interioare pt clinica medicala in Rhodos, Grecia</t>
  </si>
  <si>
    <t xml:space="preserve">Imobile de locuinte in cadrul proiectului ANL C-tin Brancusi, Bucuresti </t>
  </si>
  <si>
    <t>ANL</t>
  </si>
  <si>
    <t>Reabilitare Gradinita, str. Sofia 20, Bucuresti</t>
  </si>
  <si>
    <t>Accor Hotels</t>
  </si>
  <si>
    <t>Garofil George, pers. priv.</t>
  </si>
  <si>
    <t>autor</t>
  </si>
  <si>
    <t>Extindere imobil de locuinte str Daniel Barcianu 22, Bucuresti</t>
  </si>
  <si>
    <t xml:space="preserve">Amenajare complex comercial Auchan Titan, B-dul 1 Decembrie 1918, Bucuresti </t>
  </si>
  <si>
    <t>Ansamblu locuinte Voluntari, jud. Ilfov</t>
  </si>
  <si>
    <t>Amenajare Spa, Hotel Novotel, Bucuresti</t>
  </si>
  <si>
    <t>Locuinta individuala, str. Turnul Eiffel 28, Bucuresti</t>
  </si>
  <si>
    <t>Coordonare masuri PSI, Depozit frigorific Macromex, Campia Turzii, jud. Cluj</t>
  </si>
  <si>
    <t xml:space="preserve">Reabilitare Imobil de birouri Construdava – Pipera, Voluntari, jud. Ilfov </t>
  </si>
  <si>
    <t>avizat</t>
  </si>
  <si>
    <t>Premiul II la concursul pentru amenajarea standului Romaniei la Congresul UIA Seoul</t>
  </si>
  <si>
    <t>Nicula Vladimir si Maria Tîlvescu</t>
  </si>
  <si>
    <t>Emergency Operation Centre</t>
  </si>
  <si>
    <t>Kaira Looro Architecture Competition - Introduction by Kengo Kuma</t>
  </si>
  <si>
    <t>Septembrie</t>
  </si>
  <si>
    <t>ISBN 9798664107531</t>
  </si>
  <si>
    <t>28 iun-03 iul</t>
  </si>
  <si>
    <t>simpozion  Performance, architecture and landscape WASP 4Culture</t>
  </si>
  <si>
    <t>Art Architecture Landscape - dialog cu Mårten Spångber</t>
  </si>
  <si>
    <t>Petrom City II, Bucuresti - Concept Design; suport PUZ</t>
  </si>
  <si>
    <t>Petrom</t>
  </si>
  <si>
    <t>Amenajare Pavilion Art Safari Bucuresti</t>
  </si>
  <si>
    <t>Artmark</t>
  </si>
  <si>
    <t>Romexpo Pavilioane A si C - Coordonare masuri de protectie PSI</t>
  </si>
  <si>
    <t>Romexpo SA</t>
  </si>
  <si>
    <t>Deutsche Schule Bukarest – str. Coralilor 20G – Coordonare licitatie functionala</t>
  </si>
  <si>
    <t>DSBU</t>
  </si>
  <si>
    <t>Kranichschule Duisburg, Germania – Documentatie as-built</t>
  </si>
  <si>
    <t>Imobil Golescu 12-14 – Concept restaurare</t>
  </si>
  <si>
    <t>Aviv Baal-Taxa</t>
  </si>
  <si>
    <t>Palatul Dacia, fost Muzeu al Literaturii Române, Bd. Dacia 12 – TDD</t>
  </si>
  <si>
    <t>Platforma Metalurgiei – Bd. Metalurgiei 78 - TDD</t>
  </si>
  <si>
    <t>Birouri Schönherr Bucuresti – Bd. Dacia 30 – Asistenta amenajare interior</t>
  </si>
  <si>
    <t>Schönherr</t>
  </si>
  <si>
    <t>Birouri AxA Invest srl – Aleea Teisani 141 – Amenajare interioara: Concept design &amp; asistenta santier</t>
  </si>
  <si>
    <t>AxA Invest srl</t>
  </si>
  <si>
    <t>A1 Bussines Park Hala D – Raport tehnic – TDD</t>
  </si>
  <si>
    <t>GLL</t>
  </si>
  <si>
    <t>BSS</t>
  </si>
  <si>
    <t>CDG Genos – etaj 13 Amenajare interioara – Concept Design</t>
  </si>
  <si>
    <t>Equilibrium Building 1&amp;2 – str. Gara Herastrau – TDD &amp; Performance manual</t>
  </si>
  <si>
    <t>studiu</t>
  </si>
  <si>
    <t>Hotspot UAUIM – Platforma de lucru interactiva – Concept Design &amp; Sponsorship Plan</t>
  </si>
  <si>
    <t>UAUIM</t>
  </si>
  <si>
    <t>în avizare</t>
  </si>
  <si>
    <t>Selectionare si publicare la concursul Kaira Looro "Emergency Operation Center"</t>
  </si>
  <si>
    <t>Premiul II la concursul Kaira Looro "Women's House"</t>
  </si>
  <si>
    <t>Expozitia Fotografica “INTIMITATEA SPATIULUI PUBLIC”</t>
  </si>
  <si>
    <t>MEMBRU SUPLEANT ÎN JURIUL CONCURSULUI INTERNATIONAL STUDENTESC „PREZENT – PROVOCARI ALE ARHITECTURII”- COLABORARE UAUIM SI AEEA</t>
  </si>
  <si>
    <t>nov. 2008</t>
  </si>
  <si>
    <t>ATELIER PENTRU INTEGRAREA TEHNICILOR SI PRACTICILOR TRADITIONALE ÎN DEZVOLTAREA MODERNA A ARHITECTURII RURALE – SOMARTIN, CINCU, GHERDEAL</t>
  </si>
  <si>
    <t>Franz Echeriu</t>
  </si>
  <si>
    <t>Spatii reprezentare, servicii si depozitare SC Banat SRL</t>
  </si>
  <si>
    <t>Monografia Anualei de Arhitectura Bucuresti 2006</t>
  </si>
  <si>
    <t>1842-2918</t>
  </si>
  <si>
    <t>Vladimir Nicula</t>
  </si>
  <si>
    <t>“INTIMITATEA SPATIULUI PUBLIC” Expozitie foto</t>
  </si>
  <si>
    <t>2007</t>
  </si>
  <si>
    <t>1220-3254</t>
  </si>
  <si>
    <t>57</t>
  </si>
  <si>
    <t>Arhitectura fondata 1906         August-Septembrie</t>
  </si>
  <si>
    <t>Timisoara</t>
  </si>
  <si>
    <t>Cluj</t>
  </si>
  <si>
    <t>Protecția pasivă la incendiu. Soluții, legislație și proiectare</t>
  </si>
  <si>
    <t>ARHITECTURA: O PROPUNERE INDECENTA - scurt discurs despre importanta detaliului</t>
  </si>
  <si>
    <t>Institutul de Management al Artei, Artmark, Bucuresti</t>
  </si>
  <si>
    <t>"Rolul Arhitectului"</t>
  </si>
  <si>
    <t>"Iesirea de Urgenta" Seminar pe teme de siguranta la foc</t>
  </si>
  <si>
    <t>Bragadiru Construct Finance Consulting srl</t>
  </si>
  <si>
    <t>Ansamblu multifunctional “Colosseum” – Palat Bragadiru, Cal. Rahovei 145-153, Bucuresti; sef proiect arh. Dan Hanganu</t>
  </si>
  <si>
    <t>REFEREND CHAMBERS EUROPE</t>
  </si>
  <si>
    <t>2018-2020</t>
  </si>
  <si>
    <t>Extindere locuinta, str Petre Popovat, Bucuresti</t>
  </si>
  <si>
    <t>Imobil birouri Botosani, str. Petru Rares</t>
  </si>
  <si>
    <t>2007-2008</t>
  </si>
  <si>
    <t>Extindere locuinta, str Frânarului 8, Bucuresti</t>
  </si>
  <si>
    <t>Fam. Giugiunea</t>
  </si>
  <si>
    <t>Locuinta unifamiliala nr.T71, P232, com. Balotesti, jud. Ilfov</t>
  </si>
  <si>
    <t>Neculae si Elena Horia</t>
  </si>
  <si>
    <t>Grivita Plot Development, Bucuresti</t>
  </si>
  <si>
    <t>REC immpuls</t>
  </si>
  <si>
    <t>"The Office relocation guide - the tenants perspective on leasing office space"</t>
  </si>
  <si>
    <t>Tudor Popp, Vladimir Nicula, Cristina Ivanescu, Arina Dragulescu</t>
  </si>
  <si>
    <t>Gara Herastrau Volume Study, Bucuresti – Concept Design</t>
  </si>
  <si>
    <t>PUMAC Volume Study, Bucuresti – Concept Design</t>
  </si>
  <si>
    <t>Smart Offices, Bucuresti – Concept Design</t>
  </si>
  <si>
    <t>2012-2014</t>
  </si>
  <si>
    <t>REC Immpuls</t>
  </si>
  <si>
    <t>IKEA</t>
  </si>
  <si>
    <t>IKEA Supply SA Headquarters, Bucuresti - amenajare interior</t>
  </si>
  <si>
    <t>Imobil de birouri Charles de Gaulle Plaza, Bucuresti – Reconversie etaj 13,14,15 si 16</t>
  </si>
  <si>
    <t>GLL Partners</t>
  </si>
  <si>
    <t>BAV 8183 - Barbu Vacarescu, Bucuresti – Studiu de amplasament</t>
  </si>
  <si>
    <t>Rex Hotel, Mamaia, Romania - audit proiect arhitectura</t>
  </si>
  <si>
    <t>Ernst &amp;Young – Amenajare de interior</t>
  </si>
  <si>
    <t>E&amp;Y</t>
  </si>
  <si>
    <t>SMARTOFFICE DOROBANTI, Calea Dorobantilor 44-46, Bucuresti</t>
  </si>
  <si>
    <t>S-Immo</t>
  </si>
  <si>
    <t>Aug 2019</t>
  </si>
  <si>
    <t>"BETON" Workshop pentru studierea tehnicilor de turnare a machetelor de beton - anul I</t>
  </si>
  <si>
    <t>Nov 2015</t>
  </si>
  <si>
    <t>Podcast - Hotspot Workhub</t>
  </si>
  <si>
    <t xml:space="preserve">Interviu despre viitorul arhitecturii spatiilor de birouri </t>
  </si>
  <si>
    <t>03. Iun</t>
  </si>
  <si>
    <t>08. Mai</t>
  </si>
  <si>
    <t>"Art Safari Bucuresti" editia a IV-a</t>
  </si>
  <si>
    <t>Conferinta de presa</t>
  </si>
  <si>
    <t>08. Iunie</t>
  </si>
  <si>
    <t>Art Safari la Radio România Cultural</t>
  </si>
  <si>
    <t>"Dimineata Crossover" cu Maria Balabas</t>
  </si>
  <si>
    <t>Locuinta individuala, str. Octav Cocarascu 79, Bucuresti</t>
  </si>
  <si>
    <t>Andrei si Dana Niculescu, pers. priv.</t>
  </si>
  <si>
    <t>Funcom</t>
  </si>
  <si>
    <t>Amenajare Funcom, etaj 8 Tiriac Tower, cal. Buzesti 82-94</t>
  </si>
  <si>
    <t>Voluntariat "Uranus Acum"</t>
  </si>
  <si>
    <t>Oct 2019</t>
  </si>
  <si>
    <t>Sinteza Proiectarii de Arhitectura</t>
  </si>
  <si>
    <t>iunie/2022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</si>
</sst>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charset val="238"/>
      <scheme val="minor"/>
    </font>
    <font>
      <sz val="10"/>
      <color rgb="FF000000"/>
      <name val="Arial"/>
      <family val="2"/>
    </font>
    <font>
      <sz val="10"/>
      <color theme="1"/>
      <name val="Arial Narrow"/>
      <family val="2"/>
    </font>
    <font>
      <sz val="10"/>
      <color theme="1"/>
      <name val="Arial"/>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49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1" fontId="14" fillId="0" borderId="28"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4" xfId="0" applyFont="1" applyBorder="1" applyAlignment="1">
      <alignment horizontal="center" vertic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2" fontId="6" fillId="0" borderId="32"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Font="1" applyBorder="1" applyAlignment="1">
      <alignment horizontal="center" wrapText="1"/>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3"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4"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5"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2" xfId="0" applyFont="1" applyFill="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36"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2"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7"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2" xfId="0" applyFont="1" applyBorder="1"/>
    <xf numFmtId="2" fontId="3" fillId="0" borderId="27" xfId="0" applyNumberFormat="1" applyFont="1" applyBorder="1" applyAlignment="1">
      <alignment horizontal="center" vertical="center" wrapText="1"/>
    </xf>
    <xf numFmtId="2" fontId="11" fillId="0" borderId="37"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2" xfId="0" applyNumberFormat="1" applyFont="1" applyBorder="1" applyAlignment="1">
      <alignment horizontal="center" vertical="center"/>
    </xf>
    <xf numFmtId="2" fontId="3" fillId="0" borderId="37"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27" xfId="0" applyNumberFormat="1" applyFont="1" applyBorder="1" applyAlignment="1">
      <alignment horizontal="center" vertical="center"/>
    </xf>
    <xf numFmtId="2" fontId="8" fillId="0" borderId="32"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2"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2"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2" xfId="0" applyNumberFormat="1" applyFont="1" applyBorder="1" applyAlignment="1">
      <alignment horizontal="center" vertical="center" wrapText="1"/>
    </xf>
    <xf numFmtId="0" fontId="20" fillId="0" borderId="38" xfId="0" applyFont="1" applyBorder="1"/>
    <xf numFmtId="0" fontId="14" fillId="0" borderId="38" xfId="0" applyFont="1" applyBorder="1"/>
    <xf numFmtId="0" fontId="0" fillId="0" borderId="38" xfId="0" applyFont="1" applyBorder="1"/>
    <xf numFmtId="0" fontId="20" fillId="0" borderId="38" xfId="0" applyFont="1" applyBorder="1" applyAlignment="1">
      <alignment horizontal="center" vertical="center" wrapText="1"/>
    </xf>
    <xf numFmtId="0" fontId="3" fillId="0" borderId="38" xfId="0" applyFont="1" applyBorder="1"/>
    <xf numFmtId="0" fontId="0" fillId="0" borderId="38" xfId="0" applyFont="1" applyFill="1" applyBorder="1" applyAlignment="1">
      <alignment horizontal="center" vertical="center" wrapText="1"/>
    </xf>
    <xf numFmtId="0" fontId="0" fillId="0" borderId="38" xfId="0" applyBorder="1"/>
    <xf numFmtId="0" fontId="11" fillId="0" borderId="38" xfId="0" applyFont="1" applyFill="1" applyBorder="1" applyAlignment="1">
      <alignment horizontal="center" vertical="center"/>
    </xf>
    <xf numFmtId="0" fontId="14" fillId="0" borderId="38" xfId="0" applyFont="1" applyBorder="1" applyAlignment="1">
      <alignment horizontal="center" vertical="center"/>
    </xf>
    <xf numFmtId="0" fontId="14" fillId="0" borderId="38" xfId="0" applyNumberFormat="1" applyFont="1" applyFill="1" applyBorder="1" applyAlignment="1" applyProtection="1">
      <alignment horizontal="center" vertical="center" wrapText="1"/>
      <protection locked="0"/>
    </xf>
    <xf numFmtId="0" fontId="4" fillId="0" borderId="38" xfId="0" applyNumberFormat="1" applyFont="1" applyFill="1" applyBorder="1" applyAlignment="1" applyProtection="1">
      <alignment horizontal="center" vertical="center" wrapText="1"/>
      <protection locked="0"/>
    </xf>
    <xf numFmtId="2" fontId="3" fillId="0" borderId="38"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1" xfId="0" applyFont="1" applyBorder="1" applyAlignment="1">
      <alignment horizontal="center" vertical="top"/>
    </xf>
    <xf numFmtId="0" fontId="1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4" fillId="0" borderId="43" xfId="0" applyNumberFormat="1" applyFont="1" applyBorder="1" applyAlignment="1">
      <alignment horizontal="center" vertical="center" wrapText="1"/>
    </xf>
    <xf numFmtId="49" fontId="14" fillId="0" borderId="30" xfId="0" applyNumberFormat="1" applyFont="1" applyBorder="1" applyAlignment="1">
      <alignment horizontal="left" vertical="center" wrapText="1"/>
    </xf>
    <xf numFmtId="49" fontId="14" fillId="0" borderId="30" xfId="0" applyNumberFormat="1" applyFont="1" applyBorder="1" applyAlignment="1">
      <alignment horizontal="center" vertical="center" wrapText="1"/>
    </xf>
    <xf numFmtId="49" fontId="14" fillId="0" borderId="2" xfId="0" applyNumberFormat="1" applyFont="1" applyBorder="1" applyAlignment="1">
      <alignment horizontal="left" vertical="center" wrapText="1"/>
    </xf>
    <xf numFmtId="49" fontId="35" fillId="0" borderId="2" xfId="0" applyNumberFormat="1" applyFont="1" applyBorder="1" applyAlignment="1">
      <alignment horizontal="left" vertical="center" wrapText="1"/>
    </xf>
    <xf numFmtId="0" fontId="1" fillId="0" borderId="18" xfId="0" applyFont="1" applyBorder="1" applyAlignment="1"/>
    <xf numFmtId="0" fontId="20" fillId="0" borderId="18" xfId="0" applyFont="1" applyBorder="1" applyAlignment="1">
      <alignment horizontal="center"/>
    </xf>
    <xf numFmtId="0" fontId="20" fillId="0" borderId="27" xfId="0" applyFont="1" applyBorder="1" applyAlignment="1">
      <alignment horizontal="center"/>
    </xf>
    <xf numFmtId="49" fontId="35" fillId="0" borderId="4" xfId="0" applyNumberFormat="1" applyFont="1" applyBorder="1" applyAlignment="1">
      <alignment horizontal="left" vertical="center" wrapText="1"/>
    </xf>
    <xf numFmtId="2" fontId="3" fillId="0" borderId="37" xfId="0" applyNumberFormat="1" applyFont="1" applyBorder="1" applyAlignment="1" applyProtection="1">
      <alignment horizontal="center" vertical="center" wrapText="1"/>
      <protection hidden="1"/>
    </xf>
    <xf numFmtId="49" fontId="14" fillId="0" borderId="44" xfId="0" applyNumberFormat="1" applyFont="1" applyBorder="1" applyAlignment="1" applyProtection="1">
      <alignment horizontal="center" vertical="center" wrapText="1"/>
      <protection locked="0"/>
    </xf>
    <xf numFmtId="49" fontId="35" fillId="0" borderId="41" xfId="0" applyNumberFormat="1" applyFont="1" applyBorder="1" applyAlignment="1">
      <alignment horizontal="left" vertical="center" wrapText="1"/>
    </xf>
    <xf numFmtId="0" fontId="17" fillId="0" borderId="46" xfId="0" applyFont="1" applyBorder="1"/>
    <xf numFmtId="165" fontId="17" fillId="0" borderId="47" xfId="0" applyNumberFormat="1" applyFont="1" applyBorder="1" applyAlignment="1">
      <alignment horizontal="center"/>
    </xf>
    <xf numFmtId="49" fontId="14" fillId="0" borderId="6" xfId="0" applyNumberFormat="1" applyFont="1" applyBorder="1" applyAlignment="1">
      <alignment horizontal="left" vertical="center" wrapText="1"/>
    </xf>
    <xf numFmtId="0" fontId="0" fillId="0" borderId="48" xfId="0" applyFont="1" applyBorder="1" applyAlignment="1">
      <alignment horizontal="center" vertical="center" wrapText="1"/>
    </xf>
    <xf numFmtId="0" fontId="8" fillId="0" borderId="3" xfId="0" applyFont="1" applyBorder="1" applyAlignment="1">
      <alignment horizontal="center" vertical="center" wrapText="1"/>
    </xf>
    <xf numFmtId="2" fontId="8" fillId="0" borderId="45" xfId="0" applyNumberFormat="1" applyFont="1" applyBorder="1" applyAlignment="1">
      <alignment horizontal="center" vertical="center" wrapText="1"/>
    </xf>
    <xf numFmtId="0" fontId="8" fillId="0" borderId="2" xfId="0" applyFont="1" applyBorder="1" applyAlignment="1">
      <alignment horizontal="left" vertical="center" wrapText="1"/>
    </xf>
    <xf numFmtId="0" fontId="14" fillId="0" borderId="31" xfId="0" applyFont="1" applyBorder="1" applyAlignment="1">
      <alignment horizontal="center" vertical="center" wrapText="1"/>
    </xf>
    <xf numFmtId="0" fontId="20" fillId="0" borderId="0" xfId="0" applyFont="1" applyBorder="1"/>
    <xf numFmtId="166" fontId="17" fillId="0" borderId="47" xfId="0" applyNumberFormat="1" applyFont="1" applyBorder="1" applyAlignment="1">
      <alignment horizontal="center"/>
    </xf>
    <xf numFmtId="0" fontId="36" fillId="0" borderId="18" xfId="0" applyFont="1" applyBorder="1" applyAlignment="1">
      <alignment vertical="center" wrapText="1"/>
    </xf>
    <xf numFmtId="0" fontId="0" fillId="0" borderId="2" xfId="0" applyFont="1" applyBorder="1" applyAlignment="1">
      <alignment horizontal="center" vertical="center" wrapText="1"/>
    </xf>
    <xf numFmtId="16" fontId="3" fillId="0" borderId="2" xfId="0" applyNumberFormat="1" applyFont="1" applyBorder="1" applyAlignment="1">
      <alignment horizontal="center" vertical="center"/>
    </xf>
    <xf numFmtId="0" fontId="0" fillId="0" borderId="0" xfId="0" applyAlignment="1">
      <alignment vertical="center"/>
    </xf>
    <xf numFmtId="0" fontId="3" fillId="0" borderId="30"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Fill="1" applyBorder="1" applyAlignment="1">
      <alignment horizontal="center" vertical="center" wrapText="1"/>
    </xf>
    <xf numFmtId="0" fontId="6" fillId="0" borderId="46" xfId="0" applyFont="1" applyBorder="1"/>
    <xf numFmtId="165" fontId="6" fillId="0" borderId="47" xfId="0" applyNumberFormat="1" applyFont="1" applyBorder="1" applyAlignment="1">
      <alignment horizontal="center"/>
    </xf>
    <xf numFmtId="0" fontId="3" fillId="0" borderId="49" xfId="0" applyFont="1" applyBorder="1" applyAlignment="1">
      <alignment horizontal="center"/>
    </xf>
    <xf numFmtId="0" fontId="3" fillId="0" borderId="44" xfId="0" applyFont="1" applyBorder="1" applyAlignment="1">
      <alignment horizontal="center"/>
    </xf>
    <xf numFmtId="0" fontId="3" fillId="0" borderId="8" xfId="0" quotePrefix="1" applyFont="1" applyBorder="1" applyAlignment="1">
      <alignment horizontal="center" vertical="center" wrapText="1"/>
    </xf>
    <xf numFmtId="0" fontId="3" fillId="0" borderId="9" xfId="0" quotePrefix="1"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14" fillId="0" borderId="0" xfId="0" applyFont="1" applyBorder="1"/>
    <xf numFmtId="14" fontId="14" fillId="0" borderId="2" xfId="0" applyNumberFormat="1" applyFont="1" applyBorder="1" applyAlignment="1">
      <alignment horizontal="center" vertical="center" wrapText="1"/>
    </xf>
    <xf numFmtId="0" fontId="37" fillId="0" borderId="2" xfId="0" applyFont="1" applyBorder="1"/>
    <xf numFmtId="0" fontId="0" fillId="0" borderId="18" xfId="0" applyBorder="1"/>
    <xf numFmtId="0" fontId="3" fillId="0" borderId="50" xfId="0" applyFont="1" applyBorder="1" applyAlignment="1">
      <alignment horizontal="center"/>
    </xf>
    <xf numFmtId="0" fontId="3" fillId="0" borderId="46" xfId="0" applyFont="1" applyBorder="1" applyAlignment="1">
      <alignment horizontal="center"/>
    </xf>
    <xf numFmtId="0" fontId="24" fillId="0" borderId="2" xfId="0" applyFont="1" applyBorder="1" applyAlignment="1">
      <alignment horizontal="center" vertical="center"/>
    </xf>
    <xf numFmtId="16" fontId="8" fillId="0" borderId="2" xfId="0" quotePrefix="1" applyNumberFormat="1" applyFont="1" applyBorder="1" applyAlignment="1">
      <alignment horizontal="center" vertical="center" wrapText="1"/>
    </xf>
    <xf numFmtId="0" fontId="0" fillId="2" borderId="4" xfId="0" applyFill="1" applyBorder="1" applyAlignment="1">
      <alignment horizontal="center" vertical="center"/>
    </xf>
    <xf numFmtId="0" fontId="22" fillId="0" borderId="0" xfId="0" applyFont="1" applyAlignment="1">
      <alignment vertical="center"/>
    </xf>
    <xf numFmtId="0" fontId="3" fillId="0" borderId="4" xfId="0" quotePrefix="1" applyFont="1" applyBorder="1" applyAlignment="1">
      <alignment horizontal="center" vertical="center"/>
    </xf>
    <xf numFmtId="0" fontId="0" fillId="0" borderId="0" xfId="0" applyFont="1" applyFill="1" applyBorder="1" applyAlignment="1">
      <alignment horizontal="center" vertical="center" wrapText="1"/>
    </xf>
    <xf numFmtId="0" fontId="3" fillId="0" borderId="2" xfId="0" applyFont="1" applyBorder="1" applyAlignment="1"/>
    <xf numFmtId="0" fontId="0" fillId="0" borderId="2" xfId="0" applyBorder="1" applyAlignment="1">
      <alignment vertical="center"/>
    </xf>
    <xf numFmtId="0" fontId="3" fillId="0" borderId="18" xfId="0" applyFont="1" applyBorder="1" applyAlignment="1">
      <alignment horizontal="center" vertical="center"/>
    </xf>
    <xf numFmtId="0" fontId="0" fillId="0" borderId="18" xfId="0" applyBorder="1" applyAlignment="1">
      <alignment horizontal="center" vertical="center"/>
    </xf>
    <xf numFmtId="0" fontId="3" fillId="0" borderId="27" xfId="0" applyFont="1" applyBorder="1" applyAlignment="1">
      <alignment horizontal="center" vertical="center"/>
    </xf>
    <xf numFmtId="0" fontId="0" fillId="0" borderId="2" xfId="0" applyBorder="1" applyAlignment="1">
      <alignment horizontal="center" vertical="center"/>
    </xf>
    <xf numFmtId="0" fontId="0" fillId="0" borderId="23" xfId="0" applyBorder="1" applyAlignment="1">
      <alignment horizontal="center" vertical="center"/>
    </xf>
    <xf numFmtId="0" fontId="0" fillId="0" borderId="0" xfId="0" applyFont="1" applyAlignment="1">
      <alignment horizontal="center"/>
    </xf>
    <xf numFmtId="0" fontId="6" fillId="0" borderId="46" xfId="0" applyFont="1" applyBorder="1" applyAlignment="1">
      <alignment horizontal="center"/>
    </xf>
    <xf numFmtId="0" fontId="8" fillId="0" borderId="6" xfId="0" applyFont="1" applyBorder="1" applyAlignment="1">
      <alignment horizontal="left" vertical="center" wrapText="1"/>
    </xf>
    <xf numFmtId="0" fontId="3" fillId="0" borderId="30" xfId="0" applyFont="1" applyBorder="1" applyAlignment="1" applyProtection="1">
      <alignment horizontal="center" vertical="center" wrapText="1"/>
      <protection hidden="1"/>
    </xf>
    <xf numFmtId="165" fontId="6" fillId="0" borderId="47" xfId="0" applyNumberFormat="1" applyFont="1" applyBorder="1" applyAlignment="1">
      <alignment horizontal="center" vertical="center" wrapText="1"/>
    </xf>
    <xf numFmtId="16" fontId="3" fillId="0" borderId="2" xfId="0" quotePrefix="1" applyNumberFormat="1" applyFont="1" applyBorder="1" applyAlignment="1">
      <alignment horizontal="center" vertical="center"/>
    </xf>
    <xf numFmtId="0" fontId="3" fillId="0" borderId="18" xfId="0" applyFont="1" applyBorder="1" applyAlignment="1" applyProtection="1">
      <alignment horizontal="center" vertical="center" wrapText="1"/>
      <protection hidden="1"/>
    </xf>
    <xf numFmtId="0" fontId="8" fillId="0" borderId="2"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38" fillId="0" borderId="2" xfId="0" applyFont="1" applyBorder="1" applyAlignment="1">
      <alignment horizontal="left"/>
    </xf>
    <xf numFmtId="0" fontId="8" fillId="0" borderId="3"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39" xfId="0" applyFont="1" applyBorder="1" applyAlignment="1">
      <alignment horizontal="center" vertical="top" wrapText="1"/>
    </xf>
    <xf numFmtId="0" fontId="0" fillId="0" borderId="39"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L12"/>
  <sheetViews>
    <sheetView showGridLines="0" showRowColHeaders="0" zoomScale="120" zoomScaleNormal="120" workbookViewId="0">
      <selection activeCell="B7" sqref="B7:L7"/>
    </sheetView>
  </sheetViews>
  <sheetFormatPr baseColWidth="10" defaultColWidth="9.1640625" defaultRowHeight="15" x14ac:dyDescent="0.2"/>
  <cols>
    <col min="1" max="16384" width="9.1640625" style="385"/>
  </cols>
  <sheetData>
    <row r="1" spans="2:12" ht="16" x14ac:dyDescent="0.2">
      <c r="B1" s="383" t="s">
        <v>180</v>
      </c>
      <c r="C1" s="384"/>
      <c r="D1" s="384"/>
      <c r="E1" s="384"/>
      <c r="F1" s="384"/>
      <c r="G1" s="384"/>
      <c r="H1" s="384"/>
      <c r="I1" s="384"/>
      <c r="J1" s="384"/>
      <c r="K1" s="384"/>
    </row>
    <row r="2" spans="2:12" ht="16" x14ac:dyDescent="0.2">
      <c r="B2" s="384"/>
      <c r="C2" s="384"/>
      <c r="D2" s="384"/>
      <c r="E2" s="384"/>
      <c r="F2" s="384"/>
      <c r="G2" s="384"/>
      <c r="H2" s="384"/>
      <c r="I2" s="384"/>
      <c r="J2" s="384"/>
      <c r="K2" s="384"/>
    </row>
    <row r="3" spans="2:12" ht="90" customHeight="1" x14ac:dyDescent="0.2">
      <c r="B3" s="460" t="s">
        <v>184</v>
      </c>
      <c r="C3" s="460"/>
      <c r="D3" s="460"/>
      <c r="E3" s="460"/>
      <c r="F3" s="460"/>
      <c r="G3" s="460"/>
      <c r="H3" s="460"/>
      <c r="I3" s="460"/>
      <c r="J3" s="460"/>
      <c r="K3" s="460"/>
      <c r="L3" s="460"/>
    </row>
    <row r="4" spans="2:12" ht="135" customHeight="1" x14ac:dyDescent="0.2">
      <c r="B4" s="461" t="s">
        <v>269</v>
      </c>
      <c r="C4" s="461"/>
      <c r="D4" s="461"/>
      <c r="E4" s="461"/>
      <c r="F4" s="461"/>
      <c r="G4" s="461"/>
      <c r="H4" s="461"/>
      <c r="I4" s="461"/>
      <c r="J4" s="461"/>
      <c r="K4" s="461"/>
      <c r="L4" s="461"/>
    </row>
    <row r="5" spans="2:12" ht="60" customHeight="1" x14ac:dyDescent="0.2">
      <c r="B5" s="462" t="s">
        <v>270</v>
      </c>
      <c r="C5" s="462"/>
      <c r="D5" s="462"/>
      <c r="E5" s="462"/>
      <c r="F5" s="462"/>
      <c r="G5" s="462"/>
      <c r="H5" s="462"/>
      <c r="I5" s="462"/>
      <c r="J5" s="462"/>
      <c r="K5" s="462"/>
      <c r="L5" s="462"/>
    </row>
    <row r="6" spans="2:12" ht="60" customHeight="1" x14ac:dyDescent="0.2">
      <c r="B6" s="462" t="s">
        <v>181</v>
      </c>
      <c r="C6" s="462"/>
      <c r="D6" s="462"/>
      <c r="E6" s="462"/>
      <c r="F6" s="462"/>
      <c r="G6" s="462"/>
      <c r="H6" s="462"/>
      <c r="I6" s="462"/>
      <c r="J6" s="462"/>
      <c r="K6" s="462"/>
      <c r="L6" s="462"/>
    </row>
    <row r="7" spans="2:12" ht="60" customHeight="1" x14ac:dyDescent="0.2">
      <c r="B7" s="459" t="s">
        <v>185</v>
      </c>
      <c r="C7" s="459"/>
      <c r="D7" s="459"/>
      <c r="E7" s="459"/>
      <c r="F7" s="459"/>
      <c r="G7" s="459"/>
      <c r="H7" s="459"/>
      <c r="I7" s="459"/>
      <c r="J7" s="459"/>
      <c r="K7" s="459"/>
      <c r="L7" s="459"/>
    </row>
    <row r="8" spans="2:12" ht="16" x14ac:dyDescent="0.2">
      <c r="B8" s="384"/>
      <c r="C8" s="384"/>
      <c r="D8" s="384"/>
      <c r="E8" s="384"/>
      <c r="F8" s="384"/>
      <c r="G8" s="384"/>
      <c r="H8" s="384"/>
      <c r="I8" s="384"/>
      <c r="J8" s="384"/>
      <c r="K8" s="384"/>
    </row>
    <row r="9" spans="2:12" ht="16" x14ac:dyDescent="0.2">
      <c r="B9" s="384"/>
      <c r="C9" s="384"/>
      <c r="D9" s="384"/>
      <c r="E9" s="384"/>
      <c r="F9" s="384"/>
      <c r="G9" s="384"/>
      <c r="H9" s="384"/>
      <c r="I9" s="384"/>
      <c r="J9" s="384"/>
      <c r="K9" s="384"/>
    </row>
    <row r="10" spans="2:12" ht="16" x14ac:dyDescent="0.2">
      <c r="B10" s="384"/>
      <c r="C10" s="384"/>
      <c r="D10" s="384"/>
      <c r="E10" s="384"/>
      <c r="F10" s="384"/>
      <c r="G10" s="384"/>
      <c r="H10" s="384"/>
      <c r="I10" s="384"/>
      <c r="J10" s="384"/>
      <c r="K10" s="384"/>
    </row>
    <row r="11" spans="2:12" ht="16" x14ac:dyDescent="0.2">
      <c r="B11" s="384"/>
      <c r="C11" s="384"/>
      <c r="D11" s="384"/>
      <c r="E11" s="384"/>
      <c r="F11" s="384"/>
      <c r="G11" s="384"/>
      <c r="H11" s="384"/>
      <c r="I11" s="384"/>
      <c r="J11" s="384"/>
      <c r="K11" s="384"/>
    </row>
    <row r="12" spans="2:12" ht="16" x14ac:dyDescent="0.2">
      <c r="B12" s="384"/>
      <c r="C12" s="384"/>
      <c r="D12" s="384"/>
      <c r="E12" s="384"/>
      <c r="F12" s="384"/>
      <c r="G12" s="384"/>
      <c r="H12" s="384"/>
      <c r="I12" s="384"/>
      <c r="J12" s="384"/>
      <c r="K12" s="384"/>
    </row>
  </sheetData>
  <mergeCells count="5">
    <mergeCell ref="B7:L7"/>
    <mergeCell ref="B3:L3"/>
    <mergeCell ref="B4:L4"/>
    <mergeCell ref="B5:L5"/>
    <mergeCell ref="B6:L6"/>
  </mergeCells>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Sinteza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6" t="s">
        <v>110</v>
      </c>
      <c r="B6" s="476"/>
      <c r="C6" s="476"/>
      <c r="D6" s="476"/>
      <c r="E6" s="476"/>
      <c r="F6" s="476"/>
      <c r="G6" s="476"/>
      <c r="H6" s="476"/>
      <c r="I6" s="476"/>
    </row>
    <row r="7" spans="1:12" ht="35.25" customHeight="1" x14ac:dyDescent="0.2">
      <c r="A7" s="47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79"/>
      <c r="C7" s="479"/>
      <c r="D7" s="479"/>
      <c r="E7" s="479"/>
      <c r="F7" s="479"/>
      <c r="G7" s="479"/>
      <c r="H7" s="479"/>
      <c r="I7" s="479"/>
    </row>
    <row r="8" spans="1:12" ht="16" thickBot="1" x14ac:dyDescent="0.25">
      <c r="A8" s="74"/>
      <c r="B8" s="74"/>
      <c r="C8" s="74"/>
      <c r="D8" s="74"/>
      <c r="E8" s="74"/>
      <c r="F8" s="74"/>
      <c r="G8" s="74"/>
      <c r="H8" s="74"/>
      <c r="I8" s="74"/>
    </row>
    <row r="9" spans="1:12" ht="33" thickBot="1" x14ac:dyDescent="0.25">
      <c r="A9" s="166" t="s">
        <v>55</v>
      </c>
      <c r="B9" s="167" t="s">
        <v>83</v>
      </c>
      <c r="C9" s="167" t="s">
        <v>52</v>
      </c>
      <c r="D9" s="167" t="s">
        <v>57</v>
      </c>
      <c r="E9" s="167" t="s">
        <v>80</v>
      </c>
      <c r="F9" s="168" t="s">
        <v>87</v>
      </c>
      <c r="G9" s="167" t="s">
        <v>58</v>
      </c>
      <c r="H9" s="167" t="s">
        <v>111</v>
      </c>
      <c r="I9" s="169" t="s">
        <v>90</v>
      </c>
      <c r="K9" s="275" t="s">
        <v>108</v>
      </c>
    </row>
    <row r="10" spans="1:12" x14ac:dyDescent="0.2">
      <c r="A10" s="172">
        <v>1</v>
      </c>
      <c r="B10" s="173"/>
      <c r="C10" s="173"/>
      <c r="D10" s="173"/>
      <c r="E10" s="173"/>
      <c r="F10" s="156"/>
      <c r="G10" s="173"/>
      <c r="H10" s="173"/>
      <c r="I10" s="182"/>
      <c r="K10" s="276">
        <v>10</v>
      </c>
      <c r="L10" s="386" t="s">
        <v>248</v>
      </c>
    </row>
    <row r="11" spans="1:12" x14ac:dyDescent="0.2">
      <c r="A11" s="174">
        <f>A10+1</f>
        <v>2</v>
      </c>
      <c r="B11" s="118"/>
      <c r="C11" s="42"/>
      <c r="D11" s="119"/>
      <c r="E11" s="42"/>
      <c r="F11" s="120"/>
      <c r="G11" s="120"/>
      <c r="H11" s="120"/>
      <c r="I11" s="326"/>
      <c r="K11" s="58"/>
    </row>
    <row r="12" spans="1:12" x14ac:dyDescent="0.2">
      <c r="A12" s="175">
        <f t="shared" ref="A12:A19" si="0">A11+1</f>
        <v>3</v>
      </c>
      <c r="B12" s="176"/>
      <c r="C12" s="177"/>
      <c r="D12" s="119"/>
      <c r="E12" s="177"/>
      <c r="F12" s="165"/>
      <c r="G12" s="177"/>
      <c r="H12" s="165"/>
      <c r="I12" s="326"/>
    </row>
    <row r="13" spans="1:12" x14ac:dyDescent="0.2">
      <c r="A13" s="178">
        <f t="shared" si="0"/>
        <v>4</v>
      </c>
      <c r="B13" s="118"/>
      <c r="C13" s="119"/>
      <c r="D13" s="119"/>
      <c r="E13" s="119"/>
      <c r="F13" s="120"/>
      <c r="G13" s="120"/>
      <c r="H13" s="120"/>
      <c r="I13" s="326"/>
    </row>
    <row r="14" spans="1:12" x14ac:dyDescent="0.2">
      <c r="A14" s="174">
        <f t="shared" si="0"/>
        <v>5</v>
      </c>
      <c r="B14" s="118"/>
      <c r="C14" s="42"/>
      <c r="D14" s="119"/>
      <c r="E14" s="42"/>
      <c r="F14" s="120"/>
      <c r="G14" s="120"/>
      <c r="H14" s="120"/>
      <c r="I14" s="326"/>
    </row>
    <row r="15" spans="1:12" x14ac:dyDescent="0.2">
      <c r="A15" s="178">
        <f t="shared" si="0"/>
        <v>6</v>
      </c>
      <c r="B15" s="118"/>
      <c r="C15" s="119"/>
      <c r="D15" s="119"/>
      <c r="E15" s="119"/>
      <c r="F15" s="120"/>
      <c r="G15" s="120"/>
      <c r="H15" s="120"/>
      <c r="I15" s="326"/>
    </row>
    <row r="16" spans="1:12" x14ac:dyDescent="0.2">
      <c r="A16" s="174">
        <f t="shared" si="0"/>
        <v>7</v>
      </c>
      <c r="B16" s="118"/>
      <c r="C16" s="42"/>
      <c r="D16" s="119"/>
      <c r="E16" s="42"/>
      <c r="F16" s="120"/>
      <c r="G16" s="120"/>
      <c r="H16" s="120"/>
      <c r="I16" s="326"/>
    </row>
    <row r="17" spans="1:9" x14ac:dyDescent="0.2">
      <c r="A17" s="175">
        <f t="shared" si="0"/>
        <v>8</v>
      </c>
      <c r="B17" s="176"/>
      <c r="C17" s="177"/>
      <c r="D17" s="119"/>
      <c r="E17" s="177"/>
      <c r="F17" s="165"/>
      <c r="G17" s="177"/>
      <c r="H17" s="165"/>
      <c r="I17" s="326"/>
    </row>
    <row r="18" spans="1:9" x14ac:dyDescent="0.2">
      <c r="A18" s="178">
        <f t="shared" si="0"/>
        <v>9</v>
      </c>
      <c r="B18" s="118"/>
      <c r="C18" s="119"/>
      <c r="D18" s="119"/>
      <c r="E18" s="119"/>
      <c r="F18" s="120"/>
      <c r="G18" s="120"/>
      <c r="H18" s="120"/>
      <c r="I18" s="326"/>
    </row>
    <row r="19" spans="1:9" ht="16" thickBot="1" x14ac:dyDescent="0.25">
      <c r="A19" s="179">
        <f t="shared" si="0"/>
        <v>10</v>
      </c>
      <c r="B19" s="123"/>
      <c r="C19" s="124"/>
      <c r="D19" s="163"/>
      <c r="E19" s="180"/>
      <c r="F19" s="180"/>
      <c r="G19" s="181"/>
      <c r="H19" s="181"/>
      <c r="I19" s="335"/>
    </row>
    <row r="20" spans="1:9" ht="17" thickBot="1" x14ac:dyDescent="0.25">
      <c r="A20" s="372"/>
      <c r="H20" s="130" t="str">
        <f>"Total "&amp;LEFT(A7,2)</f>
        <v>Total I5</v>
      </c>
      <c r="I20" s="171">
        <f>SUM(I10:I19)</f>
        <v>0</v>
      </c>
    </row>
    <row r="21" spans="1:9" ht="16" x14ac:dyDescent="0.2">
      <c r="A21" s="54"/>
    </row>
    <row r="22" spans="1:9" ht="33.75" customHeight="1" x14ac:dyDescent="0.2">
      <c r="A22" s="47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8"/>
      <c r="C22" s="478"/>
      <c r="D22" s="478"/>
      <c r="E22" s="478"/>
      <c r="F22" s="478"/>
      <c r="G22" s="478"/>
      <c r="H22" s="478"/>
      <c r="I22" s="47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pageSetUpPr fitToPage="1"/>
  </sheetPr>
  <dimension ref="A1:L20"/>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Sinteza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6" t="s">
        <v>110</v>
      </c>
      <c r="B6" s="476"/>
      <c r="C6" s="476"/>
      <c r="D6" s="476"/>
      <c r="E6" s="476"/>
      <c r="F6" s="476"/>
      <c r="G6" s="476"/>
      <c r="H6" s="476"/>
      <c r="I6" s="476"/>
    </row>
    <row r="7" spans="1:12" ht="16" x14ac:dyDescent="0.2">
      <c r="A7" s="479" t="str">
        <f>'Descriere indicatori'!B9&amp;". "&amp;'Descriere indicatori'!C9</f>
        <v xml:space="preserve">I6. Articole in extenso în reviste ştiinţifice indexate ERIH şi clasificate în categoria NAT </v>
      </c>
      <c r="B7" s="479"/>
      <c r="C7" s="479"/>
      <c r="D7" s="479"/>
      <c r="E7" s="479"/>
      <c r="F7" s="479"/>
      <c r="G7" s="479"/>
      <c r="H7" s="479"/>
      <c r="I7" s="479"/>
    </row>
    <row r="8" spans="1:12" ht="16" thickBot="1" x14ac:dyDescent="0.25">
      <c r="A8" s="183"/>
      <c r="B8" s="183"/>
      <c r="C8" s="183"/>
      <c r="D8" s="183"/>
      <c r="E8" s="183"/>
      <c r="F8" s="183"/>
      <c r="G8" s="183"/>
      <c r="H8" s="183"/>
      <c r="I8" s="183"/>
    </row>
    <row r="9" spans="1:12" ht="33" thickBot="1" x14ac:dyDescent="0.25">
      <c r="A9" s="166" t="s">
        <v>55</v>
      </c>
      <c r="B9" s="167" t="s">
        <v>83</v>
      </c>
      <c r="C9" s="167" t="s">
        <v>52</v>
      </c>
      <c r="D9" s="167" t="s">
        <v>57</v>
      </c>
      <c r="E9" s="167" t="s">
        <v>80</v>
      </c>
      <c r="F9" s="168" t="s">
        <v>87</v>
      </c>
      <c r="G9" s="167" t="s">
        <v>58</v>
      </c>
      <c r="H9" s="167" t="s">
        <v>111</v>
      </c>
      <c r="I9" s="169" t="s">
        <v>90</v>
      </c>
      <c r="K9" s="275" t="s">
        <v>108</v>
      </c>
    </row>
    <row r="10" spans="1:12" x14ac:dyDescent="0.2">
      <c r="A10" s="185">
        <v>1</v>
      </c>
      <c r="B10" s="113"/>
      <c r="C10" s="113"/>
      <c r="D10" s="113"/>
      <c r="E10" s="114"/>
      <c r="F10" s="115"/>
      <c r="G10" s="115"/>
      <c r="H10" s="115"/>
      <c r="I10" s="331"/>
      <c r="K10" s="276">
        <v>5</v>
      </c>
      <c r="L10" s="386" t="s">
        <v>248</v>
      </c>
    </row>
    <row r="11" spans="1:12" x14ac:dyDescent="0.2">
      <c r="A11" s="186">
        <f>A10+1</f>
        <v>2</v>
      </c>
      <c r="B11" s="117"/>
      <c r="C11" s="118"/>
      <c r="D11" s="117"/>
      <c r="E11" s="119"/>
      <c r="F11" s="120"/>
      <c r="G11" s="121"/>
      <c r="H11" s="121"/>
      <c r="I11" s="326"/>
      <c r="K11" s="58"/>
    </row>
    <row r="12" spans="1:12" x14ac:dyDescent="0.2">
      <c r="A12" s="186">
        <f t="shared" ref="A12:A19" si="0">A11+1</f>
        <v>3</v>
      </c>
      <c r="B12" s="118"/>
      <c r="C12" s="118"/>
      <c r="D12" s="118"/>
      <c r="E12" s="119"/>
      <c r="F12" s="120"/>
      <c r="G12" s="121"/>
      <c r="H12" s="121"/>
      <c r="I12" s="326"/>
    </row>
    <row r="13" spans="1:12" x14ac:dyDescent="0.2">
      <c r="A13" s="186">
        <f t="shared" si="0"/>
        <v>4</v>
      </c>
      <c r="B13" s="118"/>
      <c r="C13" s="118"/>
      <c r="D13" s="118"/>
      <c r="E13" s="119"/>
      <c r="F13" s="120"/>
      <c r="G13" s="120"/>
      <c r="H13" s="120"/>
      <c r="I13" s="326"/>
    </row>
    <row r="14" spans="1:12" x14ac:dyDescent="0.2">
      <c r="A14" s="186">
        <f t="shared" si="0"/>
        <v>5</v>
      </c>
      <c r="B14" s="118"/>
      <c r="C14" s="118"/>
      <c r="D14" s="118"/>
      <c r="E14" s="119"/>
      <c r="F14" s="120"/>
      <c r="G14" s="120"/>
      <c r="H14" s="120"/>
      <c r="I14" s="326"/>
    </row>
    <row r="15" spans="1:12" x14ac:dyDescent="0.2">
      <c r="A15" s="186">
        <f t="shared" si="0"/>
        <v>6</v>
      </c>
      <c r="B15" s="118"/>
      <c r="C15" s="118"/>
      <c r="D15" s="118"/>
      <c r="E15" s="119"/>
      <c r="F15" s="120"/>
      <c r="G15" s="120"/>
      <c r="H15" s="120"/>
      <c r="I15" s="326"/>
    </row>
    <row r="16" spans="1:12" x14ac:dyDescent="0.2">
      <c r="A16" s="186">
        <f t="shared" si="0"/>
        <v>7</v>
      </c>
      <c r="B16" s="118"/>
      <c r="C16" s="118"/>
      <c r="D16" s="118"/>
      <c r="E16" s="119"/>
      <c r="F16" s="120"/>
      <c r="G16" s="120"/>
      <c r="H16" s="120"/>
      <c r="I16" s="326"/>
    </row>
    <row r="17" spans="1:9" x14ac:dyDescent="0.2">
      <c r="A17" s="186">
        <f t="shared" si="0"/>
        <v>8</v>
      </c>
      <c r="B17" s="118"/>
      <c r="C17" s="118"/>
      <c r="D17" s="118"/>
      <c r="E17" s="119"/>
      <c r="F17" s="120"/>
      <c r="G17" s="120"/>
      <c r="H17" s="120"/>
      <c r="I17" s="326"/>
    </row>
    <row r="18" spans="1:9" x14ac:dyDescent="0.2">
      <c r="A18" s="186">
        <f t="shared" si="0"/>
        <v>9</v>
      </c>
      <c r="B18" s="118"/>
      <c r="C18" s="118"/>
      <c r="D18" s="118"/>
      <c r="E18" s="119"/>
      <c r="F18" s="120"/>
      <c r="G18" s="120"/>
      <c r="H18" s="120"/>
      <c r="I18" s="326"/>
    </row>
    <row r="19" spans="1:9" ht="16" thickBot="1" x14ac:dyDescent="0.25">
      <c r="A19" s="187">
        <f t="shared" si="0"/>
        <v>10</v>
      </c>
      <c r="B19" s="123"/>
      <c r="C19" s="123"/>
      <c r="D19" s="123"/>
      <c r="E19" s="124"/>
      <c r="F19" s="125"/>
      <c r="G19" s="125"/>
      <c r="H19" s="125"/>
      <c r="I19" s="327"/>
    </row>
    <row r="20" spans="1:9" ht="16" thickBot="1" x14ac:dyDescent="0.25">
      <c r="A20" s="371"/>
      <c r="B20" s="127"/>
      <c r="C20" s="127"/>
      <c r="D20" s="127"/>
      <c r="E20" s="127"/>
      <c r="F20" s="127"/>
      <c r="G20" s="127"/>
      <c r="H20" s="130" t="str">
        <f>"Total "&amp;LEFT(A7,2)</f>
        <v>Total I6</v>
      </c>
      <c r="I20" s="131">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pageSetUpPr fitToPage="1"/>
  </sheetPr>
  <dimension ref="A1:L24"/>
  <sheetViews>
    <sheetView topLeftCell="A5" workbookViewId="0">
      <selection activeCell="N17" sqref="N17"/>
    </sheetView>
  </sheetViews>
  <sheetFormatPr baseColWidth="10" defaultColWidth="8.83203125" defaultRowHeight="15" x14ac:dyDescent="0.2"/>
  <cols>
    <col min="1" max="1" width="5.1640625" customWidth="1"/>
    <col min="2" max="2" width="22.1640625" customWidth="1"/>
    <col min="3" max="3" width="53.1640625" bestFit="1" customWidth="1"/>
    <col min="4" max="4" width="30.1640625" customWidth="1"/>
    <col min="5" max="5" width="16" customWidth="1"/>
    <col min="6" max="6" width="6.83203125" customWidth="1"/>
    <col min="7" max="7" width="10.5" customWidth="1"/>
    <col min="8" max="8" width="10" customWidth="1"/>
    <col min="9" max="9" width="9.6640625" customWidth="1"/>
  </cols>
  <sheetData>
    <row r="1" spans="1:12" ht="16" x14ac:dyDescent="0.2">
      <c r="A1" s="269" t="str">
        <f>'Date initiale'!C3</f>
        <v>Universitatea de Arhitectură și Urbanism "Ion Mincu" București</v>
      </c>
      <c r="B1" s="269"/>
      <c r="C1" s="269"/>
      <c r="D1" s="6"/>
      <c r="E1" s="6"/>
      <c r="F1" s="6"/>
      <c r="G1" s="6"/>
      <c r="H1" s="6"/>
      <c r="I1" s="6"/>
      <c r="J1" s="6"/>
    </row>
    <row r="2" spans="1:12" ht="16" x14ac:dyDescent="0.2">
      <c r="A2" s="269" t="str">
        <f>'Date initiale'!B4&amp;" "&amp;'Date initiale'!C4</f>
        <v>Facultatea ARHITECTURA</v>
      </c>
      <c r="B2" s="269"/>
      <c r="C2" s="269"/>
      <c r="D2" s="6"/>
      <c r="E2" s="6"/>
      <c r="F2" s="6"/>
      <c r="G2" s="6"/>
      <c r="H2" s="6"/>
      <c r="I2" s="6"/>
      <c r="J2" s="6"/>
    </row>
    <row r="3" spans="1:12" ht="16" x14ac:dyDescent="0.2">
      <c r="A3" s="269" t="str">
        <f>'Date initiale'!B5&amp;" "&amp;'Date initiale'!C5</f>
        <v>Departamentul Sinteza Proiectarii de Arhitectura</v>
      </c>
      <c r="B3" s="269"/>
      <c r="C3" s="269"/>
      <c r="D3" s="6"/>
      <c r="E3" s="6"/>
      <c r="F3" s="6"/>
      <c r="G3" s="6"/>
      <c r="H3" s="6"/>
      <c r="I3" s="6"/>
      <c r="J3" s="6"/>
    </row>
    <row r="4" spans="1:12" ht="16" x14ac:dyDescent="0.2">
      <c r="A4" s="273" t="str">
        <f>'Date initiale'!C6&amp;", "&amp;'Date initiale'!C7</f>
        <v>Nicula Alexandru Dan Vladimir, 23</v>
      </c>
      <c r="B4" s="273"/>
      <c r="C4" s="273"/>
      <c r="D4" s="6"/>
      <c r="E4" s="6"/>
      <c r="F4" s="6"/>
      <c r="G4" s="6"/>
      <c r="H4" s="6"/>
      <c r="I4" s="6"/>
      <c r="J4" s="6"/>
    </row>
    <row r="5" spans="1:12" s="196" customFormat="1" ht="16" x14ac:dyDescent="0.2">
      <c r="A5" s="273"/>
      <c r="B5" s="273"/>
      <c r="C5" s="273"/>
      <c r="D5" s="6"/>
      <c r="E5" s="6"/>
      <c r="F5" s="6"/>
      <c r="G5" s="6"/>
      <c r="H5" s="6"/>
      <c r="I5" s="6"/>
      <c r="J5" s="6"/>
    </row>
    <row r="6" spans="1:12" ht="16" x14ac:dyDescent="0.2">
      <c r="A6" s="480" t="s">
        <v>110</v>
      </c>
      <c r="B6" s="480"/>
      <c r="C6" s="480"/>
      <c r="D6" s="480"/>
      <c r="E6" s="480"/>
      <c r="F6" s="480"/>
      <c r="G6" s="480"/>
      <c r="H6" s="480"/>
      <c r="I6" s="480"/>
      <c r="J6" s="6"/>
    </row>
    <row r="7" spans="1:12" ht="16" x14ac:dyDescent="0.2">
      <c r="A7" s="479" t="str">
        <f>'Descriere indicatori'!B10&amp;". "&amp;'Descriere indicatori'!C10</f>
        <v xml:space="preserve">I7. Articole in extenso în reviste ştiinţifice recunoscute în domenii conexe* </v>
      </c>
      <c r="B7" s="479"/>
      <c r="C7" s="479"/>
      <c r="D7" s="479"/>
      <c r="E7" s="479"/>
      <c r="F7" s="479"/>
      <c r="G7" s="479"/>
      <c r="H7" s="479"/>
      <c r="I7" s="479"/>
      <c r="J7" s="6"/>
    </row>
    <row r="8" spans="1:12" ht="17" thickBot="1" x14ac:dyDescent="0.25">
      <c r="A8" s="184"/>
      <c r="B8" s="184"/>
      <c r="C8" s="184"/>
      <c r="D8" s="184"/>
      <c r="E8" s="184"/>
      <c r="F8" s="184"/>
      <c r="G8" s="184"/>
      <c r="H8" s="184"/>
      <c r="I8" s="184"/>
      <c r="J8" s="6"/>
    </row>
    <row r="9" spans="1:12" ht="33" thickBot="1" x14ac:dyDescent="0.25">
      <c r="A9" s="166" t="s">
        <v>55</v>
      </c>
      <c r="B9" s="167" t="s">
        <v>83</v>
      </c>
      <c r="C9" s="167" t="s">
        <v>52</v>
      </c>
      <c r="D9" s="167" t="s">
        <v>57</v>
      </c>
      <c r="E9" s="167" t="s">
        <v>80</v>
      </c>
      <c r="F9" s="168" t="s">
        <v>87</v>
      </c>
      <c r="G9" s="167" t="s">
        <v>58</v>
      </c>
      <c r="H9" s="167" t="s">
        <v>111</v>
      </c>
      <c r="I9" s="169" t="s">
        <v>90</v>
      </c>
      <c r="J9" s="6"/>
      <c r="K9" s="275" t="s">
        <v>108</v>
      </c>
    </row>
    <row r="10" spans="1:12" ht="32" customHeight="1" x14ac:dyDescent="0.2">
      <c r="A10" s="391">
        <v>1</v>
      </c>
      <c r="B10" s="392"/>
      <c r="C10" s="393"/>
      <c r="D10" s="393"/>
      <c r="E10" s="393"/>
      <c r="F10" s="156"/>
      <c r="G10" s="121"/>
      <c r="H10" s="190"/>
      <c r="I10" s="331"/>
      <c r="J10" s="6"/>
      <c r="K10" s="276">
        <v>5</v>
      </c>
      <c r="L10" s="386" t="s">
        <v>248</v>
      </c>
    </row>
    <row r="11" spans="1:12" ht="32" customHeight="1" x14ac:dyDescent="0.2">
      <c r="A11" s="199">
        <f>A10+1</f>
        <v>2</v>
      </c>
      <c r="B11" s="394"/>
      <c r="C11" s="152"/>
      <c r="D11" s="152"/>
      <c r="E11" s="42"/>
      <c r="F11" s="121"/>
      <c r="G11" s="121"/>
      <c r="H11" s="121"/>
      <c r="I11" s="326"/>
      <c r="J11" s="51"/>
      <c r="K11" s="58"/>
    </row>
    <row r="12" spans="1:12" ht="32" customHeight="1" x14ac:dyDescent="0.2">
      <c r="A12" s="199">
        <f t="shared" ref="A12:A19" si="0">A11+1</f>
        <v>3</v>
      </c>
      <c r="B12" s="399"/>
      <c r="C12" s="152"/>
      <c r="D12" s="150"/>
      <c r="E12" s="42"/>
      <c r="F12" s="121"/>
      <c r="G12" s="121"/>
      <c r="H12" s="121"/>
      <c r="I12" s="326"/>
      <c r="J12" s="51"/>
    </row>
    <row r="13" spans="1:12" ht="32" customHeight="1" x14ac:dyDescent="0.2">
      <c r="A13" s="199">
        <f t="shared" si="0"/>
        <v>4</v>
      </c>
      <c r="B13" s="399"/>
      <c r="C13" s="152"/>
      <c r="D13" s="150"/>
      <c r="E13" s="42"/>
      <c r="F13" s="121"/>
      <c r="G13" s="121"/>
      <c r="H13" s="121"/>
      <c r="I13" s="326"/>
      <c r="J13" s="6"/>
    </row>
    <row r="14" spans="1:12" ht="32" customHeight="1" x14ac:dyDescent="0.2">
      <c r="A14" s="199">
        <f t="shared" si="0"/>
        <v>5</v>
      </c>
      <c r="B14" s="402"/>
      <c r="C14" s="152"/>
      <c r="D14" s="150"/>
      <c r="E14" s="42"/>
      <c r="F14" s="121"/>
      <c r="G14" s="121"/>
      <c r="H14" s="121"/>
      <c r="I14" s="326"/>
      <c r="J14" s="6"/>
    </row>
    <row r="15" spans="1:12" ht="32" customHeight="1" x14ac:dyDescent="0.2">
      <c r="A15" s="401">
        <f t="shared" si="0"/>
        <v>6</v>
      </c>
      <c r="B15" s="394"/>
      <c r="C15" s="152"/>
      <c r="D15" s="150"/>
      <c r="E15" s="42"/>
      <c r="F15" s="121"/>
      <c r="G15" s="121"/>
      <c r="H15" s="121"/>
      <c r="I15" s="326"/>
      <c r="J15" s="6"/>
    </row>
    <row r="16" spans="1:12" ht="32" customHeight="1" x14ac:dyDescent="0.2">
      <c r="A16" s="401">
        <f t="shared" si="0"/>
        <v>7</v>
      </c>
      <c r="B16" s="399"/>
      <c r="C16" s="152"/>
      <c r="D16" s="150"/>
      <c r="E16" s="42"/>
      <c r="F16" s="121"/>
      <c r="G16" s="121"/>
      <c r="H16" s="121"/>
      <c r="I16" s="326"/>
      <c r="J16" s="6"/>
    </row>
    <row r="17" spans="1:10" ht="32" customHeight="1" x14ac:dyDescent="0.2">
      <c r="A17" s="159">
        <f t="shared" si="0"/>
        <v>8</v>
      </c>
      <c r="B17" s="399"/>
      <c r="C17" s="152"/>
      <c r="D17" s="150"/>
      <c r="E17" s="42"/>
      <c r="F17" s="121"/>
      <c r="G17" s="121"/>
      <c r="H17" s="121"/>
      <c r="I17" s="400"/>
      <c r="J17" s="6"/>
    </row>
    <row r="18" spans="1:10" ht="32" customHeight="1" x14ac:dyDescent="0.2">
      <c r="A18" s="159">
        <f t="shared" si="0"/>
        <v>9</v>
      </c>
      <c r="B18" s="395"/>
      <c r="C18" s="152"/>
      <c r="D18" s="119"/>
      <c r="E18" s="42"/>
      <c r="F18" s="120"/>
      <c r="G18" s="121"/>
      <c r="H18" s="121"/>
      <c r="I18" s="326"/>
      <c r="J18" s="6"/>
    </row>
    <row r="19" spans="1:10" ht="32" customHeight="1" thickBot="1" x14ac:dyDescent="0.25">
      <c r="A19" s="188">
        <f t="shared" si="0"/>
        <v>10</v>
      </c>
      <c r="B19" s="405"/>
      <c r="C19" s="124"/>
      <c r="D19" s="124"/>
      <c r="E19" s="193"/>
      <c r="F19" s="125"/>
      <c r="G19" s="125"/>
      <c r="H19" s="125"/>
      <c r="I19" s="327"/>
      <c r="J19" s="6"/>
    </row>
    <row r="20" spans="1:10" ht="17" thickBot="1" x14ac:dyDescent="0.25">
      <c r="A20" s="194"/>
      <c r="B20" s="127"/>
      <c r="C20" s="127"/>
      <c r="D20" s="127"/>
      <c r="E20" s="127"/>
      <c r="F20" s="127"/>
      <c r="G20" s="127"/>
      <c r="H20" s="403" t="str">
        <f>"Total "&amp;LEFT(A7,2)</f>
        <v>Total I7</v>
      </c>
      <c r="I20" s="404">
        <f>SUM(I10:I19)</f>
        <v>0</v>
      </c>
      <c r="J20" s="6"/>
    </row>
    <row r="21" spans="1:10" x14ac:dyDescent="0.2">
      <c r="A21" s="44"/>
      <c r="B21" s="44"/>
      <c r="C21" s="44"/>
      <c r="D21" s="44"/>
      <c r="E21" s="44"/>
      <c r="F21" s="44"/>
      <c r="G21" s="44"/>
      <c r="H21" s="44"/>
      <c r="I21" s="45"/>
    </row>
    <row r="22" spans="1:10" ht="33.75" customHeight="1" x14ac:dyDescent="0.2">
      <c r="A22" s="47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8"/>
      <c r="C22" s="478"/>
      <c r="D22" s="478"/>
      <c r="E22" s="478"/>
      <c r="F22" s="478"/>
      <c r="G22" s="478"/>
      <c r="H22" s="478"/>
      <c r="I22" s="478"/>
    </row>
    <row r="23" spans="1:10" x14ac:dyDescent="0.2">
      <c r="A23" s="46"/>
    </row>
    <row r="24" spans="1:10" x14ac:dyDescent="0.2">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Sinteza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6" t="s">
        <v>110</v>
      </c>
      <c r="B6" s="476"/>
      <c r="C6" s="476"/>
      <c r="D6" s="476"/>
      <c r="E6" s="476"/>
      <c r="F6" s="476"/>
      <c r="G6" s="476"/>
      <c r="H6" s="476"/>
      <c r="I6" s="476"/>
    </row>
    <row r="7" spans="1:12" ht="16" x14ac:dyDescent="0.2">
      <c r="A7" s="479" t="str">
        <f>'Descriere indicatori'!B11&amp;". "&amp;'Descriere indicatori'!C11</f>
        <v xml:space="preserve">I8. Studii in extenso apărute în volume colective publicate la edituri de prestigiu internaţional* </v>
      </c>
      <c r="B7" s="479"/>
      <c r="C7" s="479"/>
      <c r="D7" s="479"/>
      <c r="E7" s="479"/>
      <c r="F7" s="479"/>
      <c r="G7" s="479"/>
      <c r="H7" s="479"/>
      <c r="I7" s="479"/>
    </row>
    <row r="8" spans="1:12" ht="16" thickBot="1" x14ac:dyDescent="0.25">
      <c r="A8" s="183"/>
      <c r="B8" s="183"/>
      <c r="C8" s="183"/>
      <c r="D8" s="183"/>
      <c r="E8" s="183"/>
      <c r="F8" s="183"/>
      <c r="G8" s="183"/>
      <c r="H8" s="183"/>
      <c r="I8" s="183"/>
    </row>
    <row r="9" spans="1:12" ht="33" thickBot="1" x14ac:dyDescent="0.25">
      <c r="A9" s="166" t="s">
        <v>55</v>
      </c>
      <c r="B9" s="167" t="s">
        <v>83</v>
      </c>
      <c r="C9" s="167" t="s">
        <v>52</v>
      </c>
      <c r="D9" s="167" t="s">
        <v>57</v>
      </c>
      <c r="E9" s="167" t="s">
        <v>80</v>
      </c>
      <c r="F9" s="168" t="s">
        <v>87</v>
      </c>
      <c r="G9" s="167" t="s">
        <v>58</v>
      </c>
      <c r="H9" s="167" t="s">
        <v>111</v>
      </c>
      <c r="I9" s="169" t="s">
        <v>90</v>
      </c>
      <c r="K9" s="275" t="s">
        <v>108</v>
      </c>
    </row>
    <row r="10" spans="1:12" x14ac:dyDescent="0.2">
      <c r="A10" s="112">
        <v>1</v>
      </c>
      <c r="B10" s="113"/>
      <c r="C10" s="113"/>
      <c r="D10" s="113"/>
      <c r="E10" s="114"/>
      <c r="F10" s="115"/>
      <c r="G10" s="115"/>
      <c r="H10" s="115"/>
      <c r="I10" s="331"/>
      <c r="K10" s="276">
        <v>10</v>
      </c>
      <c r="L10" s="386" t="s">
        <v>249</v>
      </c>
    </row>
    <row r="11" spans="1:12" x14ac:dyDescent="0.2">
      <c r="A11" s="178">
        <f>A10+1</f>
        <v>2</v>
      </c>
      <c r="B11" s="176"/>
      <c r="C11" s="118"/>
      <c r="D11" s="176"/>
      <c r="E11" s="119"/>
      <c r="F11" s="120"/>
      <c r="G11" s="120"/>
      <c r="H11" s="120"/>
      <c r="I11" s="326"/>
      <c r="K11" s="58"/>
    </row>
    <row r="12" spans="1:12" x14ac:dyDescent="0.2">
      <c r="A12" s="178">
        <f t="shared" ref="A12:A18" si="0">A11+1</f>
        <v>3</v>
      </c>
      <c r="B12" s="118"/>
      <c r="C12" s="118"/>
      <c r="D12" s="118"/>
      <c r="E12" s="119"/>
      <c r="F12" s="120"/>
      <c r="G12" s="120"/>
      <c r="H12" s="120"/>
      <c r="I12" s="326"/>
    </row>
    <row r="13" spans="1:12" x14ac:dyDescent="0.2">
      <c r="A13" s="178">
        <f t="shared" si="0"/>
        <v>4</v>
      </c>
      <c r="B13" s="118"/>
      <c r="C13" s="118"/>
      <c r="D13" s="118"/>
      <c r="E13" s="119"/>
      <c r="F13" s="120"/>
      <c r="G13" s="120"/>
      <c r="H13" s="120"/>
      <c r="I13" s="326"/>
    </row>
    <row r="14" spans="1:12" x14ac:dyDescent="0.2">
      <c r="A14" s="178">
        <f t="shared" si="0"/>
        <v>5</v>
      </c>
      <c r="B14" s="118"/>
      <c r="C14" s="118"/>
      <c r="D14" s="118"/>
      <c r="E14" s="119"/>
      <c r="F14" s="120"/>
      <c r="G14" s="120"/>
      <c r="H14" s="120"/>
      <c r="I14" s="326"/>
    </row>
    <row r="15" spans="1:12" x14ac:dyDescent="0.2">
      <c r="A15" s="178">
        <f t="shared" si="0"/>
        <v>6</v>
      </c>
      <c r="B15" s="118"/>
      <c r="C15" s="118"/>
      <c r="D15" s="118"/>
      <c r="E15" s="119"/>
      <c r="F15" s="120"/>
      <c r="G15" s="120"/>
      <c r="H15" s="120"/>
      <c r="I15" s="326"/>
    </row>
    <row r="16" spans="1:12" x14ac:dyDescent="0.2">
      <c r="A16" s="178">
        <f t="shared" si="0"/>
        <v>7</v>
      </c>
      <c r="B16" s="118"/>
      <c r="C16" s="118"/>
      <c r="D16" s="118"/>
      <c r="E16" s="119"/>
      <c r="F16" s="120"/>
      <c r="G16" s="120"/>
      <c r="H16" s="120"/>
      <c r="I16" s="326"/>
    </row>
    <row r="17" spans="1:10" x14ac:dyDescent="0.2">
      <c r="A17" s="178">
        <f t="shared" si="0"/>
        <v>8</v>
      </c>
      <c r="B17" s="118"/>
      <c r="C17" s="118"/>
      <c r="D17" s="118"/>
      <c r="E17" s="119"/>
      <c r="F17" s="120"/>
      <c r="G17" s="120"/>
      <c r="H17" s="120"/>
      <c r="I17" s="326"/>
    </row>
    <row r="18" spans="1:10" x14ac:dyDescent="0.2">
      <c r="A18" s="178">
        <f t="shared" si="0"/>
        <v>9</v>
      </c>
      <c r="B18" s="118"/>
      <c r="C18" s="118"/>
      <c r="D18" s="118"/>
      <c r="E18" s="119"/>
      <c r="F18" s="120"/>
      <c r="G18" s="120"/>
      <c r="H18" s="120"/>
      <c r="I18" s="326"/>
    </row>
    <row r="19" spans="1:10" ht="16" thickBot="1" x14ac:dyDescent="0.25">
      <c r="A19" s="129">
        <f>A18+1</f>
        <v>10</v>
      </c>
      <c r="B19" s="123"/>
      <c r="C19" s="123"/>
      <c r="D19" s="123"/>
      <c r="E19" s="124"/>
      <c r="F19" s="125"/>
      <c r="G19" s="125"/>
      <c r="H19" s="125"/>
      <c r="I19" s="327"/>
    </row>
    <row r="20" spans="1:10" ht="17" thickBot="1" x14ac:dyDescent="0.25">
      <c r="A20" s="370"/>
      <c r="B20" s="127"/>
      <c r="C20" s="127"/>
      <c r="D20" s="127"/>
      <c r="E20" s="127"/>
      <c r="F20" s="127"/>
      <c r="G20" s="127"/>
      <c r="H20" s="130" t="str">
        <f>"Total "&amp;LEFT(A7,2)</f>
        <v>Total I8</v>
      </c>
      <c r="I20" s="131">
        <f>SUM(I10:I19)</f>
        <v>0</v>
      </c>
      <c r="J20" s="6"/>
    </row>
    <row r="22" spans="1:10" ht="33.75" customHeight="1" x14ac:dyDescent="0.2">
      <c r="A22" s="47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8"/>
      <c r="C22" s="478"/>
      <c r="D22" s="478"/>
      <c r="E22" s="478"/>
      <c r="F22" s="478"/>
      <c r="G22" s="478"/>
      <c r="H22" s="478"/>
      <c r="I22" s="47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style="196" customWidth="1"/>
    <col min="8" max="8" width="10" customWidth="1"/>
    <col min="9" max="10"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Sinteza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6" t="s">
        <v>110</v>
      </c>
      <c r="B6" s="476"/>
      <c r="C6" s="476"/>
      <c r="D6" s="476"/>
      <c r="E6" s="476"/>
      <c r="F6" s="476"/>
      <c r="G6" s="476"/>
      <c r="H6" s="476"/>
      <c r="I6" s="476"/>
    </row>
    <row r="7" spans="1:12" ht="15.75" customHeight="1" x14ac:dyDescent="0.2">
      <c r="A7" s="479" t="str">
        <f>'Descriere indicatori'!B12&amp;". "&amp;'Descriere indicatori'!C12</f>
        <v xml:space="preserve">I9. Studii in extenso apărute în volume colective publicate la edituri de prestigiu naţional* </v>
      </c>
      <c r="B7" s="479"/>
      <c r="C7" s="479"/>
      <c r="D7" s="479"/>
      <c r="E7" s="479"/>
      <c r="F7" s="479"/>
      <c r="G7" s="479"/>
      <c r="H7" s="479"/>
      <c r="I7" s="479"/>
      <c r="J7" s="197"/>
    </row>
    <row r="8" spans="1:12" ht="17" thickBot="1" x14ac:dyDescent="0.25">
      <c r="A8" s="195"/>
      <c r="B8" s="195"/>
      <c r="C8" s="195"/>
      <c r="D8" s="195"/>
      <c r="E8" s="195"/>
      <c r="F8" s="195"/>
      <c r="G8" s="183"/>
      <c r="H8" s="195"/>
      <c r="I8" s="195"/>
      <c r="J8" s="195"/>
    </row>
    <row r="9" spans="1:12" ht="33" thickBot="1" x14ac:dyDescent="0.25">
      <c r="A9" s="166" t="s">
        <v>55</v>
      </c>
      <c r="B9" s="167" t="s">
        <v>83</v>
      </c>
      <c r="C9" s="167" t="s">
        <v>56</v>
      </c>
      <c r="D9" s="167" t="s">
        <v>57</v>
      </c>
      <c r="E9" s="167" t="s">
        <v>80</v>
      </c>
      <c r="F9" s="168" t="s">
        <v>87</v>
      </c>
      <c r="G9" s="167" t="s">
        <v>58</v>
      </c>
      <c r="H9" s="167" t="s">
        <v>111</v>
      </c>
      <c r="I9" s="169" t="s">
        <v>90</v>
      </c>
      <c r="K9" s="275" t="s">
        <v>108</v>
      </c>
    </row>
    <row r="10" spans="1:12" x14ac:dyDescent="0.2">
      <c r="A10" s="198">
        <v>1</v>
      </c>
      <c r="B10" s="189"/>
      <c r="C10" s="189"/>
      <c r="D10" s="189"/>
      <c r="E10" s="155"/>
      <c r="F10" s="156"/>
      <c r="G10" s="115"/>
      <c r="H10" s="156"/>
      <c r="I10" s="331"/>
      <c r="K10" s="276">
        <v>7</v>
      </c>
      <c r="L10" s="386" t="s">
        <v>249</v>
      </c>
    </row>
    <row r="11" spans="1:12" x14ac:dyDescent="0.2">
      <c r="A11" s="199">
        <f>A10+1</f>
        <v>2</v>
      </c>
      <c r="B11" s="176"/>
      <c r="C11" s="176"/>
      <c r="D11" s="176"/>
      <c r="E11" s="191"/>
      <c r="F11" s="120"/>
      <c r="G11" s="120"/>
      <c r="H11" s="120"/>
      <c r="I11" s="326"/>
      <c r="K11" s="58"/>
    </row>
    <row r="12" spans="1:12" x14ac:dyDescent="0.2">
      <c r="A12" s="199">
        <f t="shared" ref="A12:A19" si="0">A11+1</f>
        <v>3</v>
      </c>
      <c r="B12" s="176"/>
      <c r="C12" s="118"/>
      <c r="D12" s="176"/>
      <c r="E12" s="191"/>
      <c r="F12" s="120"/>
      <c r="G12" s="120"/>
      <c r="H12" s="120"/>
      <c r="I12" s="326"/>
    </row>
    <row r="13" spans="1:12" x14ac:dyDescent="0.2">
      <c r="A13" s="199">
        <f t="shared" si="0"/>
        <v>4</v>
      </c>
      <c r="B13" s="176"/>
      <c r="C13" s="118"/>
      <c r="D13" s="176"/>
      <c r="E13" s="191"/>
      <c r="F13" s="120"/>
      <c r="G13" s="120"/>
      <c r="H13" s="120"/>
      <c r="I13" s="326"/>
    </row>
    <row r="14" spans="1:12" x14ac:dyDescent="0.2">
      <c r="A14" s="199">
        <f t="shared" si="0"/>
        <v>5</v>
      </c>
      <c r="B14" s="200"/>
      <c r="C14" s="200"/>
      <c r="D14" s="200"/>
      <c r="E14" s="200"/>
      <c r="F14" s="200"/>
      <c r="G14" s="120"/>
      <c r="H14" s="200"/>
      <c r="I14" s="337"/>
    </row>
    <row r="15" spans="1:12" x14ac:dyDescent="0.2">
      <c r="A15" s="199">
        <f t="shared" si="0"/>
        <v>6</v>
      </c>
      <c r="B15" s="200"/>
      <c r="C15" s="200"/>
      <c r="D15" s="200"/>
      <c r="E15" s="200"/>
      <c r="F15" s="200"/>
      <c r="G15" s="120"/>
      <c r="H15" s="200"/>
      <c r="I15" s="337"/>
    </row>
    <row r="16" spans="1:12" x14ac:dyDescent="0.2">
      <c r="A16" s="199">
        <f t="shared" si="0"/>
        <v>7</v>
      </c>
      <c r="B16" s="200"/>
      <c r="C16" s="200"/>
      <c r="D16" s="200"/>
      <c r="E16" s="200"/>
      <c r="F16" s="200"/>
      <c r="G16" s="120"/>
      <c r="H16" s="200"/>
      <c r="I16" s="337"/>
    </row>
    <row r="17" spans="1:10" x14ac:dyDescent="0.2">
      <c r="A17" s="199">
        <f t="shared" si="0"/>
        <v>8</v>
      </c>
      <c r="B17" s="200"/>
      <c r="C17" s="200"/>
      <c r="D17" s="200"/>
      <c r="E17" s="200"/>
      <c r="F17" s="200"/>
      <c r="G17" s="120"/>
      <c r="H17" s="200"/>
      <c r="I17" s="337"/>
    </row>
    <row r="18" spans="1:10" x14ac:dyDescent="0.2">
      <c r="A18" s="199">
        <f t="shared" si="0"/>
        <v>9</v>
      </c>
      <c r="B18" s="200"/>
      <c r="C18" s="200"/>
      <c r="D18" s="200"/>
      <c r="E18" s="200"/>
      <c r="F18" s="200"/>
      <c r="G18" s="120"/>
      <c r="H18" s="200"/>
      <c r="I18" s="337"/>
    </row>
    <row r="19" spans="1:10" ht="16" thickBot="1" x14ac:dyDescent="0.25">
      <c r="A19" s="161">
        <f t="shared" si="0"/>
        <v>10</v>
      </c>
      <c r="B19" s="201"/>
      <c r="C19" s="201"/>
      <c r="D19" s="201"/>
      <c r="E19" s="201"/>
      <c r="F19" s="201"/>
      <c r="G19" s="125"/>
      <c r="H19" s="201"/>
      <c r="I19" s="338"/>
    </row>
    <row r="20" spans="1:10" s="196" customFormat="1" ht="17" thickBot="1" x14ac:dyDescent="0.25">
      <c r="A20" s="370"/>
      <c r="B20" s="127"/>
      <c r="C20" s="127"/>
      <c r="D20" s="127"/>
      <c r="E20" s="127"/>
      <c r="F20" s="127"/>
      <c r="G20" s="127"/>
      <c r="H20" s="130" t="str">
        <f>"Total "&amp;LEFT(A7,2)</f>
        <v>Total I9</v>
      </c>
      <c r="I20" s="131">
        <f>SUM(I10:I19)</f>
        <v>0</v>
      </c>
      <c r="J20" s="6"/>
    </row>
    <row r="22" spans="1:10" ht="33.75" customHeight="1" x14ac:dyDescent="0.2">
      <c r="A22" s="47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8"/>
      <c r="C22" s="478"/>
      <c r="D22" s="478"/>
      <c r="E22" s="478"/>
      <c r="F22" s="478"/>
      <c r="G22" s="478"/>
      <c r="H22" s="478"/>
      <c r="I22" s="47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pageSetUpPr fitToPage="1"/>
  </sheetPr>
  <dimension ref="A1:L25"/>
  <sheetViews>
    <sheetView workbookViewId="0">
      <selection activeCell="I12" sqref="I12"/>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Sinteza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6" t="s">
        <v>110</v>
      </c>
      <c r="B6" s="476"/>
      <c r="C6" s="476"/>
      <c r="D6" s="476"/>
      <c r="E6" s="476"/>
      <c r="F6" s="476"/>
      <c r="G6" s="476"/>
      <c r="H6" s="476"/>
      <c r="I6" s="476"/>
    </row>
    <row r="7" spans="1:12" ht="39" customHeight="1" x14ac:dyDescent="0.2">
      <c r="A7" s="479" t="str">
        <f>'Descriere indicatori'!B13&amp;". "&amp;'Descriere indicatori'!C13</f>
        <v xml:space="preserve">I10. Studii in extenso apărute în volume colective publicate la edituri recunoscute în domeniu*, precum şi studiile aferente proiectelor* </v>
      </c>
      <c r="B7" s="479"/>
      <c r="C7" s="479"/>
      <c r="D7" s="479"/>
      <c r="E7" s="479"/>
      <c r="F7" s="479"/>
      <c r="G7" s="479"/>
      <c r="H7" s="479"/>
      <c r="I7" s="479"/>
    </row>
    <row r="8" spans="1:12" s="196" customFormat="1" ht="17.25" customHeight="1" thickBot="1" x14ac:dyDescent="0.25">
      <c r="A8" s="39"/>
      <c r="B8" s="195"/>
      <c r="C8" s="195"/>
      <c r="D8" s="195"/>
      <c r="E8" s="195"/>
      <c r="F8" s="195"/>
      <c r="G8" s="195"/>
      <c r="H8" s="195"/>
      <c r="I8" s="195"/>
    </row>
    <row r="9" spans="1:12" ht="33" thickBot="1" x14ac:dyDescent="0.25">
      <c r="A9" s="166" t="s">
        <v>55</v>
      </c>
      <c r="B9" s="167" t="s">
        <v>83</v>
      </c>
      <c r="C9" s="167" t="s">
        <v>56</v>
      </c>
      <c r="D9" s="167" t="s">
        <v>57</v>
      </c>
      <c r="E9" s="167" t="s">
        <v>80</v>
      </c>
      <c r="F9" s="168" t="s">
        <v>87</v>
      </c>
      <c r="G9" s="167" t="s">
        <v>58</v>
      </c>
      <c r="H9" s="167" t="s">
        <v>111</v>
      </c>
      <c r="I9" s="169" t="s">
        <v>90</v>
      </c>
      <c r="K9" s="275" t="s">
        <v>108</v>
      </c>
    </row>
    <row r="10" spans="1:12" ht="48" x14ac:dyDescent="0.2">
      <c r="A10" s="198">
        <v>1</v>
      </c>
      <c r="B10" s="152" t="s">
        <v>389</v>
      </c>
      <c r="C10" s="119" t="s">
        <v>390</v>
      </c>
      <c r="D10" s="152" t="s">
        <v>391</v>
      </c>
      <c r="E10" s="434" t="s">
        <v>392</v>
      </c>
      <c r="F10" s="120">
        <v>2006</v>
      </c>
      <c r="G10" s="120" t="s">
        <v>285</v>
      </c>
      <c r="H10" s="120"/>
      <c r="I10" s="326">
        <v>5</v>
      </c>
      <c r="J10" s="210"/>
      <c r="K10" s="276" t="s">
        <v>160</v>
      </c>
      <c r="L10" s="386" t="s">
        <v>250</v>
      </c>
    </row>
    <row r="11" spans="1:12" ht="32" x14ac:dyDescent="0.2">
      <c r="A11" s="248">
        <f>A10+1</f>
        <v>2</v>
      </c>
      <c r="B11" s="152" t="s">
        <v>393</v>
      </c>
      <c r="C11" s="177" t="s">
        <v>394</v>
      </c>
      <c r="D11" s="119" t="s">
        <v>398</v>
      </c>
      <c r="E11" s="191" t="s">
        <v>396</v>
      </c>
      <c r="F11" s="177" t="s">
        <v>395</v>
      </c>
      <c r="G11" s="177" t="s">
        <v>397</v>
      </c>
      <c r="H11" s="177"/>
      <c r="I11" s="332">
        <v>5</v>
      </c>
      <c r="J11" s="210"/>
      <c r="K11" s="58"/>
      <c r="L11" s="386" t="s">
        <v>251</v>
      </c>
    </row>
    <row r="12" spans="1:12" x14ac:dyDescent="0.2">
      <c r="A12" s="248">
        <f t="shared" ref="A12:A19" si="0">A11+1</f>
        <v>3</v>
      </c>
      <c r="B12" s="152"/>
      <c r="C12" s="152"/>
      <c r="D12" s="152"/>
      <c r="E12" s="42"/>
      <c r="F12" s="120"/>
      <c r="G12" s="120"/>
      <c r="H12" s="120"/>
      <c r="I12" s="326"/>
    </row>
    <row r="13" spans="1:12" x14ac:dyDescent="0.2">
      <c r="A13" s="248">
        <f t="shared" si="0"/>
        <v>4</v>
      </c>
      <c r="B13" s="119"/>
      <c r="C13" s="119"/>
      <c r="D13" s="152"/>
      <c r="E13" s="42"/>
      <c r="F13" s="120"/>
      <c r="G13" s="120"/>
      <c r="H13" s="120"/>
      <c r="I13" s="326"/>
    </row>
    <row r="14" spans="1:12" x14ac:dyDescent="0.2">
      <c r="A14" s="248">
        <f t="shared" si="0"/>
        <v>5</v>
      </c>
      <c r="B14" s="152"/>
      <c r="C14" s="119"/>
      <c r="D14" s="119"/>
      <c r="E14" s="191"/>
      <c r="F14" s="120"/>
      <c r="G14" s="120"/>
      <c r="H14" s="120"/>
      <c r="I14" s="326"/>
    </row>
    <row r="15" spans="1:12" x14ac:dyDescent="0.2">
      <c r="A15" s="248">
        <f t="shared" si="0"/>
        <v>6</v>
      </c>
      <c r="B15" s="176"/>
      <c r="C15" s="176"/>
      <c r="D15" s="176"/>
      <c r="E15" s="191"/>
      <c r="F15" s="120"/>
      <c r="G15" s="120"/>
      <c r="H15" s="120"/>
      <c r="I15" s="326"/>
    </row>
    <row r="16" spans="1:12" x14ac:dyDescent="0.2">
      <c r="A16" s="248">
        <f t="shared" si="0"/>
        <v>7</v>
      </c>
      <c r="B16" s="176"/>
      <c r="C16" s="118"/>
      <c r="D16" s="176"/>
      <c r="E16" s="191"/>
      <c r="F16" s="120"/>
      <c r="G16" s="120"/>
      <c r="H16" s="120"/>
      <c r="I16" s="326"/>
    </row>
    <row r="17" spans="1:9" x14ac:dyDescent="0.2">
      <c r="A17" s="248">
        <f t="shared" si="0"/>
        <v>8</v>
      </c>
      <c r="B17" s="176"/>
      <c r="C17" s="118"/>
      <c r="D17" s="176"/>
      <c r="E17" s="191"/>
      <c r="F17" s="120"/>
      <c r="G17" s="120"/>
      <c r="H17" s="120"/>
      <c r="I17" s="326"/>
    </row>
    <row r="18" spans="1:9" x14ac:dyDescent="0.2">
      <c r="A18" s="248">
        <f t="shared" si="0"/>
        <v>9</v>
      </c>
      <c r="B18" s="191"/>
      <c r="C18" s="42"/>
      <c r="D18" s="42"/>
      <c r="E18" s="42"/>
      <c r="F18" s="120"/>
      <c r="G18" s="120"/>
      <c r="H18" s="120"/>
      <c r="I18" s="326"/>
    </row>
    <row r="19" spans="1:9" ht="16" thickBot="1" x14ac:dyDescent="0.25">
      <c r="A19" s="249">
        <f t="shared" si="0"/>
        <v>10</v>
      </c>
      <c r="B19" s="162"/>
      <c r="C19" s="124"/>
      <c r="D19" s="124"/>
      <c r="E19" s="193"/>
      <c r="F19" s="125"/>
      <c r="G19" s="125"/>
      <c r="H19" s="125"/>
      <c r="I19" s="327"/>
    </row>
    <row r="20" spans="1:9" ht="16" thickBot="1" x14ac:dyDescent="0.25">
      <c r="A20" s="370"/>
      <c r="B20" s="250"/>
      <c r="C20" s="160"/>
      <c r="D20" s="194"/>
      <c r="E20" s="194"/>
      <c r="F20" s="194"/>
      <c r="G20" s="194"/>
      <c r="H20" s="130" t="str">
        <f>"Total "&amp;LEFT(A7,3)</f>
        <v>Total I10</v>
      </c>
      <c r="I20" s="251">
        <f>SUM(I10:I19)</f>
        <v>10</v>
      </c>
    </row>
    <row r="21" spans="1:9" x14ac:dyDescent="0.2">
      <c r="A21" s="22"/>
      <c r="B21" s="16"/>
      <c r="C21" s="18"/>
      <c r="D21" s="22"/>
    </row>
    <row r="22" spans="1:9" ht="33.75" customHeight="1" x14ac:dyDescent="0.2">
      <c r="A22" s="47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8"/>
      <c r="C22" s="478"/>
      <c r="D22" s="478"/>
      <c r="E22" s="478"/>
      <c r="F22" s="478"/>
      <c r="G22" s="478"/>
      <c r="H22" s="478"/>
      <c r="I22" s="478"/>
    </row>
    <row r="23" spans="1:9" ht="48" customHeight="1" x14ac:dyDescent="0.2">
      <c r="A23" s="47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78"/>
      <c r="C23" s="478"/>
      <c r="D23" s="478"/>
      <c r="E23" s="478"/>
      <c r="F23" s="478"/>
      <c r="G23" s="478"/>
      <c r="H23" s="478"/>
      <c r="I23" s="478"/>
    </row>
    <row r="24" spans="1:9" x14ac:dyDescent="0.2">
      <c r="A24" s="22"/>
      <c r="B24" s="18"/>
      <c r="C24" s="18"/>
      <c r="D24" s="22"/>
    </row>
    <row r="25" spans="1:9" x14ac:dyDescent="0.2">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pageSetUpPr fitToPage="1"/>
  </sheetPr>
  <dimension ref="A1:L26"/>
  <sheetViews>
    <sheetView topLeftCell="A2" workbookViewId="0">
      <selection activeCell="C11" sqref="C11"/>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Sinteza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6" t="s">
        <v>110</v>
      </c>
      <c r="B6" s="476"/>
      <c r="C6" s="476"/>
      <c r="D6" s="476"/>
      <c r="E6" s="476"/>
      <c r="F6" s="476"/>
      <c r="G6" s="476"/>
      <c r="H6" s="476"/>
      <c r="I6" s="476"/>
      <c r="J6" s="40"/>
    </row>
    <row r="7" spans="1:12" ht="39" customHeight="1" x14ac:dyDescent="0.2">
      <c r="A7" s="47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79"/>
      <c r="C7" s="479"/>
      <c r="D7" s="479"/>
      <c r="E7" s="479"/>
      <c r="F7" s="479"/>
      <c r="G7" s="479"/>
      <c r="H7" s="479"/>
      <c r="I7" s="479"/>
      <c r="J7" s="39"/>
    </row>
    <row r="8" spans="1:12" ht="19.5" customHeight="1" thickBot="1" x14ac:dyDescent="0.25">
      <c r="A8" s="64"/>
      <c r="B8" s="64"/>
      <c r="C8" s="64"/>
      <c r="D8" s="64"/>
      <c r="E8" s="64"/>
      <c r="F8" s="64"/>
      <c r="G8" s="64"/>
      <c r="H8" s="64"/>
      <c r="I8" s="64"/>
      <c r="J8" s="39"/>
    </row>
    <row r="9" spans="1:12" ht="63" customHeight="1" thickBot="1" x14ac:dyDescent="0.25">
      <c r="A9" s="240" t="s">
        <v>55</v>
      </c>
      <c r="B9" s="241" t="s">
        <v>83</v>
      </c>
      <c r="C9" s="242" t="s">
        <v>52</v>
      </c>
      <c r="D9" s="242" t="s">
        <v>134</v>
      </c>
      <c r="E9" s="241" t="s">
        <v>87</v>
      </c>
      <c r="F9" s="242" t="s">
        <v>53</v>
      </c>
      <c r="G9" s="242" t="s">
        <v>79</v>
      </c>
      <c r="H9" s="241" t="s">
        <v>54</v>
      </c>
      <c r="I9" s="247" t="s">
        <v>147</v>
      </c>
      <c r="J9" s="2"/>
      <c r="K9" s="275" t="s">
        <v>108</v>
      </c>
    </row>
    <row r="10" spans="1:12" ht="85" x14ac:dyDescent="0.2">
      <c r="A10" s="67">
        <v>1</v>
      </c>
      <c r="B10" s="31" t="s">
        <v>349</v>
      </c>
      <c r="C10" s="31" t="s">
        <v>350</v>
      </c>
      <c r="D10" s="53" t="s">
        <v>351</v>
      </c>
      <c r="E10" s="65">
        <v>2020</v>
      </c>
      <c r="F10" s="66" t="s">
        <v>352</v>
      </c>
      <c r="G10" s="31" t="s">
        <v>353</v>
      </c>
      <c r="H10" s="31" t="s">
        <v>285</v>
      </c>
      <c r="I10" s="340">
        <v>15</v>
      </c>
      <c r="K10" s="276" t="s">
        <v>161</v>
      </c>
      <c r="L10" s="386" t="s">
        <v>252</v>
      </c>
    </row>
    <row r="11" spans="1:12" ht="16" x14ac:dyDescent="0.2">
      <c r="A11" s="68">
        <f>A10+1</f>
        <v>2</v>
      </c>
      <c r="B11" s="21"/>
      <c r="C11" s="21"/>
      <c r="D11" s="21"/>
      <c r="E11" s="20"/>
      <c r="F11" s="29"/>
      <c r="G11" s="21"/>
      <c r="H11" s="20"/>
      <c r="I11" s="341"/>
      <c r="K11" s="58"/>
    </row>
    <row r="12" spans="1:12" ht="16" x14ac:dyDescent="0.2">
      <c r="A12" s="68">
        <f t="shared" ref="A12:A19" si="0">A11+1</f>
        <v>3</v>
      </c>
      <c r="B12" s="21"/>
      <c r="C12" s="21"/>
      <c r="D12" s="21"/>
      <c r="E12" s="20"/>
      <c r="F12" s="24"/>
      <c r="G12" s="21"/>
      <c r="H12" s="20"/>
      <c r="I12" s="341"/>
    </row>
    <row r="13" spans="1:12" ht="16" x14ac:dyDescent="0.2">
      <c r="A13" s="68">
        <f t="shared" si="0"/>
        <v>4</v>
      </c>
      <c r="B13" s="21"/>
      <c r="C13" s="21"/>
      <c r="D13" s="21"/>
      <c r="E13" s="21"/>
      <c r="F13" s="24"/>
      <c r="G13" s="21"/>
      <c r="H13" s="21"/>
      <c r="I13" s="341"/>
    </row>
    <row r="14" spans="1:12" ht="16" x14ac:dyDescent="0.2">
      <c r="A14" s="68">
        <f t="shared" si="0"/>
        <v>5</v>
      </c>
      <c r="B14" s="21"/>
      <c r="C14" s="21"/>
      <c r="D14" s="21"/>
      <c r="E14" s="21"/>
      <c r="F14" s="21"/>
      <c r="G14" s="21"/>
      <c r="H14" s="21"/>
      <c r="I14" s="341"/>
    </row>
    <row r="15" spans="1:12" ht="16" x14ac:dyDescent="0.2">
      <c r="A15" s="68">
        <f t="shared" si="0"/>
        <v>6</v>
      </c>
      <c r="B15" s="20"/>
      <c r="C15" s="21"/>
      <c r="D15" s="21"/>
      <c r="E15" s="20"/>
      <c r="F15" s="20"/>
      <c r="G15" s="20"/>
      <c r="H15" s="20"/>
      <c r="I15" s="341"/>
    </row>
    <row r="16" spans="1:12" ht="16" x14ac:dyDescent="0.2">
      <c r="A16" s="68">
        <f t="shared" si="0"/>
        <v>7</v>
      </c>
      <c r="B16" s="20"/>
      <c r="C16" s="20"/>
      <c r="D16" s="21"/>
      <c r="E16" s="20"/>
      <c r="F16" s="20"/>
      <c r="G16" s="21"/>
      <c r="H16" s="20"/>
      <c r="I16" s="341"/>
    </row>
    <row r="17" spans="1:10" ht="16" x14ac:dyDescent="0.2">
      <c r="A17" s="68">
        <f t="shared" si="0"/>
        <v>8</v>
      </c>
      <c r="B17" s="21"/>
      <c r="C17" s="21"/>
      <c r="D17" s="21"/>
      <c r="E17" s="20"/>
      <c r="F17" s="20"/>
      <c r="G17" s="21"/>
      <c r="H17" s="20"/>
      <c r="I17" s="341"/>
    </row>
    <row r="18" spans="1:10" ht="16" x14ac:dyDescent="0.2">
      <c r="A18" s="68">
        <f t="shared" si="0"/>
        <v>9</v>
      </c>
      <c r="B18" s="21"/>
      <c r="C18" s="21"/>
      <c r="D18" s="21"/>
      <c r="E18" s="21"/>
      <c r="F18" s="29"/>
      <c r="G18" s="23"/>
      <c r="H18" s="21"/>
      <c r="I18" s="342"/>
      <c r="J18" s="25"/>
    </row>
    <row r="19" spans="1:10" ht="17" thickBot="1" x14ac:dyDescent="0.25">
      <c r="A19" s="69">
        <f t="shared" si="0"/>
        <v>10</v>
      </c>
      <c r="B19" s="52"/>
      <c r="C19" s="70"/>
      <c r="D19" s="52"/>
      <c r="E19" s="52"/>
      <c r="F19" s="70"/>
      <c r="G19" s="70"/>
      <c r="H19" s="70"/>
      <c r="I19" s="343"/>
    </row>
    <row r="20" spans="1:10" ht="17" thickBot="1" x14ac:dyDescent="0.25">
      <c r="A20" s="369"/>
      <c r="C20" s="22"/>
      <c r="D20" s="27"/>
      <c r="E20" s="18"/>
      <c r="H20" s="130" t="str">
        <f>"Total "&amp;LEFT(A7,4)</f>
        <v>Total I11a</v>
      </c>
      <c r="I20" s="390">
        <f>SUM(I10:I19)</f>
        <v>15</v>
      </c>
    </row>
    <row r="21" spans="1:10" ht="16" x14ac:dyDescent="0.2">
      <c r="A21" s="56"/>
      <c r="C21" s="22"/>
      <c r="D21" s="28"/>
      <c r="E21" s="18"/>
    </row>
    <row r="22" spans="1:10" x14ac:dyDescent="0.2">
      <c r="C22" s="22"/>
      <c r="D22" s="28"/>
      <c r="E22" s="18"/>
      <c r="F22" s="22"/>
      <c r="G22" s="22"/>
    </row>
    <row r="23" spans="1:10" x14ac:dyDescent="0.2">
      <c r="C23" s="22"/>
      <c r="D23" s="27"/>
      <c r="E23" s="18"/>
      <c r="F23" s="22"/>
      <c r="G23" s="22"/>
    </row>
    <row r="24" spans="1:10" x14ac:dyDescent="0.2">
      <c r="C24" s="22"/>
      <c r="D24" s="27"/>
      <c r="E24" s="18"/>
      <c r="F24" s="22"/>
      <c r="G24" s="22"/>
    </row>
    <row r="25" spans="1:10" x14ac:dyDescent="0.2">
      <c r="C25" s="22"/>
      <c r="D25" s="27"/>
      <c r="E25" s="18"/>
      <c r="F25" s="22"/>
      <c r="G25" s="22"/>
    </row>
    <row r="26" spans="1:10" x14ac:dyDescent="0.2">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pageSetUpPr fitToPage="1"/>
  </sheetPr>
  <dimension ref="A1:K22"/>
  <sheetViews>
    <sheetView topLeftCell="A5" workbookViewId="0">
      <selection activeCell="D14" sqref="D14"/>
    </sheetView>
  </sheetViews>
  <sheetFormatPr baseColWidth="10" defaultColWidth="8.83203125" defaultRowHeight="15" x14ac:dyDescent="0.2"/>
  <cols>
    <col min="1" max="1" width="5.1640625" customWidth="1"/>
    <col min="2" max="2" width="21.5" customWidth="1"/>
    <col min="3" max="3" width="31.5" customWidth="1"/>
    <col min="4" max="4" width="27.5" customWidth="1"/>
    <col min="5" max="5" width="6.83203125" customWidth="1"/>
    <col min="6" max="6" width="10.5" customWidth="1"/>
    <col min="7" max="7" width="16" style="196" customWidth="1"/>
    <col min="8" max="8" width="9.6640625" customWidth="1"/>
  </cols>
  <sheetData>
    <row r="1" spans="1:11" ht="16" x14ac:dyDescent="0.2">
      <c r="A1" s="269" t="str">
        <f>'Date initiale'!C3</f>
        <v>Universitatea de Arhitectură și Urbanism "Ion Mincu" București</v>
      </c>
      <c r="B1" s="269"/>
      <c r="C1" s="269"/>
      <c r="D1" s="17"/>
    </row>
    <row r="2" spans="1:11" ht="16" x14ac:dyDescent="0.2">
      <c r="A2" s="269" t="str">
        <f>'Date initiale'!B4&amp;" "&amp;'Date initiale'!C4</f>
        <v>Facultatea ARHITECTURA</v>
      </c>
      <c r="B2" s="269"/>
      <c r="C2" s="269"/>
      <c r="D2" s="17"/>
    </row>
    <row r="3" spans="1:11" ht="16" x14ac:dyDescent="0.2">
      <c r="A3" s="269" t="str">
        <f>'Date initiale'!B5&amp;" "&amp;'Date initiale'!C5</f>
        <v>Departamentul Sinteza Proiectarii de Arhitectura</v>
      </c>
      <c r="B3" s="269"/>
      <c r="C3" s="269"/>
      <c r="D3" s="17"/>
    </row>
    <row r="4" spans="1:11" x14ac:dyDescent="0.2">
      <c r="A4" s="127" t="str">
        <f>'Date initiale'!C6&amp;", "&amp;'Date initiale'!C7</f>
        <v>Nicula Alexandru Dan Vladimir, 23</v>
      </c>
      <c r="B4" s="127"/>
      <c r="C4" s="127"/>
    </row>
    <row r="5" spans="1:11" s="196" customFormat="1" x14ac:dyDescent="0.2">
      <c r="A5" s="127"/>
      <c r="B5" s="127"/>
      <c r="C5" s="127"/>
    </row>
    <row r="6" spans="1:11" ht="16" x14ac:dyDescent="0.2">
      <c r="A6" s="476" t="s">
        <v>110</v>
      </c>
      <c r="B6" s="476"/>
      <c r="C6" s="476"/>
      <c r="D6" s="476"/>
      <c r="E6" s="476"/>
      <c r="F6" s="476"/>
      <c r="G6" s="476"/>
      <c r="H6" s="476"/>
      <c r="I6" s="40"/>
      <c r="J6" s="40"/>
    </row>
    <row r="7" spans="1:11" ht="48" customHeight="1" x14ac:dyDescent="0.2">
      <c r="A7" s="47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79"/>
      <c r="C7" s="479"/>
      <c r="D7" s="479"/>
      <c r="E7" s="479"/>
      <c r="F7" s="479"/>
      <c r="G7" s="479"/>
      <c r="H7" s="479"/>
      <c r="I7" s="197"/>
      <c r="J7" s="197"/>
    </row>
    <row r="8" spans="1:11" ht="21.75" customHeight="1" thickBot="1" x14ac:dyDescent="0.25">
      <c r="A8" s="62"/>
      <c r="B8" s="62"/>
      <c r="C8" s="62"/>
      <c r="D8" s="62"/>
      <c r="E8" s="62"/>
      <c r="F8" s="62"/>
      <c r="G8" s="62"/>
      <c r="H8" s="62"/>
    </row>
    <row r="9" spans="1:11" ht="33" thickBot="1" x14ac:dyDescent="0.25">
      <c r="A9" s="202" t="s">
        <v>55</v>
      </c>
      <c r="B9" s="417" t="s">
        <v>83</v>
      </c>
      <c r="C9" s="417" t="s">
        <v>136</v>
      </c>
      <c r="D9" s="417" t="s">
        <v>137</v>
      </c>
      <c r="E9" s="417" t="s">
        <v>75</v>
      </c>
      <c r="F9" s="417" t="s">
        <v>76</v>
      </c>
      <c r="G9" s="450" t="s">
        <v>135</v>
      </c>
      <c r="H9" s="419" t="s">
        <v>147</v>
      </c>
      <c r="J9" s="275" t="s">
        <v>108</v>
      </c>
    </row>
    <row r="10" spans="1:11" s="196" customFormat="1" ht="48" x14ac:dyDescent="0.2">
      <c r="A10" s="172">
        <v>1</v>
      </c>
      <c r="B10" s="258" t="s">
        <v>420</v>
      </c>
      <c r="C10" s="258" t="s">
        <v>419</v>
      </c>
      <c r="D10" s="258" t="s">
        <v>418</v>
      </c>
      <c r="E10" s="258">
        <v>2014</v>
      </c>
      <c r="F10" s="258" t="s">
        <v>285</v>
      </c>
      <c r="G10" s="453"/>
      <c r="H10" s="348">
        <v>10</v>
      </c>
      <c r="J10" s="276"/>
    </row>
    <row r="11" spans="1:11" s="416" customFormat="1" ht="32" x14ac:dyDescent="0.2">
      <c r="A11" s="229">
        <v>2</v>
      </c>
      <c r="B11" s="139" t="s">
        <v>393</v>
      </c>
      <c r="C11" s="143" t="s">
        <v>404</v>
      </c>
      <c r="D11" s="139" t="s">
        <v>405</v>
      </c>
      <c r="E11" s="143">
        <v>2015</v>
      </c>
      <c r="F11" s="452">
        <v>44898</v>
      </c>
      <c r="G11" s="452"/>
      <c r="H11" s="336">
        <v>8</v>
      </c>
      <c r="J11" s="436" t="s">
        <v>253</v>
      </c>
      <c r="K11" s="437" t="s">
        <v>256</v>
      </c>
    </row>
    <row r="12" spans="1:11" s="416" customFormat="1" ht="16" x14ac:dyDescent="0.2">
      <c r="A12" s="213">
        <v>3</v>
      </c>
      <c r="B12" s="139" t="s">
        <v>393</v>
      </c>
      <c r="C12" s="143" t="s">
        <v>443</v>
      </c>
      <c r="D12" s="139" t="s">
        <v>444</v>
      </c>
      <c r="E12" s="143">
        <v>2017</v>
      </c>
      <c r="F12" s="452" t="s">
        <v>442</v>
      </c>
      <c r="G12" s="452"/>
      <c r="H12" s="336">
        <v>8</v>
      </c>
      <c r="J12" s="436" t="s">
        <v>254</v>
      </c>
    </row>
    <row r="13" spans="1:11" s="416" customFormat="1" ht="32" x14ac:dyDescent="0.2">
      <c r="A13" s="213">
        <v>4</v>
      </c>
      <c r="B13" s="139" t="s">
        <v>393</v>
      </c>
      <c r="C13" s="143" t="s">
        <v>446</v>
      </c>
      <c r="D13" s="139" t="s">
        <v>447</v>
      </c>
      <c r="E13" s="143">
        <v>2017</v>
      </c>
      <c r="F13" s="452" t="s">
        <v>445</v>
      </c>
      <c r="G13" s="452"/>
      <c r="H13" s="336">
        <v>8</v>
      </c>
      <c r="I13" s="26"/>
      <c r="J13" s="436" t="s">
        <v>255</v>
      </c>
    </row>
    <row r="14" spans="1:11" s="416" customFormat="1" ht="32" x14ac:dyDescent="0.2">
      <c r="A14" s="213">
        <f t="shared" ref="A14:A20" si="0">A13+1</f>
        <v>5</v>
      </c>
      <c r="B14" s="139" t="s">
        <v>393</v>
      </c>
      <c r="C14" s="139" t="s">
        <v>401</v>
      </c>
      <c r="D14" s="139" t="s">
        <v>399</v>
      </c>
      <c r="E14" s="139">
        <v>2017</v>
      </c>
      <c r="F14" s="234">
        <v>44882</v>
      </c>
      <c r="G14" s="214"/>
      <c r="H14" s="332">
        <v>8</v>
      </c>
      <c r="I14" s="26"/>
    </row>
    <row r="15" spans="1:11" s="196" customFormat="1" ht="32" x14ac:dyDescent="0.2">
      <c r="A15" s="213">
        <f t="shared" si="0"/>
        <v>6</v>
      </c>
      <c r="B15" s="216" t="s">
        <v>393</v>
      </c>
      <c r="C15" s="139" t="s">
        <v>401</v>
      </c>
      <c r="D15" s="216" t="s">
        <v>400</v>
      </c>
      <c r="E15" s="216">
        <v>2017</v>
      </c>
      <c r="F15" s="435">
        <v>44889</v>
      </c>
      <c r="G15" s="217"/>
      <c r="H15" s="345">
        <v>8</v>
      </c>
    </row>
    <row r="16" spans="1:11" s="196" customFormat="1" ht="48" x14ac:dyDescent="0.2">
      <c r="A16" s="213">
        <f t="shared" si="0"/>
        <v>7</v>
      </c>
      <c r="B16" s="139" t="s">
        <v>393</v>
      </c>
      <c r="C16" s="139" t="s">
        <v>402</v>
      </c>
      <c r="D16" s="139" t="s">
        <v>403</v>
      </c>
      <c r="E16" s="139">
        <v>2018</v>
      </c>
      <c r="F16" s="234">
        <v>44609</v>
      </c>
      <c r="G16" s="214"/>
      <c r="H16" s="332">
        <v>8</v>
      </c>
      <c r="I16" s="26"/>
    </row>
    <row r="17" spans="1:9" s="196" customFormat="1" ht="32" x14ac:dyDescent="0.2">
      <c r="A17" s="213">
        <f t="shared" si="0"/>
        <v>8</v>
      </c>
      <c r="B17" s="139" t="s">
        <v>393</v>
      </c>
      <c r="C17" s="139" t="s">
        <v>440</v>
      </c>
      <c r="D17" s="139" t="s">
        <v>439</v>
      </c>
      <c r="E17" s="139">
        <v>2021</v>
      </c>
      <c r="F17" s="214" t="s">
        <v>441</v>
      </c>
      <c r="G17" s="214"/>
      <c r="H17" s="332">
        <v>8</v>
      </c>
    </row>
    <row r="18" spans="1:9" s="196" customFormat="1" ht="16" x14ac:dyDescent="0.2">
      <c r="A18" s="213">
        <f t="shared" si="0"/>
        <v>9</v>
      </c>
      <c r="B18" s="216"/>
      <c r="C18" s="216"/>
      <c r="D18" s="216"/>
      <c r="E18" s="216"/>
      <c r="F18" s="217"/>
      <c r="G18" s="217"/>
      <c r="H18" s="345"/>
      <c r="I18" s="26"/>
    </row>
    <row r="19" spans="1:9" s="196" customFormat="1" ht="16" x14ac:dyDescent="0.2">
      <c r="A19" s="213">
        <f t="shared" si="0"/>
        <v>10</v>
      </c>
      <c r="B19" s="139"/>
      <c r="C19" s="139"/>
      <c r="D19" s="139"/>
      <c r="E19" s="139"/>
      <c r="F19" s="214"/>
      <c r="G19" s="214"/>
      <c r="H19" s="332"/>
      <c r="I19" s="26"/>
    </row>
    <row r="20" spans="1:9" ht="16" thickBot="1" x14ac:dyDescent="0.25">
      <c r="A20" s="218">
        <f t="shared" si="0"/>
        <v>11</v>
      </c>
      <c r="B20" s="146"/>
      <c r="C20" s="146"/>
      <c r="D20" s="146"/>
      <c r="E20" s="146"/>
      <c r="F20" s="219"/>
      <c r="G20" s="219"/>
      <c r="H20" s="346"/>
    </row>
    <row r="21" spans="1:9" ht="16" thickBot="1" x14ac:dyDescent="0.25">
      <c r="A21" s="221"/>
      <c r="B21" s="221"/>
      <c r="C21" s="221"/>
      <c r="D21" s="221"/>
      <c r="E21" s="221"/>
      <c r="F21" s="222"/>
      <c r="G21" s="420" t="str">
        <f>"Total "&amp;LEFT(A7,4)</f>
        <v>Total I11b</v>
      </c>
      <c r="H21" s="451">
        <f>SUM(H10:H20)</f>
        <v>66</v>
      </c>
    </row>
    <row r="22" spans="1:9" ht="16" x14ac:dyDescent="0.2">
      <c r="A22" s="30"/>
      <c r="B22" s="30"/>
      <c r="C22" s="30"/>
      <c r="D22" s="30"/>
      <c r="E22" s="30"/>
      <c r="F22" s="30"/>
      <c r="G22" s="30"/>
      <c r="H22"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pageSetUpPr fitToPage="1"/>
  </sheetPr>
  <dimension ref="A1:J26"/>
  <sheetViews>
    <sheetView workbookViewId="0">
      <selection activeCell="D12" sqref="D12"/>
    </sheetView>
  </sheetViews>
  <sheetFormatPr baseColWidth="10" defaultColWidth="8.83203125" defaultRowHeight="15" x14ac:dyDescent="0.2"/>
  <cols>
    <col min="1" max="1" width="5.1640625" customWidth="1"/>
    <col min="2" max="2" width="22.1640625" customWidth="1"/>
    <col min="3" max="3" width="57.6640625" bestFit="1" customWidth="1"/>
    <col min="4" max="4" width="38.83203125" customWidth="1"/>
    <col min="5" max="5" width="6.83203125" customWidth="1"/>
    <col min="6" max="6" width="10.5" customWidth="1"/>
    <col min="7" max="7" width="9.6640625" customWidth="1"/>
  </cols>
  <sheetData>
    <row r="1" spans="1:10" x14ac:dyDescent="0.2">
      <c r="A1" s="269" t="str">
        <f>'Date initiale'!C3</f>
        <v>Universitatea de Arhitectură și Urbanism "Ion Mincu" București</v>
      </c>
      <c r="B1" s="269"/>
      <c r="C1" s="269"/>
    </row>
    <row r="2" spans="1:10" x14ac:dyDescent="0.2">
      <c r="A2" s="269" t="str">
        <f>'Date initiale'!B4&amp;" "&amp;'Date initiale'!C4</f>
        <v>Facultatea ARHITECTURA</v>
      </c>
      <c r="B2" s="269"/>
      <c r="C2" s="269"/>
    </row>
    <row r="3" spans="1:10" x14ac:dyDescent="0.2">
      <c r="A3" s="269" t="str">
        <f>'Date initiale'!B5&amp;" "&amp;'Date initiale'!C5</f>
        <v>Departamentul Sinteza Proiectarii de Arhitectura</v>
      </c>
      <c r="B3" s="269"/>
      <c r="C3" s="269"/>
    </row>
    <row r="4" spans="1:10" x14ac:dyDescent="0.2">
      <c r="A4" s="127" t="str">
        <f>'Date initiale'!C6&amp;", "&amp;'Date initiale'!C7</f>
        <v>Nicula Alexandru Dan Vladimir, 23</v>
      </c>
      <c r="B4" s="127"/>
      <c r="C4" s="127"/>
    </row>
    <row r="5" spans="1:10" s="196" customFormat="1" x14ac:dyDescent="0.2">
      <c r="A5" s="127"/>
      <c r="B5" s="127"/>
      <c r="C5" s="127"/>
    </row>
    <row r="6" spans="1:10" ht="16" x14ac:dyDescent="0.2">
      <c r="A6" s="481" t="s">
        <v>110</v>
      </c>
      <c r="B6" s="481"/>
      <c r="C6" s="481"/>
      <c r="D6" s="481"/>
      <c r="E6" s="481"/>
      <c r="F6" s="481"/>
      <c r="G6" s="481"/>
    </row>
    <row r="7" spans="1:10" ht="16" x14ac:dyDescent="0.2">
      <c r="A7" s="479" t="str">
        <f>'Descriere indicatori'!B14&amp;"c. "&amp;'Descriere indicatori'!C16</f>
        <v>I11c. Susţinere comunicare publică în cadrul conferinţelor, colocviilor, seminariilor internaţionale/naţionale</v>
      </c>
      <c r="B7" s="479"/>
      <c r="C7" s="479"/>
      <c r="D7" s="479"/>
      <c r="E7" s="479"/>
      <c r="F7" s="479"/>
      <c r="G7" s="479"/>
      <c r="H7" s="197"/>
    </row>
    <row r="8" spans="1:10" s="196" customFormat="1" ht="17" thickBot="1" x14ac:dyDescent="0.25">
      <c r="A8" s="195"/>
      <c r="B8" s="195"/>
      <c r="C8" s="195"/>
      <c r="D8" s="195"/>
      <c r="E8" s="195"/>
      <c r="F8" s="195"/>
      <c r="G8" s="195"/>
      <c r="H8" s="195"/>
    </row>
    <row r="9" spans="1:10" ht="33" thickBot="1" x14ac:dyDescent="0.25">
      <c r="A9" s="166" t="s">
        <v>55</v>
      </c>
      <c r="B9" s="224" t="s">
        <v>83</v>
      </c>
      <c r="C9" s="224" t="s">
        <v>73</v>
      </c>
      <c r="D9" s="224" t="s">
        <v>74</v>
      </c>
      <c r="E9" s="224" t="s">
        <v>75</v>
      </c>
      <c r="F9" s="224" t="s">
        <v>76</v>
      </c>
      <c r="G9" s="247" t="s">
        <v>147</v>
      </c>
      <c r="I9" s="275" t="s">
        <v>108</v>
      </c>
    </row>
    <row r="10" spans="1:10" ht="15" customHeight="1" x14ac:dyDescent="0.2">
      <c r="A10" s="226">
        <v>1</v>
      </c>
      <c r="B10" s="211" t="s">
        <v>273</v>
      </c>
      <c r="C10" s="227" t="s">
        <v>308</v>
      </c>
      <c r="D10" s="228" t="s">
        <v>309</v>
      </c>
      <c r="E10" s="212">
        <v>2006</v>
      </c>
      <c r="F10" s="212" t="s">
        <v>312</v>
      </c>
      <c r="G10" s="344">
        <v>3</v>
      </c>
      <c r="I10" s="276" t="s">
        <v>163</v>
      </c>
      <c r="J10" s="386" t="s">
        <v>257</v>
      </c>
    </row>
    <row r="11" spans="1:10" ht="15" customHeight="1" x14ac:dyDescent="0.2">
      <c r="A11" s="229">
        <f>A10+1</f>
        <v>2</v>
      </c>
      <c r="B11" s="143" t="s">
        <v>273</v>
      </c>
      <c r="C11" s="230" t="s">
        <v>310</v>
      </c>
      <c r="D11" s="231" t="s">
        <v>309</v>
      </c>
      <c r="E11" s="232">
        <v>2006</v>
      </c>
      <c r="F11" s="233" t="s">
        <v>311</v>
      </c>
      <c r="G11" s="347">
        <v>3</v>
      </c>
    </row>
    <row r="12" spans="1:10" s="416" customFormat="1" ht="32" x14ac:dyDescent="0.2">
      <c r="A12" s="229">
        <f t="shared" ref="A12:A19" si="0">A11+1</f>
        <v>3</v>
      </c>
      <c r="B12" s="143" t="s">
        <v>273</v>
      </c>
      <c r="C12" s="414" t="s">
        <v>356</v>
      </c>
      <c r="D12" s="139" t="s">
        <v>355</v>
      </c>
      <c r="E12" s="143">
        <v>2019</v>
      </c>
      <c r="F12" s="415" t="s">
        <v>354</v>
      </c>
      <c r="G12" s="336">
        <v>5</v>
      </c>
    </row>
    <row r="13" spans="1:10" ht="15" customHeight="1" x14ac:dyDescent="0.2">
      <c r="A13" s="229">
        <f t="shared" si="0"/>
        <v>4</v>
      </c>
      <c r="B13" s="139"/>
      <c r="C13" s="139"/>
      <c r="D13" s="139"/>
      <c r="E13" s="139"/>
      <c r="F13" s="214"/>
      <c r="G13" s="332"/>
    </row>
    <row r="14" spans="1:10" ht="15" customHeight="1" x14ac:dyDescent="0.2">
      <c r="A14" s="229">
        <f t="shared" si="0"/>
        <v>5</v>
      </c>
      <c r="B14" s="139"/>
      <c r="C14" s="139"/>
      <c r="D14" s="139"/>
      <c r="E14" s="139"/>
      <c r="F14" s="214"/>
      <c r="G14" s="332"/>
    </row>
    <row r="15" spans="1:10" ht="15" customHeight="1" x14ac:dyDescent="0.2">
      <c r="A15" s="229">
        <f t="shared" si="0"/>
        <v>6</v>
      </c>
      <c r="B15" s="139"/>
      <c r="C15" s="139"/>
      <c r="D15" s="139"/>
      <c r="E15" s="139"/>
      <c r="F15" s="234"/>
      <c r="G15" s="332"/>
    </row>
    <row r="16" spans="1:10" x14ac:dyDescent="0.2">
      <c r="A16" s="229">
        <f t="shared" si="0"/>
        <v>7</v>
      </c>
      <c r="B16" s="139"/>
      <c r="C16" s="139"/>
      <c r="D16" s="139"/>
      <c r="E16" s="139"/>
      <c r="F16" s="214"/>
      <c r="G16" s="332"/>
    </row>
    <row r="17" spans="1:7" x14ac:dyDescent="0.2">
      <c r="A17" s="229">
        <f t="shared" si="0"/>
        <v>8</v>
      </c>
      <c r="B17" s="139"/>
      <c r="C17" s="139"/>
      <c r="D17" s="139"/>
      <c r="E17" s="139"/>
      <c r="F17" s="214"/>
      <c r="G17" s="332"/>
    </row>
    <row r="18" spans="1:7" x14ac:dyDescent="0.2">
      <c r="A18" s="229">
        <f t="shared" si="0"/>
        <v>9</v>
      </c>
      <c r="B18" s="139"/>
      <c r="C18" s="139"/>
      <c r="D18" s="139"/>
      <c r="E18" s="139"/>
      <c r="F18" s="214"/>
      <c r="G18" s="332"/>
    </row>
    <row r="19" spans="1:7" ht="16" thickBot="1" x14ac:dyDescent="0.25">
      <c r="A19" s="235">
        <f t="shared" si="0"/>
        <v>10</v>
      </c>
      <c r="B19" s="146"/>
      <c r="C19" s="236"/>
      <c r="D19" s="237"/>
      <c r="E19" s="146"/>
      <c r="F19" s="238"/>
      <c r="G19" s="346"/>
    </row>
    <row r="20" spans="1:7" ht="16" thickBot="1" x14ac:dyDescent="0.25">
      <c r="A20" s="364"/>
      <c r="B20" s="222"/>
      <c r="C20" s="222"/>
      <c r="D20" s="239"/>
      <c r="E20" s="222"/>
      <c r="F20" s="170" t="str">
        <f>"Total "&amp;LEFT(A7,4)</f>
        <v>Total I11c</v>
      </c>
      <c r="G20" s="171">
        <f>SUM(G10:G19)</f>
        <v>11</v>
      </c>
    </row>
    <row r="21" spans="1:7" x14ac:dyDescent="0.2">
      <c r="D21" s="35"/>
    </row>
    <row r="22" spans="1:7" x14ac:dyDescent="0.2">
      <c r="D22" s="35"/>
    </row>
    <row r="23" spans="1:7" x14ac:dyDescent="0.2">
      <c r="B23" s="35"/>
      <c r="D23" s="35"/>
    </row>
    <row r="24" spans="1:7" x14ac:dyDescent="0.2">
      <c r="B24" s="35"/>
      <c r="D24" s="35"/>
    </row>
    <row r="25" spans="1:7" x14ac:dyDescent="0.2">
      <c r="B25" s="18"/>
      <c r="D25" s="18"/>
    </row>
    <row r="26" spans="1:7" x14ac:dyDescent="0.2">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81"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pageSetUpPr fitToPage="1"/>
  </sheetPr>
  <dimension ref="A1:K27"/>
  <sheetViews>
    <sheetView topLeftCell="A5" workbookViewId="0">
      <selection activeCell="C19" sqref="C19"/>
    </sheetView>
  </sheetViews>
  <sheetFormatPr baseColWidth="10" defaultColWidth="8.83203125" defaultRowHeight="15" x14ac:dyDescent="0.2"/>
  <cols>
    <col min="1" max="1" width="5.1640625" customWidth="1"/>
    <col min="2" max="2" width="10.5" customWidth="1"/>
    <col min="3" max="3" width="59" customWidth="1"/>
    <col min="4" max="4" width="24" customWidth="1"/>
    <col min="5" max="5" width="14.33203125" customWidth="1"/>
    <col min="6" max="6" width="11.83203125" style="196" customWidth="1"/>
    <col min="7" max="7" width="10" customWidth="1"/>
    <col min="8" max="8" width="9.6640625" customWidth="1"/>
  </cols>
  <sheetData>
    <row r="1" spans="1:11" ht="16" x14ac:dyDescent="0.2">
      <c r="A1" s="269" t="str">
        <f>'Date initiale'!C3</f>
        <v>Universitatea de Arhitectură și Urbanism "Ion Mincu" București</v>
      </c>
      <c r="B1" s="269"/>
      <c r="C1" s="269"/>
      <c r="D1" s="17"/>
      <c r="E1" s="17"/>
      <c r="F1" s="17"/>
    </row>
    <row r="2" spans="1:11" ht="16" x14ac:dyDescent="0.2">
      <c r="A2" s="269" t="str">
        <f>'Date initiale'!B4&amp;" "&amp;'Date initiale'!C4</f>
        <v>Facultatea ARHITECTURA</v>
      </c>
      <c r="B2" s="269"/>
      <c r="C2" s="269"/>
      <c r="D2" s="17"/>
      <c r="E2" s="17"/>
      <c r="F2" s="17"/>
    </row>
    <row r="3" spans="1:11" ht="16" x14ac:dyDescent="0.2">
      <c r="A3" s="269" t="str">
        <f>'Date initiale'!B5&amp;" "&amp;'Date initiale'!C5</f>
        <v>Departamentul Sinteza Proiectarii de Arhitectura</v>
      </c>
      <c r="B3" s="269"/>
      <c r="C3" s="269"/>
      <c r="D3" s="17"/>
      <c r="E3" s="17"/>
      <c r="F3" s="17"/>
    </row>
    <row r="4" spans="1:11" ht="16" x14ac:dyDescent="0.2">
      <c r="A4" s="270" t="str">
        <f>'Date initiale'!C6&amp;", "&amp;'Date initiale'!C7</f>
        <v>Nicula Alexandru Dan Vladimir, 23</v>
      </c>
      <c r="B4" s="270"/>
      <c r="C4" s="270"/>
      <c r="D4" s="17"/>
      <c r="E4" s="17"/>
      <c r="F4" s="17"/>
    </row>
    <row r="5" spans="1:11" s="196" customFormat="1" ht="16" x14ac:dyDescent="0.2">
      <c r="A5" s="270"/>
      <c r="B5" s="270"/>
      <c r="C5" s="270"/>
      <c r="D5" s="17"/>
      <c r="E5" s="17"/>
      <c r="F5" s="17"/>
    </row>
    <row r="6" spans="1:11" ht="16" x14ac:dyDescent="0.2">
      <c r="A6" s="476" t="s">
        <v>110</v>
      </c>
      <c r="B6" s="476"/>
      <c r="C6" s="476"/>
      <c r="D6" s="476"/>
      <c r="E6" s="476"/>
      <c r="F6" s="476"/>
      <c r="G6" s="476"/>
      <c r="H6" s="476"/>
    </row>
    <row r="7" spans="1:11" ht="50.25" customHeight="1" x14ac:dyDescent="0.2">
      <c r="A7" s="47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79"/>
      <c r="C7" s="479"/>
      <c r="D7" s="479"/>
      <c r="E7" s="479"/>
      <c r="F7" s="479"/>
      <c r="G7" s="479"/>
      <c r="H7" s="479"/>
      <c r="I7" s="33"/>
      <c r="K7" s="33"/>
    </row>
    <row r="8" spans="1:11" ht="17" thickBot="1" x14ac:dyDescent="0.25">
      <c r="A8" s="55"/>
      <c r="B8" s="55"/>
      <c r="C8" s="55"/>
      <c r="D8" s="55"/>
      <c r="E8" s="55"/>
      <c r="F8" s="55"/>
      <c r="G8" s="55"/>
      <c r="H8" s="55"/>
    </row>
    <row r="9" spans="1:11" ht="46.5" customHeight="1" thickBot="1" x14ac:dyDescent="0.25">
      <c r="A9" s="202" t="s">
        <v>55</v>
      </c>
      <c r="B9" s="417" t="s">
        <v>72</v>
      </c>
      <c r="C9" s="418" t="s">
        <v>70</v>
      </c>
      <c r="D9" s="418" t="s">
        <v>71</v>
      </c>
      <c r="E9" s="417" t="s">
        <v>139</v>
      </c>
      <c r="F9" s="417" t="s">
        <v>138</v>
      </c>
      <c r="G9" s="418" t="s">
        <v>87</v>
      </c>
      <c r="H9" s="419" t="s">
        <v>147</v>
      </c>
      <c r="J9" s="275" t="s">
        <v>108</v>
      </c>
    </row>
    <row r="10" spans="1:11" ht="15" customHeight="1" x14ac:dyDescent="0.2">
      <c r="A10" s="432">
        <v>1</v>
      </c>
      <c r="B10" s="292"/>
      <c r="C10" s="293" t="s">
        <v>313</v>
      </c>
      <c r="D10" s="258" t="s">
        <v>314</v>
      </c>
      <c r="E10" s="258" t="s">
        <v>315</v>
      </c>
      <c r="F10" s="258" t="s">
        <v>316</v>
      </c>
      <c r="G10" s="258">
        <v>2001</v>
      </c>
      <c r="H10" s="339">
        <v>6</v>
      </c>
      <c r="J10" s="276" t="s">
        <v>164</v>
      </c>
      <c r="K10" s="386" t="s">
        <v>258</v>
      </c>
    </row>
    <row r="11" spans="1:11" ht="15" customHeight="1" x14ac:dyDescent="0.2">
      <c r="A11" s="423">
        <f>A10+1</f>
        <v>2</v>
      </c>
      <c r="B11" s="213"/>
      <c r="C11" s="252" t="s">
        <v>317</v>
      </c>
      <c r="D11" s="139" t="s">
        <v>314</v>
      </c>
      <c r="E11" s="139" t="s">
        <v>315</v>
      </c>
      <c r="F11" s="139" t="s">
        <v>316</v>
      </c>
      <c r="G11" s="139">
        <v>2002</v>
      </c>
      <c r="H11" s="332">
        <v>15</v>
      </c>
      <c r="J11" s="58"/>
    </row>
    <row r="12" spans="1:11" ht="15" customHeight="1" x14ac:dyDescent="0.2">
      <c r="A12" s="422">
        <v>3</v>
      </c>
      <c r="B12" s="213"/>
      <c r="C12" s="252" t="s">
        <v>318</v>
      </c>
      <c r="D12" s="139" t="s">
        <v>314</v>
      </c>
      <c r="E12" s="139" t="s">
        <v>315</v>
      </c>
      <c r="F12" s="139" t="s">
        <v>316</v>
      </c>
      <c r="G12" s="139">
        <v>2002</v>
      </c>
      <c r="H12" s="332">
        <v>15</v>
      </c>
    </row>
    <row r="13" spans="1:11" ht="15" customHeight="1" x14ac:dyDescent="0.2">
      <c r="A13" s="423">
        <v>4</v>
      </c>
      <c r="B13" s="424"/>
      <c r="C13" s="252" t="s">
        <v>319</v>
      </c>
      <c r="D13" s="139" t="s">
        <v>314</v>
      </c>
      <c r="E13" s="139" t="s">
        <v>315</v>
      </c>
      <c r="F13" s="139" t="s">
        <v>316</v>
      </c>
      <c r="G13" s="139">
        <v>2002</v>
      </c>
      <c r="H13" s="332">
        <v>10</v>
      </c>
    </row>
    <row r="14" spans="1:11" ht="15" customHeight="1" x14ac:dyDescent="0.2">
      <c r="A14" s="422">
        <v>5</v>
      </c>
      <c r="B14" s="424"/>
      <c r="C14" s="252" t="s">
        <v>320</v>
      </c>
      <c r="D14" s="139" t="s">
        <v>314</v>
      </c>
      <c r="E14" s="139" t="s">
        <v>315</v>
      </c>
      <c r="F14" s="139" t="s">
        <v>316</v>
      </c>
      <c r="G14" s="139">
        <v>2002</v>
      </c>
      <c r="H14" s="332">
        <v>5</v>
      </c>
    </row>
    <row r="15" spans="1:11" ht="15" customHeight="1" x14ac:dyDescent="0.2">
      <c r="A15" s="423">
        <v>6</v>
      </c>
      <c r="B15" s="213"/>
      <c r="C15" s="252" t="s">
        <v>321</v>
      </c>
      <c r="D15" s="139" t="s">
        <v>314</v>
      </c>
      <c r="E15" s="139" t="s">
        <v>322</v>
      </c>
      <c r="F15" s="139" t="s">
        <v>316</v>
      </c>
      <c r="G15" s="139">
        <v>2002</v>
      </c>
      <c r="H15" s="332">
        <v>5</v>
      </c>
    </row>
    <row r="16" spans="1:11" s="196" customFormat="1" ht="15" customHeight="1" x14ac:dyDescent="0.2">
      <c r="A16" s="422">
        <v>7</v>
      </c>
      <c r="B16" s="424"/>
      <c r="C16" s="252" t="s">
        <v>323</v>
      </c>
      <c r="D16" s="139" t="s">
        <v>324</v>
      </c>
      <c r="E16" s="139" t="s">
        <v>315</v>
      </c>
      <c r="F16" s="139" t="s">
        <v>316</v>
      </c>
      <c r="G16" s="139">
        <v>2003</v>
      </c>
      <c r="H16" s="332">
        <v>10</v>
      </c>
    </row>
    <row r="17" spans="1:8" s="196" customFormat="1" ht="15" customHeight="1" x14ac:dyDescent="0.2">
      <c r="A17" s="423">
        <v>8</v>
      </c>
      <c r="B17" s="213"/>
      <c r="C17" s="252" t="s">
        <v>326</v>
      </c>
      <c r="D17" s="139" t="s">
        <v>325</v>
      </c>
      <c r="E17" s="139" t="s">
        <v>315</v>
      </c>
      <c r="F17" s="139" t="s">
        <v>316</v>
      </c>
      <c r="G17" s="139">
        <v>2005</v>
      </c>
      <c r="H17" s="332">
        <v>10</v>
      </c>
    </row>
    <row r="18" spans="1:8" ht="15" customHeight="1" x14ac:dyDescent="0.2">
      <c r="A18" s="422">
        <v>9</v>
      </c>
      <c r="B18" s="424"/>
      <c r="C18" s="252" t="s">
        <v>327</v>
      </c>
      <c r="D18" s="139" t="s">
        <v>328</v>
      </c>
      <c r="E18" s="139" t="s">
        <v>315</v>
      </c>
      <c r="F18" s="139" t="s">
        <v>316</v>
      </c>
      <c r="G18" s="139">
        <v>2009</v>
      </c>
      <c r="H18" s="336">
        <v>3</v>
      </c>
    </row>
    <row r="19" spans="1:8" s="196" customFormat="1" ht="15" customHeight="1" x14ac:dyDescent="0.2">
      <c r="A19" s="423">
        <v>11</v>
      </c>
      <c r="B19" s="424"/>
      <c r="C19" s="252" t="s">
        <v>329</v>
      </c>
      <c r="D19" s="139" t="s">
        <v>314</v>
      </c>
      <c r="E19" s="139" t="s">
        <v>330</v>
      </c>
      <c r="F19" s="139" t="s">
        <v>316</v>
      </c>
      <c r="G19" s="139">
        <v>2012</v>
      </c>
      <c r="H19" s="336">
        <v>10</v>
      </c>
    </row>
    <row r="20" spans="1:8" s="196" customFormat="1" ht="15" customHeight="1" x14ac:dyDescent="0.2">
      <c r="A20" s="422">
        <v>12</v>
      </c>
      <c r="B20" s="424"/>
      <c r="C20" s="409" t="s">
        <v>331</v>
      </c>
      <c r="D20" s="139" t="s">
        <v>314</v>
      </c>
      <c r="E20" s="139" t="s">
        <v>315</v>
      </c>
      <c r="F20" s="139" t="s">
        <v>316</v>
      </c>
      <c r="G20" s="139">
        <v>2015</v>
      </c>
      <c r="H20" s="332">
        <v>15</v>
      </c>
    </row>
    <row r="21" spans="1:8" s="196" customFormat="1" ht="15" customHeight="1" x14ac:dyDescent="0.2">
      <c r="A21" s="423">
        <v>13</v>
      </c>
      <c r="B21" s="424"/>
      <c r="C21" s="409" t="s">
        <v>359</v>
      </c>
      <c r="D21" s="139" t="s">
        <v>360</v>
      </c>
      <c r="E21" s="139" t="s">
        <v>315</v>
      </c>
      <c r="F21" s="139" t="s">
        <v>316</v>
      </c>
      <c r="G21" s="139">
        <v>2017</v>
      </c>
      <c r="H21" s="332">
        <v>15</v>
      </c>
    </row>
    <row r="22" spans="1:8" s="196" customFormat="1" ht="15" customHeight="1" x14ac:dyDescent="0.2">
      <c r="A22" s="422">
        <v>14</v>
      </c>
      <c r="B22" s="424"/>
      <c r="C22" s="409" t="s">
        <v>361</v>
      </c>
      <c r="D22" s="139" t="s">
        <v>362</v>
      </c>
      <c r="E22" s="139" t="s">
        <v>315</v>
      </c>
      <c r="F22" s="139" t="s">
        <v>316</v>
      </c>
      <c r="G22" s="139">
        <v>2018</v>
      </c>
      <c r="H22" s="332">
        <v>15</v>
      </c>
    </row>
    <row r="23" spans="1:8" s="196" customFormat="1" ht="15" customHeight="1" x14ac:dyDescent="0.2">
      <c r="A23" s="423">
        <f t="shared" ref="A23" si="0">A22+1</f>
        <v>15</v>
      </c>
      <c r="B23" s="424"/>
      <c r="C23" s="409" t="s">
        <v>363</v>
      </c>
      <c r="D23" s="139" t="s">
        <v>364</v>
      </c>
      <c r="E23" s="139" t="s">
        <v>315</v>
      </c>
      <c r="F23" s="139" t="s">
        <v>316</v>
      </c>
      <c r="G23" s="139">
        <v>2018</v>
      </c>
      <c r="H23" s="332">
        <v>10</v>
      </c>
    </row>
    <row r="24" spans="1:8" ht="15" customHeight="1" thickBot="1" x14ac:dyDescent="0.25">
      <c r="A24" s="433">
        <v>16</v>
      </c>
      <c r="B24" s="425"/>
      <c r="C24" s="449" t="s">
        <v>365</v>
      </c>
      <c r="D24" s="146" t="s">
        <v>314</v>
      </c>
      <c r="E24" s="146" t="s">
        <v>315</v>
      </c>
      <c r="F24" s="146" t="s">
        <v>316</v>
      </c>
      <c r="G24" s="146">
        <v>2021</v>
      </c>
      <c r="H24" s="346">
        <v>15</v>
      </c>
    </row>
    <row r="25" spans="1:8" ht="16" thickBot="1" x14ac:dyDescent="0.25">
      <c r="A25" s="364"/>
      <c r="B25" s="222"/>
      <c r="C25" s="222"/>
      <c r="D25" s="222"/>
      <c r="E25" s="222"/>
      <c r="F25" s="222"/>
      <c r="G25" s="420" t="str">
        <f>"Total "&amp;LEFT(A7,3)</f>
        <v>Total I12</v>
      </c>
      <c r="H25" s="421">
        <f>SUM(H10:H24)</f>
        <v>159</v>
      </c>
    </row>
    <row r="27" spans="1:8" ht="53.25" customHeight="1" x14ac:dyDescent="0.2">
      <c r="A27" s="47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7" s="478"/>
      <c r="C27" s="478"/>
      <c r="D27" s="478"/>
      <c r="E27" s="478"/>
      <c r="F27" s="478"/>
      <c r="G27" s="478"/>
      <c r="H27" s="478"/>
    </row>
  </sheetData>
  <mergeCells count="3">
    <mergeCell ref="A7:H7"/>
    <mergeCell ref="A6:H6"/>
    <mergeCell ref="A27:H27"/>
  </mergeCells>
  <phoneticPr fontId="0" type="noConversion"/>
  <printOptions horizontalCentered="1"/>
  <pageMargins left="0.74803149606299213" right="0.74803149606299213" top="0.78740157480314965" bottom="0.59055118110236227" header="0.31496062992125984" footer="0.31496062992125984"/>
  <pageSetup paperSize="9" scale="8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pageSetUpPr fitToPage="1"/>
  </sheetPr>
  <dimension ref="A1:C10"/>
  <sheetViews>
    <sheetView showGridLines="0" showRowColHeaders="0" zoomScale="130" zoomScaleNormal="130" workbookViewId="0">
      <selection activeCell="C7" sqref="C7"/>
    </sheetView>
  </sheetViews>
  <sheetFormatPr baseColWidth="10" defaultColWidth="8.83203125" defaultRowHeight="15" x14ac:dyDescent="0.2"/>
  <cols>
    <col min="1" max="1" width="9.1640625" style="196"/>
    <col min="2" max="2" width="28.5" customWidth="1"/>
    <col min="3" max="3" width="39" customWidth="1"/>
  </cols>
  <sheetData>
    <row r="1" spans="2:3" x14ac:dyDescent="0.2">
      <c r="B1" s="92" t="s">
        <v>101</v>
      </c>
    </row>
    <row r="3" spans="2:3" ht="34" x14ac:dyDescent="0.2">
      <c r="B3" s="374" t="s">
        <v>91</v>
      </c>
      <c r="C3" s="75" t="s">
        <v>102</v>
      </c>
    </row>
    <row r="4" spans="2:3" ht="16" x14ac:dyDescent="0.2">
      <c r="B4" s="374" t="s">
        <v>92</v>
      </c>
      <c r="C4" s="378" t="s">
        <v>51</v>
      </c>
    </row>
    <row r="5" spans="2:3" ht="16" x14ac:dyDescent="0.2">
      <c r="B5" s="374" t="s">
        <v>93</v>
      </c>
      <c r="C5" s="378" t="s">
        <v>454</v>
      </c>
    </row>
    <row r="6" spans="2:3" ht="16" x14ac:dyDescent="0.2">
      <c r="B6" s="375" t="s">
        <v>96</v>
      </c>
      <c r="C6" s="378" t="s">
        <v>272</v>
      </c>
    </row>
    <row r="7" spans="2:3" ht="16" x14ac:dyDescent="0.2">
      <c r="B7" s="374" t="s">
        <v>176</v>
      </c>
      <c r="C7" s="378">
        <v>23</v>
      </c>
    </row>
    <row r="8" spans="2:3" ht="16" x14ac:dyDescent="0.2">
      <c r="B8" s="374" t="s">
        <v>105</v>
      </c>
      <c r="C8" s="378" t="s">
        <v>143</v>
      </c>
    </row>
    <row r="9" spans="2:3" ht="16" x14ac:dyDescent="0.2">
      <c r="B9" s="376" t="s">
        <v>95</v>
      </c>
      <c r="C9" s="379" t="s">
        <v>455</v>
      </c>
    </row>
    <row r="10" spans="2:3" ht="15" customHeight="1" x14ac:dyDescent="0.2">
      <c r="B10" s="376" t="s">
        <v>94</v>
      </c>
      <c r="C10" s="380"/>
    </row>
  </sheetData>
  <phoneticPr fontId="0" type="noConversion"/>
  <pageMargins left="0.78740157480314965" right="0.59055118110236227" top="0.78740157480314965" bottom="0.78740157480314965" header="0.31496062992125984" footer="0.31496062992125984"/>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pageSetUpPr fitToPage="1"/>
  </sheetPr>
  <dimension ref="A1:K47"/>
  <sheetViews>
    <sheetView topLeftCell="A27" workbookViewId="0">
      <selection activeCell="I48" sqref="I48"/>
    </sheetView>
  </sheetViews>
  <sheetFormatPr baseColWidth="10" defaultColWidth="8.83203125" defaultRowHeight="15" x14ac:dyDescent="0.2"/>
  <cols>
    <col min="1" max="1" width="5.1640625" customWidth="1"/>
    <col min="2" max="2" width="9.33203125" bestFit="1" customWidth="1"/>
    <col min="3" max="3" width="83.1640625" customWidth="1"/>
    <col min="4" max="4" width="24" customWidth="1"/>
    <col min="5" max="5" width="14.33203125" customWidth="1"/>
    <col min="6" max="6" width="11.83203125" style="196" customWidth="1"/>
    <col min="7" max="7" width="10" customWidth="1"/>
    <col min="8" max="8" width="9.6640625" customWidth="1"/>
  </cols>
  <sheetData>
    <row r="1" spans="1:11" ht="16" x14ac:dyDescent="0.2">
      <c r="A1" s="269" t="str">
        <f>'Date initiale'!C3</f>
        <v>Universitatea de Arhitectură și Urbanism "Ion Mincu" București</v>
      </c>
      <c r="B1" s="269"/>
      <c r="C1" s="269"/>
      <c r="D1" s="17"/>
    </row>
    <row r="2" spans="1:11" ht="16" x14ac:dyDescent="0.2">
      <c r="A2" s="269" t="str">
        <f>'Date initiale'!B4&amp;" "&amp;'Date initiale'!C4</f>
        <v>Facultatea ARHITECTURA</v>
      </c>
      <c r="B2" s="269"/>
      <c r="C2" s="269"/>
      <c r="D2" s="17"/>
    </row>
    <row r="3" spans="1:11" ht="16" x14ac:dyDescent="0.2">
      <c r="A3" s="269" t="str">
        <f>'Date initiale'!B5&amp;" "&amp;'Date initiale'!C5</f>
        <v>Departamentul Sinteza Proiectarii de Arhitectura</v>
      </c>
      <c r="B3" s="269"/>
      <c r="C3" s="269"/>
      <c r="D3" s="17"/>
    </row>
    <row r="4" spans="1:11" x14ac:dyDescent="0.2">
      <c r="A4" s="127" t="str">
        <f>'Date initiale'!C6&amp;", "&amp;'Date initiale'!C7</f>
        <v>Nicula Alexandru Dan Vladimir, 23</v>
      </c>
      <c r="B4" s="127"/>
      <c r="C4" s="127"/>
    </row>
    <row r="5" spans="1:11" s="196" customFormat="1" x14ac:dyDescent="0.2">
      <c r="A5" s="127"/>
      <c r="B5" s="127"/>
      <c r="C5" s="127"/>
    </row>
    <row r="6" spans="1:11" ht="16" x14ac:dyDescent="0.2">
      <c r="A6" s="482" t="s">
        <v>110</v>
      </c>
      <c r="B6" s="482"/>
      <c r="C6" s="482"/>
      <c r="D6" s="482"/>
      <c r="E6" s="482"/>
      <c r="F6" s="482"/>
      <c r="G6" s="482"/>
      <c r="H6" s="482"/>
    </row>
    <row r="7" spans="1:11" ht="36" customHeight="1" x14ac:dyDescent="0.2">
      <c r="A7" s="47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79"/>
      <c r="C7" s="479"/>
      <c r="D7" s="479"/>
      <c r="E7" s="479"/>
      <c r="F7" s="479"/>
      <c r="G7" s="479"/>
      <c r="H7" s="479"/>
    </row>
    <row r="8" spans="1:11" ht="17" thickBot="1" x14ac:dyDescent="0.25">
      <c r="A8" s="55"/>
      <c r="B8" s="55"/>
      <c r="C8" s="55"/>
      <c r="D8" s="55"/>
      <c r="E8" s="55"/>
      <c r="F8" s="55"/>
      <c r="G8" s="55"/>
      <c r="H8" s="55"/>
    </row>
    <row r="9" spans="1:11" ht="54" customHeight="1" thickBot="1" x14ac:dyDescent="0.25">
      <c r="A9" s="202" t="s">
        <v>55</v>
      </c>
      <c r="B9" s="417" t="s">
        <v>72</v>
      </c>
      <c r="C9" s="418" t="s">
        <v>70</v>
      </c>
      <c r="D9" s="418" t="s">
        <v>71</v>
      </c>
      <c r="E9" s="417" t="s">
        <v>139</v>
      </c>
      <c r="F9" s="417" t="s">
        <v>138</v>
      </c>
      <c r="G9" s="418" t="s">
        <v>87</v>
      </c>
      <c r="H9" s="419" t="s">
        <v>147</v>
      </c>
      <c r="J9" s="275" t="s">
        <v>108</v>
      </c>
    </row>
    <row r="10" spans="1:11" ht="15" customHeight="1" x14ac:dyDescent="0.2">
      <c r="A10" s="257">
        <v>1</v>
      </c>
      <c r="B10" s="258"/>
      <c r="C10" s="293" t="s">
        <v>332</v>
      </c>
      <c r="D10" s="258" t="s">
        <v>314</v>
      </c>
      <c r="E10" s="258" t="s">
        <v>315</v>
      </c>
      <c r="F10" s="258" t="s">
        <v>316</v>
      </c>
      <c r="G10" s="258">
        <v>2001</v>
      </c>
      <c r="H10" s="348">
        <v>3</v>
      </c>
      <c r="J10" s="276" t="s">
        <v>162</v>
      </c>
      <c r="K10" t="s">
        <v>258</v>
      </c>
    </row>
    <row r="11" spans="1:11" ht="15" customHeight="1" x14ac:dyDescent="0.2">
      <c r="A11" s="245">
        <v>2</v>
      </c>
      <c r="B11" s="139"/>
      <c r="C11" s="252" t="s">
        <v>333</v>
      </c>
      <c r="D11" s="139" t="s">
        <v>314</v>
      </c>
      <c r="E11" s="139" t="s">
        <v>315</v>
      </c>
      <c r="F11" s="139" t="s">
        <v>316</v>
      </c>
      <c r="G11" s="139">
        <v>2002</v>
      </c>
      <c r="H11" s="336">
        <v>5</v>
      </c>
    </row>
    <row r="12" spans="1:11" ht="15" customHeight="1" x14ac:dyDescent="0.2">
      <c r="A12" s="245">
        <v>3</v>
      </c>
      <c r="B12" s="139"/>
      <c r="C12" s="456" t="s">
        <v>334</v>
      </c>
      <c r="D12" s="139" t="s">
        <v>335</v>
      </c>
      <c r="E12" s="139" t="s">
        <v>315</v>
      </c>
      <c r="F12" s="139" t="s">
        <v>316</v>
      </c>
      <c r="G12" s="139">
        <v>2002</v>
      </c>
      <c r="H12" s="336">
        <v>5</v>
      </c>
    </row>
    <row r="13" spans="1:11" ht="15" customHeight="1" x14ac:dyDescent="0.2">
      <c r="A13" s="245">
        <v>4</v>
      </c>
      <c r="B13" s="214"/>
      <c r="C13" s="252" t="s">
        <v>342</v>
      </c>
      <c r="D13" s="139" t="s">
        <v>314</v>
      </c>
      <c r="E13" s="139" t="s">
        <v>315</v>
      </c>
      <c r="F13" s="139" t="s">
        <v>316</v>
      </c>
      <c r="G13" s="139">
        <v>2007</v>
      </c>
      <c r="H13" s="336">
        <v>3</v>
      </c>
    </row>
    <row r="14" spans="1:11" ht="15" customHeight="1" x14ac:dyDescent="0.2">
      <c r="A14" s="245">
        <v>5</v>
      </c>
      <c r="B14" s="217"/>
      <c r="C14" s="409" t="s">
        <v>340</v>
      </c>
      <c r="D14" s="139" t="s">
        <v>314</v>
      </c>
      <c r="E14" s="139" t="s">
        <v>315</v>
      </c>
      <c r="F14" s="139" t="s">
        <v>316</v>
      </c>
      <c r="G14" s="139">
        <v>2007</v>
      </c>
      <c r="H14" s="336">
        <v>3</v>
      </c>
    </row>
    <row r="15" spans="1:11" s="196" customFormat="1" ht="15" customHeight="1" x14ac:dyDescent="0.2">
      <c r="A15" s="245">
        <v>6</v>
      </c>
      <c r="B15" s="217"/>
      <c r="C15" s="409" t="s">
        <v>410</v>
      </c>
      <c r="D15" s="139" t="s">
        <v>314</v>
      </c>
      <c r="E15" s="139" t="s">
        <v>330</v>
      </c>
      <c r="F15" s="139" t="s">
        <v>339</v>
      </c>
      <c r="G15" s="139">
        <v>2007</v>
      </c>
      <c r="H15" s="336">
        <v>10</v>
      </c>
    </row>
    <row r="16" spans="1:11" s="196" customFormat="1" ht="15" customHeight="1" x14ac:dyDescent="0.2">
      <c r="A16" s="245">
        <v>7</v>
      </c>
      <c r="B16" s="217"/>
      <c r="C16" s="409" t="s">
        <v>411</v>
      </c>
      <c r="D16" s="139" t="s">
        <v>314</v>
      </c>
      <c r="E16" s="139" t="s">
        <v>379</v>
      </c>
      <c r="F16" s="139" t="s">
        <v>339</v>
      </c>
      <c r="G16" s="139" t="s">
        <v>412</v>
      </c>
      <c r="H16" s="336">
        <v>10</v>
      </c>
    </row>
    <row r="17" spans="1:8" s="196" customFormat="1" ht="15" customHeight="1" x14ac:dyDescent="0.2">
      <c r="A17" s="245">
        <v>8</v>
      </c>
      <c r="B17" s="217"/>
      <c r="C17" s="409" t="s">
        <v>413</v>
      </c>
      <c r="D17" s="139" t="s">
        <v>414</v>
      </c>
      <c r="E17" s="139" t="s">
        <v>315</v>
      </c>
      <c r="F17" s="139" t="s">
        <v>339</v>
      </c>
      <c r="G17" s="139">
        <v>2007</v>
      </c>
      <c r="H17" s="336">
        <v>15</v>
      </c>
    </row>
    <row r="18" spans="1:8" s="196" customFormat="1" ht="15" customHeight="1" x14ac:dyDescent="0.2">
      <c r="A18" s="245">
        <v>9</v>
      </c>
      <c r="B18" s="217"/>
      <c r="C18" s="409" t="s">
        <v>415</v>
      </c>
      <c r="D18" s="139" t="s">
        <v>416</v>
      </c>
      <c r="E18" s="139" t="s">
        <v>315</v>
      </c>
      <c r="F18" s="139" t="s">
        <v>339</v>
      </c>
      <c r="G18" s="139">
        <v>2007</v>
      </c>
      <c r="H18" s="336">
        <v>15</v>
      </c>
    </row>
    <row r="19" spans="1:8" ht="15" customHeight="1" x14ac:dyDescent="0.2">
      <c r="A19" s="245">
        <v>10</v>
      </c>
      <c r="B19" s="214"/>
      <c r="C19" s="252" t="s">
        <v>341</v>
      </c>
      <c r="D19" s="139" t="s">
        <v>314</v>
      </c>
      <c r="E19" s="139" t="s">
        <v>315</v>
      </c>
      <c r="F19" s="139" t="s">
        <v>339</v>
      </c>
      <c r="G19" s="139">
        <v>2010</v>
      </c>
      <c r="H19" s="336">
        <v>15</v>
      </c>
    </row>
    <row r="20" spans="1:8" s="196" customFormat="1" ht="15" customHeight="1" x14ac:dyDescent="0.2">
      <c r="A20" s="245">
        <v>11</v>
      </c>
      <c r="B20" s="214"/>
      <c r="C20" s="252" t="s">
        <v>421</v>
      </c>
      <c r="D20" s="139" t="s">
        <v>314</v>
      </c>
      <c r="E20" s="139" t="s">
        <v>379</v>
      </c>
      <c r="F20" s="139" t="s">
        <v>339</v>
      </c>
      <c r="G20" s="139">
        <v>2013</v>
      </c>
      <c r="H20" s="336">
        <v>10</v>
      </c>
    </row>
    <row r="21" spans="1:8" s="196" customFormat="1" ht="15" customHeight="1" x14ac:dyDescent="0.2">
      <c r="A21" s="245">
        <v>12</v>
      </c>
      <c r="B21" s="214"/>
      <c r="C21" s="252" t="s">
        <v>422</v>
      </c>
      <c r="D21" s="139" t="s">
        <v>314</v>
      </c>
      <c r="E21" s="139" t="s">
        <v>379</v>
      </c>
      <c r="F21" s="139" t="s">
        <v>339</v>
      </c>
      <c r="G21" s="139">
        <v>2013</v>
      </c>
      <c r="H21" s="336">
        <v>10</v>
      </c>
    </row>
    <row r="22" spans="1:8" s="196" customFormat="1" ht="15" customHeight="1" x14ac:dyDescent="0.2">
      <c r="A22" s="245">
        <v>13</v>
      </c>
      <c r="B22" s="214"/>
      <c r="C22" s="252" t="s">
        <v>427</v>
      </c>
      <c r="D22" s="139" t="s">
        <v>426</v>
      </c>
      <c r="E22" s="139" t="s">
        <v>315</v>
      </c>
      <c r="F22" s="139" t="s">
        <v>339</v>
      </c>
      <c r="G22" s="139">
        <v>2013</v>
      </c>
      <c r="H22" s="336">
        <v>15</v>
      </c>
    </row>
    <row r="23" spans="1:8" s="196" customFormat="1" ht="15" customHeight="1" x14ac:dyDescent="0.2">
      <c r="A23" s="245">
        <v>14</v>
      </c>
      <c r="B23" s="214"/>
      <c r="C23" s="252" t="s">
        <v>423</v>
      </c>
      <c r="D23" s="139" t="s">
        <v>425</v>
      </c>
      <c r="E23" s="139" t="s">
        <v>379</v>
      </c>
      <c r="F23" s="139" t="s">
        <v>339</v>
      </c>
      <c r="G23" s="139" t="s">
        <v>424</v>
      </c>
      <c r="H23" s="336">
        <v>10</v>
      </c>
    </row>
    <row r="24" spans="1:8" s="196" customFormat="1" ht="15" customHeight="1" x14ac:dyDescent="0.2">
      <c r="A24" s="245">
        <v>15</v>
      </c>
      <c r="B24" s="214"/>
      <c r="C24" s="252" t="s">
        <v>417</v>
      </c>
      <c r="D24" s="139" t="s">
        <v>314</v>
      </c>
      <c r="E24" s="139" t="s">
        <v>379</v>
      </c>
      <c r="F24" s="139" t="s">
        <v>339</v>
      </c>
      <c r="G24" s="139">
        <v>2014</v>
      </c>
      <c r="H24" s="336">
        <v>10</v>
      </c>
    </row>
    <row r="25" spans="1:8" s="196" customFormat="1" ht="15" customHeight="1" x14ac:dyDescent="0.2">
      <c r="A25" s="245">
        <v>16</v>
      </c>
      <c r="B25" s="214"/>
      <c r="C25" s="252" t="s">
        <v>428</v>
      </c>
      <c r="D25" s="139" t="s">
        <v>429</v>
      </c>
      <c r="E25" s="139" t="s">
        <v>379</v>
      </c>
      <c r="F25" s="139" t="s">
        <v>339</v>
      </c>
      <c r="G25" s="139">
        <v>2014</v>
      </c>
      <c r="H25" s="336">
        <v>10</v>
      </c>
    </row>
    <row r="26" spans="1:8" s="196" customFormat="1" ht="15" customHeight="1" x14ac:dyDescent="0.2">
      <c r="A26" s="245">
        <v>17</v>
      </c>
      <c r="B26" s="214"/>
      <c r="C26" s="252" t="s">
        <v>430</v>
      </c>
      <c r="D26" s="139" t="s">
        <v>314</v>
      </c>
      <c r="E26" s="139" t="s">
        <v>379</v>
      </c>
      <c r="F26" s="139" t="s">
        <v>339</v>
      </c>
      <c r="G26" s="139">
        <v>2014</v>
      </c>
      <c r="H26" s="336">
        <v>10</v>
      </c>
    </row>
    <row r="27" spans="1:8" s="196" customFormat="1" ht="15" customHeight="1" x14ac:dyDescent="0.2">
      <c r="A27" s="245">
        <v>18</v>
      </c>
      <c r="B27" s="214"/>
      <c r="C27" s="252" t="s">
        <v>431</v>
      </c>
      <c r="D27" s="139" t="s">
        <v>314</v>
      </c>
      <c r="E27" s="139" t="s">
        <v>379</v>
      </c>
      <c r="F27" s="139" t="s">
        <v>339</v>
      </c>
      <c r="G27" s="139">
        <v>2014</v>
      </c>
      <c r="H27" s="336">
        <v>10</v>
      </c>
    </row>
    <row r="28" spans="1:8" s="196" customFormat="1" ht="15" customHeight="1" x14ac:dyDescent="0.2">
      <c r="A28" s="245">
        <v>19</v>
      </c>
      <c r="B28" s="214"/>
      <c r="C28" s="252" t="s">
        <v>432</v>
      </c>
      <c r="D28" s="139" t="s">
        <v>433</v>
      </c>
      <c r="E28" s="139" t="s">
        <v>379</v>
      </c>
      <c r="F28" s="139" t="s">
        <v>339</v>
      </c>
      <c r="G28" s="139">
        <v>2014</v>
      </c>
      <c r="H28" s="336">
        <v>10</v>
      </c>
    </row>
    <row r="29" spans="1:8" ht="15" customHeight="1" x14ac:dyDescent="0.2">
      <c r="A29" s="245">
        <v>20</v>
      </c>
      <c r="B29" s="214"/>
      <c r="C29" s="252" t="s">
        <v>345</v>
      </c>
      <c r="D29" s="139" t="s">
        <v>314</v>
      </c>
      <c r="E29" s="139" t="s">
        <v>315</v>
      </c>
      <c r="F29" s="139" t="s">
        <v>339</v>
      </c>
      <c r="G29" s="139">
        <v>2015</v>
      </c>
      <c r="H29" s="336">
        <v>15</v>
      </c>
    </row>
    <row r="30" spans="1:8" ht="15" customHeight="1" x14ac:dyDescent="0.2">
      <c r="A30" s="245">
        <v>21</v>
      </c>
      <c r="B30" s="217"/>
      <c r="C30" s="409" t="s">
        <v>346</v>
      </c>
      <c r="D30" s="216" t="s">
        <v>314</v>
      </c>
      <c r="E30" s="216" t="s">
        <v>315</v>
      </c>
      <c r="F30" s="216" t="s">
        <v>339</v>
      </c>
      <c r="G30" s="216">
        <v>2015</v>
      </c>
      <c r="H30" s="336">
        <v>15</v>
      </c>
    </row>
    <row r="31" spans="1:8" ht="15" customHeight="1" x14ac:dyDescent="0.2">
      <c r="A31" s="245">
        <v>22</v>
      </c>
      <c r="B31" s="216"/>
      <c r="C31" s="409" t="s">
        <v>343</v>
      </c>
      <c r="D31" s="216" t="s">
        <v>337</v>
      </c>
      <c r="E31" s="216" t="s">
        <v>322</v>
      </c>
      <c r="F31" s="216" t="s">
        <v>339</v>
      </c>
      <c r="G31" s="216">
        <v>2016</v>
      </c>
      <c r="H31" s="345">
        <v>10</v>
      </c>
    </row>
    <row r="32" spans="1:8" s="196" customFormat="1" ht="15" customHeight="1" x14ac:dyDescent="0.2">
      <c r="A32" s="245">
        <v>23</v>
      </c>
      <c r="B32" s="216"/>
      <c r="C32" s="409" t="s">
        <v>336</v>
      </c>
      <c r="D32" s="216" t="s">
        <v>314</v>
      </c>
      <c r="E32" s="216" t="s">
        <v>322</v>
      </c>
      <c r="F32" s="216" t="s">
        <v>339</v>
      </c>
      <c r="G32" s="216">
        <v>2016</v>
      </c>
      <c r="H32" s="345">
        <v>10</v>
      </c>
    </row>
    <row r="33" spans="1:8" s="196" customFormat="1" ht="15" customHeight="1" x14ac:dyDescent="0.2">
      <c r="A33" s="245">
        <v>24</v>
      </c>
      <c r="B33" s="216"/>
      <c r="C33" s="409" t="s">
        <v>344</v>
      </c>
      <c r="D33" s="216" t="s">
        <v>338</v>
      </c>
      <c r="E33" s="216" t="s">
        <v>315</v>
      </c>
      <c r="F33" s="216" t="s">
        <v>339</v>
      </c>
      <c r="G33" s="216">
        <v>2017</v>
      </c>
      <c r="H33" s="345">
        <v>10</v>
      </c>
    </row>
    <row r="34" spans="1:8" s="196" customFormat="1" ht="15" customHeight="1" x14ac:dyDescent="0.2">
      <c r="A34" s="245">
        <v>25</v>
      </c>
      <c r="B34" s="216"/>
      <c r="C34" s="409" t="s">
        <v>366</v>
      </c>
      <c r="D34" s="216" t="s">
        <v>367</v>
      </c>
      <c r="E34" s="216" t="s">
        <v>330</v>
      </c>
      <c r="F34" s="216" t="s">
        <v>339</v>
      </c>
      <c r="G34" s="216">
        <v>2018</v>
      </c>
      <c r="H34" s="345">
        <v>10</v>
      </c>
    </row>
    <row r="35" spans="1:8" s="196" customFormat="1" ht="15" customHeight="1" x14ac:dyDescent="0.2">
      <c r="A35" s="245">
        <v>26</v>
      </c>
      <c r="B35" s="216"/>
      <c r="C35" s="409" t="s">
        <v>368</v>
      </c>
      <c r="D35" s="216" t="s">
        <v>314</v>
      </c>
      <c r="E35" s="216" t="s">
        <v>379</v>
      </c>
      <c r="F35" s="216" t="s">
        <v>339</v>
      </c>
      <c r="G35" s="216">
        <v>2018</v>
      </c>
      <c r="H35" s="345">
        <v>10</v>
      </c>
    </row>
    <row r="36" spans="1:8" s="196" customFormat="1" ht="15" customHeight="1" x14ac:dyDescent="0.2">
      <c r="A36" s="245">
        <v>27</v>
      </c>
      <c r="B36" s="216"/>
      <c r="C36" s="409" t="s">
        <v>369</v>
      </c>
      <c r="D36" s="216" t="s">
        <v>314</v>
      </c>
      <c r="E36" s="216" t="s">
        <v>379</v>
      </c>
      <c r="F36" s="216" t="s">
        <v>339</v>
      </c>
      <c r="G36" s="216">
        <v>2018</v>
      </c>
      <c r="H36" s="345">
        <v>10</v>
      </c>
    </row>
    <row r="37" spans="1:8" s="196" customFormat="1" ht="15" customHeight="1" x14ac:dyDescent="0.2">
      <c r="A37" s="245">
        <v>28</v>
      </c>
      <c r="B37" s="216"/>
      <c r="C37" s="409" t="s">
        <v>370</v>
      </c>
      <c r="D37" s="216" t="s">
        <v>371</v>
      </c>
      <c r="E37" s="216" t="s">
        <v>315</v>
      </c>
      <c r="F37" s="216" t="s">
        <v>339</v>
      </c>
      <c r="G37" s="216">
        <v>2019</v>
      </c>
      <c r="H37" s="345">
        <v>15</v>
      </c>
    </row>
    <row r="38" spans="1:8" s="196" customFormat="1" ht="15" customHeight="1" x14ac:dyDescent="0.2">
      <c r="A38" s="245">
        <v>29</v>
      </c>
      <c r="B38" s="216"/>
      <c r="C38" s="409" t="s">
        <v>372</v>
      </c>
      <c r="D38" s="216" t="s">
        <v>373</v>
      </c>
      <c r="E38" s="216" t="s">
        <v>315</v>
      </c>
      <c r="F38" s="216" t="s">
        <v>339</v>
      </c>
      <c r="G38" s="216">
        <v>2020</v>
      </c>
      <c r="H38" s="345">
        <v>15</v>
      </c>
    </row>
    <row r="39" spans="1:8" s="196" customFormat="1" ht="15" customHeight="1" x14ac:dyDescent="0.2">
      <c r="A39" s="245">
        <v>30</v>
      </c>
      <c r="B39" s="216"/>
      <c r="C39" s="409" t="s">
        <v>374</v>
      </c>
      <c r="D39" s="216" t="s">
        <v>376</v>
      </c>
      <c r="E39" s="216" t="s">
        <v>379</v>
      </c>
      <c r="F39" s="216" t="s">
        <v>339</v>
      </c>
      <c r="G39" s="216">
        <v>2020</v>
      </c>
      <c r="H39" s="345">
        <v>10</v>
      </c>
    </row>
    <row r="40" spans="1:8" s="196" customFormat="1" ht="15" customHeight="1" x14ac:dyDescent="0.2">
      <c r="A40" s="245">
        <v>31</v>
      </c>
      <c r="B40" s="216"/>
      <c r="C40" s="409" t="s">
        <v>377</v>
      </c>
      <c r="D40" s="216" t="s">
        <v>375</v>
      </c>
      <c r="E40" s="216" t="s">
        <v>315</v>
      </c>
      <c r="F40" s="216" t="s">
        <v>339</v>
      </c>
      <c r="G40" s="216">
        <v>2020</v>
      </c>
      <c r="H40" s="345">
        <v>15</v>
      </c>
    </row>
    <row r="41" spans="1:8" s="196" customFormat="1" ht="15" customHeight="1" x14ac:dyDescent="0.2">
      <c r="A41" s="245">
        <v>32</v>
      </c>
      <c r="B41" s="216"/>
      <c r="C41" s="409" t="s">
        <v>378</v>
      </c>
      <c r="D41" s="216" t="s">
        <v>314</v>
      </c>
      <c r="E41" s="216" t="s">
        <v>379</v>
      </c>
      <c r="F41" s="216" t="s">
        <v>339</v>
      </c>
      <c r="G41" s="216">
        <v>2021</v>
      </c>
      <c r="H41" s="345">
        <v>10</v>
      </c>
    </row>
    <row r="42" spans="1:8" s="196" customFormat="1" ht="15" customHeight="1" x14ac:dyDescent="0.2">
      <c r="A42" s="245">
        <v>33</v>
      </c>
      <c r="B42" s="216"/>
      <c r="C42" s="454" t="s">
        <v>344</v>
      </c>
      <c r="D42" s="455" t="s">
        <v>338</v>
      </c>
      <c r="E42" s="455" t="s">
        <v>315</v>
      </c>
      <c r="F42" s="455" t="s">
        <v>339</v>
      </c>
      <c r="G42" s="455">
        <v>2017</v>
      </c>
      <c r="H42" s="345">
        <v>10</v>
      </c>
    </row>
    <row r="43" spans="1:8" s="196" customFormat="1" ht="15" customHeight="1" x14ac:dyDescent="0.2">
      <c r="A43" s="406">
        <v>34</v>
      </c>
      <c r="B43" s="407"/>
      <c r="C43" s="457" t="s">
        <v>451</v>
      </c>
      <c r="D43" s="458" t="s">
        <v>450</v>
      </c>
      <c r="E43" s="458" t="s">
        <v>315</v>
      </c>
      <c r="F43" s="458" t="s">
        <v>339</v>
      </c>
      <c r="G43" s="458">
        <v>2022</v>
      </c>
      <c r="H43" s="408">
        <v>15</v>
      </c>
    </row>
    <row r="44" spans="1:8" s="63" customFormat="1" ht="15" customHeight="1" thickBot="1" x14ac:dyDescent="0.25">
      <c r="A44" s="256">
        <v>35</v>
      </c>
      <c r="B44" s="72"/>
      <c r="C44" s="253" t="s">
        <v>448</v>
      </c>
      <c r="D44" s="254" t="s">
        <v>449</v>
      </c>
      <c r="E44" s="254" t="s">
        <v>315</v>
      </c>
      <c r="F44" s="254" t="s">
        <v>339</v>
      </c>
      <c r="G44" s="254">
        <v>2022</v>
      </c>
      <c r="H44" s="349">
        <v>15</v>
      </c>
    </row>
    <row r="45" spans="1:8" ht="16" thickBot="1" x14ac:dyDescent="0.25">
      <c r="A45" s="439"/>
      <c r="B45" s="255"/>
      <c r="C45" s="222"/>
      <c r="D45" s="222"/>
      <c r="E45" s="222"/>
      <c r="F45" s="222"/>
      <c r="G45" s="420" t="str">
        <f>"Total "&amp;LEFT(A7,3)</f>
        <v>Total I13</v>
      </c>
      <c r="H45" s="421">
        <f>SUM(H10:H44)</f>
        <v>374</v>
      </c>
    </row>
    <row r="47" spans="1:8" ht="53.25" customHeight="1" x14ac:dyDescent="0.2">
      <c r="A47" s="47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47" s="478"/>
      <c r="C47" s="478"/>
      <c r="D47" s="478"/>
      <c r="E47" s="478"/>
      <c r="F47" s="478"/>
      <c r="G47" s="478"/>
      <c r="H47" s="478"/>
    </row>
  </sheetData>
  <mergeCells count="3">
    <mergeCell ref="A7:H7"/>
    <mergeCell ref="A6:H6"/>
    <mergeCell ref="A47:H47"/>
  </mergeCells>
  <phoneticPr fontId="0" type="noConversion"/>
  <printOptions horizontalCentered="1"/>
  <pageMargins left="0.74803149606299213" right="0.74803149606299213" top="0.78740157480314965" bottom="0.59055118110236227" header="0.31496062992125984" footer="0.31496062992125984"/>
  <pageSetup paperSize="9" scale="68"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pageSetUpPr fitToPage="1"/>
  </sheetPr>
  <dimension ref="A1:K41"/>
  <sheetViews>
    <sheetView workbookViewId="0">
      <selection activeCell="K10" sqref="K10"/>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6" customWidth="1"/>
    <col min="7" max="7" width="10" customWidth="1"/>
    <col min="8" max="8" width="9.6640625" customWidth="1"/>
    <col min="10" max="10" width="10.5" customWidth="1"/>
  </cols>
  <sheetData>
    <row r="1" spans="1:11" ht="16" x14ac:dyDescent="0.2">
      <c r="A1" s="269" t="str">
        <f>'Date initiale'!C3</f>
        <v>Universitatea de Arhitectură și Urbanism "Ion Mincu" București</v>
      </c>
      <c r="B1" s="269"/>
      <c r="C1" s="269"/>
      <c r="D1" s="17"/>
      <c r="E1" s="17"/>
      <c r="F1" s="17"/>
    </row>
    <row r="2" spans="1:11" ht="16" x14ac:dyDescent="0.2">
      <c r="A2" s="269" t="str">
        <f>'Date initiale'!B4&amp;" "&amp;'Date initiale'!C4</f>
        <v>Facultatea ARHITECTURA</v>
      </c>
      <c r="B2" s="269"/>
      <c r="C2" s="269"/>
      <c r="D2" s="17"/>
      <c r="E2" s="17"/>
      <c r="F2" s="17"/>
    </row>
    <row r="3" spans="1:11" ht="16" x14ac:dyDescent="0.2">
      <c r="A3" s="269" t="str">
        <f>'Date initiale'!B5&amp;" "&amp;'Date initiale'!C5</f>
        <v>Departamentul Sinteza Proiectarii de Arhitectura</v>
      </c>
      <c r="B3" s="269"/>
      <c r="C3" s="269"/>
      <c r="D3" s="17"/>
      <c r="E3" s="17"/>
      <c r="F3" s="17"/>
    </row>
    <row r="4" spans="1:11" ht="16" x14ac:dyDescent="0.2">
      <c r="A4" s="270" t="str">
        <f>'Date initiale'!C6&amp;", "&amp;'Date initiale'!C7</f>
        <v>Nicula Alexandru Dan Vladimir, 23</v>
      </c>
      <c r="B4" s="270"/>
      <c r="C4" s="270"/>
      <c r="D4" s="17"/>
      <c r="E4" s="17"/>
      <c r="F4" s="17"/>
    </row>
    <row r="5" spans="1:11" s="196" customFormat="1" ht="16" x14ac:dyDescent="0.2">
      <c r="A5" s="270"/>
      <c r="B5" s="270"/>
      <c r="C5" s="270"/>
      <c r="D5" s="17"/>
      <c r="E5" s="17"/>
      <c r="F5" s="17"/>
    </row>
    <row r="6" spans="1:11" ht="16" x14ac:dyDescent="0.2">
      <c r="A6" s="476" t="s">
        <v>110</v>
      </c>
      <c r="B6" s="476"/>
      <c r="C6" s="476"/>
      <c r="D6" s="476"/>
      <c r="E6" s="476"/>
      <c r="F6" s="476"/>
      <c r="G6" s="476"/>
      <c r="H6" s="476"/>
    </row>
    <row r="7" spans="1:11" ht="54" customHeight="1" x14ac:dyDescent="0.2">
      <c r="A7" s="47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79"/>
      <c r="C7" s="479"/>
      <c r="D7" s="479"/>
      <c r="E7" s="479"/>
      <c r="F7" s="479"/>
      <c r="G7" s="479"/>
      <c r="H7" s="479"/>
    </row>
    <row r="8" spans="1:11" s="196" customFormat="1" ht="17" thickBot="1" x14ac:dyDescent="0.25">
      <c r="A8" s="60"/>
      <c r="B8" s="60"/>
      <c r="C8" s="60"/>
      <c r="D8" s="60"/>
      <c r="E8" s="60"/>
      <c r="F8" s="76"/>
      <c r="G8" s="76"/>
      <c r="H8" s="76"/>
    </row>
    <row r="9" spans="1:11" ht="49" thickBot="1" x14ac:dyDescent="0.25">
      <c r="A9" s="202" t="s">
        <v>55</v>
      </c>
      <c r="B9" s="224" t="s">
        <v>72</v>
      </c>
      <c r="C9" s="246" t="s">
        <v>70</v>
      </c>
      <c r="D9" s="246" t="s">
        <v>71</v>
      </c>
      <c r="E9" s="224" t="s">
        <v>140</v>
      </c>
      <c r="F9" s="224" t="s">
        <v>138</v>
      </c>
      <c r="G9" s="246" t="s">
        <v>87</v>
      </c>
      <c r="H9" s="247" t="s">
        <v>147</v>
      </c>
      <c r="J9" s="275" t="s">
        <v>108</v>
      </c>
    </row>
    <row r="10" spans="1:11" x14ac:dyDescent="0.2">
      <c r="A10" s="261">
        <v>1</v>
      </c>
      <c r="B10" s="262"/>
      <c r="C10" s="262"/>
      <c r="D10" s="262"/>
      <c r="E10" s="262"/>
      <c r="F10" s="262"/>
      <c r="G10" s="262"/>
      <c r="H10" s="263"/>
      <c r="J10" s="276" t="s">
        <v>165</v>
      </c>
      <c r="K10" s="386" t="s">
        <v>258</v>
      </c>
    </row>
    <row r="11" spans="1:11" x14ac:dyDescent="0.2">
      <c r="A11" s="244">
        <f>A10+1</f>
        <v>2</v>
      </c>
      <c r="B11" s="259"/>
      <c r="C11" s="232"/>
      <c r="D11" s="232"/>
      <c r="E11" s="260"/>
      <c r="F11" s="260"/>
      <c r="G11" s="232"/>
      <c r="H11" s="215"/>
      <c r="J11" s="58"/>
    </row>
    <row r="12" spans="1:11" x14ac:dyDescent="0.2">
      <c r="A12" s="244">
        <f t="shared" ref="A12:A19" si="0">A11+1</f>
        <v>3</v>
      </c>
      <c r="B12" s="214"/>
      <c r="C12" s="139"/>
      <c r="D12" s="139"/>
      <c r="E12" s="139"/>
      <c r="F12" s="139"/>
      <c r="G12" s="139"/>
      <c r="H12" s="215"/>
    </row>
    <row r="13" spans="1:11" x14ac:dyDescent="0.2">
      <c r="A13" s="244">
        <f t="shared" si="0"/>
        <v>4</v>
      </c>
      <c r="B13" s="139"/>
      <c r="C13" s="139"/>
      <c r="D13" s="139"/>
      <c r="E13" s="139"/>
      <c r="F13" s="139"/>
      <c r="G13" s="139"/>
      <c r="H13" s="215"/>
    </row>
    <row r="14" spans="1:11" s="196" customFormat="1" x14ac:dyDescent="0.2">
      <c r="A14" s="244">
        <f t="shared" si="0"/>
        <v>5</v>
      </c>
      <c r="B14" s="214"/>
      <c r="C14" s="139"/>
      <c r="D14" s="139"/>
      <c r="E14" s="139"/>
      <c r="F14" s="139"/>
      <c r="G14" s="139"/>
      <c r="H14" s="215"/>
    </row>
    <row r="15" spans="1:11" s="196" customFormat="1" x14ac:dyDescent="0.2">
      <c r="A15" s="244">
        <f t="shared" si="0"/>
        <v>6</v>
      </c>
      <c r="B15" s="139"/>
      <c r="C15" s="139"/>
      <c r="D15" s="139"/>
      <c r="E15" s="139"/>
      <c r="F15" s="139"/>
      <c r="G15" s="139"/>
      <c r="H15" s="215"/>
    </row>
    <row r="16" spans="1:11" s="196" customFormat="1" x14ac:dyDescent="0.2">
      <c r="A16" s="244">
        <f t="shared" si="0"/>
        <v>7</v>
      </c>
      <c r="B16" s="214"/>
      <c r="C16" s="139"/>
      <c r="D16" s="139"/>
      <c r="E16" s="139"/>
      <c r="F16" s="139"/>
      <c r="G16" s="139"/>
      <c r="H16" s="215"/>
    </row>
    <row r="17" spans="1:8" s="196" customFormat="1" x14ac:dyDescent="0.2">
      <c r="A17" s="244">
        <f t="shared" si="0"/>
        <v>8</v>
      </c>
      <c r="B17" s="139"/>
      <c r="C17" s="139"/>
      <c r="D17" s="139"/>
      <c r="E17" s="139"/>
      <c r="F17" s="139"/>
      <c r="G17" s="139"/>
      <c r="H17" s="215"/>
    </row>
    <row r="18" spans="1:8" s="196" customFormat="1" x14ac:dyDescent="0.2">
      <c r="A18" s="244">
        <f t="shared" si="0"/>
        <v>9</v>
      </c>
      <c r="B18" s="214"/>
      <c r="C18" s="139"/>
      <c r="D18" s="139"/>
      <c r="E18" s="139"/>
      <c r="F18" s="139"/>
      <c r="G18" s="139"/>
      <c r="H18" s="215"/>
    </row>
    <row r="19" spans="1:8" s="196" customFormat="1" ht="16" thickBot="1" x14ac:dyDescent="0.25">
      <c r="A19" s="264">
        <f t="shared" si="0"/>
        <v>10</v>
      </c>
      <c r="B19" s="146"/>
      <c r="C19" s="146"/>
      <c r="D19" s="146"/>
      <c r="E19" s="146"/>
      <c r="F19" s="146"/>
      <c r="G19" s="146"/>
      <c r="H19" s="220"/>
    </row>
    <row r="20" spans="1:8" s="196" customFormat="1" ht="16" thickBot="1" x14ac:dyDescent="0.25">
      <c r="A20" s="367"/>
      <c r="B20" s="255"/>
      <c r="C20" s="222"/>
      <c r="D20" s="222"/>
      <c r="E20" s="222"/>
      <c r="F20" s="222"/>
      <c r="G20" s="170" t="str">
        <f>"Total "&amp;LEFT(A7,4)</f>
        <v>Total I14a</v>
      </c>
      <c r="H20" s="171">
        <f>SUM(H10:H19)</f>
        <v>0</v>
      </c>
    </row>
    <row r="21" spans="1:8" s="196" customFormat="1" x14ac:dyDescent="0.2"/>
    <row r="22" spans="1:8" s="196" customFormat="1" ht="53.25" customHeight="1" x14ac:dyDescent="0.2">
      <c r="A22" s="47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8"/>
      <c r="C22" s="478"/>
      <c r="D22" s="478"/>
      <c r="E22" s="478"/>
      <c r="F22" s="478"/>
      <c r="G22" s="478"/>
      <c r="H22" s="478"/>
    </row>
    <row r="40" spans="1:9" ht="16" thickBot="1" x14ac:dyDescent="0.25"/>
    <row r="41" spans="1:9" s="196" customFormat="1" ht="54" customHeight="1" thickBot="1" x14ac:dyDescent="0.25">
      <c r="A41" s="223" t="s">
        <v>69</v>
      </c>
      <c r="B41" s="224" t="s">
        <v>72</v>
      </c>
      <c r="C41" s="246" t="s">
        <v>70</v>
      </c>
      <c r="D41" s="246" t="s">
        <v>71</v>
      </c>
      <c r="E41" s="224" t="s">
        <v>139</v>
      </c>
      <c r="F41" s="224" t="s">
        <v>139</v>
      </c>
      <c r="G41" s="224" t="s">
        <v>138</v>
      </c>
      <c r="H41" s="246" t="s">
        <v>87</v>
      </c>
      <c r="I41" s="247"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pageSetUpPr fitToPage="1"/>
  </sheetPr>
  <dimension ref="A1:K22"/>
  <sheetViews>
    <sheetView workbookViewId="0">
      <selection activeCell="H12" sqref="H12"/>
    </sheetView>
  </sheetViews>
  <sheetFormatPr baseColWidth="10" defaultColWidth="8.83203125" defaultRowHeight="15" x14ac:dyDescent="0.2"/>
  <cols>
    <col min="1" max="1" width="5.1640625" customWidth="1"/>
    <col min="2" max="2" width="10.5" customWidth="1"/>
    <col min="3" max="3" width="52.83203125" bestFit="1" customWidth="1"/>
    <col min="4" max="4" width="24" customWidth="1"/>
    <col min="5" max="5" width="14.33203125" customWidth="1"/>
    <col min="6" max="6" width="11.83203125" style="196" customWidth="1"/>
    <col min="7" max="7" width="10" customWidth="1"/>
    <col min="8" max="8" width="9.6640625" customWidth="1"/>
  </cols>
  <sheetData>
    <row r="1" spans="1:11" ht="16" x14ac:dyDescent="0.2">
      <c r="A1" s="272" t="str">
        <f>'Date initiale'!C3</f>
        <v>Universitatea de Arhitectură și Urbanism "Ion Mincu" București</v>
      </c>
      <c r="B1" s="272"/>
      <c r="C1" s="272"/>
      <c r="D1" s="47"/>
      <c r="E1" s="47"/>
      <c r="F1" s="47"/>
      <c r="G1" s="47"/>
      <c r="H1" s="47"/>
    </row>
    <row r="2" spans="1:11" ht="16" x14ac:dyDescent="0.2">
      <c r="A2" s="272" t="str">
        <f>'Date initiale'!B4&amp;" "&amp;'Date initiale'!C4</f>
        <v>Facultatea ARHITECTURA</v>
      </c>
      <c r="B2" s="272"/>
      <c r="C2" s="272"/>
      <c r="D2" s="47"/>
      <c r="E2" s="47"/>
      <c r="F2" s="47"/>
      <c r="G2" s="47"/>
      <c r="H2" s="47"/>
    </row>
    <row r="3" spans="1:11" ht="16" x14ac:dyDescent="0.2">
      <c r="A3" s="272" t="str">
        <f>'Date initiale'!B5&amp;" "&amp;'Date initiale'!C5</f>
        <v>Departamentul Sinteza Proiectarii de Arhitectura</v>
      </c>
      <c r="B3" s="272"/>
      <c r="C3" s="272"/>
      <c r="D3" s="47"/>
      <c r="E3" s="47"/>
      <c r="F3" s="47"/>
      <c r="G3" s="47"/>
      <c r="H3" s="47"/>
    </row>
    <row r="4" spans="1:11" ht="16" x14ac:dyDescent="0.2">
      <c r="A4" s="273" t="str">
        <f>'Date initiale'!C6&amp;", "&amp;'Date initiale'!C7</f>
        <v>Nicula Alexandru Dan Vladimir, 23</v>
      </c>
      <c r="B4" s="273"/>
      <c r="C4" s="273"/>
      <c r="D4" s="47"/>
      <c r="E4" s="47"/>
      <c r="F4" s="47"/>
      <c r="G4" s="47"/>
      <c r="H4" s="47"/>
    </row>
    <row r="5" spans="1:11" s="196" customFormat="1" ht="16" x14ac:dyDescent="0.2">
      <c r="A5" s="273"/>
      <c r="B5" s="273"/>
      <c r="C5" s="273"/>
      <c r="D5" s="47"/>
      <c r="E5" s="47"/>
      <c r="F5" s="47"/>
      <c r="G5" s="47"/>
      <c r="H5" s="47"/>
    </row>
    <row r="6" spans="1:11" ht="16" x14ac:dyDescent="0.2">
      <c r="A6" s="483" t="s">
        <v>110</v>
      </c>
      <c r="B6" s="483"/>
      <c r="C6" s="483"/>
      <c r="D6" s="483"/>
      <c r="E6" s="483"/>
      <c r="F6" s="483"/>
      <c r="G6" s="483"/>
      <c r="H6" s="483"/>
    </row>
    <row r="7" spans="1:11" ht="36.75" customHeight="1" x14ac:dyDescent="0.2">
      <c r="A7" s="479" t="str">
        <f>'Descriere indicatori'!B19&amp;"b. "&amp;'Descriere indicatori'!C20</f>
        <v xml:space="preserve">I14b. Proiect urbanistic şi peisagistic la nivelul Planurilor Generale / Zonale ale Localităţilor (inclusiv studii de fundamentare, de inserţie, de oportunitate) avizate** </v>
      </c>
      <c r="B7" s="479"/>
      <c r="C7" s="479"/>
      <c r="D7" s="479"/>
      <c r="E7" s="479"/>
      <c r="F7" s="479"/>
      <c r="G7" s="479"/>
      <c r="H7" s="479"/>
    </row>
    <row r="8" spans="1:11" ht="19.5" customHeight="1" thickBot="1" x14ac:dyDescent="0.25">
      <c r="A8" s="61"/>
      <c r="B8" s="61"/>
      <c r="C8" s="61"/>
      <c r="D8" s="61"/>
      <c r="E8" s="61"/>
      <c r="F8" s="61"/>
      <c r="G8" s="61"/>
      <c r="H8" s="61"/>
    </row>
    <row r="9" spans="1:11" ht="49" thickBot="1" x14ac:dyDescent="0.25">
      <c r="A9" s="166" t="s">
        <v>55</v>
      </c>
      <c r="B9" s="224" t="s">
        <v>72</v>
      </c>
      <c r="C9" s="246" t="s">
        <v>70</v>
      </c>
      <c r="D9" s="246" t="s">
        <v>71</v>
      </c>
      <c r="E9" s="224" t="s">
        <v>140</v>
      </c>
      <c r="F9" s="224" t="s">
        <v>138</v>
      </c>
      <c r="G9" s="246" t="s">
        <v>87</v>
      </c>
      <c r="H9" s="247" t="s">
        <v>147</v>
      </c>
      <c r="J9" s="275" t="s">
        <v>108</v>
      </c>
    </row>
    <row r="10" spans="1:11" s="416" customFormat="1" ht="16" x14ac:dyDescent="0.2">
      <c r="A10" s="265">
        <v>1</v>
      </c>
      <c r="B10" s="438"/>
      <c r="C10" s="252" t="s">
        <v>357</v>
      </c>
      <c r="D10" s="139" t="s">
        <v>358</v>
      </c>
      <c r="E10" s="139" t="s">
        <v>347</v>
      </c>
      <c r="F10" s="139" t="s">
        <v>316</v>
      </c>
      <c r="G10" s="221">
        <v>2015</v>
      </c>
      <c r="H10" s="332">
        <v>5</v>
      </c>
      <c r="J10" s="436" t="s">
        <v>166</v>
      </c>
      <c r="K10" s="437" t="s">
        <v>258</v>
      </c>
    </row>
    <row r="11" spans="1:11" s="196" customFormat="1" ht="16" x14ac:dyDescent="0.2">
      <c r="A11" s="213">
        <f>A10+1</f>
        <v>2</v>
      </c>
      <c r="B11" s="214"/>
      <c r="C11" s="252" t="s">
        <v>434</v>
      </c>
      <c r="D11" s="139" t="s">
        <v>435</v>
      </c>
      <c r="E11" s="139" t="s">
        <v>347</v>
      </c>
      <c r="F11" s="139" t="s">
        <v>316</v>
      </c>
      <c r="G11" s="139">
        <v>2019</v>
      </c>
      <c r="H11" s="332">
        <v>5</v>
      </c>
    </row>
    <row r="12" spans="1:11" s="196" customFormat="1" x14ac:dyDescent="0.2">
      <c r="A12" s="213">
        <f t="shared" ref="A12:A19" si="0">A11+1</f>
        <v>3</v>
      </c>
      <c r="B12" s="214"/>
      <c r="C12" s="266"/>
      <c r="D12" s="139"/>
      <c r="E12" s="267"/>
      <c r="F12" s="267"/>
      <c r="G12" s="267"/>
      <c r="H12" s="332"/>
    </row>
    <row r="13" spans="1:11" s="196" customFormat="1" x14ac:dyDescent="0.2">
      <c r="A13" s="213">
        <f t="shared" si="0"/>
        <v>4</v>
      </c>
      <c r="B13" s="214"/>
      <c r="C13" s="252"/>
      <c r="D13" s="139"/>
      <c r="E13" s="139"/>
      <c r="F13" s="139"/>
      <c r="G13" s="221"/>
      <c r="H13" s="332"/>
    </row>
    <row r="14" spans="1:11" s="196" customFormat="1" x14ac:dyDescent="0.2">
      <c r="A14" s="213">
        <f t="shared" si="0"/>
        <v>5</v>
      </c>
      <c r="B14" s="214"/>
      <c r="C14" s="266"/>
      <c r="D14" s="139"/>
      <c r="E14" s="267"/>
      <c r="F14" s="267"/>
      <c r="G14" s="267"/>
      <c r="H14" s="332"/>
    </row>
    <row r="15" spans="1:11" s="196" customFormat="1" x14ac:dyDescent="0.2">
      <c r="A15" s="213">
        <f t="shared" si="0"/>
        <v>6</v>
      </c>
      <c r="B15" s="214"/>
      <c r="C15" s="266"/>
      <c r="D15" s="139"/>
      <c r="E15" s="267"/>
      <c r="F15" s="267"/>
      <c r="G15" s="267"/>
      <c r="H15" s="332"/>
    </row>
    <row r="16" spans="1:11" x14ac:dyDescent="0.2">
      <c r="A16" s="213">
        <f t="shared" si="0"/>
        <v>7</v>
      </c>
      <c r="B16" s="214"/>
      <c r="C16" s="252"/>
      <c r="D16" s="139"/>
      <c r="E16" s="139"/>
      <c r="F16" s="139"/>
      <c r="G16" s="221"/>
      <c r="H16" s="332"/>
    </row>
    <row r="17" spans="1:8" x14ac:dyDescent="0.2">
      <c r="A17" s="213">
        <f t="shared" si="0"/>
        <v>8</v>
      </c>
      <c r="B17" s="214"/>
      <c r="C17" s="266"/>
      <c r="D17" s="139"/>
      <c r="E17" s="267"/>
      <c r="F17" s="267"/>
      <c r="G17" s="267"/>
      <c r="H17" s="332"/>
    </row>
    <row r="18" spans="1:8" x14ac:dyDescent="0.2">
      <c r="A18" s="213">
        <f t="shared" si="0"/>
        <v>9</v>
      </c>
      <c r="B18" s="214"/>
      <c r="C18" s="266"/>
      <c r="D18" s="139"/>
      <c r="E18" s="267"/>
      <c r="F18" s="267"/>
      <c r="G18" s="267"/>
      <c r="H18" s="332"/>
    </row>
    <row r="19" spans="1:8" ht="16" thickBot="1" x14ac:dyDescent="0.25">
      <c r="A19" s="218">
        <f t="shared" si="0"/>
        <v>10</v>
      </c>
      <c r="B19" s="146"/>
      <c r="C19" s="268"/>
      <c r="D19" s="146"/>
      <c r="E19" s="146"/>
      <c r="F19" s="146"/>
      <c r="G19" s="146"/>
      <c r="H19" s="346"/>
    </row>
    <row r="20" spans="1:8" ht="17" thickBot="1" x14ac:dyDescent="0.25">
      <c r="A20" s="368"/>
      <c r="G20" s="170" t="str">
        <f>"Total "&amp;LEFT(A7,4)</f>
        <v>Total I14b</v>
      </c>
      <c r="H20" s="287">
        <f>SUM(H10:H19)</f>
        <v>10</v>
      </c>
    </row>
    <row r="22" spans="1:8" ht="53.25" customHeight="1" x14ac:dyDescent="0.2">
      <c r="A22" s="47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8"/>
      <c r="C22" s="478"/>
      <c r="D22" s="478"/>
      <c r="E22" s="478"/>
      <c r="F22" s="478"/>
      <c r="G22" s="478"/>
      <c r="H22" s="47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8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pageSetUpPr fitToPage="1"/>
  </sheetPr>
  <dimension ref="A1:K41"/>
  <sheetViews>
    <sheetView workbookViewId="0">
      <selection activeCell="O16" sqref="O16"/>
    </sheetView>
  </sheetViews>
  <sheetFormatPr baseColWidth="10" defaultColWidth="9.1640625" defaultRowHeight="15" x14ac:dyDescent="0.2"/>
  <cols>
    <col min="1" max="1" width="5.1640625" style="196" customWidth="1"/>
    <col min="2" max="2" width="10.5" style="196" customWidth="1"/>
    <col min="3" max="3" width="43.1640625" style="196" customWidth="1"/>
    <col min="4" max="4" width="24" style="196" customWidth="1"/>
    <col min="5" max="5" width="14.33203125" style="196" customWidth="1"/>
    <col min="6" max="6" width="11.83203125" style="196" customWidth="1"/>
    <col min="7" max="7" width="10" style="196" customWidth="1"/>
    <col min="8" max="8" width="9.6640625" style="196" customWidth="1"/>
    <col min="9" max="9" width="9.1640625" style="196"/>
    <col min="10" max="10" width="10.33203125" style="196" customWidth="1"/>
    <col min="11" max="16384" width="9.1640625" style="196"/>
  </cols>
  <sheetData>
    <row r="1" spans="1:11" ht="16" x14ac:dyDescent="0.2">
      <c r="A1" s="269" t="str">
        <f>'Date initiale'!C3</f>
        <v>Universitatea de Arhitectură și Urbanism "Ion Mincu" București</v>
      </c>
      <c r="B1" s="269"/>
      <c r="C1" s="269"/>
      <c r="D1" s="17"/>
      <c r="E1" s="17"/>
      <c r="F1" s="17"/>
    </row>
    <row r="2" spans="1:11" ht="16" x14ac:dyDescent="0.2">
      <c r="A2" s="269" t="str">
        <f>'Date initiale'!B4&amp;" "&amp;'Date initiale'!C4</f>
        <v>Facultatea ARHITECTURA</v>
      </c>
      <c r="B2" s="269"/>
      <c r="C2" s="269"/>
      <c r="D2" s="17"/>
      <c r="E2" s="17"/>
      <c r="F2" s="17"/>
    </row>
    <row r="3" spans="1:11" ht="16" x14ac:dyDescent="0.2">
      <c r="A3" s="269" t="str">
        <f>'Date initiale'!B5&amp;" "&amp;'Date initiale'!C5</f>
        <v>Departamentul Sinteza Proiectarii de Arhitectura</v>
      </c>
      <c r="B3" s="269"/>
      <c r="C3" s="269"/>
      <c r="D3" s="17"/>
      <c r="E3" s="17"/>
      <c r="F3" s="17"/>
    </row>
    <row r="4" spans="1:11" ht="16" x14ac:dyDescent="0.2">
      <c r="A4" s="270" t="str">
        <f>'Date initiale'!C6&amp;", "&amp;'Date initiale'!C7</f>
        <v>Nicula Alexandru Dan Vladimir, 23</v>
      </c>
      <c r="B4" s="270"/>
      <c r="C4" s="270"/>
      <c r="D4" s="17"/>
      <c r="E4" s="17"/>
      <c r="F4" s="17"/>
    </row>
    <row r="5" spans="1:11" ht="16" x14ac:dyDescent="0.2">
      <c r="A5" s="270"/>
      <c r="B5" s="270"/>
      <c r="C5" s="270"/>
      <c r="D5" s="17"/>
      <c r="E5" s="17"/>
      <c r="F5" s="17"/>
    </row>
    <row r="6" spans="1:11" ht="16" x14ac:dyDescent="0.2">
      <c r="A6" s="476" t="s">
        <v>110</v>
      </c>
      <c r="B6" s="476"/>
      <c r="C6" s="476"/>
      <c r="D6" s="476"/>
      <c r="E6" s="476"/>
      <c r="F6" s="476"/>
      <c r="G6" s="476"/>
      <c r="H6" s="476"/>
    </row>
    <row r="7" spans="1:11" ht="52.5" customHeight="1" x14ac:dyDescent="0.2">
      <c r="A7" s="47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79"/>
      <c r="C7" s="479"/>
      <c r="D7" s="479"/>
      <c r="E7" s="479"/>
      <c r="F7" s="479"/>
      <c r="G7" s="479"/>
      <c r="H7" s="479"/>
    </row>
    <row r="8" spans="1:11" ht="17" thickBot="1" x14ac:dyDescent="0.25">
      <c r="A8" s="60"/>
      <c r="B8" s="60"/>
      <c r="C8" s="60"/>
      <c r="D8" s="60"/>
      <c r="E8" s="60"/>
      <c r="F8" s="76"/>
      <c r="G8" s="76"/>
      <c r="H8" s="76"/>
    </row>
    <row r="9" spans="1:11" ht="49" thickBot="1" x14ac:dyDescent="0.25">
      <c r="A9" s="202" t="s">
        <v>55</v>
      </c>
      <c r="B9" s="224" t="s">
        <v>72</v>
      </c>
      <c r="C9" s="246" t="s">
        <v>141</v>
      </c>
      <c r="D9" s="246" t="s">
        <v>71</v>
      </c>
      <c r="E9" s="224" t="s">
        <v>140</v>
      </c>
      <c r="F9" s="224" t="s">
        <v>138</v>
      </c>
      <c r="G9" s="246" t="s">
        <v>87</v>
      </c>
      <c r="H9" s="247" t="s">
        <v>147</v>
      </c>
      <c r="J9" s="275" t="s">
        <v>108</v>
      </c>
    </row>
    <row r="10" spans="1:11" x14ac:dyDescent="0.2">
      <c r="A10" s="261">
        <v>1</v>
      </c>
      <c r="B10" s="262"/>
      <c r="C10" s="262"/>
      <c r="D10" s="262"/>
      <c r="E10" s="262"/>
      <c r="F10" s="262"/>
      <c r="G10" s="262"/>
      <c r="H10" s="263"/>
      <c r="J10" s="276" t="s">
        <v>167</v>
      </c>
      <c r="K10" s="386" t="s">
        <v>258</v>
      </c>
    </row>
    <row r="11" spans="1:11" x14ac:dyDescent="0.2">
      <c r="A11" s="244">
        <f>A10+1</f>
        <v>2</v>
      </c>
      <c r="B11" s="259"/>
      <c r="C11" s="232"/>
      <c r="D11" s="232"/>
      <c r="E11" s="260"/>
      <c r="F11" s="260"/>
      <c r="G11" s="232"/>
      <c r="H11" s="332"/>
    </row>
    <row r="12" spans="1:11" x14ac:dyDescent="0.2">
      <c r="A12" s="244">
        <f t="shared" ref="A12:A19" si="0">A11+1</f>
        <v>3</v>
      </c>
      <c r="B12" s="214"/>
      <c r="C12" s="139"/>
      <c r="D12" s="139"/>
      <c r="E12" s="139"/>
      <c r="F12" s="139"/>
      <c r="G12" s="139"/>
      <c r="H12" s="332"/>
    </row>
    <row r="13" spans="1:11" x14ac:dyDescent="0.2">
      <c r="A13" s="244">
        <f t="shared" si="0"/>
        <v>4</v>
      </c>
      <c r="B13" s="139"/>
      <c r="C13" s="139"/>
      <c r="D13" s="139"/>
      <c r="E13" s="139"/>
      <c r="F13" s="139"/>
      <c r="G13" s="139"/>
      <c r="H13" s="332"/>
    </row>
    <row r="14" spans="1:11" x14ac:dyDescent="0.2">
      <c r="A14" s="244">
        <f t="shared" si="0"/>
        <v>5</v>
      </c>
      <c r="B14" s="214"/>
      <c r="C14" s="139"/>
      <c r="D14" s="139"/>
      <c r="E14" s="139"/>
      <c r="F14" s="139"/>
      <c r="G14" s="139"/>
      <c r="H14" s="332"/>
    </row>
    <row r="15" spans="1:11" x14ac:dyDescent="0.2">
      <c r="A15" s="244">
        <f t="shared" si="0"/>
        <v>6</v>
      </c>
      <c r="B15" s="139"/>
      <c r="C15" s="139"/>
      <c r="D15" s="139"/>
      <c r="E15" s="139"/>
      <c r="F15" s="139"/>
      <c r="G15" s="139"/>
      <c r="H15" s="332"/>
    </row>
    <row r="16" spans="1:11" x14ac:dyDescent="0.2">
      <c r="A16" s="244">
        <f t="shared" si="0"/>
        <v>7</v>
      </c>
      <c r="B16" s="214"/>
      <c r="C16" s="139"/>
      <c r="D16" s="139"/>
      <c r="E16" s="139"/>
      <c r="F16" s="139"/>
      <c r="G16" s="139"/>
      <c r="H16" s="332"/>
    </row>
    <row r="17" spans="1:8" x14ac:dyDescent="0.2">
      <c r="A17" s="244">
        <f t="shared" si="0"/>
        <v>8</v>
      </c>
      <c r="B17" s="139"/>
      <c r="C17" s="139"/>
      <c r="D17" s="139"/>
      <c r="E17" s="139"/>
      <c r="F17" s="139"/>
      <c r="G17" s="139"/>
      <c r="H17" s="332"/>
    </row>
    <row r="18" spans="1:8" x14ac:dyDescent="0.2">
      <c r="A18" s="244">
        <f t="shared" si="0"/>
        <v>9</v>
      </c>
      <c r="B18" s="214"/>
      <c r="C18" s="139"/>
      <c r="D18" s="139"/>
      <c r="E18" s="139"/>
      <c r="F18" s="139"/>
      <c r="G18" s="139"/>
      <c r="H18" s="332"/>
    </row>
    <row r="19" spans="1:8" ht="16" thickBot="1" x14ac:dyDescent="0.25">
      <c r="A19" s="264">
        <f t="shared" si="0"/>
        <v>10</v>
      </c>
      <c r="B19" s="146"/>
      <c r="C19" s="146"/>
      <c r="D19" s="146"/>
      <c r="E19" s="146"/>
      <c r="F19" s="146"/>
      <c r="G19" s="146"/>
      <c r="H19" s="346"/>
    </row>
    <row r="20" spans="1:8" ht="16" thickBot="1" x14ac:dyDescent="0.25">
      <c r="A20" s="367"/>
      <c r="B20" s="255"/>
      <c r="C20" s="222"/>
      <c r="D20" s="222"/>
      <c r="E20" s="222"/>
      <c r="F20" s="222"/>
      <c r="G20" s="170" t="str">
        <f>"Total "&amp;LEFT(A7,4)</f>
        <v>Total I14c</v>
      </c>
      <c r="H20" s="171">
        <f>SUM(H10:H19)</f>
        <v>0</v>
      </c>
    </row>
    <row r="22" spans="1:8" ht="53.25" customHeight="1" x14ac:dyDescent="0.2">
      <c r="A22" s="47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8"/>
      <c r="C22" s="478"/>
      <c r="D22" s="478"/>
      <c r="E22" s="478"/>
      <c r="F22" s="478"/>
      <c r="G22" s="478"/>
      <c r="H22" s="478"/>
    </row>
    <row r="40" spans="1:9" ht="16" thickBot="1" x14ac:dyDescent="0.25"/>
    <row r="41" spans="1:9" ht="54" customHeight="1" thickBot="1" x14ac:dyDescent="0.25">
      <c r="A41" s="223" t="s">
        <v>69</v>
      </c>
      <c r="B41" s="224" t="s">
        <v>72</v>
      </c>
      <c r="C41" s="246" t="s">
        <v>70</v>
      </c>
      <c r="D41" s="246" t="s">
        <v>71</v>
      </c>
      <c r="E41" s="224" t="s">
        <v>139</v>
      </c>
      <c r="F41" s="224" t="s">
        <v>139</v>
      </c>
      <c r="G41" s="224" t="s">
        <v>138</v>
      </c>
      <c r="H41" s="246" t="s">
        <v>87</v>
      </c>
      <c r="I41" s="24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pageSetUpPr fitToPage="1"/>
  </sheetPr>
  <dimension ref="A1:K41"/>
  <sheetViews>
    <sheetView workbookViewId="0">
      <selection activeCell="K20" sqref="K20"/>
    </sheetView>
  </sheetViews>
  <sheetFormatPr baseColWidth="10" defaultColWidth="9.1640625" defaultRowHeight="15" x14ac:dyDescent="0.2"/>
  <cols>
    <col min="1" max="1" width="5.1640625" style="196" customWidth="1"/>
    <col min="2" max="2" width="10.5" style="196" customWidth="1"/>
    <col min="3" max="3" width="66.83203125" style="196" bestFit="1" customWidth="1"/>
    <col min="4" max="4" width="33.83203125" style="78" bestFit="1" customWidth="1"/>
    <col min="5" max="5" width="14.33203125" style="78" customWidth="1"/>
    <col min="6" max="6" width="11.83203125" style="78" customWidth="1"/>
    <col min="7" max="7" width="10" style="78" customWidth="1"/>
    <col min="8" max="8" width="9.6640625" style="78" customWidth="1"/>
    <col min="9" max="9" width="9.1640625" style="196"/>
    <col min="10" max="10" width="10.33203125" style="196" customWidth="1"/>
    <col min="11" max="16384" width="9.1640625" style="196"/>
  </cols>
  <sheetData>
    <row r="1" spans="1:11" ht="16" x14ac:dyDescent="0.2">
      <c r="A1" s="269" t="str">
        <f>'Date initiale'!C3</f>
        <v>Universitatea de Arhitectură și Urbanism "Ion Mincu" București</v>
      </c>
      <c r="B1" s="269"/>
      <c r="C1" s="269"/>
      <c r="D1" s="2"/>
      <c r="E1" s="2"/>
      <c r="F1" s="2"/>
    </row>
    <row r="2" spans="1:11" ht="16" x14ac:dyDescent="0.2">
      <c r="A2" s="269" t="str">
        <f>'Date initiale'!B4&amp;" "&amp;'Date initiale'!C4</f>
        <v>Facultatea ARHITECTURA</v>
      </c>
      <c r="B2" s="269"/>
      <c r="C2" s="269"/>
      <c r="D2" s="2"/>
      <c r="E2" s="2"/>
      <c r="F2" s="2"/>
    </row>
    <row r="3" spans="1:11" ht="16" x14ac:dyDescent="0.2">
      <c r="A3" s="269" t="str">
        <f>'Date initiale'!B5&amp;" "&amp;'Date initiale'!C5</f>
        <v>Departamentul Sinteza Proiectarii de Arhitectura</v>
      </c>
      <c r="B3" s="269"/>
      <c r="C3" s="269"/>
      <c r="D3" s="2"/>
      <c r="E3" s="2"/>
      <c r="F3" s="2"/>
    </row>
    <row r="4" spans="1:11" ht="16" x14ac:dyDescent="0.2">
      <c r="A4" s="382" t="str">
        <f>'Date initiale'!C6&amp;", "&amp;'Date initiale'!C7</f>
        <v>Nicula Alexandru Dan Vladimir, 23</v>
      </c>
      <c r="B4" s="382"/>
      <c r="C4" s="382"/>
      <c r="D4" s="2"/>
      <c r="E4" s="2"/>
      <c r="F4" s="2"/>
    </row>
    <row r="5" spans="1:11" ht="16" x14ac:dyDescent="0.2">
      <c r="A5" s="382"/>
      <c r="B5" s="382"/>
      <c r="C5" s="382"/>
      <c r="D5" s="2"/>
      <c r="E5" s="2"/>
      <c r="F5" s="2"/>
    </row>
    <row r="6" spans="1:11" ht="16" x14ac:dyDescent="0.2">
      <c r="A6" s="476" t="s">
        <v>110</v>
      </c>
      <c r="B6" s="476"/>
      <c r="C6" s="476"/>
      <c r="D6" s="476"/>
      <c r="E6" s="476"/>
      <c r="F6" s="476"/>
      <c r="G6" s="476"/>
      <c r="H6" s="476"/>
    </row>
    <row r="7" spans="1:11" ht="52.5" customHeight="1" x14ac:dyDescent="0.2">
      <c r="A7" s="47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79"/>
      <c r="C7" s="479"/>
      <c r="D7" s="479"/>
      <c r="E7" s="479"/>
      <c r="F7" s="479"/>
      <c r="G7" s="479"/>
      <c r="H7" s="479"/>
    </row>
    <row r="8" spans="1:11" ht="17" thickBot="1" x14ac:dyDescent="0.25">
      <c r="A8" s="60"/>
      <c r="B8" s="60"/>
      <c r="C8" s="60"/>
      <c r="D8" s="60"/>
      <c r="E8" s="60"/>
      <c r="F8" s="76"/>
      <c r="G8" s="76"/>
      <c r="H8" s="76"/>
    </row>
    <row r="9" spans="1:11" ht="49" thickBot="1" x14ac:dyDescent="0.25">
      <c r="A9" s="202" t="s">
        <v>55</v>
      </c>
      <c r="B9" s="417" t="s">
        <v>72</v>
      </c>
      <c r="C9" s="418" t="s">
        <v>141</v>
      </c>
      <c r="D9" s="418" t="s">
        <v>71</v>
      </c>
      <c r="E9" s="417" t="s">
        <v>140</v>
      </c>
      <c r="F9" s="417" t="s">
        <v>138</v>
      </c>
      <c r="G9" s="418" t="s">
        <v>87</v>
      </c>
      <c r="H9" s="419" t="s">
        <v>147</v>
      </c>
      <c r="J9" s="275" t="s">
        <v>108</v>
      </c>
    </row>
    <row r="10" spans="1:11" ht="32" x14ac:dyDescent="0.2">
      <c r="A10" s="261">
        <v>1</v>
      </c>
      <c r="B10" s="262"/>
      <c r="C10" s="293" t="s">
        <v>407</v>
      </c>
      <c r="D10" s="443" t="s">
        <v>406</v>
      </c>
      <c r="E10" s="442" t="s">
        <v>347</v>
      </c>
      <c r="F10" s="442" t="s">
        <v>316</v>
      </c>
      <c r="G10" s="442">
        <v>2006</v>
      </c>
      <c r="H10" s="444">
        <v>20</v>
      </c>
      <c r="J10" s="276">
        <v>20</v>
      </c>
      <c r="K10" s="386" t="s">
        <v>258</v>
      </c>
    </row>
    <row r="11" spans="1:11" x14ac:dyDescent="0.2">
      <c r="A11" s="244">
        <f>A10+1</f>
        <v>2</v>
      </c>
      <c r="B11" s="259"/>
      <c r="C11" s="440" t="s">
        <v>380</v>
      </c>
      <c r="D11" s="232" t="s">
        <v>381</v>
      </c>
      <c r="E11" s="232" t="s">
        <v>382</v>
      </c>
      <c r="F11" s="232" t="s">
        <v>316</v>
      </c>
      <c r="G11" s="232">
        <v>2021</v>
      </c>
      <c r="H11" s="353">
        <v>20</v>
      </c>
    </row>
    <row r="12" spans="1:11" s="416" customFormat="1" x14ac:dyDescent="0.2">
      <c r="A12" s="229">
        <f t="shared" ref="A12:A19" si="0">A11+1</f>
        <v>3</v>
      </c>
      <c r="B12" s="214"/>
      <c r="C12" s="441"/>
      <c r="D12" s="445"/>
      <c r="E12" s="445"/>
      <c r="F12" s="445"/>
      <c r="G12" s="445"/>
      <c r="H12" s="446"/>
    </row>
    <row r="13" spans="1:11" x14ac:dyDescent="0.2">
      <c r="A13" s="244">
        <f t="shared" si="0"/>
        <v>4</v>
      </c>
      <c r="B13" s="139"/>
      <c r="C13" s="139"/>
      <c r="D13" s="139"/>
      <c r="E13" s="139"/>
      <c r="F13" s="139"/>
      <c r="G13" s="139"/>
      <c r="H13" s="332"/>
    </row>
    <row r="14" spans="1:11" x14ac:dyDescent="0.2">
      <c r="A14" s="244">
        <f t="shared" si="0"/>
        <v>5</v>
      </c>
      <c r="B14" s="214"/>
      <c r="C14" s="139"/>
      <c r="D14" s="139"/>
      <c r="E14" s="139"/>
      <c r="F14" s="139"/>
      <c r="G14" s="139"/>
      <c r="H14" s="332"/>
    </row>
    <row r="15" spans="1:11" x14ac:dyDescent="0.2">
      <c r="A15" s="244">
        <f t="shared" si="0"/>
        <v>6</v>
      </c>
      <c r="B15" s="139"/>
      <c r="C15" s="139"/>
      <c r="D15" s="139"/>
      <c r="E15" s="139"/>
      <c r="F15" s="139"/>
      <c r="G15" s="139"/>
      <c r="H15" s="332"/>
    </row>
    <row r="16" spans="1:11" x14ac:dyDescent="0.2">
      <c r="A16" s="244">
        <f t="shared" si="0"/>
        <v>7</v>
      </c>
      <c r="B16" s="214"/>
      <c r="C16" s="139"/>
      <c r="D16" s="139"/>
      <c r="E16" s="139"/>
      <c r="F16" s="139"/>
      <c r="G16" s="139"/>
      <c r="H16" s="332"/>
    </row>
    <row r="17" spans="1:8" x14ac:dyDescent="0.2">
      <c r="A17" s="244">
        <f t="shared" si="0"/>
        <v>8</v>
      </c>
      <c r="B17" s="139"/>
      <c r="C17" s="139"/>
      <c r="D17" s="139"/>
      <c r="E17" s="139"/>
      <c r="F17" s="139"/>
      <c r="G17" s="139"/>
      <c r="H17" s="332"/>
    </row>
    <row r="18" spans="1:8" x14ac:dyDescent="0.2">
      <c r="A18" s="244">
        <f t="shared" si="0"/>
        <v>9</v>
      </c>
      <c r="B18" s="214"/>
      <c r="C18" s="139"/>
      <c r="D18" s="139"/>
      <c r="E18" s="139"/>
      <c r="F18" s="139"/>
      <c r="G18" s="139"/>
      <c r="H18" s="332"/>
    </row>
    <row r="19" spans="1:8" ht="16" thickBot="1" x14ac:dyDescent="0.25">
      <c r="A19" s="264">
        <f t="shared" si="0"/>
        <v>10</v>
      </c>
      <c r="B19" s="146"/>
      <c r="C19" s="146"/>
      <c r="D19" s="146"/>
      <c r="E19" s="146"/>
      <c r="F19" s="146"/>
      <c r="G19" s="146"/>
      <c r="H19" s="346"/>
    </row>
    <row r="20" spans="1:8" ht="16" thickBot="1" x14ac:dyDescent="0.25">
      <c r="A20" s="439"/>
      <c r="B20" s="255"/>
      <c r="C20" s="222"/>
      <c r="D20" s="447"/>
      <c r="E20" s="447"/>
      <c r="F20" s="447"/>
      <c r="G20" s="448" t="str">
        <f>"Total "&amp;LEFT(A7,4)</f>
        <v>Total I15.</v>
      </c>
      <c r="H20" s="421">
        <f>SUM(H10:H19)</f>
        <v>40</v>
      </c>
    </row>
    <row r="22" spans="1:8" ht="53.25" customHeight="1" x14ac:dyDescent="0.2">
      <c r="A22" s="478"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78"/>
      <c r="C22" s="478"/>
      <c r="D22" s="478"/>
      <c r="E22" s="478"/>
      <c r="F22" s="478"/>
      <c r="G22" s="478"/>
      <c r="H22" s="478"/>
    </row>
    <row r="40" spans="1:9" ht="16" thickBot="1" x14ac:dyDescent="0.25"/>
    <row r="41" spans="1:9" ht="54" customHeight="1" thickBot="1" x14ac:dyDescent="0.25">
      <c r="A41" s="223" t="s">
        <v>69</v>
      </c>
      <c r="B41" s="224" t="s">
        <v>72</v>
      </c>
      <c r="C41" s="246" t="s">
        <v>70</v>
      </c>
      <c r="D41" s="246" t="s">
        <v>71</v>
      </c>
      <c r="E41" s="224" t="s">
        <v>139</v>
      </c>
      <c r="F41" s="224" t="s">
        <v>139</v>
      </c>
      <c r="G41" s="224" t="s">
        <v>138</v>
      </c>
      <c r="H41" s="246" t="s">
        <v>87</v>
      </c>
      <c r="I41" s="24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5"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pageSetUpPr fitToPage="1"/>
  </sheetPr>
  <dimension ref="A1:H31"/>
  <sheetViews>
    <sheetView topLeftCell="A5" workbookViewId="0">
      <selection activeCell="D13" sqref="D13"/>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1.33203125" customWidth="1"/>
  </cols>
  <sheetData>
    <row r="1" spans="1:8" ht="16" x14ac:dyDescent="0.2">
      <c r="A1" s="269" t="str">
        <f>'Date initiale'!C3</f>
        <v>Universitatea de Arhitectură și Urbanism "Ion Mincu" București</v>
      </c>
      <c r="B1" s="269"/>
      <c r="C1" s="269"/>
      <c r="D1" s="17"/>
      <c r="E1" s="43"/>
    </row>
    <row r="2" spans="1:8" ht="16" x14ac:dyDescent="0.2">
      <c r="A2" s="269" t="str">
        <f>'Date initiale'!B4&amp;" "&amp;'Date initiale'!C4</f>
        <v>Facultatea ARHITECTURA</v>
      </c>
      <c r="B2" s="269"/>
      <c r="C2" s="269"/>
      <c r="D2" s="2"/>
      <c r="E2" s="43"/>
    </row>
    <row r="3" spans="1:8" ht="16" x14ac:dyDescent="0.2">
      <c r="A3" s="269" t="str">
        <f>'Date initiale'!B5&amp;" "&amp;'Date initiale'!C5</f>
        <v>Departamentul Sinteza Proiectarii de Arhitectura</v>
      </c>
      <c r="B3" s="269"/>
      <c r="C3" s="269"/>
      <c r="D3" s="17"/>
      <c r="E3" s="43"/>
    </row>
    <row r="4" spans="1:8" x14ac:dyDescent="0.2">
      <c r="A4" s="127" t="str">
        <f>'Date initiale'!C6&amp;", "&amp;'Date initiale'!C7</f>
        <v>Nicula Alexandru Dan Vladimir, 23</v>
      </c>
      <c r="B4" s="127"/>
      <c r="C4" s="127"/>
    </row>
    <row r="5" spans="1:8" s="196" customFormat="1" x14ac:dyDescent="0.2">
      <c r="A5" s="127"/>
      <c r="B5" s="127"/>
      <c r="C5" s="127"/>
    </row>
    <row r="6" spans="1:8" ht="16" x14ac:dyDescent="0.2">
      <c r="A6" s="484" t="s">
        <v>110</v>
      </c>
      <c r="B6" s="484"/>
      <c r="C6" s="484"/>
      <c r="D6" s="484"/>
    </row>
    <row r="7" spans="1:8" s="196" customFormat="1" ht="90.75" customHeight="1" x14ac:dyDescent="0.2">
      <c r="A7" s="47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79"/>
      <c r="C7" s="479"/>
      <c r="D7" s="479"/>
      <c r="E7" s="197"/>
      <c r="F7" s="197"/>
      <c r="G7" s="197"/>
      <c r="H7" s="197"/>
    </row>
    <row r="8" spans="1:8" ht="18.75" customHeight="1" thickBot="1" x14ac:dyDescent="0.25">
      <c r="A8" s="74"/>
      <c r="B8" s="74"/>
      <c r="C8" s="74"/>
      <c r="D8" s="74"/>
    </row>
    <row r="9" spans="1:8" ht="45.75" customHeight="1" thickBot="1" x14ac:dyDescent="0.25">
      <c r="A9" s="202" t="s">
        <v>55</v>
      </c>
      <c r="B9" s="224" t="s">
        <v>77</v>
      </c>
      <c r="C9" s="224" t="s">
        <v>87</v>
      </c>
      <c r="D9" s="225" t="s">
        <v>147</v>
      </c>
      <c r="E9" s="34"/>
      <c r="F9" s="275" t="s">
        <v>108</v>
      </c>
    </row>
    <row r="10" spans="1:8" ht="16" x14ac:dyDescent="0.2">
      <c r="A10" s="261">
        <v>1</v>
      </c>
      <c r="B10" s="281" t="s">
        <v>300</v>
      </c>
      <c r="C10" s="282">
        <v>2014</v>
      </c>
      <c r="D10" s="350">
        <v>50</v>
      </c>
      <c r="F10" s="276" t="s">
        <v>168</v>
      </c>
      <c r="G10" s="386" t="s">
        <v>259</v>
      </c>
    </row>
    <row r="11" spans="1:8" ht="16" x14ac:dyDescent="0.2">
      <c r="A11" s="244">
        <f>A10+1</f>
        <v>2</v>
      </c>
      <c r="B11" s="279" t="s">
        <v>383</v>
      </c>
      <c r="C11" s="232">
        <v>2020</v>
      </c>
      <c r="D11" s="347">
        <v>5</v>
      </c>
    </row>
    <row r="12" spans="1:8" s="196" customFormat="1" ht="16" x14ac:dyDescent="0.2">
      <c r="A12" s="244">
        <f t="shared" ref="A12:A19" si="0">A11+1</f>
        <v>3</v>
      </c>
      <c r="B12" s="252" t="s">
        <v>384</v>
      </c>
      <c r="C12" s="139">
        <v>2021</v>
      </c>
      <c r="D12" s="332">
        <v>50</v>
      </c>
    </row>
    <row r="13" spans="1:8" s="196" customFormat="1" x14ac:dyDescent="0.2">
      <c r="A13" s="244">
        <f t="shared" si="0"/>
        <v>4</v>
      </c>
      <c r="B13" s="280"/>
      <c r="C13" s="139"/>
      <c r="D13" s="332"/>
    </row>
    <row r="14" spans="1:8" s="196" customFormat="1" x14ac:dyDescent="0.2">
      <c r="A14" s="244">
        <f t="shared" si="0"/>
        <v>5</v>
      </c>
      <c r="B14" s="280"/>
      <c r="C14" s="139"/>
      <c r="D14" s="332"/>
    </row>
    <row r="15" spans="1:8" x14ac:dyDescent="0.2">
      <c r="A15" s="244">
        <f t="shared" si="0"/>
        <v>6</v>
      </c>
      <c r="B15" s="252"/>
      <c r="C15" s="139"/>
      <c r="D15" s="332"/>
    </row>
    <row r="16" spans="1:8" x14ac:dyDescent="0.2">
      <c r="A16" s="244">
        <f t="shared" si="0"/>
        <v>7</v>
      </c>
      <c r="B16" s="280"/>
      <c r="C16" s="139"/>
      <c r="D16" s="332"/>
    </row>
    <row r="17" spans="1:4" x14ac:dyDescent="0.2">
      <c r="A17" s="244">
        <f t="shared" si="0"/>
        <v>8</v>
      </c>
      <c r="B17" s="280"/>
      <c r="C17" s="139"/>
      <c r="D17" s="332"/>
    </row>
    <row r="18" spans="1:4" x14ac:dyDescent="0.2">
      <c r="A18" s="244">
        <f t="shared" si="0"/>
        <v>9</v>
      </c>
      <c r="B18" s="280"/>
      <c r="C18" s="139"/>
      <c r="D18" s="332"/>
    </row>
    <row r="19" spans="1:4" ht="16" thickBot="1" x14ac:dyDescent="0.25">
      <c r="A19" s="264">
        <f t="shared" si="0"/>
        <v>10</v>
      </c>
      <c r="B19" s="283"/>
      <c r="C19" s="146"/>
      <c r="D19" s="346"/>
    </row>
    <row r="20" spans="1:4" ht="16" thickBot="1" x14ac:dyDescent="0.25">
      <c r="A20" s="366"/>
      <c r="B20" s="221"/>
      <c r="C20" s="170" t="str">
        <f>"Total "&amp;LEFT(A7,3)</f>
        <v>Total I16</v>
      </c>
      <c r="D20" s="284">
        <f>SUM(D10:D19)</f>
        <v>105</v>
      </c>
    </row>
    <row r="21" spans="1:4" ht="16" x14ac:dyDescent="0.2">
      <c r="A21" s="37"/>
      <c r="B21" s="25"/>
      <c r="C21" s="25"/>
      <c r="D21" s="25"/>
    </row>
    <row r="22" spans="1:4" x14ac:dyDescent="0.2">
      <c r="A22" s="22"/>
      <c r="B22" s="22"/>
      <c r="C22" s="22"/>
      <c r="D22" s="22"/>
    </row>
    <row r="26" spans="1:4" x14ac:dyDescent="0.2">
      <c r="A26" s="22"/>
      <c r="B26" s="18"/>
    </row>
    <row r="27" spans="1:4" x14ac:dyDescent="0.2">
      <c r="A27" s="22"/>
      <c r="B27" s="18"/>
    </row>
    <row r="28" spans="1:4" x14ac:dyDescent="0.2">
      <c r="A28" s="22"/>
    </row>
    <row r="29" spans="1:4" x14ac:dyDescent="0.2">
      <c r="A29" s="22"/>
    </row>
    <row r="30" spans="1:4" x14ac:dyDescent="0.2">
      <c r="A30" s="22"/>
    </row>
    <row r="31" spans="1:4" x14ac:dyDescent="0.2">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pageSetUpPr fitToPage="1"/>
  </sheetPr>
  <dimension ref="A1:K20"/>
  <sheetViews>
    <sheetView workbookViewId="0">
      <selection activeCell="D12" sqref="D12"/>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0.5" customWidth="1"/>
  </cols>
  <sheetData>
    <row r="1" spans="1:11" ht="16" x14ac:dyDescent="0.2">
      <c r="A1" s="269" t="str">
        <f>'Date initiale'!C3</f>
        <v>Universitatea de Arhitectură și Urbanism "Ion Mincu" București</v>
      </c>
      <c r="B1" s="269"/>
      <c r="C1" s="269"/>
      <c r="D1" s="17"/>
    </row>
    <row r="2" spans="1:11" ht="16" x14ac:dyDescent="0.2">
      <c r="A2" s="269" t="str">
        <f>'Date initiale'!B4&amp;" "&amp;'Date initiale'!C4</f>
        <v>Facultatea ARHITECTURA</v>
      </c>
      <c r="B2" s="269"/>
      <c r="C2" s="269"/>
      <c r="D2" s="2"/>
    </row>
    <row r="3" spans="1:11" ht="16" x14ac:dyDescent="0.2">
      <c r="A3" s="269" t="str">
        <f>'Date initiale'!B5&amp;" "&amp;'Date initiale'!C5</f>
        <v>Departamentul Sinteza Proiectarii de Arhitectura</v>
      </c>
      <c r="B3" s="269"/>
      <c r="C3" s="269"/>
      <c r="D3" s="17"/>
    </row>
    <row r="4" spans="1:11" x14ac:dyDescent="0.2">
      <c r="A4" s="127" t="str">
        <f>'Date initiale'!C6&amp;", "&amp;'Date initiale'!C7</f>
        <v>Nicula Alexandru Dan Vladimir, 23</v>
      </c>
      <c r="B4" s="127"/>
      <c r="C4" s="127"/>
    </row>
    <row r="5" spans="1:11" s="196" customFormat="1" x14ac:dyDescent="0.2">
      <c r="A5" s="127"/>
      <c r="B5" s="127"/>
      <c r="C5" s="127"/>
    </row>
    <row r="6" spans="1:11" x14ac:dyDescent="0.2">
      <c r="A6" s="485" t="s">
        <v>110</v>
      </c>
      <c r="B6" s="485"/>
      <c r="C6" s="485"/>
      <c r="D6" s="485"/>
    </row>
    <row r="7" spans="1:11" s="196" customFormat="1" ht="40.5" customHeight="1" x14ac:dyDescent="0.2">
      <c r="A7" s="48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86"/>
      <c r="C7" s="486"/>
      <c r="D7" s="486"/>
    </row>
    <row r="8" spans="1:11" ht="16" thickBot="1" x14ac:dyDescent="0.25"/>
    <row r="9" spans="1:11" ht="48.75" customHeight="1" thickBot="1" x14ac:dyDescent="0.25">
      <c r="A9" s="202" t="s">
        <v>55</v>
      </c>
      <c r="B9" s="167" t="s">
        <v>77</v>
      </c>
      <c r="C9" s="167" t="s">
        <v>87</v>
      </c>
      <c r="D9" s="298" t="s">
        <v>147</v>
      </c>
      <c r="F9" s="275" t="s">
        <v>108</v>
      </c>
    </row>
    <row r="10" spans="1:11" ht="16" x14ac:dyDescent="0.2">
      <c r="A10" s="319">
        <v>1</v>
      </c>
      <c r="B10" s="314" t="s">
        <v>299</v>
      </c>
      <c r="C10" s="173">
        <v>2014</v>
      </c>
      <c r="D10" s="351">
        <v>30</v>
      </c>
      <c r="F10" s="276" t="s">
        <v>169</v>
      </c>
      <c r="G10" s="386" t="s">
        <v>260</v>
      </c>
      <c r="K10" s="22"/>
    </row>
    <row r="11" spans="1:11" s="196" customFormat="1" ht="16" x14ac:dyDescent="0.2">
      <c r="A11" s="320">
        <f>A10+1</f>
        <v>2</v>
      </c>
      <c r="B11" s="306" t="s">
        <v>348</v>
      </c>
      <c r="C11" s="42">
        <v>2017</v>
      </c>
      <c r="D11" s="345">
        <v>30</v>
      </c>
      <c r="K11" s="22"/>
    </row>
    <row r="12" spans="1:11" s="196" customFormat="1" x14ac:dyDescent="0.2">
      <c r="A12" s="320">
        <f t="shared" ref="A12:A19" si="0">A11+1</f>
        <v>3</v>
      </c>
      <c r="B12" s="306"/>
      <c r="C12" s="42"/>
      <c r="D12" s="345"/>
      <c r="K12" s="22"/>
    </row>
    <row r="13" spans="1:11" s="196" customFormat="1" x14ac:dyDescent="0.2">
      <c r="A13" s="320">
        <f t="shared" si="0"/>
        <v>4</v>
      </c>
      <c r="B13" s="306"/>
      <c r="C13" s="42"/>
      <c r="D13" s="345"/>
      <c r="K13" s="22"/>
    </row>
    <row r="14" spans="1:11" s="196" customFormat="1" x14ac:dyDescent="0.2">
      <c r="A14" s="320">
        <f t="shared" si="0"/>
        <v>5</v>
      </c>
      <c r="B14" s="306"/>
      <c r="C14" s="42"/>
      <c r="D14" s="345"/>
      <c r="K14" s="22"/>
    </row>
    <row r="15" spans="1:11" s="196" customFormat="1" x14ac:dyDescent="0.2">
      <c r="A15" s="320">
        <f t="shared" si="0"/>
        <v>6</v>
      </c>
      <c r="B15" s="306"/>
      <c r="C15" s="42"/>
      <c r="D15" s="345"/>
      <c r="K15" s="22"/>
    </row>
    <row r="16" spans="1:11" s="196" customFormat="1" x14ac:dyDescent="0.2">
      <c r="A16" s="320">
        <f t="shared" si="0"/>
        <v>7</v>
      </c>
      <c r="B16" s="306"/>
      <c r="C16" s="42"/>
      <c r="D16" s="345"/>
      <c r="K16" s="22"/>
    </row>
    <row r="17" spans="1:11" s="196" customFormat="1" x14ac:dyDescent="0.2">
      <c r="A17" s="320">
        <f t="shared" si="0"/>
        <v>8</v>
      </c>
      <c r="B17" s="306"/>
      <c r="C17" s="42"/>
      <c r="D17" s="345"/>
      <c r="K17" s="22"/>
    </row>
    <row r="18" spans="1:11" s="196" customFormat="1" x14ac:dyDescent="0.2">
      <c r="A18" s="320">
        <f t="shared" si="0"/>
        <v>9</v>
      </c>
      <c r="B18" s="306"/>
      <c r="C18" s="42"/>
      <c r="D18" s="345"/>
      <c r="K18" s="22"/>
    </row>
    <row r="19" spans="1:11" ht="16" thickBot="1" x14ac:dyDescent="0.25">
      <c r="A19" s="321">
        <f t="shared" si="0"/>
        <v>10</v>
      </c>
      <c r="B19" s="316"/>
      <c r="C19" s="163"/>
      <c r="D19" s="349"/>
      <c r="K19" s="22"/>
    </row>
    <row r="20" spans="1:11" ht="16" thickBot="1" x14ac:dyDescent="0.25">
      <c r="A20" s="362"/>
      <c r="B20" s="127"/>
      <c r="C20" s="130" t="str">
        <f>"Total "&amp;LEFT(A7,3)</f>
        <v>Total I17</v>
      </c>
      <c r="D20" s="131">
        <f>SUM(D10:D19)</f>
        <v>60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pageSetUpPr fitToPage="1"/>
  </sheetPr>
  <dimension ref="A1:K31"/>
  <sheetViews>
    <sheetView workbookViewId="0">
      <selection activeCell="B16" sqref="B16"/>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s>
  <sheetData>
    <row r="1" spans="1:11" ht="16" x14ac:dyDescent="0.2">
      <c r="A1" s="269" t="str">
        <f>'Date initiale'!C3</f>
        <v>Universitatea de Arhitectură și Urbanism "Ion Mincu" București</v>
      </c>
      <c r="B1" s="269"/>
      <c r="C1" s="269"/>
      <c r="D1" s="17"/>
      <c r="E1" s="43"/>
    </row>
    <row r="2" spans="1:11" ht="16" x14ac:dyDescent="0.2">
      <c r="A2" s="269" t="str">
        <f>'Date initiale'!B4&amp;" "&amp;'Date initiale'!C4</f>
        <v>Facultatea ARHITECTURA</v>
      </c>
      <c r="B2" s="269"/>
      <c r="C2" s="269"/>
      <c r="D2" s="43"/>
      <c r="E2" s="43"/>
    </row>
    <row r="3" spans="1:11" ht="16" x14ac:dyDescent="0.2">
      <c r="A3" s="269" t="str">
        <f>'Date initiale'!B5&amp;" "&amp;'Date initiale'!C5</f>
        <v>Departamentul Sinteza Proiectarii de Arhitectura</v>
      </c>
      <c r="B3" s="269"/>
      <c r="C3" s="269"/>
      <c r="D3" s="17"/>
      <c r="E3" s="43"/>
    </row>
    <row r="4" spans="1:11" x14ac:dyDescent="0.2">
      <c r="A4" s="127" t="str">
        <f>'Date initiale'!C6&amp;", "&amp;'Date initiale'!C7</f>
        <v>Nicula Alexandru Dan Vladimir, 23</v>
      </c>
      <c r="B4" s="127"/>
      <c r="C4" s="127"/>
    </row>
    <row r="5" spans="1:11" s="196" customFormat="1" x14ac:dyDescent="0.2">
      <c r="A5" s="127"/>
      <c r="B5" s="127"/>
      <c r="C5" s="127"/>
    </row>
    <row r="6" spans="1:11" ht="34.5" customHeight="1" x14ac:dyDescent="0.2">
      <c r="A6" s="484" t="s">
        <v>110</v>
      </c>
      <c r="B6" s="484"/>
      <c r="C6" s="484"/>
      <c r="D6" s="484"/>
    </row>
    <row r="7" spans="1:11" s="196" customFormat="1" ht="34.5" customHeight="1" x14ac:dyDescent="0.2">
      <c r="A7" s="48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86"/>
      <c r="C7" s="486"/>
      <c r="D7" s="486"/>
    </row>
    <row r="8" spans="1:11" ht="16.5" customHeight="1" thickBot="1" x14ac:dyDescent="0.25">
      <c r="A8" s="61"/>
      <c r="B8" s="61"/>
      <c r="C8" s="61"/>
      <c r="D8" s="61"/>
    </row>
    <row r="9" spans="1:11" ht="42.75" customHeight="1" thickBot="1" x14ac:dyDescent="0.25">
      <c r="A9" s="202" t="s">
        <v>55</v>
      </c>
      <c r="B9" s="167" t="s">
        <v>77</v>
      </c>
      <c r="C9" s="167" t="s">
        <v>87</v>
      </c>
      <c r="D9" s="298" t="s">
        <v>78</v>
      </c>
      <c r="E9" s="34"/>
      <c r="F9" s="275" t="s">
        <v>108</v>
      </c>
    </row>
    <row r="10" spans="1:11" ht="16" x14ac:dyDescent="0.2">
      <c r="A10" s="172">
        <v>1</v>
      </c>
      <c r="B10" s="322" t="s">
        <v>301</v>
      </c>
      <c r="C10" s="173">
        <v>2017</v>
      </c>
      <c r="D10" s="339">
        <v>5</v>
      </c>
      <c r="E10" s="34"/>
      <c r="F10" s="276" t="s">
        <v>170</v>
      </c>
      <c r="G10" s="386" t="s">
        <v>261</v>
      </c>
      <c r="K10" s="22"/>
    </row>
    <row r="11" spans="1:11" x14ac:dyDescent="0.2">
      <c r="A11" s="174">
        <f>A10+1</f>
        <v>2</v>
      </c>
      <c r="B11" s="306"/>
      <c r="C11" s="42"/>
      <c r="D11" s="332"/>
      <c r="K11" s="22"/>
    </row>
    <row r="12" spans="1:11" x14ac:dyDescent="0.2">
      <c r="A12" s="174">
        <f t="shared" ref="A12:A19" si="0">A11+1</f>
        <v>3</v>
      </c>
      <c r="B12" s="306"/>
      <c r="C12" s="42"/>
      <c r="D12" s="332"/>
      <c r="K12" s="58"/>
    </row>
    <row r="13" spans="1:11" x14ac:dyDescent="0.2">
      <c r="A13" s="174">
        <f t="shared" si="0"/>
        <v>4</v>
      </c>
      <c r="B13" s="306"/>
      <c r="C13" s="42"/>
      <c r="D13" s="332"/>
    </row>
    <row r="14" spans="1:11" x14ac:dyDescent="0.2">
      <c r="A14" s="174">
        <f t="shared" si="0"/>
        <v>5</v>
      </c>
      <c r="B14" s="306"/>
      <c r="C14" s="42"/>
      <c r="D14" s="332"/>
    </row>
    <row r="15" spans="1:11" x14ac:dyDescent="0.2">
      <c r="A15" s="174">
        <f t="shared" si="0"/>
        <v>6</v>
      </c>
      <c r="B15" s="306"/>
      <c r="C15" s="42"/>
      <c r="D15" s="332"/>
    </row>
    <row r="16" spans="1:11" x14ac:dyDescent="0.2">
      <c r="A16" s="174">
        <f t="shared" si="0"/>
        <v>7</v>
      </c>
      <c r="B16" s="306"/>
      <c r="C16" s="42"/>
      <c r="D16" s="332"/>
    </row>
    <row r="17" spans="1:8" s="38" customFormat="1" x14ac:dyDescent="0.2">
      <c r="A17" s="174">
        <f t="shared" si="0"/>
        <v>8</v>
      </c>
      <c r="B17" s="306"/>
      <c r="C17" s="42"/>
      <c r="D17" s="332"/>
    </row>
    <row r="18" spans="1:8" x14ac:dyDescent="0.2">
      <c r="A18" s="174">
        <f t="shared" si="0"/>
        <v>9</v>
      </c>
      <c r="B18" s="306"/>
      <c r="C18" s="42"/>
      <c r="D18" s="332"/>
    </row>
    <row r="19" spans="1:8" ht="16" thickBot="1" x14ac:dyDescent="0.25">
      <c r="A19" s="315">
        <f t="shared" si="0"/>
        <v>10</v>
      </c>
      <c r="B19" s="316"/>
      <c r="C19" s="163"/>
      <c r="D19" s="346"/>
    </row>
    <row r="20" spans="1:8" s="22" customFormat="1" ht="16" thickBot="1" x14ac:dyDescent="0.25">
      <c r="A20" s="365"/>
      <c r="B20" s="323"/>
      <c r="C20" s="130" t="str">
        <f>"Total "&amp;LEFT(A7,3)</f>
        <v>Total I18</v>
      </c>
      <c r="D20" s="324">
        <f>SUM(D10:D19)</f>
        <v>5</v>
      </c>
    </row>
    <row r="21" spans="1:8" x14ac:dyDescent="0.2">
      <c r="B21" s="18"/>
    </row>
    <row r="22" spans="1:8" ht="53.25" customHeight="1" x14ac:dyDescent="0.2">
      <c r="A22" s="478"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78"/>
      <c r="C22" s="478"/>
      <c r="D22" s="478"/>
      <c r="E22" s="278"/>
      <c r="F22" s="278"/>
      <c r="G22" s="278"/>
      <c r="H22" s="278"/>
    </row>
    <row r="23" spans="1:8" x14ac:dyDescent="0.2">
      <c r="B23" s="18"/>
    </row>
    <row r="24" spans="1:8" x14ac:dyDescent="0.2">
      <c r="B24" s="18"/>
    </row>
    <row r="25" spans="1:8" x14ac:dyDescent="0.2">
      <c r="B25" s="18"/>
    </row>
    <row r="26" spans="1:8" x14ac:dyDescent="0.2">
      <c r="B26" s="18"/>
    </row>
    <row r="27" spans="1:8" x14ac:dyDescent="0.2">
      <c r="B27" s="18"/>
    </row>
    <row r="28" spans="1:8" x14ac:dyDescent="0.2">
      <c r="B28" s="18"/>
    </row>
    <row r="29" spans="1:8" x14ac:dyDescent="0.2">
      <c r="B29" s="18"/>
    </row>
    <row r="30" spans="1:8" x14ac:dyDescent="0.2">
      <c r="B30" s="18"/>
    </row>
    <row r="31" spans="1:8" x14ac:dyDescent="0.2">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pageSetUpPr fitToPage="1"/>
  </sheetPr>
  <dimension ref="A1:K20"/>
  <sheetViews>
    <sheetView workbookViewId="0">
      <selection activeCell="E11" sqref="E11"/>
    </sheetView>
  </sheetViews>
  <sheetFormatPr baseColWidth="10" defaultColWidth="8.83203125" defaultRowHeight="15" x14ac:dyDescent="0.2"/>
  <cols>
    <col min="1" max="1" width="5.1640625" customWidth="1"/>
    <col min="2" max="2" width="27.1640625" customWidth="1"/>
    <col min="3" max="3" width="75.6640625" customWidth="1"/>
    <col min="4" max="4" width="10.5" style="196" customWidth="1"/>
    <col min="5" max="5" width="9.6640625" customWidth="1"/>
    <col min="7" max="7" width="14.1640625" customWidth="1"/>
  </cols>
  <sheetData>
    <row r="1" spans="1:11" x14ac:dyDescent="0.2">
      <c r="A1" s="271" t="str">
        <f>'Date initiale'!C3</f>
        <v>Universitatea de Arhitectură și Urbanism "Ion Mincu" București</v>
      </c>
      <c r="B1" s="271"/>
      <c r="D1" s="271"/>
    </row>
    <row r="2" spans="1:11" ht="16" x14ac:dyDescent="0.2">
      <c r="A2" s="269" t="str">
        <f>'Date initiale'!B4&amp;" "&amp;'Date initiale'!C4</f>
        <v>Facultatea ARHITECTURA</v>
      </c>
      <c r="B2" s="269"/>
      <c r="C2" s="17"/>
      <c r="D2" s="269"/>
      <c r="E2" s="17"/>
    </row>
    <row r="3" spans="1:11" ht="16" x14ac:dyDescent="0.2">
      <c r="A3" s="269" t="str">
        <f>'Date initiale'!B5&amp;" "&amp;'Date initiale'!C5</f>
        <v>Departamentul Sinteza Proiectarii de Arhitectura</v>
      </c>
      <c r="B3" s="269"/>
      <c r="C3" s="17"/>
      <c r="D3" s="269"/>
      <c r="E3" s="17"/>
    </row>
    <row r="4" spans="1:11" ht="16" x14ac:dyDescent="0.2">
      <c r="A4" s="477" t="str">
        <f>'Date initiale'!C6&amp;", "&amp;'Date initiale'!C7</f>
        <v>Nicula Alexandru Dan Vladimir, 23</v>
      </c>
      <c r="B4" s="477"/>
      <c r="C4" s="487"/>
      <c r="D4" s="487"/>
      <c r="E4" s="487"/>
    </row>
    <row r="5" spans="1:11" s="196" customFormat="1" ht="16" x14ac:dyDescent="0.2">
      <c r="A5" s="270"/>
      <c r="B5" s="270"/>
      <c r="C5" s="17"/>
      <c r="D5" s="270"/>
      <c r="E5" s="17"/>
    </row>
    <row r="6" spans="1:11" ht="16" x14ac:dyDescent="0.2">
      <c r="A6" s="482" t="s">
        <v>110</v>
      </c>
      <c r="B6" s="482"/>
      <c r="C6" s="482"/>
      <c r="D6" s="482"/>
      <c r="E6" s="482"/>
    </row>
    <row r="7" spans="1:11" ht="67.5" customHeight="1" x14ac:dyDescent="0.2">
      <c r="A7" s="48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86"/>
      <c r="C7" s="486"/>
      <c r="D7" s="486"/>
      <c r="E7" s="486"/>
      <c r="F7" s="41"/>
      <c r="G7" s="41"/>
      <c r="H7" s="41"/>
      <c r="I7" s="41"/>
    </row>
    <row r="8" spans="1:11" s="22" customFormat="1" ht="20.25" customHeight="1" thickBot="1" x14ac:dyDescent="0.25">
      <c r="A8" s="61"/>
      <c r="B8" s="61"/>
      <c r="C8" s="61"/>
      <c r="D8" s="61"/>
      <c r="E8" s="61"/>
      <c r="F8" s="71"/>
      <c r="G8" s="71"/>
      <c r="H8" s="71"/>
      <c r="I8" s="71"/>
    </row>
    <row r="9" spans="1:11" ht="33" thickBot="1" x14ac:dyDescent="0.25">
      <c r="A9" s="166" t="s">
        <v>55</v>
      </c>
      <c r="B9" s="224" t="s">
        <v>150</v>
      </c>
      <c r="C9" s="224" t="s">
        <v>82</v>
      </c>
      <c r="D9" s="224" t="s">
        <v>81</v>
      </c>
      <c r="E9" s="247" t="s">
        <v>147</v>
      </c>
      <c r="G9" s="275" t="s">
        <v>108</v>
      </c>
      <c r="K9" s="22"/>
    </row>
    <row r="10" spans="1:11" s="196" customFormat="1" ht="16" x14ac:dyDescent="0.2">
      <c r="A10" s="292">
        <v>1</v>
      </c>
      <c r="B10" s="293" t="s">
        <v>296</v>
      </c>
      <c r="C10" s="294" t="s">
        <v>298</v>
      </c>
      <c r="D10" s="258" t="s">
        <v>297</v>
      </c>
      <c r="E10" s="339">
        <v>5</v>
      </c>
      <c r="G10" s="276" t="s">
        <v>171</v>
      </c>
      <c r="H10" s="386" t="s">
        <v>262</v>
      </c>
      <c r="K10" s="22"/>
    </row>
    <row r="11" spans="1:11" s="196" customFormat="1" x14ac:dyDescent="0.2">
      <c r="A11" s="213">
        <f>A10+1</f>
        <v>2</v>
      </c>
      <c r="B11" s="252"/>
      <c r="C11" s="290"/>
      <c r="D11" s="139"/>
      <c r="E11" s="332"/>
      <c r="K11" s="22"/>
    </row>
    <row r="12" spans="1:11" s="196" customFormat="1" x14ac:dyDescent="0.2">
      <c r="A12" s="213">
        <f t="shared" ref="A12:A19" si="0">A11+1</f>
        <v>3</v>
      </c>
      <c r="B12" s="252"/>
      <c r="C12" s="290"/>
      <c r="D12" s="139"/>
      <c r="E12" s="332"/>
      <c r="K12" s="22"/>
    </row>
    <row r="13" spans="1:11" s="196" customFormat="1" x14ac:dyDescent="0.2">
      <c r="A13" s="213">
        <f t="shared" si="0"/>
        <v>4</v>
      </c>
      <c r="B13" s="252"/>
      <c r="C13" s="290"/>
      <c r="D13" s="139"/>
      <c r="E13" s="332"/>
      <c r="K13" s="22"/>
    </row>
    <row r="14" spans="1:11" x14ac:dyDescent="0.2">
      <c r="A14" s="213">
        <f t="shared" si="0"/>
        <v>5</v>
      </c>
      <c r="B14" s="252"/>
      <c r="C14" s="290"/>
      <c r="D14" s="139"/>
      <c r="E14" s="332"/>
      <c r="K14" s="22"/>
    </row>
    <row r="15" spans="1:11" s="196" customFormat="1" x14ac:dyDescent="0.2">
      <c r="A15" s="213">
        <f t="shared" si="0"/>
        <v>6</v>
      </c>
      <c r="B15" s="252"/>
      <c r="C15" s="290"/>
      <c r="D15" s="139"/>
      <c r="E15" s="332"/>
      <c r="K15" s="22"/>
    </row>
    <row r="16" spans="1:11" s="196" customFormat="1" x14ac:dyDescent="0.2">
      <c r="A16" s="213">
        <f t="shared" si="0"/>
        <v>7</v>
      </c>
      <c r="B16" s="252"/>
      <c r="C16" s="290"/>
      <c r="D16" s="139"/>
      <c r="E16" s="332"/>
      <c r="K16" s="22"/>
    </row>
    <row r="17" spans="1:11" s="196" customFormat="1" x14ac:dyDescent="0.2">
      <c r="A17" s="213">
        <f t="shared" si="0"/>
        <v>8</v>
      </c>
      <c r="B17" s="252"/>
      <c r="C17" s="290"/>
      <c r="D17" s="139"/>
      <c r="E17" s="332"/>
      <c r="K17" s="22"/>
    </row>
    <row r="18" spans="1:11" s="196" customFormat="1" x14ac:dyDescent="0.2">
      <c r="A18" s="213">
        <f t="shared" si="0"/>
        <v>9</v>
      </c>
      <c r="B18" s="252"/>
      <c r="C18" s="290"/>
      <c r="D18" s="139"/>
      <c r="E18" s="332"/>
      <c r="K18" s="22"/>
    </row>
    <row r="19" spans="1:11" s="196" customFormat="1" ht="16" thickBot="1" x14ac:dyDescent="0.25">
      <c r="A19" s="218">
        <f t="shared" si="0"/>
        <v>10</v>
      </c>
      <c r="B19" s="295"/>
      <c r="C19" s="296"/>
      <c r="D19" s="146"/>
      <c r="E19" s="346"/>
      <c r="K19" s="22"/>
    </row>
    <row r="20" spans="1:11" ht="16" thickBot="1" x14ac:dyDescent="0.25">
      <c r="A20" s="364"/>
      <c r="B20" s="222"/>
      <c r="C20" s="291"/>
      <c r="D20" s="170" t="str">
        <f>"Total "&amp;LEFT(A7,3)</f>
        <v>Total I19</v>
      </c>
      <c r="E20" s="171">
        <f>SUM(E10:E19)</f>
        <v>5</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pageSetUpPr fitToPage="1"/>
  </sheetPr>
  <dimension ref="A1:H25"/>
  <sheetViews>
    <sheetView workbookViewId="0">
      <selection activeCell="H10" sqref="H10"/>
    </sheetView>
  </sheetViews>
  <sheetFormatPr baseColWidth="10" defaultColWidth="8.83203125" defaultRowHeight="15" x14ac:dyDescent="0.2"/>
  <cols>
    <col min="1" max="1" width="5.1640625" customWidth="1"/>
    <col min="2" max="2" width="86.33203125" customWidth="1"/>
    <col min="3" max="3" width="17.1640625" style="196" customWidth="1"/>
    <col min="4" max="4" width="10.5" customWidth="1"/>
    <col min="5" max="5" width="9.6640625" customWidth="1"/>
    <col min="7" max="7" width="13.5" customWidth="1"/>
  </cols>
  <sheetData>
    <row r="1" spans="1:8" ht="16" x14ac:dyDescent="0.2">
      <c r="A1" s="269" t="str">
        <f>'Date initiale'!C3</f>
        <v>Universitatea de Arhitectură și Urbanism "Ion Mincu" București</v>
      </c>
      <c r="B1" s="269"/>
      <c r="C1" s="269"/>
      <c r="D1" s="269"/>
      <c r="E1" s="17"/>
    </row>
    <row r="2" spans="1:8" ht="16" x14ac:dyDescent="0.2">
      <c r="A2" s="269" t="str">
        <f>'Date initiale'!B4&amp;" "&amp;'Date initiale'!C4</f>
        <v>Facultatea ARHITECTURA</v>
      </c>
      <c r="B2" s="269"/>
      <c r="C2" s="269"/>
      <c r="D2" s="269"/>
      <c r="E2" s="17"/>
    </row>
    <row r="3" spans="1:8" ht="16" x14ac:dyDescent="0.2">
      <c r="A3" s="269" t="str">
        <f>'Date initiale'!B5&amp;" "&amp;'Date initiale'!C5</f>
        <v>Departamentul Sinteza Proiectarii de Arhitectura</v>
      </c>
      <c r="B3" s="269"/>
      <c r="C3" s="269"/>
      <c r="D3" s="269"/>
      <c r="E3" s="17"/>
    </row>
    <row r="4" spans="1:8" x14ac:dyDescent="0.2">
      <c r="A4" s="127" t="str">
        <f>'Date initiale'!C6&amp;", "&amp;'Date initiale'!C7</f>
        <v>Nicula Alexandru Dan Vladimir, 23</v>
      </c>
      <c r="B4" s="127"/>
      <c r="C4" s="127"/>
      <c r="D4" s="127"/>
    </row>
    <row r="5" spans="1:8" s="196" customFormat="1" x14ac:dyDescent="0.2">
      <c r="A5" s="127"/>
      <c r="B5" s="127"/>
      <c r="C5" s="127"/>
      <c r="D5" s="127"/>
    </row>
    <row r="6" spans="1:8" ht="16" x14ac:dyDescent="0.2">
      <c r="A6" s="488" t="s">
        <v>110</v>
      </c>
      <c r="B6" s="489"/>
      <c r="C6" s="489"/>
      <c r="D6" s="489"/>
      <c r="E6" s="490"/>
    </row>
    <row r="7" spans="1:8" s="196" customFormat="1" ht="16" x14ac:dyDescent="0.2">
      <c r="A7" s="486" t="str">
        <f>'Descriere indicatori'!B27&amp;". "&amp;'Descriere indicatori'!C27</f>
        <v xml:space="preserve">I20. Expoziţii profesionale în domeniu organizate la nivel internaţional / naţional sau local în calitate de autor, coautor, curator </v>
      </c>
      <c r="B7" s="486"/>
      <c r="C7" s="486"/>
      <c r="D7" s="486"/>
      <c r="E7" s="486"/>
      <c r="F7" s="289"/>
    </row>
    <row r="8" spans="1:8" s="196" customFormat="1" ht="32.25" customHeight="1" thickBot="1" x14ac:dyDescent="0.25">
      <c r="A8" s="60"/>
      <c r="B8" s="60"/>
      <c r="C8" s="60"/>
      <c r="D8" s="60"/>
      <c r="E8" s="60"/>
    </row>
    <row r="9" spans="1:8" ht="33" thickBot="1" x14ac:dyDescent="0.25">
      <c r="A9" s="166" t="s">
        <v>55</v>
      </c>
      <c r="B9" s="297" t="s">
        <v>152</v>
      </c>
      <c r="C9" s="167" t="s">
        <v>151</v>
      </c>
      <c r="D9" s="167" t="s">
        <v>87</v>
      </c>
      <c r="E9" s="298" t="s">
        <v>147</v>
      </c>
      <c r="G9" s="275" t="s">
        <v>108</v>
      </c>
    </row>
    <row r="10" spans="1:8" x14ac:dyDescent="0.2">
      <c r="A10" s="302">
        <v>1</v>
      </c>
      <c r="B10" s="303"/>
      <c r="C10" s="303"/>
      <c r="D10" s="303"/>
      <c r="E10" s="352"/>
      <c r="G10" s="276" t="s">
        <v>170</v>
      </c>
      <c r="H10" s="386" t="s">
        <v>263</v>
      </c>
    </row>
    <row r="11" spans="1:8" x14ac:dyDescent="0.2">
      <c r="A11" s="304">
        <f>A10+1</f>
        <v>2</v>
      </c>
      <c r="B11" s="299"/>
      <c r="C11" s="42"/>
      <c r="D11" s="42"/>
      <c r="E11" s="353"/>
      <c r="G11" s="276" t="s">
        <v>172</v>
      </c>
    </row>
    <row r="12" spans="1:8" x14ac:dyDescent="0.2">
      <c r="A12" s="304">
        <f t="shared" ref="A12:A19" si="0">A11+1</f>
        <v>3</v>
      </c>
      <c r="B12" s="299"/>
      <c r="C12" s="42"/>
      <c r="D12" s="42"/>
      <c r="E12" s="353"/>
      <c r="G12" s="276" t="s">
        <v>173</v>
      </c>
    </row>
    <row r="13" spans="1:8" x14ac:dyDescent="0.2">
      <c r="A13" s="304">
        <f t="shared" si="0"/>
        <v>4</v>
      </c>
      <c r="B13" s="299"/>
      <c r="C13" s="42"/>
      <c r="D13" s="42"/>
      <c r="E13" s="353"/>
    </row>
    <row r="14" spans="1:8" x14ac:dyDescent="0.2">
      <c r="A14" s="304">
        <f t="shared" si="0"/>
        <v>5</v>
      </c>
      <c r="B14" s="306"/>
      <c r="C14" s="42"/>
      <c r="D14" s="42"/>
      <c r="E14" s="354"/>
    </row>
    <row r="15" spans="1:8" x14ac:dyDescent="0.2">
      <c r="A15" s="304">
        <f t="shared" si="0"/>
        <v>6</v>
      </c>
      <c r="B15" s="306"/>
      <c r="C15" s="42"/>
      <c r="D15" s="42"/>
      <c r="E15" s="354"/>
    </row>
    <row r="16" spans="1:8" x14ac:dyDescent="0.2">
      <c r="A16" s="304">
        <f t="shared" si="0"/>
        <v>7</v>
      </c>
      <c r="B16" s="306"/>
      <c r="C16" s="42"/>
      <c r="D16" s="42"/>
      <c r="E16" s="354"/>
    </row>
    <row r="17" spans="1:5" x14ac:dyDescent="0.2">
      <c r="A17" s="304">
        <f t="shared" si="0"/>
        <v>8</v>
      </c>
      <c r="B17" s="306"/>
      <c r="C17" s="42"/>
      <c r="D17" s="42"/>
      <c r="E17" s="332"/>
    </row>
    <row r="18" spans="1:5" s="58" customFormat="1" x14ac:dyDescent="0.2">
      <c r="A18" s="304">
        <f t="shared" si="0"/>
        <v>9</v>
      </c>
      <c r="B18" s="308"/>
      <c r="C18" s="192"/>
      <c r="D18" s="192"/>
      <c r="E18" s="355"/>
    </row>
    <row r="19" spans="1:5" s="58" customFormat="1" ht="16" thickBot="1" x14ac:dyDescent="0.25">
      <c r="A19" s="310">
        <f t="shared" si="0"/>
        <v>10</v>
      </c>
      <c r="B19" s="311"/>
      <c r="C19" s="312"/>
      <c r="D19" s="312"/>
      <c r="E19" s="356"/>
    </row>
    <row r="20" spans="1:5" ht="16" thickBot="1" x14ac:dyDescent="0.25">
      <c r="A20" s="363"/>
      <c r="B20" s="300"/>
      <c r="C20" s="301"/>
      <c r="D20" s="170" t="str">
        <f>"Total "&amp;LEFT(A7,3)</f>
        <v>Total I20</v>
      </c>
      <c r="E20" s="131">
        <f>SUM(E10:E19)</f>
        <v>0</v>
      </c>
    </row>
    <row r="21" spans="1:5" x14ac:dyDescent="0.2">
      <c r="B21" s="18"/>
    </row>
    <row r="22" spans="1:5" x14ac:dyDescent="0.2">
      <c r="B22" s="22"/>
    </row>
    <row r="23" spans="1:5" x14ac:dyDescent="0.2">
      <c r="B23" s="22"/>
    </row>
    <row r="24" spans="1:5" x14ac:dyDescent="0.2">
      <c r="B24" s="22"/>
    </row>
    <row r="25" spans="1:5" x14ac:dyDescent="0.2">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A1:D47"/>
  <sheetViews>
    <sheetView showGridLines="0" showRowColHeaders="0" tabSelected="1" topLeftCell="A32" zoomScale="130" zoomScaleNormal="130" workbookViewId="0">
      <selection activeCell="C55" sqref="C55"/>
    </sheetView>
  </sheetViews>
  <sheetFormatPr baseColWidth="10" defaultColWidth="8.83203125" defaultRowHeight="15" x14ac:dyDescent="0.2"/>
  <cols>
    <col min="1" max="1" width="4.33203125" style="196" customWidth="1"/>
    <col min="2" max="2" width="8.6640625" customWidth="1"/>
    <col min="3" max="3" width="72" customWidth="1"/>
    <col min="4" max="4" width="7.6640625" customWidth="1"/>
  </cols>
  <sheetData>
    <row r="1" spans="2:4" x14ac:dyDescent="0.2">
      <c r="B1" s="463" t="s">
        <v>102</v>
      </c>
      <c r="C1" s="463"/>
      <c r="D1" s="463"/>
    </row>
    <row r="2" spans="2:4" s="196" customFormat="1" x14ac:dyDescent="0.2">
      <c r="B2" s="377" t="str">
        <f>"Facultatea de "&amp;'Date initiale'!C4</f>
        <v>Facultatea de ARHITECTURA</v>
      </c>
      <c r="C2" s="377"/>
      <c r="D2" s="377"/>
    </row>
    <row r="3" spans="2:4" x14ac:dyDescent="0.2">
      <c r="B3" s="463" t="str">
        <f>"Departamentul "&amp;'Date initiale'!C5</f>
        <v>Departamentul Sinteza Proiectarii de Arhitectura</v>
      </c>
      <c r="C3" s="463"/>
      <c r="D3" s="463"/>
    </row>
    <row r="4" spans="2:4" x14ac:dyDescent="0.2">
      <c r="B4" s="377" t="str">
        <f>"Nume și prenume: "&amp;'Date initiale'!C6</f>
        <v>Nume și prenume: Nicula Alexandru Dan Vladimir</v>
      </c>
      <c r="C4" s="377"/>
      <c r="D4" s="377"/>
    </row>
    <row r="5" spans="2:4" s="196" customFormat="1" x14ac:dyDescent="0.2">
      <c r="B5" s="377" t="str">
        <f>"Post: "&amp;'Date initiale'!C7</f>
        <v>Post: 23</v>
      </c>
      <c r="C5" s="377"/>
      <c r="D5" s="377"/>
    </row>
    <row r="6" spans="2:4" x14ac:dyDescent="0.2">
      <c r="B6" s="377" t="str">
        <f>"Standard de referință: "&amp;'Date initiale'!C8</f>
        <v>Standard de referință: conferențiar universitar</v>
      </c>
      <c r="C6" s="377"/>
      <c r="D6" s="377"/>
    </row>
    <row r="7" spans="2:4" x14ac:dyDescent="0.2">
      <c r="B7" s="196"/>
      <c r="C7" s="196"/>
      <c r="D7" s="196"/>
    </row>
    <row r="8" spans="2:4" s="196" customFormat="1" ht="16" x14ac:dyDescent="0.2">
      <c r="B8" s="466" t="s">
        <v>178</v>
      </c>
      <c r="C8" s="466"/>
      <c r="D8" s="466"/>
    </row>
    <row r="9" spans="2:4" ht="34.5" customHeight="1" x14ac:dyDescent="0.2">
      <c r="B9" s="464" t="s">
        <v>186</v>
      </c>
      <c r="C9" s="465"/>
      <c r="D9" s="465"/>
    </row>
    <row r="10" spans="2:4" ht="32" x14ac:dyDescent="0.2">
      <c r="B10" s="96" t="s">
        <v>63</v>
      </c>
      <c r="C10" s="96" t="s">
        <v>177</v>
      </c>
      <c r="D10" s="96" t="s">
        <v>147</v>
      </c>
    </row>
    <row r="11" spans="2:4" ht="16" x14ac:dyDescent="0.2">
      <c r="B11" s="97" t="s">
        <v>19</v>
      </c>
      <c r="C11" s="11" t="s">
        <v>20</v>
      </c>
      <c r="D11" s="106">
        <f>'I1'!I20</f>
        <v>0</v>
      </c>
    </row>
    <row r="12" spans="2:4" ht="15" customHeight="1" x14ac:dyDescent="0.2">
      <c r="B12" s="98" t="s">
        <v>21</v>
      </c>
      <c r="C12" s="11" t="s">
        <v>22</v>
      </c>
      <c r="D12" s="107">
        <f>'I2'!I20</f>
        <v>0</v>
      </c>
    </row>
    <row r="13" spans="2:4" ht="16" x14ac:dyDescent="0.2">
      <c r="B13" s="98" t="s">
        <v>23</v>
      </c>
      <c r="C13" s="32" t="s">
        <v>24</v>
      </c>
      <c r="D13" s="107">
        <f>'I3'!I20</f>
        <v>0</v>
      </c>
    </row>
    <row r="14" spans="2:4" ht="16" x14ac:dyDescent="0.2">
      <c r="B14" s="98" t="s">
        <v>26</v>
      </c>
      <c r="C14" s="11" t="s">
        <v>199</v>
      </c>
      <c r="D14" s="107">
        <f>'I4'!I20</f>
        <v>100</v>
      </c>
    </row>
    <row r="15" spans="2:4" ht="48" x14ac:dyDescent="0.2">
      <c r="B15" s="98" t="s">
        <v>28</v>
      </c>
      <c r="C15" s="80" t="s">
        <v>200</v>
      </c>
      <c r="D15" s="107">
        <f>'I5'!I20</f>
        <v>0</v>
      </c>
    </row>
    <row r="16" spans="2:4" ht="15" customHeight="1" x14ac:dyDescent="0.2">
      <c r="B16" s="98" t="s">
        <v>29</v>
      </c>
      <c r="C16" s="15" t="s">
        <v>201</v>
      </c>
      <c r="D16" s="107">
        <f>'I6'!I20</f>
        <v>0</v>
      </c>
    </row>
    <row r="17" spans="2:4" ht="15" customHeight="1" x14ac:dyDescent="0.2">
      <c r="B17" s="98" t="s">
        <v>30</v>
      </c>
      <c r="C17" s="15" t="s">
        <v>203</v>
      </c>
      <c r="D17" s="107">
        <f>'I7'!I20</f>
        <v>0</v>
      </c>
    </row>
    <row r="18" spans="2:4" ht="16" x14ac:dyDescent="0.2">
      <c r="B18" s="98" t="s">
        <v>31</v>
      </c>
      <c r="C18" s="15" t="s">
        <v>204</v>
      </c>
      <c r="D18" s="107">
        <f>'I8'!I20</f>
        <v>0</v>
      </c>
    </row>
    <row r="19" spans="2:4" ht="16" x14ac:dyDescent="0.2">
      <c r="B19" s="98" t="s">
        <v>33</v>
      </c>
      <c r="C19" s="11" t="s">
        <v>205</v>
      </c>
      <c r="D19" s="107">
        <f>'I9'!I20</f>
        <v>0</v>
      </c>
    </row>
    <row r="20" spans="2:4" ht="32" x14ac:dyDescent="0.2">
      <c r="B20" s="98" t="s">
        <v>34</v>
      </c>
      <c r="C20" s="79" t="s">
        <v>207</v>
      </c>
      <c r="D20" s="107">
        <f>'I10'!I20</f>
        <v>10</v>
      </c>
    </row>
    <row r="21" spans="2:4" ht="48" x14ac:dyDescent="0.2">
      <c r="B21" s="99" t="s">
        <v>36</v>
      </c>
      <c r="C21" s="15" t="s">
        <v>209</v>
      </c>
      <c r="D21" s="107">
        <f>I11a!I20</f>
        <v>15</v>
      </c>
    </row>
    <row r="22" spans="2:4" ht="60" customHeight="1" x14ac:dyDescent="0.2">
      <c r="B22" s="100"/>
      <c r="C22" s="15" t="s">
        <v>211</v>
      </c>
      <c r="D22" s="107">
        <f>I11b!H21</f>
        <v>66</v>
      </c>
    </row>
    <row r="23" spans="2:4" ht="32" x14ac:dyDescent="0.2">
      <c r="B23" s="97"/>
      <c r="C23" s="36" t="s">
        <v>213</v>
      </c>
      <c r="D23" s="107">
        <f>I11c!G20</f>
        <v>11</v>
      </c>
    </row>
    <row r="24" spans="2:4" ht="64" x14ac:dyDescent="0.2">
      <c r="B24" s="98" t="s">
        <v>40</v>
      </c>
      <c r="C24" s="15" t="s">
        <v>215</v>
      </c>
      <c r="D24" s="107">
        <f>'I12'!H25</f>
        <v>159</v>
      </c>
    </row>
    <row r="25" spans="2:4" ht="48" customHeight="1" x14ac:dyDescent="0.2">
      <c r="B25" s="98" t="s">
        <v>60</v>
      </c>
      <c r="C25" s="15" t="s">
        <v>217</v>
      </c>
      <c r="D25" s="107">
        <f>'I13'!H45</f>
        <v>374</v>
      </c>
    </row>
    <row r="26" spans="2:4" ht="64" x14ac:dyDescent="0.2">
      <c r="B26" s="99" t="s">
        <v>61</v>
      </c>
      <c r="C26" s="11" t="s">
        <v>219</v>
      </c>
      <c r="D26" s="107">
        <f>I14a!H20</f>
        <v>0</v>
      </c>
    </row>
    <row r="27" spans="2:4" ht="30" customHeight="1" x14ac:dyDescent="0.2">
      <c r="B27" s="97"/>
      <c r="C27" s="11" t="s">
        <v>221</v>
      </c>
      <c r="D27" s="107">
        <f>I14b!H20</f>
        <v>10</v>
      </c>
    </row>
    <row r="28" spans="2:4" ht="48" x14ac:dyDescent="0.2">
      <c r="B28" s="98" t="s">
        <v>61</v>
      </c>
      <c r="C28" s="11" t="s">
        <v>62</v>
      </c>
      <c r="D28" s="107">
        <f>I14c!H20</f>
        <v>0</v>
      </c>
    </row>
    <row r="29" spans="2:4" s="196" customFormat="1" ht="48" x14ac:dyDescent="0.2">
      <c r="B29" s="381" t="s">
        <v>0</v>
      </c>
      <c r="C29" s="11" t="s">
        <v>224</v>
      </c>
      <c r="D29" s="108">
        <f>'I15'!H20</f>
        <v>40</v>
      </c>
    </row>
    <row r="30" spans="2:4" ht="96" x14ac:dyDescent="0.2">
      <c r="B30" s="101" t="s">
        <v>64</v>
      </c>
      <c r="C30" s="87" t="s">
        <v>226</v>
      </c>
      <c r="D30" s="108">
        <f>'I16'!D20</f>
        <v>105</v>
      </c>
    </row>
    <row r="31" spans="2:4" ht="48" x14ac:dyDescent="0.2">
      <c r="B31" s="101" t="s">
        <v>66</v>
      </c>
      <c r="C31" s="73" t="s">
        <v>229</v>
      </c>
      <c r="D31" s="107">
        <f>'I17'!D20</f>
        <v>60</v>
      </c>
    </row>
    <row r="32" spans="2:4" ht="45" customHeight="1" x14ac:dyDescent="0.2">
      <c r="B32" s="97" t="s">
        <v>68</v>
      </c>
      <c r="C32" s="15" t="s">
        <v>231</v>
      </c>
      <c r="D32" s="106">
        <f>'I18'!D20</f>
        <v>5</v>
      </c>
    </row>
    <row r="33" spans="2:4" ht="75" customHeight="1" x14ac:dyDescent="0.2">
      <c r="B33" s="98" t="s">
        <v>42</v>
      </c>
      <c r="C33" s="91" t="s">
        <v>233</v>
      </c>
      <c r="D33" s="107">
        <f>'I19'!E20</f>
        <v>5</v>
      </c>
    </row>
    <row r="34" spans="2:4" ht="32" x14ac:dyDescent="0.2">
      <c r="B34" s="102" t="s">
        <v>44</v>
      </c>
      <c r="C34" s="90" t="s">
        <v>234</v>
      </c>
      <c r="D34" s="107">
        <f>'I20'!E20</f>
        <v>0</v>
      </c>
    </row>
    <row r="35" spans="2:4" ht="16" x14ac:dyDescent="0.2">
      <c r="B35" s="98" t="s">
        <v>45</v>
      </c>
      <c r="C35" s="82" t="s">
        <v>236</v>
      </c>
      <c r="D35" s="107">
        <f>'I21'!D20</f>
        <v>10</v>
      </c>
    </row>
    <row r="36" spans="2:4" ht="80" x14ac:dyDescent="0.2">
      <c r="B36" s="98" t="s">
        <v>47</v>
      </c>
      <c r="C36" s="81" t="s">
        <v>271</v>
      </c>
      <c r="D36" s="107">
        <f>'I22'!D20</f>
        <v>25</v>
      </c>
    </row>
    <row r="37" spans="2:4" ht="48" x14ac:dyDescent="0.2">
      <c r="B37" s="98" t="s">
        <v>48</v>
      </c>
      <c r="C37" s="80" t="s">
        <v>237</v>
      </c>
      <c r="D37" s="107">
        <f>'I23'!D20</f>
        <v>3</v>
      </c>
    </row>
    <row r="38" spans="2:4" ht="16" x14ac:dyDescent="0.2">
      <c r="B38" s="98" t="s">
        <v>239</v>
      </c>
      <c r="C38" s="80" t="s">
        <v>49</v>
      </c>
      <c r="D38" s="107">
        <f>'I24'!F20</f>
        <v>5</v>
      </c>
    </row>
    <row r="39" spans="2:4" x14ac:dyDescent="0.2">
      <c r="B39" s="196"/>
      <c r="C39" s="196"/>
      <c r="D39" s="196"/>
    </row>
    <row r="40" spans="2:4" x14ac:dyDescent="0.2">
      <c r="B40" s="285" t="s">
        <v>2</v>
      </c>
      <c r="C40" s="1" t="s">
        <v>104</v>
      </c>
      <c r="D40" s="196"/>
    </row>
    <row r="41" spans="2:4" x14ac:dyDescent="0.2">
      <c r="B41" s="19" t="s">
        <v>5</v>
      </c>
      <c r="C41" s="13" t="s">
        <v>242</v>
      </c>
      <c r="D41" s="109">
        <f>SUM(D11:D20)+SUM(D33:D38)</f>
        <v>158</v>
      </c>
    </row>
    <row r="42" spans="2:4" x14ac:dyDescent="0.2">
      <c r="B42" s="19" t="s">
        <v>6</v>
      </c>
      <c r="C42" s="13" t="s">
        <v>243</v>
      </c>
      <c r="D42" s="109">
        <f>SUM(D24:D33)</f>
        <v>758</v>
      </c>
    </row>
    <row r="43" spans="2:4" ht="16" thickBot="1" x14ac:dyDescent="0.25">
      <c r="B43" s="103" t="s">
        <v>7</v>
      </c>
      <c r="C43" s="14" t="s">
        <v>9</v>
      </c>
      <c r="D43" s="110">
        <f>SUM(D21:D23)</f>
        <v>92</v>
      </c>
    </row>
    <row r="44" spans="2:4" ht="17" thickTop="1" thickBot="1" x14ac:dyDescent="0.25">
      <c r="B44" s="104" t="s">
        <v>8</v>
      </c>
      <c r="C44" s="105" t="s">
        <v>244</v>
      </c>
      <c r="D44" s="111">
        <f>D41+D42+D43</f>
        <v>1008</v>
      </c>
    </row>
    <row r="45" spans="2:4" ht="16" thickTop="1" x14ac:dyDescent="0.2">
      <c r="B45" s="196"/>
      <c r="C45" s="196"/>
      <c r="D45" s="196"/>
    </row>
    <row r="46" spans="2:4" x14ac:dyDescent="0.2">
      <c r="B46" s="286" t="s">
        <v>148</v>
      </c>
      <c r="C46" s="196" t="s">
        <v>149</v>
      </c>
      <c r="D46" s="196"/>
    </row>
    <row r="47" spans="2:4" x14ac:dyDescent="0.2">
      <c r="B47" s="317" t="str">
        <f>'Date initiale'!C9</f>
        <v>iunie/2022</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04" right="0.59055118110236204" top="0.66929133858267698" bottom="0.66929133858267698" header="0.31496062992126" footer="0.31496062992126"/>
  <pageSetup paperSize="9" scale="91" fitToHeight="2"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pageSetUpPr fitToPage="1"/>
  </sheetPr>
  <dimension ref="A1:J20"/>
  <sheetViews>
    <sheetView workbookViewId="0">
      <selection activeCell="B10" sqref="B10"/>
    </sheetView>
  </sheetViews>
  <sheetFormatPr baseColWidth="10" defaultColWidth="8.83203125" defaultRowHeight="15" x14ac:dyDescent="0.2"/>
  <cols>
    <col min="1" max="1" width="5.1640625" customWidth="1"/>
    <col min="2" max="2" width="104.33203125" customWidth="1"/>
    <col min="3" max="3" width="10.5" customWidth="1"/>
    <col min="4" max="4" width="9.6640625" customWidth="1"/>
  </cols>
  <sheetData>
    <row r="1" spans="1:10" x14ac:dyDescent="0.2">
      <c r="A1" s="271" t="str">
        <f>'Date initiale'!C3</f>
        <v>Universitatea de Arhitectură și Urbanism "Ion Mincu" București</v>
      </c>
      <c r="B1" s="271"/>
    </row>
    <row r="2" spans="1:10" x14ac:dyDescent="0.2">
      <c r="A2" s="271" t="str">
        <f>'Date initiale'!B4&amp;" "&amp;'Date initiale'!C4</f>
        <v>Facultatea ARHITECTURA</v>
      </c>
      <c r="B2" s="271"/>
    </row>
    <row r="3" spans="1:10" x14ac:dyDescent="0.2">
      <c r="A3" s="271" t="str">
        <f>'Date initiale'!B5&amp;" "&amp;'Date initiale'!C5</f>
        <v>Departamentul Sinteza Proiectarii de Arhitectura</v>
      </c>
      <c r="B3" s="271"/>
    </row>
    <row r="4" spans="1:10" x14ac:dyDescent="0.2">
      <c r="A4" s="127" t="str">
        <f>'Date initiale'!C6&amp;", "&amp;'Date initiale'!C7</f>
        <v>Nicula Alexandru Dan Vladimir, 23</v>
      </c>
      <c r="B4" s="127"/>
    </row>
    <row r="5" spans="1:10" s="196" customFormat="1" x14ac:dyDescent="0.2">
      <c r="A5" s="127"/>
      <c r="B5" s="127"/>
    </row>
    <row r="6" spans="1:10" ht="16" x14ac:dyDescent="0.2">
      <c r="A6" s="482" t="s">
        <v>110</v>
      </c>
      <c r="B6" s="482"/>
      <c r="C6" s="482"/>
      <c r="D6" s="482"/>
    </row>
    <row r="7" spans="1:10" ht="24" customHeight="1" x14ac:dyDescent="0.2">
      <c r="A7" s="486" t="str">
        <f>'Descriere indicatori'!B28&amp;". "&amp;'Descriere indicatori'!C28</f>
        <v xml:space="preserve">I21. Organizator / curator expoziţii la nivel internaţional/naţional </v>
      </c>
      <c r="B7" s="486"/>
      <c r="C7" s="486"/>
      <c r="D7" s="486"/>
    </row>
    <row r="8" spans="1:10" ht="16" thickBot="1" x14ac:dyDescent="0.25"/>
    <row r="9" spans="1:10" ht="33" thickBot="1" x14ac:dyDescent="0.25">
      <c r="A9" s="166" t="s">
        <v>55</v>
      </c>
      <c r="B9" s="297" t="s">
        <v>152</v>
      </c>
      <c r="C9" s="167" t="s">
        <v>87</v>
      </c>
      <c r="D9" s="298" t="s">
        <v>147</v>
      </c>
      <c r="F9" s="275" t="s">
        <v>108</v>
      </c>
      <c r="J9" s="14"/>
    </row>
    <row r="10" spans="1:10" x14ac:dyDescent="0.2">
      <c r="A10" s="302">
        <v>1</v>
      </c>
      <c r="B10" s="396" t="s">
        <v>385</v>
      </c>
      <c r="C10" s="397">
        <v>2007</v>
      </c>
      <c r="D10" s="398">
        <v>5</v>
      </c>
      <c r="F10" s="276" t="s">
        <v>170</v>
      </c>
      <c r="G10" s="386" t="s">
        <v>263</v>
      </c>
      <c r="J10" s="277"/>
    </row>
    <row r="11" spans="1:10" x14ac:dyDescent="0.2">
      <c r="A11" s="304">
        <f>A10+1</f>
        <v>2</v>
      </c>
      <c r="B11" s="299" t="s">
        <v>295</v>
      </c>
      <c r="C11" s="42">
        <v>2014</v>
      </c>
      <c r="D11" s="353">
        <v>5</v>
      </c>
      <c r="J11" s="58"/>
    </row>
    <row r="12" spans="1:10" x14ac:dyDescent="0.2">
      <c r="A12" s="304">
        <f t="shared" ref="A12:A19" si="0">A11+1</f>
        <v>3</v>
      </c>
      <c r="B12" s="299"/>
      <c r="C12" s="42"/>
      <c r="D12" s="305"/>
    </row>
    <row r="13" spans="1:10" x14ac:dyDescent="0.2">
      <c r="A13" s="304">
        <f t="shared" si="0"/>
        <v>4</v>
      </c>
      <c r="B13" s="299"/>
      <c r="C13" s="42"/>
      <c r="D13" s="305"/>
    </row>
    <row r="14" spans="1:10" x14ac:dyDescent="0.2">
      <c r="A14" s="304">
        <f t="shared" si="0"/>
        <v>5</v>
      </c>
      <c r="B14" s="306"/>
      <c r="C14" s="42"/>
      <c r="D14" s="307"/>
    </row>
    <row r="15" spans="1:10" x14ac:dyDescent="0.2">
      <c r="A15" s="304">
        <f t="shared" si="0"/>
        <v>6</v>
      </c>
      <c r="B15" s="306"/>
      <c r="C15" s="42"/>
      <c r="D15" s="307"/>
    </row>
    <row r="16" spans="1:10" x14ac:dyDescent="0.2">
      <c r="A16" s="304">
        <f t="shared" si="0"/>
        <v>7</v>
      </c>
      <c r="B16" s="306"/>
      <c r="C16" s="42"/>
      <c r="D16" s="307"/>
    </row>
    <row r="17" spans="1:4" x14ac:dyDescent="0.2">
      <c r="A17" s="304">
        <f t="shared" si="0"/>
        <v>8</v>
      </c>
      <c r="B17" s="306"/>
      <c r="C17" s="42"/>
      <c r="D17" s="158"/>
    </row>
    <row r="18" spans="1:4" x14ac:dyDescent="0.2">
      <c r="A18" s="304">
        <f t="shared" si="0"/>
        <v>9</v>
      </c>
      <c r="B18" s="308"/>
      <c r="C18" s="192"/>
      <c r="D18" s="309"/>
    </row>
    <row r="19" spans="1:4" ht="16" thickBot="1" x14ac:dyDescent="0.25">
      <c r="A19" s="310">
        <f t="shared" si="0"/>
        <v>10</v>
      </c>
      <c r="B19" s="311"/>
      <c r="C19" s="312"/>
      <c r="D19" s="313"/>
    </row>
    <row r="20" spans="1:4" ht="16" thickBot="1" x14ac:dyDescent="0.25">
      <c r="A20" s="363"/>
      <c r="B20" s="300"/>
      <c r="C20" s="170" t="str">
        <f>"Total "&amp;LEFT(A7,3)</f>
        <v>Total I21</v>
      </c>
      <c r="D20" s="131">
        <f>SUM(D10:D19)</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4"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pageSetUpPr fitToPage="1"/>
  </sheetPr>
  <dimension ref="A1:G65"/>
  <sheetViews>
    <sheetView workbookViewId="0">
      <selection activeCell="D14" sqref="D14"/>
    </sheetView>
  </sheetViews>
  <sheetFormatPr baseColWidth="10" defaultColWidth="8.83203125" defaultRowHeight="15" x14ac:dyDescent="0.2"/>
  <cols>
    <col min="1" max="1" width="5.1640625" customWidth="1"/>
    <col min="2" max="2" width="118" bestFit="1" customWidth="1"/>
    <col min="3" max="3" width="15.6640625" customWidth="1"/>
    <col min="4" max="4" width="9.6640625" customWidth="1"/>
  </cols>
  <sheetData>
    <row r="1" spans="1:7" ht="16" x14ac:dyDescent="0.2">
      <c r="A1" s="269" t="str">
        <f>'Date initiale'!C3</f>
        <v>Universitatea de Arhitectură și Urbanism "Ion Mincu" București</v>
      </c>
      <c r="B1" s="269"/>
      <c r="C1" s="269"/>
      <c r="D1" s="17"/>
    </row>
    <row r="2" spans="1:7" ht="16" x14ac:dyDescent="0.2">
      <c r="A2" s="269" t="str">
        <f>'Date initiale'!B4&amp;" "&amp;'Date initiale'!C4</f>
        <v>Facultatea ARHITECTURA</v>
      </c>
      <c r="B2" s="269"/>
      <c r="C2" s="269"/>
      <c r="D2" s="17"/>
    </row>
    <row r="3" spans="1:7" ht="16" x14ac:dyDescent="0.2">
      <c r="A3" s="269" t="str">
        <f>'Date initiale'!B5&amp;" "&amp;'Date initiale'!C5</f>
        <v>Departamentul Sinteza Proiectarii de Arhitectura</v>
      </c>
      <c r="B3" s="269"/>
      <c r="C3" s="269"/>
      <c r="D3" s="17"/>
    </row>
    <row r="4" spans="1:7" x14ac:dyDescent="0.2">
      <c r="A4" s="127" t="str">
        <f>'Date initiale'!C6&amp;", "&amp;'Date initiale'!C7</f>
        <v>Nicula Alexandru Dan Vladimir, 23</v>
      </c>
      <c r="B4" s="127"/>
      <c r="C4" s="127"/>
    </row>
    <row r="5" spans="1:7" s="196" customFormat="1" x14ac:dyDescent="0.2">
      <c r="A5" s="127"/>
      <c r="B5" s="127"/>
      <c r="C5" s="127"/>
    </row>
    <row r="6" spans="1:7" ht="16" x14ac:dyDescent="0.2">
      <c r="A6" s="484" t="s">
        <v>110</v>
      </c>
      <c r="B6" s="484"/>
      <c r="C6" s="484"/>
      <c r="D6" s="484"/>
    </row>
    <row r="7" spans="1:7" s="196" customFormat="1" ht="66.75" customHeight="1" x14ac:dyDescent="0.2">
      <c r="A7" s="48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86"/>
      <c r="C7" s="486"/>
      <c r="D7" s="486"/>
    </row>
    <row r="8" spans="1:7" ht="17" thickBot="1" x14ac:dyDescent="0.25">
      <c r="A8" s="61"/>
      <c r="B8" s="61"/>
      <c r="C8" s="61"/>
      <c r="D8" s="61"/>
    </row>
    <row r="9" spans="1:7" ht="33" thickBot="1" x14ac:dyDescent="0.25">
      <c r="A9" s="202" t="s">
        <v>55</v>
      </c>
      <c r="B9" s="426" t="s">
        <v>158</v>
      </c>
      <c r="C9" s="426" t="s">
        <v>81</v>
      </c>
      <c r="D9" s="427" t="s">
        <v>147</v>
      </c>
      <c r="F9" s="275" t="s">
        <v>108</v>
      </c>
    </row>
    <row r="10" spans="1:7" ht="16" x14ac:dyDescent="0.2">
      <c r="A10" s="172">
        <v>1</v>
      </c>
      <c r="B10" s="431" t="s">
        <v>386</v>
      </c>
      <c r="C10" s="155" t="s">
        <v>387</v>
      </c>
      <c r="D10" s="339">
        <v>5</v>
      </c>
      <c r="E10" s="47"/>
      <c r="F10" s="276" t="s">
        <v>174</v>
      </c>
      <c r="G10" s="386" t="s">
        <v>265</v>
      </c>
    </row>
    <row r="11" spans="1:7" ht="16" x14ac:dyDescent="0.2">
      <c r="A11" s="174">
        <f>A10+1</f>
        <v>2</v>
      </c>
      <c r="B11" s="306" t="s">
        <v>291</v>
      </c>
      <c r="C11" s="429" t="s">
        <v>292</v>
      </c>
      <c r="D11" s="332">
        <v>5</v>
      </c>
      <c r="E11" s="47"/>
      <c r="F11" s="276" t="s">
        <v>170</v>
      </c>
    </row>
    <row r="12" spans="1:7" ht="16" x14ac:dyDescent="0.2">
      <c r="A12" s="174">
        <f t="shared" ref="A12:A19" si="0">A11+1</f>
        <v>3</v>
      </c>
      <c r="B12" s="430" t="s">
        <v>293</v>
      </c>
      <c r="C12" s="42" t="s">
        <v>294</v>
      </c>
      <c r="D12" s="332">
        <v>5</v>
      </c>
      <c r="E12" s="47"/>
      <c r="F12" s="276" t="s">
        <v>170</v>
      </c>
    </row>
    <row r="13" spans="1:7" ht="16" x14ac:dyDescent="0.2">
      <c r="A13" s="174">
        <f t="shared" si="0"/>
        <v>4</v>
      </c>
      <c r="B13" s="430" t="s">
        <v>408</v>
      </c>
      <c r="C13" s="42" t="s">
        <v>409</v>
      </c>
      <c r="D13" s="357">
        <v>10</v>
      </c>
      <c r="E13" s="47"/>
      <c r="F13" s="276">
        <v>20</v>
      </c>
    </row>
    <row r="14" spans="1:7" ht="16" x14ac:dyDescent="0.2">
      <c r="A14" s="174">
        <f t="shared" si="0"/>
        <v>5</v>
      </c>
      <c r="B14" s="306"/>
      <c r="C14" s="42"/>
      <c r="D14" s="357"/>
      <c r="E14" s="47"/>
    </row>
    <row r="15" spans="1:7" ht="16" x14ac:dyDescent="0.2">
      <c r="A15" s="174">
        <f t="shared" si="0"/>
        <v>6</v>
      </c>
      <c r="B15" s="306"/>
      <c r="C15" s="42"/>
      <c r="D15" s="357"/>
      <c r="E15" s="47"/>
    </row>
    <row r="16" spans="1:7" ht="16" x14ac:dyDescent="0.2">
      <c r="A16" s="174">
        <f t="shared" si="0"/>
        <v>7</v>
      </c>
      <c r="B16" s="306"/>
      <c r="C16" s="42"/>
      <c r="D16" s="357"/>
      <c r="E16" s="47"/>
    </row>
    <row r="17" spans="1:5" ht="16" x14ac:dyDescent="0.2">
      <c r="A17" s="174">
        <f t="shared" si="0"/>
        <v>8</v>
      </c>
      <c r="B17" s="306"/>
      <c r="C17" s="42"/>
      <c r="D17" s="357"/>
      <c r="E17" s="47"/>
    </row>
    <row r="18" spans="1:5" ht="16" x14ac:dyDescent="0.2">
      <c r="A18" s="174">
        <f t="shared" si="0"/>
        <v>9</v>
      </c>
      <c r="B18" s="306"/>
      <c r="C18" s="42"/>
      <c r="D18" s="357"/>
      <c r="E18" s="47"/>
    </row>
    <row r="19" spans="1:5" ht="17" thickBot="1" x14ac:dyDescent="0.25">
      <c r="A19" s="315">
        <f t="shared" si="0"/>
        <v>10</v>
      </c>
      <c r="B19" s="316"/>
      <c r="C19" s="163"/>
      <c r="D19" s="358"/>
      <c r="E19" s="47"/>
    </row>
    <row r="20" spans="1:5" ht="17" thickBot="1" x14ac:dyDescent="0.25">
      <c r="A20" s="428"/>
      <c r="B20" s="300"/>
      <c r="C20" s="403" t="str">
        <f>"Total "&amp;LEFT(A7,3)</f>
        <v>Total I22</v>
      </c>
      <c r="D20" s="404">
        <f>SUM(D10:D19)</f>
        <v>25</v>
      </c>
      <c r="E20" s="47"/>
    </row>
    <row r="21" spans="1:5" ht="16" x14ac:dyDescent="0.2">
      <c r="A21" s="47"/>
      <c r="B21" s="48"/>
      <c r="C21" s="47"/>
      <c r="D21" s="47"/>
      <c r="E21" s="47"/>
    </row>
    <row r="22" spans="1:5" ht="16" x14ac:dyDescent="0.2">
      <c r="A22" s="47"/>
      <c r="B22" s="48"/>
      <c r="C22" s="47"/>
      <c r="D22" s="47"/>
      <c r="E22" s="47"/>
    </row>
    <row r="23" spans="1:5" ht="16" x14ac:dyDescent="0.2">
      <c r="A23" s="47"/>
      <c r="B23" s="48"/>
      <c r="C23" s="47"/>
      <c r="D23" s="47"/>
      <c r="E23" s="47"/>
    </row>
    <row r="24" spans="1:5" ht="16" x14ac:dyDescent="0.2">
      <c r="A24" s="47"/>
      <c r="B24" s="48"/>
      <c r="C24" s="47"/>
      <c r="D24" s="47"/>
      <c r="E24" s="47"/>
    </row>
    <row r="25" spans="1:5" ht="16" x14ac:dyDescent="0.2">
      <c r="A25" s="47"/>
      <c r="B25" s="48"/>
      <c r="C25" s="47"/>
      <c r="D25" s="47"/>
      <c r="E25" s="47"/>
    </row>
    <row r="26" spans="1:5" ht="16" x14ac:dyDescent="0.2">
      <c r="A26" s="47"/>
      <c r="B26" s="48"/>
      <c r="C26" s="47"/>
      <c r="D26" s="47"/>
      <c r="E26" s="47"/>
    </row>
    <row r="27" spans="1:5" ht="16" x14ac:dyDescent="0.2">
      <c r="A27" s="47"/>
      <c r="B27" s="49"/>
      <c r="C27" s="47"/>
      <c r="D27" s="47"/>
      <c r="E27" s="47"/>
    </row>
    <row r="28" spans="1:5" ht="16" x14ac:dyDescent="0.2">
      <c r="A28" s="47"/>
      <c r="B28" s="48"/>
      <c r="C28" s="47"/>
      <c r="D28" s="47"/>
      <c r="E28" s="47"/>
    </row>
    <row r="29" spans="1:5" ht="16" x14ac:dyDescent="0.2">
      <c r="A29" s="47"/>
      <c r="B29" s="48"/>
      <c r="C29" s="47"/>
      <c r="D29" s="47"/>
      <c r="E29" s="47"/>
    </row>
    <row r="30" spans="1:5" ht="16" x14ac:dyDescent="0.2">
      <c r="A30" s="47"/>
      <c r="B30" s="50"/>
      <c r="C30" s="47"/>
      <c r="D30" s="47"/>
      <c r="E30" s="47"/>
    </row>
    <row r="31" spans="1:5" ht="16" x14ac:dyDescent="0.2">
      <c r="A31" s="47"/>
      <c r="B31" s="37"/>
      <c r="C31" s="47"/>
      <c r="D31" s="47"/>
      <c r="E31" s="47"/>
    </row>
    <row r="32" spans="1:5" ht="16" x14ac:dyDescent="0.2">
      <c r="A32" s="47"/>
      <c r="B32" s="37"/>
      <c r="C32" s="47"/>
      <c r="D32" s="47"/>
      <c r="E32" s="47"/>
    </row>
    <row r="33" spans="1:5" ht="16" x14ac:dyDescent="0.2">
      <c r="A33" s="47"/>
      <c r="B33" s="47"/>
      <c r="C33" s="47"/>
      <c r="D33" s="47"/>
      <c r="E33" s="47"/>
    </row>
    <row r="34" spans="1:5" ht="16" x14ac:dyDescent="0.2">
      <c r="A34" s="47"/>
      <c r="B34" s="47"/>
      <c r="C34" s="47"/>
      <c r="D34" s="47"/>
      <c r="E34" s="47"/>
    </row>
    <row r="35" spans="1:5" ht="16" x14ac:dyDescent="0.2">
      <c r="A35" s="47"/>
      <c r="B35" s="47"/>
      <c r="C35" s="47"/>
      <c r="D35" s="47"/>
      <c r="E35" s="47"/>
    </row>
    <row r="36" spans="1:5" ht="16" x14ac:dyDescent="0.2">
      <c r="A36" s="47"/>
      <c r="B36" s="47"/>
      <c r="C36" s="47"/>
      <c r="D36" s="47"/>
      <c r="E36" s="47"/>
    </row>
    <row r="37" spans="1:5" ht="16" x14ac:dyDescent="0.2">
      <c r="A37" s="47"/>
      <c r="B37" s="47"/>
      <c r="C37" s="47"/>
      <c r="D37" s="47"/>
      <c r="E37" s="47"/>
    </row>
    <row r="38" spans="1:5" ht="16" x14ac:dyDescent="0.2">
      <c r="A38" s="47"/>
      <c r="B38" s="47"/>
      <c r="C38" s="47"/>
      <c r="D38" s="47"/>
      <c r="E38" s="47"/>
    </row>
    <row r="39" spans="1:5" ht="16" x14ac:dyDescent="0.2">
      <c r="A39" s="47"/>
      <c r="B39" s="47"/>
      <c r="C39" s="47"/>
      <c r="D39" s="47"/>
      <c r="E39" s="47"/>
    </row>
    <row r="40" spans="1:5" ht="16" x14ac:dyDescent="0.2">
      <c r="A40" s="47"/>
      <c r="B40" s="47"/>
      <c r="C40" s="47"/>
      <c r="D40" s="47"/>
      <c r="E40" s="47"/>
    </row>
    <row r="41" spans="1:5" ht="16" x14ac:dyDescent="0.2">
      <c r="A41" s="47"/>
      <c r="B41" s="47"/>
      <c r="C41" s="47"/>
      <c r="D41" s="47"/>
      <c r="E41" s="47"/>
    </row>
    <row r="42" spans="1:5" ht="16" x14ac:dyDescent="0.2">
      <c r="A42" s="47"/>
      <c r="B42" s="47"/>
      <c r="C42" s="47"/>
      <c r="D42" s="47"/>
      <c r="E42" s="47"/>
    </row>
    <row r="43" spans="1:5" ht="16" x14ac:dyDescent="0.2">
      <c r="A43" s="47"/>
      <c r="B43" s="47"/>
      <c r="C43" s="47"/>
      <c r="D43" s="47"/>
      <c r="E43" s="47"/>
    </row>
    <row r="44" spans="1:5" ht="16" x14ac:dyDescent="0.2">
      <c r="A44" s="47"/>
      <c r="B44" s="47"/>
      <c r="C44" s="47"/>
      <c r="D44" s="47"/>
      <c r="E44" s="47"/>
    </row>
    <row r="45" spans="1:5" ht="16" x14ac:dyDescent="0.2">
      <c r="A45" s="47"/>
      <c r="B45" s="47"/>
      <c r="C45" s="47"/>
      <c r="D45" s="47"/>
      <c r="E45" s="47"/>
    </row>
    <row r="46" spans="1:5" ht="16" x14ac:dyDescent="0.2">
      <c r="A46" s="47"/>
      <c r="B46" s="47"/>
      <c r="C46" s="47"/>
      <c r="D46" s="47"/>
      <c r="E46" s="47"/>
    </row>
    <row r="47" spans="1:5" ht="16" x14ac:dyDescent="0.2">
      <c r="A47" s="47"/>
      <c r="B47" s="47"/>
      <c r="C47" s="47"/>
      <c r="D47" s="47"/>
      <c r="E47" s="47"/>
    </row>
    <row r="48" spans="1:5" ht="16" x14ac:dyDescent="0.2">
      <c r="A48" s="47"/>
      <c r="B48" s="47"/>
      <c r="C48" s="47"/>
      <c r="D48" s="47"/>
      <c r="E48" s="47"/>
    </row>
    <row r="49" spans="1:5" ht="16" x14ac:dyDescent="0.2">
      <c r="A49" s="47"/>
      <c r="B49" s="47"/>
      <c r="C49" s="47"/>
      <c r="D49" s="47"/>
      <c r="E49" s="47"/>
    </row>
    <row r="50" spans="1:5" ht="16" x14ac:dyDescent="0.2">
      <c r="A50" s="47"/>
      <c r="B50" s="47"/>
      <c r="C50" s="47"/>
      <c r="D50" s="47"/>
      <c r="E50" s="47"/>
    </row>
    <row r="51" spans="1:5" ht="16" x14ac:dyDescent="0.2">
      <c r="A51" s="47"/>
      <c r="B51" s="47"/>
      <c r="C51" s="47"/>
      <c r="D51" s="47"/>
      <c r="E51" s="47"/>
    </row>
    <row r="52" spans="1:5" ht="16" x14ac:dyDescent="0.2">
      <c r="A52" s="47"/>
      <c r="B52" s="47"/>
      <c r="C52" s="47"/>
      <c r="D52" s="47"/>
      <c r="E52" s="47"/>
    </row>
    <row r="53" spans="1:5" ht="16" x14ac:dyDescent="0.2">
      <c r="A53" s="47"/>
      <c r="B53" s="47"/>
      <c r="C53" s="47"/>
      <c r="D53" s="47"/>
      <c r="E53" s="47"/>
    </row>
    <row r="54" spans="1:5" ht="16" x14ac:dyDescent="0.2">
      <c r="A54" s="47"/>
      <c r="B54" s="47"/>
      <c r="C54" s="47"/>
      <c r="D54" s="47"/>
      <c r="E54" s="47"/>
    </row>
    <row r="55" spans="1:5" ht="16" x14ac:dyDescent="0.2">
      <c r="A55" s="47"/>
      <c r="B55" s="47"/>
      <c r="C55" s="47"/>
      <c r="D55" s="47"/>
      <c r="E55" s="47"/>
    </row>
    <row r="56" spans="1:5" ht="16" x14ac:dyDescent="0.2">
      <c r="A56" s="47"/>
      <c r="B56" s="47"/>
      <c r="C56" s="47"/>
      <c r="D56" s="47"/>
      <c r="E56" s="47"/>
    </row>
    <row r="57" spans="1:5" ht="16" x14ac:dyDescent="0.2">
      <c r="A57" s="47"/>
      <c r="B57" s="47"/>
      <c r="C57" s="47"/>
      <c r="D57" s="47"/>
      <c r="E57" s="47"/>
    </row>
    <row r="58" spans="1:5" ht="16" x14ac:dyDescent="0.2">
      <c r="A58" s="47"/>
      <c r="B58" s="47"/>
      <c r="C58" s="47"/>
      <c r="D58" s="47"/>
      <c r="E58" s="47"/>
    </row>
    <row r="59" spans="1:5" ht="16" x14ac:dyDescent="0.2">
      <c r="A59" s="47"/>
      <c r="B59" s="47"/>
      <c r="C59" s="47"/>
      <c r="D59" s="47"/>
      <c r="E59" s="47"/>
    </row>
    <row r="60" spans="1:5" ht="16" x14ac:dyDescent="0.2">
      <c r="A60" s="47"/>
      <c r="B60" s="47"/>
      <c r="C60" s="47"/>
      <c r="D60" s="47"/>
      <c r="E60" s="47"/>
    </row>
    <row r="61" spans="1:5" ht="16" x14ac:dyDescent="0.2">
      <c r="A61" s="47"/>
      <c r="B61" s="47"/>
      <c r="C61" s="47"/>
      <c r="D61" s="47"/>
      <c r="E61" s="47"/>
    </row>
    <row r="62" spans="1:5" ht="16" x14ac:dyDescent="0.2">
      <c r="A62" s="47"/>
      <c r="B62" s="47"/>
      <c r="C62" s="47"/>
      <c r="D62" s="47"/>
      <c r="E62" s="47"/>
    </row>
    <row r="63" spans="1:5" ht="16" x14ac:dyDescent="0.2">
      <c r="A63" s="47"/>
      <c r="B63" s="47"/>
      <c r="C63" s="47"/>
      <c r="D63" s="47"/>
      <c r="E63" s="47"/>
    </row>
    <row r="64" spans="1:5" ht="16" x14ac:dyDescent="0.2">
      <c r="A64" s="47"/>
      <c r="B64" s="47"/>
      <c r="C64" s="47"/>
      <c r="D64" s="47"/>
      <c r="E64" s="47"/>
    </row>
    <row r="65" spans="1:5" ht="16" x14ac:dyDescent="0.2">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82"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pageSetUpPr fitToPage="1"/>
  </sheetPr>
  <dimension ref="A1:G20"/>
  <sheetViews>
    <sheetView workbookViewId="0">
      <selection activeCell="F18" sqref="F18"/>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69" t="str">
        <f>'Date initiale'!C3</f>
        <v>Universitatea de Arhitectură și Urbanism "Ion Mincu" București</v>
      </c>
      <c r="B1" s="269"/>
      <c r="C1" s="269"/>
      <c r="D1" s="43"/>
    </row>
    <row r="2" spans="1:7" ht="16" x14ac:dyDescent="0.2">
      <c r="A2" s="269" t="str">
        <f>'Date initiale'!B4&amp;" "&amp;'Date initiale'!C4</f>
        <v>Facultatea ARHITECTURA</v>
      </c>
      <c r="B2" s="269"/>
      <c r="C2" s="269"/>
      <c r="D2" s="17"/>
    </row>
    <row r="3" spans="1:7" ht="16" x14ac:dyDescent="0.2">
      <c r="A3" s="269" t="str">
        <f>'Date initiale'!B5&amp;" "&amp;'Date initiale'!C5</f>
        <v>Departamentul Sinteza Proiectarii de Arhitectura</v>
      </c>
      <c r="B3" s="269"/>
      <c r="C3" s="269"/>
      <c r="D3" s="17"/>
    </row>
    <row r="4" spans="1:7" x14ac:dyDescent="0.2">
      <c r="A4" s="127" t="str">
        <f>'Date initiale'!C6&amp;", "&amp;'Date initiale'!C7</f>
        <v>Nicula Alexandru Dan Vladimir, 23</v>
      </c>
      <c r="B4" s="127"/>
      <c r="C4" s="127"/>
    </row>
    <row r="5" spans="1:7" s="196" customFormat="1" x14ac:dyDescent="0.2">
      <c r="A5" s="127"/>
      <c r="B5" s="127"/>
      <c r="C5" s="127"/>
    </row>
    <row r="6" spans="1:7" ht="16" x14ac:dyDescent="0.2">
      <c r="A6" s="482" t="s">
        <v>110</v>
      </c>
      <c r="B6" s="482"/>
      <c r="C6" s="482"/>
      <c r="D6" s="482"/>
    </row>
    <row r="7" spans="1:7" ht="39.75" customHeight="1" x14ac:dyDescent="0.2">
      <c r="A7" s="48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86"/>
      <c r="C7" s="486"/>
      <c r="D7" s="486"/>
    </row>
    <row r="8" spans="1:7" ht="15.75" customHeight="1" thickBot="1" x14ac:dyDescent="0.25">
      <c r="A8" s="61"/>
      <c r="B8" s="61"/>
      <c r="C8" s="61"/>
      <c r="D8" s="61"/>
    </row>
    <row r="9" spans="1:7" ht="33" thickBot="1" x14ac:dyDescent="0.25">
      <c r="A9" s="202" t="s">
        <v>55</v>
      </c>
      <c r="B9" s="203" t="s">
        <v>159</v>
      </c>
      <c r="C9" s="203" t="s">
        <v>81</v>
      </c>
      <c r="D9" s="410" t="s">
        <v>147</v>
      </c>
      <c r="F9" s="275" t="s">
        <v>108</v>
      </c>
    </row>
    <row r="10" spans="1:7" s="196" customFormat="1" ht="16" x14ac:dyDescent="0.2">
      <c r="A10" s="172">
        <v>1</v>
      </c>
      <c r="B10" s="314" t="s">
        <v>437</v>
      </c>
      <c r="C10" s="155" t="s">
        <v>438</v>
      </c>
      <c r="D10" s="359">
        <v>1</v>
      </c>
      <c r="F10" s="276" t="s">
        <v>170</v>
      </c>
      <c r="G10" s="386" t="s">
        <v>262</v>
      </c>
    </row>
    <row r="11" spans="1:7" s="196" customFormat="1" ht="32" x14ac:dyDescent="0.2">
      <c r="A11" s="174">
        <f>A10+1</f>
        <v>2</v>
      </c>
      <c r="B11" s="306" t="s">
        <v>388</v>
      </c>
      <c r="C11" s="177" t="s">
        <v>436</v>
      </c>
      <c r="D11" s="360">
        <v>1</v>
      </c>
      <c r="F11" s="276" t="s">
        <v>172</v>
      </c>
    </row>
    <row r="12" spans="1:7" ht="16" x14ac:dyDescent="0.2">
      <c r="A12" s="174">
        <f t="shared" ref="A12:A19" si="0">A11+1</f>
        <v>3</v>
      </c>
      <c r="B12" s="306" t="s">
        <v>452</v>
      </c>
      <c r="C12" s="177" t="s">
        <v>453</v>
      </c>
      <c r="D12" s="360">
        <v>1</v>
      </c>
      <c r="F12" s="276" t="s">
        <v>173</v>
      </c>
    </row>
    <row r="13" spans="1:7" s="196" customFormat="1" x14ac:dyDescent="0.2">
      <c r="A13" s="174">
        <f t="shared" si="0"/>
        <v>4</v>
      </c>
      <c r="B13" s="306"/>
      <c r="C13" s="42"/>
      <c r="D13" s="360"/>
    </row>
    <row r="14" spans="1:7" s="196" customFormat="1" x14ac:dyDescent="0.2">
      <c r="A14" s="174">
        <f t="shared" si="0"/>
        <v>5</v>
      </c>
      <c r="B14" s="306"/>
      <c r="C14" s="42"/>
      <c r="D14" s="360"/>
    </row>
    <row r="15" spans="1:7" s="196" customFormat="1" x14ac:dyDescent="0.2">
      <c r="A15" s="174">
        <f t="shared" si="0"/>
        <v>6</v>
      </c>
      <c r="B15" s="306"/>
      <c r="C15" s="42"/>
      <c r="D15" s="360"/>
    </row>
    <row r="16" spans="1:7" s="196" customFormat="1" x14ac:dyDescent="0.2">
      <c r="A16" s="174">
        <f t="shared" si="0"/>
        <v>7</v>
      </c>
      <c r="B16" s="306"/>
      <c r="C16" s="42"/>
      <c r="D16" s="360"/>
    </row>
    <row r="17" spans="1:4" s="196" customFormat="1" x14ac:dyDescent="0.2">
      <c r="A17" s="174">
        <f t="shared" si="0"/>
        <v>8</v>
      </c>
      <c r="B17" s="306"/>
      <c r="C17" s="42"/>
      <c r="D17" s="360"/>
    </row>
    <row r="18" spans="1:4" s="196" customFormat="1" x14ac:dyDescent="0.2">
      <c r="A18" s="174">
        <f t="shared" si="0"/>
        <v>9</v>
      </c>
      <c r="B18" s="306"/>
      <c r="C18" s="42"/>
      <c r="D18" s="360"/>
    </row>
    <row r="19" spans="1:4" ht="16" thickBot="1" x14ac:dyDescent="0.25">
      <c r="A19" s="315">
        <f t="shared" si="0"/>
        <v>10</v>
      </c>
      <c r="B19" s="316"/>
      <c r="C19" s="163"/>
      <c r="D19" s="361"/>
    </row>
    <row r="20" spans="1:4" ht="16" thickBot="1" x14ac:dyDescent="0.25">
      <c r="A20" s="411"/>
      <c r="B20" s="127"/>
      <c r="C20" s="403" t="str">
        <f>"Total "&amp;LEFT(A7,3)</f>
        <v>Total I23</v>
      </c>
      <c r="D20" s="412">
        <f>SUM(D10:D19)</f>
        <v>3</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pageSetUpPr fitToPage="1"/>
  </sheetPr>
  <dimension ref="A1:I20"/>
  <sheetViews>
    <sheetView workbookViewId="0">
      <selection activeCell="I20" sqref="I20"/>
    </sheetView>
  </sheetViews>
  <sheetFormatPr baseColWidth="10" defaultColWidth="8.83203125" defaultRowHeight="15" x14ac:dyDescent="0.2"/>
  <cols>
    <col min="1" max="1" width="5.1640625" customWidth="1"/>
    <col min="2" max="2" width="27.5" customWidth="1"/>
    <col min="3" max="3" width="41.6640625" style="196" bestFit="1" customWidth="1"/>
    <col min="4" max="4" width="30" style="196" customWidth="1"/>
    <col min="5" max="5" width="10.5" customWidth="1"/>
    <col min="6" max="6" width="9.6640625" customWidth="1"/>
  </cols>
  <sheetData>
    <row r="1" spans="1:9" x14ac:dyDescent="0.2">
      <c r="A1" s="271" t="str">
        <f>'Date initiale'!C3</f>
        <v>Universitatea de Arhitectură și Urbanism "Ion Mincu" București</v>
      </c>
      <c r="B1" s="271"/>
      <c r="C1" s="271"/>
      <c r="D1" s="271"/>
      <c r="E1" s="271"/>
    </row>
    <row r="2" spans="1:9" x14ac:dyDescent="0.2">
      <c r="A2" s="271" t="str">
        <f>'Date initiale'!B4&amp;" "&amp;'Date initiale'!C4</f>
        <v>Facultatea ARHITECTURA</v>
      </c>
      <c r="B2" s="271"/>
      <c r="C2" s="271"/>
      <c r="D2" s="271"/>
      <c r="E2" s="271"/>
    </row>
    <row r="3" spans="1:9" x14ac:dyDescent="0.2">
      <c r="A3" s="271" t="str">
        <f>'Date initiale'!B5&amp;" "&amp;'Date initiale'!C5</f>
        <v>Departamentul Sinteza Proiectarii de Arhitectura</v>
      </c>
      <c r="B3" s="271"/>
      <c r="C3" s="271"/>
      <c r="D3" s="271"/>
      <c r="E3" s="271"/>
    </row>
    <row r="4" spans="1:9" x14ac:dyDescent="0.2">
      <c r="A4" s="127" t="str">
        <f>'Date initiale'!C6&amp;", "&amp;'Date initiale'!C7</f>
        <v>Nicula Alexandru Dan Vladimir, 23</v>
      </c>
      <c r="B4" s="127"/>
      <c r="C4" s="127"/>
      <c r="D4" s="127"/>
      <c r="E4" s="127"/>
    </row>
    <row r="5" spans="1:9" s="196" customFormat="1" x14ac:dyDescent="0.2">
      <c r="A5" s="127"/>
      <c r="B5" s="127"/>
      <c r="C5" s="127"/>
      <c r="D5" s="127"/>
      <c r="E5" s="127"/>
    </row>
    <row r="6" spans="1:9" ht="16" x14ac:dyDescent="0.2">
      <c r="A6" s="288" t="s">
        <v>110</v>
      </c>
    </row>
    <row r="7" spans="1:9" ht="16" x14ac:dyDescent="0.2">
      <c r="A7" s="486" t="str">
        <f>'Descriere indicatori'!B31&amp;". "&amp;'Descriere indicatori'!C31</f>
        <v xml:space="preserve">I24. Îndrumare de doctorat sau în co-tutelă la nivel internaţional/naţional </v>
      </c>
      <c r="B7" s="486"/>
      <c r="C7" s="486"/>
      <c r="D7" s="486"/>
      <c r="E7" s="486"/>
      <c r="F7" s="486"/>
    </row>
    <row r="8" spans="1:9" ht="16" thickBot="1" x14ac:dyDescent="0.25"/>
    <row r="9" spans="1:9" ht="33" thickBot="1" x14ac:dyDescent="0.25">
      <c r="A9" s="202" t="s">
        <v>55</v>
      </c>
      <c r="B9" s="203" t="s">
        <v>153</v>
      </c>
      <c r="C9" s="203" t="s">
        <v>155</v>
      </c>
      <c r="D9" s="203" t="s">
        <v>154</v>
      </c>
      <c r="E9" s="203" t="s">
        <v>81</v>
      </c>
      <c r="F9" s="410" t="s">
        <v>147</v>
      </c>
      <c r="H9" s="275" t="s">
        <v>108</v>
      </c>
    </row>
    <row r="10" spans="1:9" ht="42" x14ac:dyDescent="0.2">
      <c r="A10" s="172">
        <v>1</v>
      </c>
      <c r="B10" s="314" t="s">
        <v>288</v>
      </c>
      <c r="C10" s="314" t="s">
        <v>289</v>
      </c>
      <c r="D10" s="413" t="s">
        <v>290</v>
      </c>
      <c r="E10" s="173">
        <v>2012</v>
      </c>
      <c r="F10" s="359">
        <v>5</v>
      </c>
      <c r="H10" s="276" t="s">
        <v>266</v>
      </c>
      <c r="I10" s="386" t="s">
        <v>267</v>
      </c>
    </row>
    <row r="11" spans="1:9" x14ac:dyDescent="0.2">
      <c r="A11" s="174">
        <f>A10+1</f>
        <v>2</v>
      </c>
      <c r="B11" s="306"/>
      <c r="C11" s="306"/>
      <c r="D11" s="306"/>
      <c r="E11" s="42"/>
      <c r="F11" s="360"/>
      <c r="H11" s="196"/>
      <c r="I11" s="386" t="s">
        <v>268</v>
      </c>
    </row>
    <row r="12" spans="1:9" x14ac:dyDescent="0.2">
      <c r="A12" s="174">
        <f t="shared" ref="A12:A19" si="0">A11+1</f>
        <v>3</v>
      </c>
      <c r="B12" s="306"/>
      <c r="C12" s="306"/>
      <c r="D12" s="306"/>
      <c r="E12" s="42"/>
      <c r="F12" s="360"/>
    </row>
    <row r="13" spans="1:9" x14ac:dyDescent="0.2">
      <c r="A13" s="174">
        <f t="shared" si="0"/>
        <v>4</v>
      </c>
      <c r="B13" s="306"/>
      <c r="C13" s="306"/>
      <c r="D13" s="306"/>
      <c r="E13" s="42"/>
      <c r="F13" s="360"/>
    </row>
    <row r="14" spans="1:9" x14ac:dyDescent="0.2">
      <c r="A14" s="174">
        <f t="shared" si="0"/>
        <v>5</v>
      </c>
      <c r="B14" s="306"/>
      <c r="C14" s="306"/>
      <c r="D14" s="306"/>
      <c r="E14" s="42"/>
      <c r="F14" s="360"/>
    </row>
    <row r="15" spans="1:9" x14ac:dyDescent="0.2">
      <c r="A15" s="174">
        <f t="shared" si="0"/>
        <v>6</v>
      </c>
      <c r="B15" s="306"/>
      <c r="C15" s="306"/>
      <c r="D15" s="306"/>
      <c r="E15" s="42"/>
      <c r="F15" s="360"/>
    </row>
    <row r="16" spans="1:9" x14ac:dyDescent="0.2">
      <c r="A16" s="174">
        <f t="shared" si="0"/>
        <v>7</v>
      </c>
      <c r="B16" s="306"/>
      <c r="C16" s="306"/>
      <c r="D16" s="306"/>
      <c r="E16" s="42"/>
      <c r="F16" s="360"/>
    </row>
    <row r="17" spans="1:6" x14ac:dyDescent="0.2">
      <c r="A17" s="174">
        <f t="shared" si="0"/>
        <v>8</v>
      </c>
      <c r="B17" s="306"/>
      <c r="C17" s="306"/>
      <c r="D17" s="306"/>
      <c r="E17" s="42"/>
      <c r="F17" s="360"/>
    </row>
    <row r="18" spans="1:6" x14ac:dyDescent="0.2">
      <c r="A18" s="174">
        <f t="shared" si="0"/>
        <v>9</v>
      </c>
      <c r="B18" s="306"/>
      <c r="C18" s="306"/>
      <c r="D18" s="306"/>
      <c r="E18" s="42"/>
      <c r="F18" s="360"/>
    </row>
    <row r="19" spans="1:6" ht="16" thickBot="1" x14ac:dyDescent="0.25">
      <c r="A19" s="315">
        <f t="shared" si="0"/>
        <v>10</v>
      </c>
      <c r="B19" s="316"/>
      <c r="C19" s="316"/>
      <c r="D19" s="316"/>
      <c r="E19" s="163"/>
      <c r="F19" s="361"/>
    </row>
    <row r="20" spans="1:6" ht="16" thickBot="1" x14ac:dyDescent="0.25">
      <c r="A20" s="411"/>
      <c r="B20" s="127"/>
      <c r="C20" s="127"/>
      <c r="D20" s="127"/>
      <c r="E20" s="403" t="str">
        <f>"Total "&amp;LEFT(A7,3)</f>
        <v>Total I24</v>
      </c>
      <c r="F20" s="412">
        <f>SUM(F10:F19)</f>
        <v>5</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scale="98"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x14ac:dyDescent="0.2"/>
  <sheetData>
    <row r="1" spans="1:28" x14ac:dyDescent="0.2">
      <c r="A1" t="s">
        <v>106</v>
      </c>
      <c r="AA1" s="318" t="s">
        <v>156</v>
      </c>
      <c r="AB1" t="s">
        <v>157</v>
      </c>
    </row>
    <row r="2" spans="1:28" x14ac:dyDescent="0.2">
      <c r="A2" t="s">
        <v>107</v>
      </c>
    </row>
    <row r="6" spans="1:28" x14ac:dyDescent="0.2">
      <c r="A6" t="s">
        <v>142</v>
      </c>
    </row>
    <row r="7" spans="1:28" x14ac:dyDescent="0.2">
      <c r="A7" t="s">
        <v>143</v>
      </c>
    </row>
    <row r="8" spans="1:28" x14ac:dyDescent="0.2">
      <c r="A8" t="s">
        <v>144</v>
      </c>
    </row>
    <row r="9" spans="1:28" x14ac:dyDescent="0.2">
      <c r="A9" t="s">
        <v>145</v>
      </c>
    </row>
    <row r="10" spans="1:28" x14ac:dyDescent="0.2">
      <c r="A10" t="s">
        <v>146</v>
      </c>
    </row>
    <row r="13" spans="1:28" x14ac:dyDescent="0.2">
      <c r="A13" t="s">
        <v>51</v>
      </c>
    </row>
    <row r="14" spans="1:28" x14ac:dyDescent="0.2">
      <c r="A14" t="s">
        <v>182</v>
      </c>
    </row>
    <row r="15" spans="1:28" x14ac:dyDescent="0.2">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A1:E62"/>
  <sheetViews>
    <sheetView showGridLines="0" showRowColHeaders="0" topLeftCell="A85" zoomScale="82" zoomScaleNormal="115" workbookViewId="0">
      <selection activeCell="C16" sqref="C16"/>
    </sheetView>
  </sheetViews>
  <sheetFormatPr baseColWidth="10" defaultColWidth="8.83203125" defaultRowHeight="15" x14ac:dyDescent="0.2"/>
  <cols>
    <col min="1" max="1" width="3.83203125" style="196" customWidth="1"/>
    <col min="2" max="2" width="9.1640625" customWidth="1"/>
    <col min="3" max="3" width="55" customWidth="1"/>
    <col min="4" max="4" width="9.5" style="78" customWidth="1"/>
    <col min="5" max="5" width="14.33203125" customWidth="1"/>
  </cols>
  <sheetData>
    <row r="1" spans="2:5" x14ac:dyDescent="0.2">
      <c r="B1" s="92" t="s">
        <v>187</v>
      </c>
      <c r="D1"/>
    </row>
    <row r="2" spans="2:5" x14ac:dyDescent="0.2">
      <c r="B2" s="92"/>
      <c r="D2"/>
    </row>
    <row r="3" spans="2:5" ht="48" x14ac:dyDescent="0.2">
      <c r="B3" s="77" t="s">
        <v>63</v>
      </c>
      <c r="C3" s="12" t="s">
        <v>17</v>
      </c>
      <c r="D3" s="77" t="s">
        <v>18</v>
      </c>
      <c r="E3" s="12" t="s">
        <v>97</v>
      </c>
    </row>
    <row r="4" spans="2:5" ht="32" x14ac:dyDescent="0.2">
      <c r="B4" s="83" t="s">
        <v>112</v>
      </c>
      <c r="C4" s="11" t="s">
        <v>20</v>
      </c>
      <c r="D4" s="83" t="s">
        <v>196</v>
      </c>
      <c r="E4" s="80" t="s">
        <v>98</v>
      </c>
    </row>
    <row r="5" spans="2:5" ht="16" x14ac:dyDescent="0.2">
      <c r="B5" s="83" t="s">
        <v>113</v>
      </c>
      <c r="C5" s="11" t="s">
        <v>22</v>
      </c>
      <c r="D5" s="83" t="s">
        <v>197</v>
      </c>
      <c r="E5" s="80" t="s">
        <v>16</v>
      </c>
    </row>
    <row r="6" spans="2:5" ht="32" x14ac:dyDescent="0.2">
      <c r="B6" s="83" t="s">
        <v>114</v>
      </c>
      <c r="C6" s="32" t="s">
        <v>24</v>
      </c>
      <c r="D6" s="83" t="s">
        <v>198</v>
      </c>
      <c r="E6" s="80" t="s">
        <v>25</v>
      </c>
    </row>
    <row r="7" spans="2:5" ht="16" x14ac:dyDescent="0.2">
      <c r="B7" s="83" t="s">
        <v>115</v>
      </c>
      <c r="C7" s="11" t="s">
        <v>199</v>
      </c>
      <c r="D7" s="83" t="s">
        <v>198</v>
      </c>
      <c r="E7" s="80" t="s">
        <v>27</v>
      </c>
    </row>
    <row r="8" spans="2:5" s="57" customFormat="1" ht="48" x14ac:dyDescent="0.2">
      <c r="B8" s="83" t="s">
        <v>116</v>
      </c>
      <c r="C8" s="80" t="s">
        <v>200</v>
      </c>
      <c r="D8" s="83" t="s">
        <v>198</v>
      </c>
      <c r="E8" s="80" t="s">
        <v>27</v>
      </c>
    </row>
    <row r="9" spans="2:5" ht="30" customHeight="1" x14ac:dyDescent="0.2">
      <c r="B9" s="83" t="s">
        <v>117</v>
      </c>
      <c r="C9" s="15" t="s">
        <v>201</v>
      </c>
      <c r="D9" s="83" t="s">
        <v>202</v>
      </c>
      <c r="E9" s="80" t="s">
        <v>27</v>
      </c>
    </row>
    <row r="10" spans="2:5" ht="30" customHeight="1" x14ac:dyDescent="0.2">
      <c r="B10" s="83" t="s">
        <v>118</v>
      </c>
      <c r="C10" s="15" t="s">
        <v>203</v>
      </c>
      <c r="D10" s="83" t="s">
        <v>202</v>
      </c>
      <c r="E10" s="80" t="s">
        <v>27</v>
      </c>
    </row>
    <row r="11" spans="2:5" ht="32" x14ac:dyDescent="0.2">
      <c r="B11" s="83" t="s">
        <v>119</v>
      </c>
      <c r="C11" s="15" t="s">
        <v>204</v>
      </c>
      <c r="D11" s="83" t="s">
        <v>198</v>
      </c>
      <c r="E11" s="80" t="s">
        <v>32</v>
      </c>
    </row>
    <row r="12" spans="2:5" ht="32" x14ac:dyDescent="0.2">
      <c r="B12" s="83" t="s">
        <v>120</v>
      </c>
      <c r="C12" s="11" t="s">
        <v>205</v>
      </c>
      <c r="D12" s="83" t="s">
        <v>206</v>
      </c>
      <c r="E12" s="80" t="s">
        <v>32</v>
      </c>
    </row>
    <row r="13" spans="2:5" ht="62.25" customHeight="1" x14ac:dyDescent="0.2">
      <c r="B13" s="83" t="s">
        <v>121</v>
      </c>
      <c r="C13" s="79" t="s">
        <v>207</v>
      </c>
      <c r="D13" s="83" t="s">
        <v>208</v>
      </c>
      <c r="E13" s="80" t="s">
        <v>35</v>
      </c>
    </row>
    <row r="14" spans="2:5" ht="64" x14ac:dyDescent="0.2">
      <c r="B14" s="84" t="s">
        <v>122</v>
      </c>
      <c r="C14" s="15" t="s">
        <v>209</v>
      </c>
      <c r="D14" s="83" t="s">
        <v>210</v>
      </c>
      <c r="E14" s="80" t="s">
        <v>37</v>
      </c>
    </row>
    <row r="15" spans="2:5" ht="76.5" customHeight="1" x14ac:dyDescent="0.2">
      <c r="B15" s="85"/>
      <c r="C15" s="15" t="s">
        <v>211</v>
      </c>
      <c r="D15" s="83" t="s">
        <v>212</v>
      </c>
      <c r="E15" s="80" t="s">
        <v>38</v>
      </c>
    </row>
    <row r="16" spans="2:5" ht="32" x14ac:dyDescent="0.2">
      <c r="B16" s="86"/>
      <c r="C16" s="36" t="s">
        <v>213</v>
      </c>
      <c r="D16" s="83" t="s">
        <v>214</v>
      </c>
      <c r="E16" s="80" t="s">
        <v>39</v>
      </c>
    </row>
    <row r="17" spans="2:5" ht="90" customHeight="1" x14ac:dyDescent="0.2">
      <c r="B17" s="83" t="s">
        <v>123</v>
      </c>
      <c r="C17" s="15" t="s">
        <v>215</v>
      </c>
      <c r="D17" s="83" t="s">
        <v>216</v>
      </c>
      <c r="E17" s="80" t="s">
        <v>59</v>
      </c>
    </row>
    <row r="18" spans="2:5" ht="61.5" customHeight="1" x14ac:dyDescent="0.2">
      <c r="B18" s="83" t="s">
        <v>124</v>
      </c>
      <c r="C18" s="15" t="s">
        <v>217</v>
      </c>
      <c r="D18" s="83" t="s">
        <v>218</v>
      </c>
      <c r="E18" s="80" t="s">
        <v>59</v>
      </c>
    </row>
    <row r="19" spans="2:5" ht="75" customHeight="1" x14ac:dyDescent="0.2">
      <c r="B19" s="467" t="s">
        <v>125</v>
      </c>
      <c r="C19" s="11" t="s">
        <v>219</v>
      </c>
      <c r="D19" s="83" t="s">
        <v>220</v>
      </c>
      <c r="E19" s="80" t="s">
        <v>59</v>
      </c>
    </row>
    <row r="20" spans="2:5" ht="48" x14ac:dyDescent="0.2">
      <c r="B20" s="468"/>
      <c r="C20" s="11" t="s">
        <v>221</v>
      </c>
      <c r="D20" s="83" t="s">
        <v>222</v>
      </c>
      <c r="E20" s="80" t="s">
        <v>59</v>
      </c>
    </row>
    <row r="21" spans="2:5" ht="48" x14ac:dyDescent="0.2">
      <c r="B21" s="243"/>
      <c r="C21" s="11" t="s">
        <v>62</v>
      </c>
      <c r="D21" s="83" t="s">
        <v>223</v>
      </c>
      <c r="E21" s="80" t="s">
        <v>59</v>
      </c>
    </row>
    <row r="22" spans="2:5" s="196" customFormat="1" ht="64" x14ac:dyDescent="0.2">
      <c r="B22" s="83" t="s">
        <v>0</v>
      </c>
      <c r="C22" s="11" t="s">
        <v>224</v>
      </c>
      <c r="D22" s="83" t="s">
        <v>225</v>
      </c>
      <c r="E22" s="80" t="s">
        <v>59</v>
      </c>
    </row>
    <row r="23" spans="2:5" ht="135.75" customHeight="1" x14ac:dyDescent="0.2">
      <c r="B23" s="89" t="s">
        <v>126</v>
      </c>
      <c r="C23" s="87" t="s">
        <v>226</v>
      </c>
      <c r="D23" s="88" t="s">
        <v>227</v>
      </c>
      <c r="E23" s="87" t="s">
        <v>228</v>
      </c>
    </row>
    <row r="24" spans="2:5" ht="64" x14ac:dyDescent="0.2">
      <c r="B24" s="86" t="s">
        <v>127</v>
      </c>
      <c r="C24" s="73" t="s">
        <v>229</v>
      </c>
      <c r="D24" s="86" t="s">
        <v>230</v>
      </c>
      <c r="E24" s="82" t="s">
        <v>65</v>
      </c>
    </row>
    <row r="25" spans="2:5" ht="64" x14ac:dyDescent="0.2">
      <c r="B25" s="83" t="s">
        <v>128</v>
      </c>
      <c r="C25" s="15" t="s">
        <v>231</v>
      </c>
      <c r="D25" s="83" t="s">
        <v>232</v>
      </c>
      <c r="E25" s="80" t="s">
        <v>67</v>
      </c>
    </row>
    <row r="26" spans="2:5" ht="106.5" customHeight="1" x14ac:dyDescent="0.2">
      <c r="B26" s="83" t="s">
        <v>129</v>
      </c>
      <c r="C26" s="91" t="s">
        <v>233</v>
      </c>
      <c r="D26" s="83" t="s">
        <v>99</v>
      </c>
      <c r="E26" s="80" t="s">
        <v>41</v>
      </c>
    </row>
    <row r="27" spans="2:5" ht="48" x14ac:dyDescent="0.2">
      <c r="B27" s="83" t="s">
        <v>130</v>
      </c>
      <c r="C27" s="90" t="s">
        <v>234</v>
      </c>
      <c r="D27" s="83" t="s">
        <v>235</v>
      </c>
      <c r="E27" s="80" t="s">
        <v>43</v>
      </c>
    </row>
    <row r="28" spans="2:5" ht="32" x14ac:dyDescent="0.2">
      <c r="B28" s="83" t="s">
        <v>131</v>
      </c>
      <c r="C28" s="82" t="s">
        <v>236</v>
      </c>
      <c r="D28" s="83" t="s">
        <v>232</v>
      </c>
      <c r="E28" s="80" t="s">
        <v>43</v>
      </c>
    </row>
    <row r="29" spans="2:5" ht="107.25" customHeight="1" x14ac:dyDescent="0.2">
      <c r="B29" s="83" t="s">
        <v>132</v>
      </c>
      <c r="C29" s="81" t="s">
        <v>264</v>
      </c>
      <c r="D29" s="83" t="s">
        <v>100</v>
      </c>
      <c r="E29" s="80" t="s">
        <v>46</v>
      </c>
    </row>
    <row r="30" spans="2:5" ht="64" x14ac:dyDescent="0.2">
      <c r="B30" s="83" t="s">
        <v>133</v>
      </c>
      <c r="C30" s="80" t="s">
        <v>237</v>
      </c>
      <c r="D30" s="83" t="s">
        <v>238</v>
      </c>
      <c r="E30" s="80" t="s">
        <v>41</v>
      </c>
    </row>
    <row r="31" spans="2:5" ht="64" x14ac:dyDescent="0.2">
      <c r="B31" s="83" t="s">
        <v>239</v>
      </c>
      <c r="C31" s="80" t="s">
        <v>49</v>
      </c>
      <c r="D31" s="83" t="s">
        <v>240</v>
      </c>
      <c r="E31" s="80" t="s">
        <v>241</v>
      </c>
    </row>
    <row r="33" spans="2:5" s="196" customFormat="1" x14ac:dyDescent="0.2">
      <c r="B33" s="472" t="s">
        <v>193</v>
      </c>
      <c r="C33" s="470"/>
      <c r="D33" s="470"/>
      <c r="E33" s="470"/>
    </row>
    <row r="34" spans="2:5" s="196" customFormat="1" x14ac:dyDescent="0.2">
      <c r="B34" s="470"/>
      <c r="C34" s="470"/>
      <c r="D34" s="470"/>
      <c r="E34" s="470"/>
    </row>
    <row r="35" spans="2:5" s="196" customFormat="1" x14ac:dyDescent="0.2">
      <c r="B35" s="470"/>
      <c r="C35" s="470"/>
      <c r="D35" s="470"/>
      <c r="E35" s="470"/>
    </row>
    <row r="36" spans="2:5" s="196" customFormat="1" x14ac:dyDescent="0.2">
      <c r="B36" s="470"/>
      <c r="C36" s="470"/>
      <c r="D36" s="470"/>
      <c r="E36" s="470"/>
    </row>
    <row r="37" spans="2:5" s="196" customFormat="1" x14ac:dyDescent="0.2">
      <c r="B37" s="470"/>
      <c r="C37" s="470"/>
      <c r="D37" s="470"/>
      <c r="E37" s="470"/>
    </row>
    <row r="38" spans="2:5" s="196" customFormat="1" x14ac:dyDescent="0.2">
      <c r="B38" s="470"/>
      <c r="C38" s="470"/>
      <c r="D38" s="470"/>
      <c r="E38" s="470"/>
    </row>
    <row r="39" spans="2:5" s="196" customFormat="1" x14ac:dyDescent="0.2">
      <c r="B39" s="470"/>
      <c r="C39" s="470"/>
      <c r="D39" s="470"/>
      <c r="E39" s="470"/>
    </row>
    <row r="40" spans="2:5" s="196" customFormat="1" ht="128.25" customHeight="1" x14ac:dyDescent="0.2">
      <c r="B40" s="470"/>
      <c r="C40" s="470"/>
      <c r="D40" s="470"/>
      <c r="E40" s="470"/>
    </row>
    <row r="41" spans="2:5" s="196" customFormat="1" x14ac:dyDescent="0.2">
      <c r="B41" s="471" t="s">
        <v>191</v>
      </c>
      <c r="C41" s="471"/>
      <c r="D41" s="471"/>
      <c r="E41" s="471"/>
    </row>
    <row r="42" spans="2:5" ht="48.75" customHeight="1" x14ac:dyDescent="0.2">
      <c r="B42" s="469" t="s">
        <v>50</v>
      </c>
      <c r="C42" s="469"/>
      <c r="D42" s="469"/>
      <c r="E42" s="469"/>
    </row>
    <row r="43" spans="2:5" ht="64.5" customHeight="1" x14ac:dyDescent="0.2">
      <c r="B43" s="469" t="s">
        <v>188</v>
      </c>
      <c r="C43" s="469"/>
      <c r="D43" s="469"/>
      <c r="E43" s="469"/>
    </row>
    <row r="44" spans="2:5" ht="59.25" customHeight="1" x14ac:dyDescent="0.2">
      <c r="B44" s="469" t="s">
        <v>189</v>
      </c>
      <c r="C44" s="469"/>
      <c r="D44" s="469"/>
      <c r="E44" s="469"/>
    </row>
    <row r="45" spans="2:5" s="196" customFormat="1" ht="46.5" customHeight="1" x14ac:dyDescent="0.2">
      <c r="B45" s="469" t="s">
        <v>190</v>
      </c>
      <c r="C45" s="469"/>
      <c r="D45" s="469"/>
      <c r="E45" s="469"/>
    </row>
    <row r="46" spans="2:5" ht="32.25" customHeight="1" x14ac:dyDescent="0.2">
      <c r="B46" s="470" t="s">
        <v>192</v>
      </c>
      <c r="C46" s="470"/>
      <c r="D46" s="470"/>
      <c r="E46" s="470"/>
    </row>
    <row r="47" spans="2:5" x14ac:dyDescent="0.2">
      <c r="B47" s="475" t="s">
        <v>179</v>
      </c>
      <c r="C47" s="470"/>
      <c r="D47" s="470"/>
      <c r="E47" s="470"/>
    </row>
    <row r="48" spans="2:5" x14ac:dyDescent="0.2">
      <c r="B48" s="470"/>
      <c r="C48" s="470"/>
      <c r="D48" s="470"/>
      <c r="E48" s="470"/>
    </row>
    <row r="49" spans="2:5" x14ac:dyDescent="0.2">
      <c r="B49" s="470"/>
      <c r="C49" s="470"/>
      <c r="D49" s="470"/>
      <c r="E49" s="470"/>
    </row>
    <row r="50" spans="2:5" x14ac:dyDescent="0.2">
      <c r="B50" s="470"/>
      <c r="C50" s="470"/>
      <c r="D50" s="470"/>
      <c r="E50" s="470"/>
    </row>
    <row r="51" spans="2:5" x14ac:dyDescent="0.2">
      <c r="B51" s="470"/>
      <c r="C51" s="470"/>
      <c r="D51" s="470"/>
      <c r="E51" s="470"/>
    </row>
    <row r="52" spans="2:5" x14ac:dyDescent="0.2">
      <c r="B52" s="470"/>
      <c r="C52" s="470"/>
      <c r="D52" s="470"/>
      <c r="E52" s="470"/>
    </row>
    <row r="53" spans="2:5" x14ac:dyDescent="0.2">
      <c r="B53" s="470"/>
      <c r="C53" s="470"/>
      <c r="D53" s="470"/>
      <c r="E53" s="470"/>
    </row>
    <row r="54" spans="2:5" ht="114" customHeight="1" x14ac:dyDescent="0.2">
      <c r="B54" s="470"/>
      <c r="C54" s="470"/>
      <c r="D54" s="470"/>
      <c r="E54" s="470"/>
    </row>
    <row r="56" spans="2:5" x14ac:dyDescent="0.2">
      <c r="B56" s="386" t="s">
        <v>194</v>
      </c>
    </row>
    <row r="57" spans="2:5" ht="63" customHeight="1" x14ac:dyDescent="0.2">
      <c r="B57" s="473" t="s">
        <v>195</v>
      </c>
      <c r="C57" s="474"/>
      <c r="D57" s="474"/>
      <c r="E57" s="474"/>
    </row>
    <row r="62" spans="2:5" ht="86.25" customHeight="1" x14ac:dyDescent="0.2"/>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04" right="0.59055118110236204" top="0.78740157480314998" bottom="0.78740157480314998" header="0.31496062992126" footer="0.31496062992126"/>
  <pageSetup paperSize="9" scale="58"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A1:H18"/>
  <sheetViews>
    <sheetView showGridLines="0" showRowColHeaders="0" workbookViewId="0">
      <selection activeCell="D18" sqref="D18"/>
    </sheetView>
  </sheetViews>
  <sheetFormatPr baseColWidth="10" defaultColWidth="8.83203125" defaultRowHeight="15" x14ac:dyDescent="0.2"/>
  <cols>
    <col min="2" max="2" width="46.5" customWidth="1"/>
    <col min="3" max="4" width="14.33203125" customWidth="1"/>
  </cols>
  <sheetData>
    <row r="1" spans="1:8" x14ac:dyDescent="0.2">
      <c r="A1" s="92" t="s">
        <v>103</v>
      </c>
    </row>
    <row r="3" spans="1:8" ht="64.5" customHeight="1" x14ac:dyDescent="0.2">
      <c r="A3" s="94" t="s">
        <v>2</v>
      </c>
      <c r="B3" s="93" t="s">
        <v>1</v>
      </c>
      <c r="C3" s="95" t="s">
        <v>3</v>
      </c>
      <c r="D3" s="95" t="s">
        <v>4</v>
      </c>
      <c r="E3" s="1"/>
      <c r="F3" s="1"/>
      <c r="G3" s="1"/>
      <c r="H3" s="1"/>
    </row>
    <row r="4" spans="1:8" x14ac:dyDescent="0.2">
      <c r="A4" s="19" t="s">
        <v>5</v>
      </c>
      <c r="B4" s="13" t="s">
        <v>242</v>
      </c>
      <c r="C4" s="19" t="s">
        <v>10</v>
      </c>
      <c r="D4" s="19" t="s">
        <v>13</v>
      </c>
    </row>
    <row r="5" spans="1:8" x14ac:dyDescent="0.2">
      <c r="A5" s="19" t="s">
        <v>6</v>
      </c>
      <c r="B5" s="13" t="s">
        <v>243</v>
      </c>
      <c r="C5" s="19" t="s">
        <v>10</v>
      </c>
      <c r="D5" s="19" t="s">
        <v>13</v>
      </c>
    </row>
    <row r="6" spans="1:8" x14ac:dyDescent="0.2">
      <c r="A6" s="19" t="s">
        <v>7</v>
      </c>
      <c r="B6" s="13" t="s">
        <v>9</v>
      </c>
      <c r="C6" s="19" t="s">
        <v>11</v>
      </c>
      <c r="D6" s="19" t="s">
        <v>14</v>
      </c>
    </row>
    <row r="7" spans="1:8" x14ac:dyDescent="0.2">
      <c r="A7" s="388" t="s">
        <v>8</v>
      </c>
      <c r="B7" s="387" t="s">
        <v>244</v>
      </c>
      <c r="C7" s="388" t="s">
        <v>12</v>
      </c>
      <c r="D7" s="388" t="s">
        <v>15</v>
      </c>
    </row>
    <row r="11" spans="1:8" ht="13.5" customHeight="1" x14ac:dyDescent="0.2"/>
    <row r="12" spans="1:8" hidden="1" x14ac:dyDescent="0.2"/>
    <row r="13" spans="1:8" hidden="1" x14ac:dyDescent="0.2"/>
    <row r="14" spans="1:8" hidden="1" x14ac:dyDescent="0.2"/>
    <row r="15" spans="1:8" hidden="1" x14ac:dyDescent="0.2"/>
    <row r="16" spans="1:8" hidden="1" x14ac:dyDescent="0.2"/>
    <row r="18" ht="20.25" customHeight="1" x14ac:dyDescent="0.2"/>
  </sheetData>
  <phoneticPr fontId="0" type="noConversion"/>
  <pageMargins left="0.78740157480314965" right="0.59055118110236227"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E22"/>
  <sheetViews>
    <sheetView workbookViewId="0">
      <selection activeCell="H29" sqref="H29"/>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x14ac:dyDescent="0.2">
      <c r="A1" s="269" t="str">
        <f>'Date initiale'!C3</f>
        <v>Universitatea de Arhitectură și Urbanism "Ion Mincu" București</v>
      </c>
      <c r="B1" s="269"/>
      <c r="C1" s="269"/>
      <c r="D1" s="2"/>
      <c r="E1" s="2"/>
      <c r="F1" s="3"/>
      <c r="G1" s="3"/>
      <c r="H1" s="3"/>
      <c r="I1" s="3"/>
    </row>
    <row r="2" spans="1:31" ht="16" x14ac:dyDescent="0.2">
      <c r="A2" s="269" t="str">
        <f>'Date initiale'!B4&amp;" "&amp;'Date initiale'!C4</f>
        <v>Facultatea ARHITECTURA</v>
      </c>
      <c r="B2" s="269"/>
      <c r="C2" s="269"/>
      <c r="D2" s="2"/>
      <c r="E2" s="2"/>
      <c r="F2" s="3"/>
      <c r="G2" s="3"/>
      <c r="H2" s="3"/>
      <c r="I2" s="3"/>
    </row>
    <row r="3" spans="1:31" ht="16" x14ac:dyDescent="0.2">
      <c r="A3" s="269" t="str">
        <f>'Date initiale'!B5&amp;" "&amp;'Date initiale'!C5</f>
        <v>Departamentul Sinteza Proiectarii de Arhitectura</v>
      </c>
      <c r="B3" s="269"/>
      <c r="C3" s="269"/>
      <c r="D3" s="2"/>
      <c r="E3" s="2"/>
      <c r="F3" s="2"/>
      <c r="G3" s="2"/>
      <c r="H3" s="2"/>
      <c r="I3" s="2"/>
    </row>
    <row r="4" spans="1:31" ht="16" x14ac:dyDescent="0.2">
      <c r="A4" s="477" t="str">
        <f>'Date initiale'!C6&amp;", "&amp;'Date initiale'!C7</f>
        <v>Nicula Alexandru Dan Vladimir, 23</v>
      </c>
      <c r="B4" s="477"/>
      <c r="C4" s="477"/>
      <c r="D4" s="2"/>
      <c r="E4" s="2"/>
      <c r="F4" s="3"/>
      <c r="G4" s="3"/>
      <c r="H4" s="3"/>
      <c r="I4" s="3"/>
    </row>
    <row r="5" spans="1:31" s="196" customFormat="1" ht="16" x14ac:dyDescent="0.2">
      <c r="A5" s="270"/>
      <c r="B5" s="270"/>
      <c r="C5" s="270"/>
      <c r="D5" s="2"/>
      <c r="E5" s="2"/>
      <c r="F5" s="3"/>
      <c r="G5" s="3"/>
      <c r="H5" s="3"/>
      <c r="I5" s="3"/>
    </row>
    <row r="6" spans="1:31" ht="16" x14ac:dyDescent="0.2">
      <c r="A6" s="476" t="s">
        <v>110</v>
      </c>
      <c r="B6" s="476"/>
      <c r="C6" s="476"/>
      <c r="D6" s="476"/>
      <c r="E6" s="476"/>
      <c r="F6" s="476"/>
      <c r="G6" s="476"/>
      <c r="H6" s="476"/>
      <c r="I6" s="476"/>
    </row>
    <row r="7" spans="1:31" ht="16" x14ac:dyDescent="0.2">
      <c r="A7" s="476" t="str">
        <f>'Descriere indicatori'!B4&amp;". "&amp;'Descriere indicatori'!C4</f>
        <v xml:space="preserve">I1. Cărţi de autor/capitole publicate la edituri cu prestigiu internaţional* </v>
      </c>
      <c r="B7" s="476"/>
      <c r="C7" s="476"/>
      <c r="D7" s="476"/>
      <c r="E7" s="476"/>
      <c r="F7" s="476"/>
      <c r="G7" s="476"/>
      <c r="H7" s="476"/>
      <c r="I7" s="476"/>
    </row>
    <row r="8" spans="1:31" ht="17" thickBot="1" x14ac:dyDescent="0.25">
      <c r="A8" s="39"/>
      <c r="B8" s="39"/>
      <c r="C8" s="39"/>
      <c r="D8" s="39"/>
      <c r="E8" s="39"/>
      <c r="F8" s="39"/>
      <c r="G8" s="39"/>
      <c r="H8" s="39"/>
      <c r="I8" s="39"/>
    </row>
    <row r="9" spans="1:31" s="6" customFormat="1" ht="65" thickBot="1" x14ac:dyDescent="0.25">
      <c r="A9" s="202" t="s">
        <v>55</v>
      </c>
      <c r="B9" s="203" t="s">
        <v>83</v>
      </c>
      <c r="C9" s="203" t="s">
        <v>175</v>
      </c>
      <c r="D9" s="203" t="s">
        <v>85</v>
      </c>
      <c r="E9" s="203" t="s">
        <v>86</v>
      </c>
      <c r="F9" s="204" t="s">
        <v>87</v>
      </c>
      <c r="G9" s="203" t="s">
        <v>88</v>
      </c>
      <c r="H9" s="203" t="s">
        <v>89</v>
      </c>
      <c r="I9" s="205" t="s">
        <v>90</v>
      </c>
      <c r="J9" s="4"/>
      <c r="K9" s="275" t="s">
        <v>108</v>
      </c>
      <c r="L9" s="5"/>
      <c r="M9" s="5"/>
      <c r="N9" s="5"/>
      <c r="O9" s="5"/>
      <c r="P9" s="5"/>
      <c r="Q9" s="5"/>
      <c r="R9" s="5"/>
      <c r="S9" s="5"/>
      <c r="T9" s="5"/>
      <c r="U9" s="5"/>
      <c r="V9" s="5"/>
      <c r="W9" s="5"/>
      <c r="X9" s="5"/>
      <c r="Y9" s="5"/>
      <c r="Z9" s="5"/>
      <c r="AA9" s="5"/>
      <c r="AB9" s="5"/>
      <c r="AC9" s="5"/>
      <c r="AD9" s="5"/>
      <c r="AE9" s="5"/>
    </row>
    <row r="10" spans="1:31" s="6" customFormat="1" ht="16" x14ac:dyDescent="0.2">
      <c r="A10" s="112">
        <v>1</v>
      </c>
      <c r="B10" s="113"/>
      <c r="C10" s="113"/>
      <c r="D10" s="113"/>
      <c r="E10" s="114"/>
      <c r="F10" s="115"/>
      <c r="G10" s="115"/>
      <c r="H10" s="115"/>
      <c r="I10" s="325"/>
      <c r="J10" s="8"/>
      <c r="K10" s="276" t="s">
        <v>109</v>
      </c>
      <c r="L10" s="389" t="s">
        <v>245</v>
      </c>
      <c r="M10" s="9"/>
      <c r="N10" s="9"/>
      <c r="O10" s="9"/>
      <c r="P10" s="9"/>
      <c r="Q10" s="9"/>
      <c r="R10" s="9"/>
      <c r="S10" s="9"/>
      <c r="T10" s="9"/>
      <c r="U10" s="10"/>
      <c r="V10" s="10"/>
      <c r="W10" s="10"/>
      <c r="X10" s="10"/>
      <c r="Y10" s="10"/>
      <c r="Z10" s="10"/>
      <c r="AA10" s="10"/>
      <c r="AB10" s="10"/>
      <c r="AC10" s="10"/>
      <c r="AD10" s="10"/>
      <c r="AE10" s="10"/>
    </row>
    <row r="11" spans="1:31" s="6" customFormat="1" ht="16" x14ac:dyDescent="0.2">
      <c r="A11" s="116">
        <f>A10+1</f>
        <v>2</v>
      </c>
      <c r="B11" s="117"/>
      <c r="C11" s="118"/>
      <c r="D11" s="117"/>
      <c r="E11" s="119"/>
      <c r="F11" s="120"/>
      <c r="G11" s="121"/>
      <c r="H11" s="121"/>
      <c r="I11" s="326"/>
      <c r="J11" s="8"/>
      <c r="K11" s="274"/>
      <c r="L11" s="9"/>
      <c r="M11" s="9"/>
      <c r="N11" s="9"/>
      <c r="O11" s="9"/>
      <c r="P11" s="9"/>
      <c r="Q11" s="9"/>
      <c r="R11" s="9"/>
      <c r="S11" s="9"/>
      <c r="T11" s="9"/>
      <c r="U11" s="10"/>
      <c r="V11" s="10"/>
      <c r="W11" s="10"/>
      <c r="X11" s="10"/>
      <c r="Y11" s="10"/>
      <c r="Z11" s="10"/>
      <c r="AA11" s="10"/>
      <c r="AB11" s="10"/>
      <c r="AC11" s="10"/>
      <c r="AD11" s="10"/>
      <c r="AE11" s="10"/>
    </row>
    <row r="12" spans="1:31" s="6" customFormat="1" ht="16" x14ac:dyDescent="0.2">
      <c r="A12" s="116">
        <f t="shared" ref="A12:A19" si="0">A11+1</f>
        <v>3</v>
      </c>
      <c r="B12" s="118"/>
      <c r="C12" s="118"/>
      <c r="D12" s="118"/>
      <c r="E12" s="119"/>
      <c r="F12" s="120"/>
      <c r="G12" s="121"/>
      <c r="H12" s="121"/>
      <c r="I12" s="326"/>
      <c r="J12" s="8"/>
      <c r="K12" s="9"/>
      <c r="L12" s="9"/>
      <c r="M12" s="9"/>
      <c r="N12" s="9"/>
      <c r="O12" s="9"/>
      <c r="P12" s="9"/>
      <c r="Q12" s="9"/>
      <c r="R12" s="9"/>
      <c r="S12" s="9"/>
      <c r="T12" s="9"/>
      <c r="U12" s="10"/>
      <c r="V12" s="10"/>
      <c r="W12" s="10"/>
      <c r="X12" s="10"/>
      <c r="Y12" s="10"/>
      <c r="Z12" s="10"/>
      <c r="AA12" s="10"/>
      <c r="AB12" s="10"/>
      <c r="AC12" s="10"/>
      <c r="AD12" s="10"/>
      <c r="AE12" s="10"/>
    </row>
    <row r="13" spans="1:31" s="6" customFormat="1" ht="16" x14ac:dyDescent="0.2">
      <c r="A13" s="116">
        <f t="shared" si="0"/>
        <v>4</v>
      </c>
      <c r="B13" s="117"/>
      <c r="C13" s="118"/>
      <c r="D13" s="117"/>
      <c r="E13" s="119"/>
      <c r="F13" s="120"/>
      <c r="G13" s="121"/>
      <c r="H13" s="121"/>
      <c r="I13" s="326"/>
      <c r="J13" s="8"/>
      <c r="K13" s="9"/>
      <c r="L13" s="9"/>
      <c r="M13" s="9"/>
      <c r="N13" s="9"/>
      <c r="O13" s="9"/>
      <c r="P13" s="9"/>
      <c r="Q13" s="9"/>
      <c r="R13" s="9"/>
      <c r="S13" s="9"/>
      <c r="T13" s="9"/>
      <c r="U13" s="10"/>
      <c r="V13" s="10"/>
      <c r="W13" s="10"/>
      <c r="X13" s="10"/>
      <c r="Y13" s="10"/>
      <c r="Z13" s="10"/>
      <c r="AA13" s="10"/>
      <c r="AB13" s="10"/>
      <c r="AC13" s="10"/>
      <c r="AD13" s="10"/>
      <c r="AE13" s="10"/>
    </row>
    <row r="14" spans="1:31" s="6" customFormat="1" ht="16" x14ac:dyDescent="0.2">
      <c r="A14" s="116">
        <f t="shared" si="0"/>
        <v>5</v>
      </c>
      <c r="B14" s="118"/>
      <c r="C14" s="118"/>
      <c r="D14" s="118"/>
      <c r="E14" s="119"/>
      <c r="F14" s="120"/>
      <c r="G14" s="121"/>
      <c r="H14" s="121"/>
      <c r="I14" s="326"/>
      <c r="J14" s="8"/>
      <c r="K14" s="9"/>
      <c r="L14" s="9"/>
      <c r="M14" s="9"/>
      <c r="N14" s="9"/>
      <c r="O14" s="9"/>
      <c r="P14" s="9"/>
      <c r="Q14" s="9"/>
      <c r="R14" s="9"/>
      <c r="S14" s="9"/>
      <c r="T14" s="9"/>
      <c r="U14" s="10"/>
      <c r="V14" s="10"/>
      <c r="W14" s="10"/>
      <c r="X14" s="10"/>
      <c r="Y14" s="10"/>
      <c r="Z14" s="10"/>
      <c r="AA14" s="10"/>
      <c r="AB14" s="10"/>
      <c r="AC14" s="10"/>
      <c r="AD14" s="10"/>
      <c r="AE14" s="10"/>
    </row>
    <row r="15" spans="1:31" s="6" customFormat="1" ht="16" x14ac:dyDescent="0.2">
      <c r="A15" s="116">
        <f t="shared" si="0"/>
        <v>6</v>
      </c>
      <c r="B15" s="118"/>
      <c r="C15" s="118"/>
      <c r="D15" s="118"/>
      <c r="E15" s="119"/>
      <c r="F15" s="120"/>
      <c r="G15" s="121"/>
      <c r="H15" s="121"/>
      <c r="I15" s="326"/>
      <c r="J15" s="8"/>
      <c r="K15" s="9"/>
      <c r="L15" s="9"/>
      <c r="M15" s="9"/>
      <c r="N15" s="9"/>
      <c r="O15" s="9"/>
      <c r="P15" s="9"/>
      <c r="Q15" s="9"/>
      <c r="R15" s="9"/>
      <c r="S15" s="9"/>
      <c r="T15" s="9"/>
      <c r="U15" s="10"/>
      <c r="V15" s="10"/>
      <c r="W15" s="10"/>
      <c r="X15" s="10"/>
      <c r="Y15" s="10"/>
      <c r="Z15" s="10"/>
      <c r="AA15" s="10"/>
      <c r="AB15" s="10"/>
      <c r="AC15" s="10"/>
      <c r="AD15" s="10"/>
      <c r="AE15" s="10"/>
    </row>
    <row r="16" spans="1:31" s="6" customFormat="1" ht="16" x14ac:dyDescent="0.2">
      <c r="A16" s="116">
        <f t="shared" si="0"/>
        <v>7</v>
      </c>
      <c r="B16" s="117"/>
      <c r="C16" s="118"/>
      <c r="D16" s="117"/>
      <c r="E16" s="119"/>
      <c r="F16" s="120"/>
      <c r="G16" s="121"/>
      <c r="H16" s="121"/>
      <c r="I16" s="326"/>
      <c r="J16" s="8"/>
      <c r="K16" s="9"/>
      <c r="L16" s="9"/>
      <c r="M16" s="9"/>
      <c r="N16" s="9"/>
      <c r="O16" s="9"/>
      <c r="P16" s="9"/>
      <c r="Q16" s="9"/>
      <c r="R16" s="9"/>
      <c r="S16" s="9"/>
      <c r="T16" s="9"/>
      <c r="U16" s="10"/>
      <c r="V16" s="10"/>
      <c r="W16" s="10"/>
      <c r="X16" s="10"/>
      <c r="Y16" s="10"/>
      <c r="Z16" s="10"/>
      <c r="AA16" s="10"/>
      <c r="AB16" s="10"/>
      <c r="AC16" s="10"/>
      <c r="AD16" s="10"/>
      <c r="AE16" s="10"/>
    </row>
    <row r="17" spans="1:31" s="6" customFormat="1" ht="16" x14ac:dyDescent="0.2">
      <c r="A17" s="116">
        <f t="shared" si="0"/>
        <v>8</v>
      </c>
      <c r="B17" s="118"/>
      <c r="C17" s="118"/>
      <c r="D17" s="118"/>
      <c r="E17" s="119"/>
      <c r="F17" s="120"/>
      <c r="G17" s="121"/>
      <c r="H17" s="121"/>
      <c r="I17" s="326"/>
      <c r="J17" s="8"/>
      <c r="K17" s="9"/>
      <c r="L17" s="9"/>
      <c r="M17" s="9"/>
      <c r="N17" s="9"/>
      <c r="O17" s="9"/>
      <c r="P17" s="9"/>
      <c r="Q17" s="9"/>
      <c r="R17" s="9"/>
      <c r="S17" s="9"/>
      <c r="T17" s="9"/>
      <c r="U17" s="10"/>
      <c r="V17" s="10"/>
      <c r="W17" s="10"/>
      <c r="X17" s="10"/>
      <c r="Y17" s="10"/>
      <c r="Z17" s="10"/>
      <c r="AA17" s="10"/>
      <c r="AB17" s="10"/>
      <c r="AC17" s="10"/>
      <c r="AD17" s="10"/>
      <c r="AE17" s="10"/>
    </row>
    <row r="18" spans="1:31" s="6" customFormat="1" ht="16" x14ac:dyDescent="0.2">
      <c r="A18" s="116">
        <f t="shared" si="0"/>
        <v>9</v>
      </c>
      <c r="B18" s="117"/>
      <c r="C18" s="118"/>
      <c r="D18" s="117"/>
      <c r="E18" s="119"/>
      <c r="F18" s="120"/>
      <c r="G18" s="121"/>
      <c r="H18" s="121"/>
      <c r="I18" s="326"/>
      <c r="J18" s="8"/>
      <c r="K18" s="9"/>
      <c r="L18" s="9"/>
      <c r="M18" s="9"/>
      <c r="N18" s="9"/>
      <c r="O18" s="9"/>
      <c r="P18" s="9"/>
      <c r="Q18" s="9"/>
      <c r="R18" s="9"/>
      <c r="S18" s="9"/>
      <c r="T18" s="9"/>
      <c r="U18" s="10"/>
      <c r="V18" s="10"/>
      <c r="W18" s="10"/>
      <c r="X18" s="10"/>
      <c r="Y18" s="10"/>
      <c r="Z18" s="10"/>
      <c r="AA18" s="10"/>
      <c r="AB18" s="10"/>
      <c r="AC18" s="10"/>
      <c r="AD18" s="10"/>
      <c r="AE18" s="10"/>
    </row>
    <row r="19" spans="1:31" s="6" customFormat="1" ht="17" thickBot="1" x14ac:dyDescent="0.25">
      <c r="A19" s="129">
        <f t="shared" si="0"/>
        <v>10</v>
      </c>
      <c r="B19" s="123"/>
      <c r="C19" s="123"/>
      <c r="D19" s="123"/>
      <c r="E19" s="124"/>
      <c r="F19" s="125"/>
      <c r="G19" s="126"/>
      <c r="H19" s="126"/>
      <c r="I19" s="327"/>
      <c r="J19" s="8"/>
      <c r="K19" s="9"/>
      <c r="L19" s="9"/>
      <c r="M19" s="9"/>
      <c r="N19" s="9"/>
      <c r="O19" s="9"/>
      <c r="P19" s="9"/>
      <c r="Q19" s="9"/>
      <c r="R19" s="9"/>
      <c r="S19" s="9"/>
      <c r="T19" s="9"/>
      <c r="U19" s="10"/>
      <c r="V19" s="10"/>
      <c r="W19" s="10"/>
      <c r="X19" s="10"/>
      <c r="Y19" s="10"/>
      <c r="Z19" s="10"/>
      <c r="AA19" s="10"/>
      <c r="AB19" s="10"/>
      <c r="AC19" s="10"/>
      <c r="AD19" s="10"/>
      <c r="AE19" s="10"/>
    </row>
    <row r="20" spans="1:31" ht="16" thickBot="1" x14ac:dyDescent="0.25">
      <c r="A20" s="362"/>
      <c r="B20" s="127"/>
      <c r="C20" s="127"/>
      <c r="D20" s="127"/>
      <c r="E20" s="127"/>
      <c r="F20" s="127"/>
      <c r="G20" s="127"/>
      <c r="H20" s="130" t="str">
        <f>"Total "&amp;LEFT(A7,2)</f>
        <v>Total I1</v>
      </c>
      <c r="I20" s="131">
        <f>SUM(I10:I19)</f>
        <v>0</v>
      </c>
    </row>
    <row r="22" spans="1:31" ht="33.75" customHeight="1" x14ac:dyDescent="0.2">
      <c r="A22" s="47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8"/>
      <c r="C22" s="478"/>
      <c r="D22" s="478"/>
      <c r="E22" s="478"/>
      <c r="F22" s="478"/>
      <c r="G22" s="478"/>
      <c r="H22" s="478"/>
      <c r="I22" s="478"/>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pageSetUpPr fitToPage="1"/>
  </sheetPr>
  <dimension ref="A1:AE25"/>
  <sheetViews>
    <sheetView topLeftCell="A3" workbookViewId="0">
      <selection activeCell="L18" sqref="L1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x14ac:dyDescent="0.2">
      <c r="A1" s="269" t="str">
        <f>'Date initiale'!C3</f>
        <v>Universitatea de Arhitectură și Urbanism "Ion Mincu" București</v>
      </c>
      <c r="B1" s="269"/>
      <c r="C1" s="269"/>
      <c r="D1" s="2"/>
      <c r="E1" s="2"/>
      <c r="F1" s="3"/>
      <c r="G1" s="3"/>
      <c r="H1" s="3"/>
      <c r="I1" s="3"/>
    </row>
    <row r="2" spans="1:31" ht="16" x14ac:dyDescent="0.2">
      <c r="A2" s="269" t="str">
        <f>'Date initiale'!B4&amp;" "&amp;'Date initiale'!C4</f>
        <v>Facultatea ARHITECTURA</v>
      </c>
      <c r="B2" s="269"/>
      <c r="C2" s="269"/>
      <c r="D2" s="2"/>
      <c r="E2" s="2"/>
      <c r="F2" s="3"/>
      <c r="G2" s="3"/>
      <c r="H2" s="3"/>
      <c r="I2" s="3"/>
    </row>
    <row r="3" spans="1:31" ht="16" x14ac:dyDescent="0.2">
      <c r="A3" s="269" t="str">
        <f>'Date initiale'!B5&amp;" "&amp;'Date initiale'!C5</f>
        <v>Departamentul Sinteza Proiectarii de Arhitectura</v>
      </c>
      <c r="B3" s="269"/>
      <c r="C3" s="269"/>
      <c r="D3" s="2"/>
      <c r="E3" s="2"/>
      <c r="F3" s="2"/>
      <c r="G3" s="2"/>
      <c r="H3" s="2"/>
      <c r="I3" s="2"/>
    </row>
    <row r="4" spans="1:31" ht="16" x14ac:dyDescent="0.2">
      <c r="A4" s="477" t="str">
        <f>'Date initiale'!C6&amp;", "&amp;'Date initiale'!C7</f>
        <v>Nicula Alexandru Dan Vladimir, 23</v>
      </c>
      <c r="B4" s="477"/>
      <c r="C4" s="477"/>
      <c r="D4" s="2"/>
      <c r="E4" s="2"/>
      <c r="F4" s="3"/>
      <c r="G4" s="3"/>
      <c r="H4" s="3"/>
      <c r="I4" s="3"/>
    </row>
    <row r="5" spans="1:31" s="196" customFormat="1" ht="16" x14ac:dyDescent="0.2">
      <c r="A5" s="270"/>
      <c r="B5" s="270"/>
      <c r="C5" s="270"/>
      <c r="D5" s="2"/>
      <c r="E5" s="2"/>
      <c r="F5" s="3"/>
      <c r="G5" s="3"/>
      <c r="H5" s="3"/>
      <c r="I5" s="3"/>
    </row>
    <row r="6" spans="1:31" ht="16" x14ac:dyDescent="0.2">
      <c r="A6" s="476" t="s">
        <v>110</v>
      </c>
      <c r="B6" s="476"/>
      <c r="C6" s="476"/>
      <c r="D6" s="476"/>
      <c r="E6" s="476"/>
      <c r="F6" s="476"/>
      <c r="G6" s="476"/>
      <c r="H6" s="476"/>
      <c r="I6" s="476"/>
    </row>
    <row r="7" spans="1:31" ht="16" x14ac:dyDescent="0.2">
      <c r="A7" s="476" t="str">
        <f>'Descriere indicatori'!B5&amp;". "&amp;'Descriere indicatori'!C5</f>
        <v xml:space="preserve">I2. Cărţi de autor publicate la edituri cu prestigiu naţional* </v>
      </c>
      <c r="B7" s="476"/>
      <c r="C7" s="476"/>
      <c r="D7" s="476"/>
      <c r="E7" s="476"/>
      <c r="F7" s="476"/>
      <c r="G7" s="476"/>
      <c r="H7" s="476"/>
      <c r="I7" s="476"/>
    </row>
    <row r="8" spans="1:31" ht="17" thickBot="1" x14ac:dyDescent="0.25">
      <c r="A8" s="39"/>
      <c r="B8" s="39"/>
      <c r="C8" s="39"/>
      <c r="D8" s="39"/>
      <c r="E8" s="39"/>
      <c r="F8" s="39"/>
      <c r="G8" s="39"/>
      <c r="H8" s="39"/>
      <c r="I8" s="39"/>
    </row>
    <row r="9" spans="1:31" s="6" customFormat="1" ht="65" thickBot="1" x14ac:dyDescent="0.25">
      <c r="A9" s="206" t="s">
        <v>55</v>
      </c>
      <c r="B9" s="207" t="s">
        <v>83</v>
      </c>
      <c r="C9" s="207" t="s">
        <v>84</v>
      </c>
      <c r="D9" s="207" t="s">
        <v>85</v>
      </c>
      <c r="E9" s="207" t="s">
        <v>86</v>
      </c>
      <c r="F9" s="208" t="s">
        <v>87</v>
      </c>
      <c r="G9" s="207" t="s">
        <v>88</v>
      </c>
      <c r="H9" s="207" t="s">
        <v>89</v>
      </c>
      <c r="I9" s="209" t="s">
        <v>90</v>
      </c>
      <c r="J9" s="4"/>
      <c r="K9" s="275" t="s">
        <v>108</v>
      </c>
      <c r="L9" s="5"/>
      <c r="M9" s="5"/>
      <c r="N9" s="5"/>
      <c r="O9" s="5"/>
      <c r="P9" s="5"/>
      <c r="Q9" s="5"/>
      <c r="R9" s="5"/>
      <c r="S9" s="5"/>
      <c r="T9" s="5"/>
      <c r="U9" s="5"/>
      <c r="V9" s="5"/>
      <c r="W9" s="5"/>
      <c r="X9" s="5"/>
      <c r="Y9" s="5"/>
      <c r="Z9" s="5"/>
      <c r="AA9" s="5"/>
      <c r="AB9" s="5"/>
      <c r="AC9" s="5"/>
      <c r="AD9" s="5"/>
      <c r="AE9" s="5"/>
    </row>
    <row r="10" spans="1:31" s="6" customFormat="1" ht="17" x14ac:dyDescent="0.2">
      <c r="A10" s="132">
        <v>1</v>
      </c>
      <c r="B10" s="133"/>
      <c r="C10" s="134"/>
      <c r="D10" s="133"/>
      <c r="E10" s="135"/>
      <c r="F10" s="136"/>
      <c r="G10" s="133"/>
      <c r="H10" s="133"/>
      <c r="I10" s="328"/>
      <c r="J10" s="7"/>
      <c r="K10" s="276">
        <v>15</v>
      </c>
      <c r="L10" s="7" t="s">
        <v>246</v>
      </c>
      <c r="M10" s="7"/>
      <c r="N10" s="7"/>
      <c r="O10" s="7"/>
      <c r="P10" s="7"/>
      <c r="Q10" s="7"/>
      <c r="R10" s="7"/>
      <c r="S10" s="7"/>
      <c r="T10" s="7"/>
      <c r="U10" s="7"/>
      <c r="V10" s="7"/>
      <c r="W10" s="7"/>
      <c r="X10" s="7"/>
      <c r="Y10" s="7"/>
      <c r="Z10" s="7"/>
      <c r="AA10" s="7"/>
      <c r="AB10" s="7"/>
      <c r="AC10" s="7"/>
      <c r="AD10" s="7"/>
      <c r="AE10" s="7"/>
    </row>
    <row r="11" spans="1:31" s="6" customFormat="1" ht="16" x14ac:dyDescent="0.2">
      <c r="A11" s="137">
        <f>A10+1</f>
        <v>2</v>
      </c>
      <c r="B11" s="138"/>
      <c r="C11" s="139"/>
      <c r="D11" s="138"/>
      <c r="E11" s="139"/>
      <c r="F11" s="140"/>
      <c r="G11" s="138"/>
      <c r="H11" s="138"/>
      <c r="I11" s="329"/>
      <c r="J11" s="7"/>
      <c r="K11" s="58"/>
      <c r="L11" s="7"/>
      <c r="M11" s="7"/>
      <c r="N11" s="7"/>
      <c r="O11" s="7"/>
      <c r="P11" s="7"/>
      <c r="Q11" s="7"/>
      <c r="R11" s="7"/>
      <c r="S11" s="7"/>
      <c r="T11" s="7"/>
      <c r="U11" s="7"/>
      <c r="V11" s="7"/>
      <c r="W11" s="7"/>
      <c r="X11" s="7"/>
      <c r="Y11" s="7"/>
      <c r="Z11" s="7"/>
      <c r="AA11" s="7"/>
      <c r="AB11" s="7"/>
      <c r="AC11" s="7"/>
      <c r="AD11" s="7"/>
      <c r="AE11" s="7"/>
    </row>
    <row r="12" spans="1:31" s="6" customFormat="1" ht="16" x14ac:dyDescent="0.2">
      <c r="A12" s="137">
        <f t="shared" ref="A12:A19" si="0">A11+1</f>
        <v>3</v>
      </c>
      <c r="B12" s="139"/>
      <c r="C12" s="139"/>
      <c r="D12" s="138"/>
      <c r="E12" s="139"/>
      <c r="F12" s="140"/>
      <c r="G12" s="141"/>
      <c r="H12" s="138"/>
      <c r="I12" s="329"/>
      <c r="J12" s="7"/>
      <c r="K12" s="7"/>
      <c r="L12" s="7"/>
      <c r="M12" s="7"/>
      <c r="N12" s="7"/>
      <c r="O12" s="7"/>
      <c r="P12" s="7"/>
      <c r="Q12" s="7"/>
      <c r="R12" s="7"/>
      <c r="S12" s="7"/>
      <c r="T12" s="7"/>
      <c r="U12" s="7"/>
      <c r="V12" s="7"/>
      <c r="W12" s="7"/>
      <c r="X12" s="7"/>
      <c r="Y12" s="7"/>
      <c r="Z12" s="7"/>
      <c r="AA12" s="7"/>
      <c r="AB12" s="7"/>
      <c r="AC12" s="7"/>
      <c r="AD12" s="7"/>
      <c r="AE12" s="7"/>
    </row>
    <row r="13" spans="1:31" s="6" customFormat="1" ht="16" x14ac:dyDescent="0.2">
      <c r="A13" s="137">
        <f t="shared" si="0"/>
        <v>4</v>
      </c>
      <c r="B13" s="139"/>
      <c r="C13" s="139"/>
      <c r="D13" s="138"/>
      <c r="E13" s="139"/>
      <c r="F13" s="140"/>
      <c r="G13" s="141"/>
      <c r="H13" s="141"/>
      <c r="I13" s="329"/>
      <c r="J13" s="7"/>
      <c r="K13" s="7"/>
      <c r="L13" s="7"/>
      <c r="M13" s="7"/>
      <c r="N13" s="7"/>
      <c r="O13" s="7"/>
      <c r="P13" s="7"/>
      <c r="Q13" s="7"/>
      <c r="R13" s="7"/>
      <c r="S13" s="7"/>
      <c r="T13" s="7"/>
      <c r="U13" s="7"/>
      <c r="V13" s="7"/>
      <c r="W13" s="7"/>
      <c r="X13" s="7"/>
      <c r="Y13" s="7"/>
      <c r="Z13" s="7"/>
      <c r="AA13" s="7"/>
      <c r="AB13" s="7"/>
      <c r="AC13" s="7"/>
      <c r="AD13" s="7"/>
      <c r="AE13" s="7"/>
    </row>
    <row r="14" spans="1:31" s="6" customFormat="1" ht="16" x14ac:dyDescent="0.2">
      <c r="A14" s="137">
        <f t="shared" si="0"/>
        <v>5</v>
      </c>
      <c r="B14" s="138"/>
      <c r="C14" s="139"/>
      <c r="D14" s="138"/>
      <c r="E14" s="139"/>
      <c r="F14" s="140"/>
      <c r="G14" s="138"/>
      <c r="H14" s="138"/>
      <c r="I14" s="329"/>
      <c r="J14" s="7"/>
      <c r="K14" s="7"/>
      <c r="L14" s="7"/>
      <c r="M14" s="7"/>
      <c r="N14" s="7"/>
      <c r="O14" s="7"/>
      <c r="P14" s="7"/>
      <c r="Q14" s="7"/>
      <c r="R14" s="7"/>
      <c r="S14" s="7"/>
      <c r="T14" s="7"/>
      <c r="U14" s="7"/>
      <c r="V14" s="7"/>
      <c r="W14" s="7"/>
      <c r="X14" s="7"/>
      <c r="Y14" s="7"/>
      <c r="Z14" s="7"/>
      <c r="AA14" s="7"/>
      <c r="AB14" s="7"/>
      <c r="AC14" s="7"/>
      <c r="AD14" s="7"/>
      <c r="AE14" s="7"/>
    </row>
    <row r="15" spans="1:31" s="6" customFormat="1" ht="16" x14ac:dyDescent="0.2">
      <c r="A15" s="137">
        <f t="shared" si="0"/>
        <v>6</v>
      </c>
      <c r="B15" s="139"/>
      <c r="C15" s="139"/>
      <c r="D15" s="138"/>
      <c r="E15" s="139"/>
      <c r="F15" s="140"/>
      <c r="G15" s="141"/>
      <c r="H15" s="138"/>
      <c r="I15" s="329"/>
      <c r="J15" s="7"/>
      <c r="K15" s="7"/>
      <c r="L15" s="7"/>
      <c r="M15" s="7"/>
      <c r="N15" s="7"/>
      <c r="O15" s="7"/>
      <c r="P15" s="7"/>
      <c r="Q15" s="7"/>
      <c r="R15" s="7"/>
      <c r="S15" s="7"/>
      <c r="T15" s="7"/>
      <c r="U15" s="7"/>
      <c r="V15" s="7"/>
      <c r="W15" s="7"/>
      <c r="X15" s="7"/>
      <c r="Y15" s="7"/>
      <c r="Z15" s="7"/>
      <c r="AA15" s="7"/>
      <c r="AB15" s="7"/>
      <c r="AC15" s="7"/>
      <c r="AD15" s="7"/>
      <c r="AE15" s="7"/>
    </row>
    <row r="16" spans="1:31" s="6" customFormat="1" ht="16" x14ac:dyDescent="0.2">
      <c r="A16" s="137">
        <f t="shared" si="0"/>
        <v>7</v>
      </c>
      <c r="B16" s="139"/>
      <c r="C16" s="139"/>
      <c r="D16" s="138"/>
      <c r="E16" s="139"/>
      <c r="F16" s="140"/>
      <c r="G16" s="141"/>
      <c r="H16" s="141"/>
      <c r="I16" s="329"/>
      <c r="J16" s="7"/>
      <c r="K16" s="7"/>
      <c r="L16" s="7"/>
      <c r="M16" s="7"/>
      <c r="N16" s="7"/>
      <c r="O16" s="7"/>
      <c r="P16" s="7"/>
      <c r="Q16" s="7"/>
      <c r="R16" s="7"/>
      <c r="S16" s="7"/>
      <c r="T16" s="7"/>
      <c r="U16" s="7"/>
      <c r="V16" s="7"/>
      <c r="W16" s="7"/>
      <c r="X16" s="7"/>
      <c r="Y16" s="7"/>
      <c r="Z16" s="7"/>
      <c r="AA16" s="7"/>
      <c r="AB16" s="7"/>
      <c r="AC16" s="7"/>
      <c r="AD16" s="7"/>
      <c r="AE16" s="7"/>
    </row>
    <row r="17" spans="1:31" s="6" customFormat="1" ht="16" x14ac:dyDescent="0.2">
      <c r="A17" s="137">
        <f t="shared" si="0"/>
        <v>8</v>
      </c>
      <c r="B17" s="142"/>
      <c r="C17" s="139"/>
      <c r="D17" s="142"/>
      <c r="E17" s="143"/>
      <c r="F17" s="140"/>
      <c r="G17" s="141"/>
      <c r="H17" s="141"/>
      <c r="I17" s="329"/>
      <c r="J17" s="7"/>
      <c r="K17" s="7"/>
      <c r="L17" s="7"/>
      <c r="M17" s="7"/>
      <c r="N17" s="7"/>
      <c r="O17" s="7"/>
      <c r="P17" s="7"/>
      <c r="Q17" s="7"/>
      <c r="R17" s="7"/>
      <c r="S17" s="7"/>
      <c r="T17" s="7"/>
      <c r="U17" s="7"/>
      <c r="V17" s="7"/>
      <c r="W17" s="7"/>
      <c r="X17" s="7"/>
      <c r="Y17" s="7"/>
      <c r="Z17" s="7"/>
      <c r="AA17" s="7"/>
      <c r="AB17" s="7"/>
      <c r="AC17" s="7"/>
      <c r="AD17" s="7"/>
      <c r="AE17" s="7"/>
    </row>
    <row r="18" spans="1:31" s="6" customFormat="1" ht="16" x14ac:dyDescent="0.2">
      <c r="A18" s="137">
        <f t="shared" si="0"/>
        <v>9</v>
      </c>
      <c r="B18" s="142"/>
      <c r="C18" s="139"/>
      <c r="D18" s="142"/>
      <c r="E18" s="143"/>
      <c r="F18" s="140"/>
      <c r="G18" s="141"/>
      <c r="H18" s="141"/>
      <c r="I18" s="329"/>
      <c r="J18" s="7"/>
      <c r="K18" s="7"/>
      <c r="L18" s="7"/>
      <c r="M18" s="7"/>
      <c r="N18" s="7"/>
      <c r="O18" s="7"/>
      <c r="P18" s="7"/>
      <c r="Q18" s="7"/>
      <c r="R18" s="7"/>
      <c r="S18" s="7"/>
      <c r="T18" s="7"/>
      <c r="U18" s="7"/>
      <c r="V18" s="7"/>
      <c r="W18" s="7"/>
      <c r="X18" s="7"/>
      <c r="Y18" s="7"/>
      <c r="Z18" s="7"/>
      <c r="AA18" s="7"/>
      <c r="AB18" s="7"/>
      <c r="AC18" s="7"/>
      <c r="AD18" s="7"/>
      <c r="AE18" s="7"/>
    </row>
    <row r="19" spans="1:31" s="6" customFormat="1" ht="17" thickBot="1" x14ac:dyDescent="0.25">
      <c r="A19" s="144">
        <f t="shared" si="0"/>
        <v>10</v>
      </c>
      <c r="B19" s="145"/>
      <c r="C19" s="146"/>
      <c r="D19" s="145"/>
      <c r="E19" s="146"/>
      <c r="F19" s="147"/>
      <c r="G19" s="147"/>
      <c r="H19" s="147"/>
      <c r="I19" s="330"/>
      <c r="J19" s="8"/>
      <c r="K19" s="9"/>
      <c r="L19" s="9"/>
      <c r="M19" s="9"/>
      <c r="N19" s="9"/>
      <c r="O19" s="9"/>
      <c r="P19" s="9"/>
      <c r="Q19" s="9"/>
      <c r="R19" s="9"/>
      <c r="S19" s="9"/>
      <c r="T19" s="9"/>
      <c r="U19" s="10"/>
      <c r="V19" s="10"/>
      <c r="W19" s="10"/>
      <c r="X19" s="10"/>
      <c r="Y19" s="10"/>
      <c r="Z19" s="10"/>
      <c r="AA19" s="10"/>
      <c r="AB19" s="10"/>
      <c r="AC19" s="10"/>
      <c r="AD19" s="10"/>
      <c r="AE19" s="10"/>
    </row>
    <row r="20" spans="1:31" s="6" customFormat="1" ht="17" thickBot="1" x14ac:dyDescent="0.25">
      <c r="A20" s="373"/>
      <c r="B20" s="148"/>
      <c r="C20" s="148"/>
      <c r="D20" s="148"/>
      <c r="E20" s="148"/>
      <c r="F20" s="148"/>
      <c r="G20" s="148"/>
      <c r="H20" s="130" t="str">
        <f>"Total "&amp;LEFT(A7,2)</f>
        <v>Total I2</v>
      </c>
      <c r="I20" s="153">
        <f>SUM(I10:I19)</f>
        <v>0</v>
      </c>
      <c r="J20" s="9"/>
      <c r="K20" s="9"/>
      <c r="L20" s="10"/>
      <c r="M20" s="10"/>
      <c r="N20" s="10"/>
      <c r="O20" s="10"/>
      <c r="P20" s="10"/>
      <c r="Q20" s="10"/>
      <c r="R20" s="10"/>
      <c r="S20" s="10"/>
      <c r="T20" s="10"/>
      <c r="U20" s="10"/>
      <c r="V20" s="10"/>
    </row>
    <row r="21" spans="1:31" s="6" customFormat="1" ht="16" x14ac:dyDescent="0.2">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2">
      <c r="A22" s="47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8"/>
      <c r="C22" s="478"/>
      <c r="D22" s="478"/>
      <c r="E22" s="478"/>
      <c r="F22" s="478"/>
      <c r="G22" s="478"/>
      <c r="H22" s="478"/>
      <c r="I22" s="478"/>
      <c r="J22" s="9"/>
      <c r="K22" s="9"/>
      <c r="L22" s="10"/>
      <c r="M22" s="10"/>
      <c r="N22" s="10"/>
      <c r="O22" s="10"/>
      <c r="P22" s="10"/>
      <c r="Q22" s="10"/>
      <c r="R22" s="10"/>
      <c r="S22" s="10"/>
      <c r="T22" s="10"/>
      <c r="U22" s="10"/>
      <c r="V22" s="10"/>
    </row>
    <row r="23" spans="1:31" s="6" customFormat="1" ht="16" x14ac:dyDescent="0.2">
      <c r="A23" s="8"/>
      <c r="B23" s="9"/>
      <c r="C23" s="9"/>
      <c r="D23" s="9"/>
      <c r="E23" s="9"/>
      <c r="F23" s="9"/>
      <c r="G23" s="9"/>
      <c r="H23" s="9"/>
      <c r="I23" s="9"/>
      <c r="J23" s="9"/>
      <c r="K23" s="9"/>
      <c r="L23" s="10"/>
      <c r="M23" s="10"/>
      <c r="N23" s="10"/>
      <c r="O23" s="10"/>
      <c r="P23" s="10"/>
      <c r="Q23" s="10"/>
      <c r="R23" s="10"/>
      <c r="S23" s="10"/>
      <c r="T23" s="10"/>
      <c r="U23" s="10"/>
      <c r="V23" s="10"/>
    </row>
    <row r="24" spans="1:31" s="6" customFormat="1" ht="16" x14ac:dyDescent="0.2">
      <c r="A24" s="8"/>
      <c r="B24" s="9"/>
      <c r="C24" s="9"/>
      <c r="D24" s="9"/>
      <c r="E24" s="9"/>
      <c r="F24" s="9"/>
      <c r="G24" s="9"/>
      <c r="H24" s="9"/>
      <c r="I24" s="9"/>
      <c r="J24" s="9"/>
      <c r="K24" s="9"/>
      <c r="L24" s="10"/>
      <c r="M24" s="10"/>
      <c r="N24" s="10"/>
      <c r="O24" s="10"/>
      <c r="P24" s="10"/>
      <c r="Q24" s="10"/>
      <c r="R24" s="10"/>
      <c r="S24" s="10"/>
      <c r="T24" s="10"/>
      <c r="U24" s="10"/>
      <c r="V24" s="10"/>
    </row>
    <row r="25" spans="1:31" s="6" customFormat="1" ht="16" x14ac:dyDescent="0.2">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Sinteza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6" t="s">
        <v>110</v>
      </c>
      <c r="B6" s="476"/>
      <c r="C6" s="476"/>
      <c r="D6" s="476"/>
      <c r="E6" s="476"/>
      <c r="F6" s="476"/>
      <c r="G6" s="476"/>
      <c r="H6" s="476"/>
      <c r="I6" s="476"/>
    </row>
    <row r="7" spans="1:12" ht="16" x14ac:dyDescent="0.2">
      <c r="A7" s="476" t="str">
        <f>'Descriere indicatori'!B6&amp;". "&amp;'Descriere indicatori'!C6</f>
        <v xml:space="preserve">I3. Capitole de autor cuprinse în cărţi publicate la edituri cu prestigiu naţional* </v>
      </c>
      <c r="B7" s="476"/>
      <c r="C7" s="476"/>
      <c r="D7" s="476"/>
      <c r="E7" s="476"/>
      <c r="F7" s="476"/>
      <c r="G7" s="476"/>
      <c r="H7" s="476"/>
      <c r="I7" s="476"/>
    </row>
    <row r="8" spans="1:12" ht="17" thickBot="1" x14ac:dyDescent="0.25">
      <c r="A8" s="39"/>
      <c r="B8" s="39"/>
      <c r="C8" s="39"/>
      <c r="D8" s="39"/>
      <c r="E8" s="39"/>
      <c r="F8" s="39"/>
      <c r="G8" s="39"/>
      <c r="H8" s="39"/>
      <c r="I8" s="39"/>
    </row>
    <row r="9" spans="1:12" ht="65" thickBot="1" x14ac:dyDescent="0.25">
      <c r="A9" s="202" t="s">
        <v>55</v>
      </c>
      <c r="B9" s="203" t="s">
        <v>83</v>
      </c>
      <c r="C9" s="203" t="s">
        <v>175</v>
      </c>
      <c r="D9" s="203" t="s">
        <v>85</v>
      </c>
      <c r="E9" s="203" t="s">
        <v>86</v>
      </c>
      <c r="F9" s="204" t="s">
        <v>87</v>
      </c>
      <c r="G9" s="203" t="s">
        <v>88</v>
      </c>
      <c r="H9" s="203" t="s">
        <v>89</v>
      </c>
      <c r="I9" s="205" t="s">
        <v>90</v>
      </c>
      <c r="K9" s="275" t="s">
        <v>108</v>
      </c>
    </row>
    <row r="10" spans="1:12" x14ac:dyDescent="0.2">
      <c r="A10" s="198">
        <v>1</v>
      </c>
      <c r="B10" s="155"/>
      <c r="C10" s="155"/>
      <c r="D10" s="155"/>
      <c r="E10" s="155"/>
      <c r="F10" s="156"/>
      <c r="G10" s="157"/>
      <c r="H10" s="156"/>
      <c r="I10" s="331"/>
      <c r="K10" s="276">
        <v>10</v>
      </c>
      <c r="L10" s="386" t="s">
        <v>247</v>
      </c>
    </row>
    <row r="11" spans="1:12" x14ac:dyDescent="0.2">
      <c r="A11" s="116">
        <f>A10+1</f>
        <v>2</v>
      </c>
      <c r="B11" s="42"/>
      <c r="C11" s="42"/>
      <c r="D11" s="149"/>
      <c r="E11" s="42"/>
      <c r="F11" s="42"/>
      <c r="G11" s="42"/>
      <c r="H11" s="42"/>
      <c r="I11" s="332"/>
      <c r="K11" s="58"/>
    </row>
    <row r="12" spans="1:12" x14ac:dyDescent="0.2">
      <c r="A12" s="159">
        <f t="shared" ref="A12:A19" si="0">A11+1</f>
        <v>3</v>
      </c>
      <c r="B12" s="128"/>
      <c r="C12" s="151"/>
      <c r="D12" s="149"/>
      <c r="E12" s="160"/>
      <c r="F12" s="121"/>
      <c r="G12" s="121"/>
      <c r="H12" s="121"/>
      <c r="I12" s="333"/>
    </row>
    <row r="13" spans="1:12" x14ac:dyDescent="0.2">
      <c r="A13" s="159">
        <f t="shared" si="0"/>
        <v>4</v>
      </c>
      <c r="B13" s="152"/>
      <c r="C13" s="42"/>
      <c r="D13" s="42"/>
      <c r="E13" s="42"/>
      <c r="F13" s="120"/>
      <c r="G13" s="120"/>
      <c r="H13" s="120"/>
      <c r="I13" s="326"/>
    </row>
    <row r="14" spans="1:12" s="196" customFormat="1" x14ac:dyDescent="0.2">
      <c r="A14" s="159">
        <f t="shared" si="0"/>
        <v>5</v>
      </c>
      <c r="B14" s="119"/>
      <c r="C14" s="42"/>
      <c r="D14" s="42"/>
      <c r="E14" s="42"/>
      <c r="F14" s="120"/>
      <c r="G14" s="120"/>
      <c r="H14" s="120"/>
      <c r="I14" s="334"/>
    </row>
    <row r="15" spans="1:12" s="196" customFormat="1" x14ac:dyDescent="0.2">
      <c r="A15" s="159">
        <f t="shared" si="0"/>
        <v>6</v>
      </c>
      <c r="B15" s="152"/>
      <c r="C15" s="42"/>
      <c r="D15" s="42"/>
      <c r="E15" s="119"/>
      <c r="F15" s="120"/>
      <c r="G15" s="120"/>
      <c r="H15" s="120"/>
      <c r="I15" s="326"/>
    </row>
    <row r="16" spans="1:12" x14ac:dyDescent="0.2">
      <c r="A16" s="159">
        <f t="shared" si="0"/>
        <v>7</v>
      </c>
      <c r="B16" s="119"/>
      <c r="C16" s="42"/>
      <c r="D16" s="42"/>
      <c r="E16" s="42"/>
      <c r="F16" s="120"/>
      <c r="G16" s="120"/>
      <c r="H16" s="120"/>
      <c r="I16" s="334"/>
    </row>
    <row r="17" spans="1:9" x14ac:dyDescent="0.2">
      <c r="A17" s="159">
        <f t="shared" si="0"/>
        <v>8</v>
      </c>
      <c r="B17" s="152"/>
      <c r="C17" s="42"/>
      <c r="D17" s="42"/>
      <c r="E17" s="119"/>
      <c r="F17" s="120"/>
      <c r="G17" s="120"/>
      <c r="H17" s="120"/>
      <c r="I17" s="326"/>
    </row>
    <row r="18" spans="1:9" x14ac:dyDescent="0.2">
      <c r="A18" s="159">
        <f t="shared" si="0"/>
        <v>9</v>
      </c>
      <c r="B18" s="150"/>
      <c r="C18" s="160"/>
      <c r="D18" s="149"/>
      <c r="E18" s="154"/>
      <c r="F18" s="121"/>
      <c r="G18" s="121"/>
      <c r="H18" s="121"/>
      <c r="I18" s="326"/>
    </row>
    <row r="19" spans="1:9" ht="16" thickBot="1" x14ac:dyDescent="0.25">
      <c r="A19" s="161">
        <f t="shared" si="0"/>
        <v>10</v>
      </c>
      <c r="B19" s="162"/>
      <c r="C19" s="163"/>
      <c r="D19" s="163"/>
      <c r="E19" s="163"/>
      <c r="F19" s="125"/>
      <c r="G19" s="125"/>
      <c r="H19" s="125"/>
      <c r="I19" s="327"/>
    </row>
    <row r="20" spans="1:9" ht="16" thickBot="1" x14ac:dyDescent="0.25">
      <c r="A20" s="362"/>
      <c r="B20" s="127"/>
      <c r="C20" s="127"/>
      <c r="D20" s="127"/>
      <c r="E20" s="127"/>
      <c r="F20" s="127"/>
      <c r="G20" s="127"/>
      <c r="H20" s="130" t="str">
        <f>"Total "&amp;LEFT(A7,2)</f>
        <v>Total I3</v>
      </c>
      <c r="I20" s="131">
        <f>SUM(I10:I19)</f>
        <v>0</v>
      </c>
    </row>
    <row r="22" spans="1:9" ht="33.75" customHeight="1" x14ac:dyDescent="0.2">
      <c r="A22" s="47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8"/>
      <c r="C22" s="478"/>
      <c r="D22" s="478"/>
      <c r="E22" s="478"/>
      <c r="F22" s="478"/>
      <c r="G22" s="478"/>
      <c r="H22" s="478"/>
      <c r="I22" s="47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pageSetUpPr fitToPage="1"/>
  </sheetPr>
  <dimension ref="A1:L22"/>
  <sheetViews>
    <sheetView topLeftCell="B10" workbookViewId="0">
      <selection activeCell="I20" sqref="I2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Sinteza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6" t="s">
        <v>110</v>
      </c>
      <c r="B6" s="476"/>
      <c r="C6" s="476"/>
      <c r="D6" s="476"/>
      <c r="E6" s="476"/>
      <c r="F6" s="476"/>
      <c r="G6" s="476"/>
      <c r="H6" s="476"/>
      <c r="I6" s="476"/>
    </row>
    <row r="7" spans="1:12" ht="16" x14ac:dyDescent="0.2">
      <c r="A7" s="476" t="str">
        <f>'Descriere indicatori'!B7&amp;". "&amp;'Descriere indicatori'!C7</f>
        <v xml:space="preserve">I4. Articole in extenso în reviste ştiinţifice de specialitate* </v>
      </c>
      <c r="B7" s="476"/>
      <c r="C7" s="476"/>
      <c r="D7" s="476"/>
      <c r="E7" s="476"/>
      <c r="F7" s="476"/>
      <c r="G7" s="476"/>
      <c r="H7" s="476"/>
      <c r="I7" s="476"/>
    </row>
    <row r="8" spans="1:12" ht="16" thickBot="1" x14ac:dyDescent="0.25">
      <c r="A8" s="164"/>
      <c r="B8" s="164"/>
      <c r="C8" s="164"/>
      <c r="D8" s="164"/>
      <c r="E8" s="164"/>
      <c r="F8" s="164"/>
      <c r="G8" s="164"/>
      <c r="H8" s="164"/>
      <c r="I8" s="164"/>
    </row>
    <row r="9" spans="1:12" ht="33" thickBot="1" x14ac:dyDescent="0.25">
      <c r="A9" s="202" t="s">
        <v>55</v>
      </c>
      <c r="B9" s="167" t="s">
        <v>83</v>
      </c>
      <c r="C9" s="167" t="s">
        <v>56</v>
      </c>
      <c r="D9" s="167" t="s">
        <v>57</v>
      </c>
      <c r="E9" s="167" t="s">
        <v>80</v>
      </c>
      <c r="F9" s="168" t="s">
        <v>87</v>
      </c>
      <c r="G9" s="167" t="s">
        <v>58</v>
      </c>
      <c r="H9" s="167" t="s">
        <v>111</v>
      </c>
      <c r="I9" s="169" t="s">
        <v>90</v>
      </c>
      <c r="K9" s="275" t="s">
        <v>108</v>
      </c>
    </row>
    <row r="10" spans="1:12" ht="32" x14ac:dyDescent="0.2">
      <c r="A10" s="112">
        <v>1</v>
      </c>
      <c r="B10" s="392" t="s">
        <v>273</v>
      </c>
      <c r="C10" s="393" t="s">
        <v>274</v>
      </c>
      <c r="D10" s="393" t="s">
        <v>275</v>
      </c>
      <c r="E10" s="393" t="s">
        <v>276</v>
      </c>
      <c r="F10" s="156">
        <v>2009</v>
      </c>
      <c r="G10" s="121" t="s">
        <v>277</v>
      </c>
      <c r="H10" s="190">
        <v>8</v>
      </c>
      <c r="I10" s="331">
        <v>10</v>
      </c>
      <c r="K10" s="276">
        <v>10</v>
      </c>
      <c r="L10" s="386" t="s">
        <v>248</v>
      </c>
    </row>
    <row r="11" spans="1:12" ht="32" x14ac:dyDescent="0.2">
      <c r="A11" s="116">
        <f>A10+1</f>
        <v>2</v>
      </c>
      <c r="B11" s="394" t="s">
        <v>273</v>
      </c>
      <c r="C11" s="152" t="s">
        <v>278</v>
      </c>
      <c r="D11" s="152" t="s">
        <v>279</v>
      </c>
      <c r="E11" s="42" t="s">
        <v>285</v>
      </c>
      <c r="F11" s="121">
        <v>2013</v>
      </c>
      <c r="G11" s="121" t="s">
        <v>307</v>
      </c>
      <c r="H11" s="121">
        <v>6</v>
      </c>
      <c r="I11" s="326">
        <v>10</v>
      </c>
      <c r="K11" s="58"/>
    </row>
    <row r="12" spans="1:12" ht="32" x14ac:dyDescent="0.2">
      <c r="A12" s="116">
        <f t="shared" ref="A12:A17" si="0">A11+1</f>
        <v>3</v>
      </c>
      <c r="B12" s="399" t="s">
        <v>283</v>
      </c>
      <c r="C12" s="152" t="s">
        <v>302</v>
      </c>
      <c r="D12" s="150" t="s">
        <v>281</v>
      </c>
      <c r="E12" s="42" t="s">
        <v>285</v>
      </c>
      <c r="F12" s="121">
        <v>2014</v>
      </c>
      <c r="G12" s="121">
        <v>153</v>
      </c>
      <c r="H12" s="121">
        <v>2</v>
      </c>
      <c r="I12" s="326">
        <v>10</v>
      </c>
    </row>
    <row r="13" spans="1:12" ht="32" x14ac:dyDescent="0.2">
      <c r="A13" s="116">
        <f t="shared" si="0"/>
        <v>4</v>
      </c>
      <c r="B13" s="399" t="s">
        <v>283</v>
      </c>
      <c r="C13" s="152" t="s">
        <v>303</v>
      </c>
      <c r="D13" s="150" t="s">
        <v>281</v>
      </c>
      <c r="E13" s="42" t="s">
        <v>285</v>
      </c>
      <c r="F13" s="121">
        <v>2014</v>
      </c>
      <c r="G13" s="121">
        <v>153</v>
      </c>
      <c r="H13" s="121">
        <v>2</v>
      </c>
      <c r="I13" s="326">
        <v>10</v>
      </c>
    </row>
    <row r="14" spans="1:12" ht="32" x14ac:dyDescent="0.2">
      <c r="A14" s="116">
        <f t="shared" si="0"/>
        <v>5</v>
      </c>
      <c r="B14" s="402" t="s">
        <v>283</v>
      </c>
      <c r="C14" s="152" t="s">
        <v>304</v>
      </c>
      <c r="D14" s="150" t="s">
        <v>281</v>
      </c>
      <c r="E14" s="42" t="s">
        <v>285</v>
      </c>
      <c r="F14" s="121">
        <v>2014</v>
      </c>
      <c r="G14" s="121">
        <v>154</v>
      </c>
      <c r="H14" s="121">
        <v>2</v>
      </c>
      <c r="I14" s="326">
        <v>10</v>
      </c>
    </row>
    <row r="15" spans="1:12" ht="48" x14ac:dyDescent="0.2">
      <c r="A15" s="116">
        <f t="shared" si="0"/>
        <v>6</v>
      </c>
      <c r="B15" s="394" t="s">
        <v>273</v>
      </c>
      <c r="C15" s="152" t="s">
        <v>305</v>
      </c>
      <c r="D15" s="150" t="s">
        <v>281</v>
      </c>
      <c r="E15" s="42" t="s">
        <v>285</v>
      </c>
      <c r="F15" s="121">
        <v>2014</v>
      </c>
      <c r="G15" s="121">
        <v>153</v>
      </c>
      <c r="H15" s="121">
        <v>2</v>
      </c>
      <c r="I15" s="326">
        <v>10</v>
      </c>
    </row>
    <row r="16" spans="1:12" ht="32" x14ac:dyDescent="0.2">
      <c r="A16" s="116">
        <f t="shared" si="0"/>
        <v>7</v>
      </c>
      <c r="B16" s="399" t="s">
        <v>283</v>
      </c>
      <c r="C16" s="152" t="s">
        <v>306</v>
      </c>
      <c r="D16" s="150" t="s">
        <v>281</v>
      </c>
      <c r="E16" s="42" t="s">
        <v>285</v>
      </c>
      <c r="F16" s="121">
        <v>2014</v>
      </c>
      <c r="G16" s="121">
        <v>154</v>
      </c>
      <c r="H16" s="121">
        <v>2</v>
      </c>
      <c r="I16" s="326">
        <v>10</v>
      </c>
    </row>
    <row r="17" spans="1:9" ht="48" x14ac:dyDescent="0.2">
      <c r="A17" s="116">
        <f t="shared" si="0"/>
        <v>8</v>
      </c>
      <c r="B17" s="399" t="s">
        <v>283</v>
      </c>
      <c r="C17" s="152" t="s">
        <v>280</v>
      </c>
      <c r="D17" s="150" t="s">
        <v>281</v>
      </c>
      <c r="E17" s="42" t="s">
        <v>285</v>
      </c>
      <c r="F17" s="121">
        <v>2017</v>
      </c>
      <c r="G17" s="121">
        <v>178</v>
      </c>
      <c r="H17" s="121">
        <v>4</v>
      </c>
      <c r="I17" s="400">
        <v>10</v>
      </c>
    </row>
    <row r="18" spans="1:9" ht="48" x14ac:dyDescent="0.2">
      <c r="A18" s="116">
        <f>A17+1</f>
        <v>9</v>
      </c>
      <c r="B18" s="395" t="s">
        <v>283</v>
      </c>
      <c r="C18" s="152" t="s">
        <v>282</v>
      </c>
      <c r="D18" s="119" t="s">
        <v>284</v>
      </c>
      <c r="E18" s="42" t="s">
        <v>285</v>
      </c>
      <c r="F18" s="120">
        <v>2017</v>
      </c>
      <c r="G18" s="121">
        <v>146</v>
      </c>
      <c r="H18" s="121">
        <v>6</v>
      </c>
      <c r="I18" s="326">
        <v>10</v>
      </c>
    </row>
    <row r="19" spans="1:9" ht="49" thickBot="1" x14ac:dyDescent="0.25">
      <c r="A19" s="122">
        <f>A18+1</f>
        <v>10</v>
      </c>
      <c r="B19" s="405" t="s">
        <v>273</v>
      </c>
      <c r="C19" s="124" t="s">
        <v>286</v>
      </c>
      <c r="D19" s="124" t="s">
        <v>287</v>
      </c>
      <c r="E19" s="193" t="s">
        <v>285</v>
      </c>
      <c r="F19" s="125">
        <v>2018</v>
      </c>
      <c r="G19" s="125">
        <v>151</v>
      </c>
      <c r="H19" s="125">
        <v>1</v>
      </c>
      <c r="I19" s="327">
        <v>10</v>
      </c>
    </row>
    <row r="20" spans="1:9" ht="16" thickBot="1" x14ac:dyDescent="0.25">
      <c r="A20" s="371"/>
      <c r="B20" s="127"/>
      <c r="C20" s="127"/>
      <c r="D20" s="127"/>
      <c r="E20" s="127"/>
      <c r="F20" s="127"/>
      <c r="G20" s="127"/>
      <c r="H20" s="130" t="str">
        <f>"Total "&amp;LEFT(A7,2)</f>
        <v>Total I4</v>
      </c>
      <c r="I20" s="171">
        <f>SUM(I10:I19)</f>
        <v>100</v>
      </c>
    </row>
    <row r="22" spans="1:9" ht="33.75" customHeight="1" x14ac:dyDescent="0.2">
      <c r="A22" s="47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8"/>
      <c r="C22" s="478"/>
      <c r="D22" s="478"/>
      <c r="E22" s="478"/>
      <c r="F22" s="478"/>
      <c r="G22" s="478"/>
      <c r="H22" s="478"/>
      <c r="I22" s="47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Microsoft Office User</cp:lastModifiedBy>
  <cp:lastPrinted>2022-06-01T09:18:56Z</cp:lastPrinted>
  <dcterms:created xsi:type="dcterms:W3CDTF">2013-01-10T17:13:12Z</dcterms:created>
  <dcterms:modified xsi:type="dcterms:W3CDTF">2022-06-01T09:57:52Z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